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CHS\3. Payment Assessment\CHS - IPA 12\"/>
    </mc:Choice>
  </mc:AlternateContent>
  <xr:revisionPtr revIDLastSave="0" documentId="13_ncr:1_{FC64F8B4-7DA5-440E-8DE8-97B05A04C83D}" xr6:coauthVersionLast="47" xr6:coauthVersionMax="47" xr10:uidLastSave="{00000000-0000-0000-0000-000000000000}"/>
  <workbookProtection lockStructure="1"/>
  <bookViews>
    <workbookView xWindow="-110" yWindow="-110" windowWidth="25820" windowHeight="13900" xr2:uid="{00000000-000D-0000-FFFF-FFFF00000000}"/>
  </bookViews>
  <sheets>
    <sheet name="SUMMARY" sheetId="30" r:id="rId1"/>
    <sheet name="Sc Shedule " sheetId="35" r:id="rId2"/>
    <sheet name="DW - Scaffolder" sheetId="24" r:id="rId3"/>
    <sheet name="DW - Forman" sheetId="29" r:id="rId4"/>
    <sheet name="Ins and tagging " sheetId="26" r:id="rId5"/>
    <sheet name="Hire" sheetId="25" r:id="rId6"/>
    <sheet name="RE Insp &amp; Taging" sheetId="27" r:id="rId7"/>
    <sheet name="Sale" sheetId="34" r:id="rId8"/>
    <sheet name="Third Party Insp" sheetId="32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0">'[1]cash ph 3a'!$AL$7</definedName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O">#REF!</definedName>
    <definedName name="\P">#REF!</definedName>
    <definedName name="\Q">'[1]cash ph 3a'!$AL$4</definedName>
    <definedName name="\R">'[1]cash ph 3a'!$AL$1</definedName>
    <definedName name="\S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Y">#REF!</definedName>
    <definedName name="___HWT1">[2]BOQ!#REF!</definedName>
    <definedName name="___HWT10">[2]BOQ!#REF!</definedName>
    <definedName name="___HWT11">[2]BOQ!#REF!</definedName>
    <definedName name="___HWT12">[2]BOQ!#REF!</definedName>
    <definedName name="___HWT13">[2]BOQ!#REF!</definedName>
    <definedName name="___HWT14">[2]BOQ!#REF!</definedName>
    <definedName name="___HWT15">[2]BOQ!#REF!</definedName>
    <definedName name="___HWT16">[2]BOQ!#REF!</definedName>
    <definedName name="___HWT17">[2]BOQ!#REF!</definedName>
    <definedName name="___HWT18">[2]BOQ!#REF!</definedName>
    <definedName name="___HWT19">[2]BOQ!#REF!</definedName>
    <definedName name="___HWT2">[2]BOQ!#REF!</definedName>
    <definedName name="___HWT20">[2]BOQ!#REF!</definedName>
    <definedName name="___HWT21">[2]BOQ!#REF!</definedName>
    <definedName name="___HWT3">[2]BOQ!#REF!</definedName>
    <definedName name="___HWT4">[2]BOQ!#REF!</definedName>
    <definedName name="___HWT5">[2]BOQ!#REF!</definedName>
    <definedName name="___HWT6">[2]BOQ!#REF!</definedName>
    <definedName name="___HWT7">[2]BOQ!#REF!</definedName>
    <definedName name="___HWT8">[2]BOQ!#REF!</definedName>
    <definedName name="___HWT9">[2]BOQ!#REF!</definedName>
    <definedName name="__123Graph_ACURRENT" hidden="1">[3]FitOutConfCentre!#REF!</definedName>
    <definedName name="__B19000">#REF!</definedName>
    <definedName name="__B19999">#REF!</definedName>
    <definedName name="__B20000">#REF!</definedName>
    <definedName name="__com2" localSheetId="1" hidden="1">{"'Break down'!$A$4"}</definedName>
    <definedName name="__com2" hidden="1">{"'Break down'!$A$4"}</definedName>
    <definedName name="__e20000">#REF!</definedName>
    <definedName name="__e99991">#REF!</definedName>
    <definedName name="__HWT1">[2]BOQ!#REF!</definedName>
    <definedName name="__HWT10">[2]BOQ!#REF!</definedName>
    <definedName name="__HWT11">[2]BOQ!#REF!</definedName>
    <definedName name="__HWT12">[2]BOQ!#REF!</definedName>
    <definedName name="__HWT13">[2]BOQ!#REF!</definedName>
    <definedName name="__HWT14">[2]BOQ!#REF!</definedName>
    <definedName name="__HWT15">[2]BOQ!#REF!</definedName>
    <definedName name="__HWT16">[2]BOQ!#REF!</definedName>
    <definedName name="__HWT17">[2]BOQ!#REF!</definedName>
    <definedName name="__HWT18">[2]BOQ!#REF!</definedName>
    <definedName name="__HWT19">[2]BOQ!#REF!</definedName>
    <definedName name="__HWT2">[2]BOQ!#REF!</definedName>
    <definedName name="__HWT20">[2]BOQ!#REF!</definedName>
    <definedName name="__HWT21">[2]BOQ!#REF!</definedName>
    <definedName name="__HWT3">[2]BOQ!#REF!</definedName>
    <definedName name="__HWT4">[2]BOQ!#REF!</definedName>
    <definedName name="__HWT5">[2]BOQ!#REF!</definedName>
    <definedName name="__HWT6">[2]BOQ!#REF!</definedName>
    <definedName name="__HWT7">[2]BOQ!#REF!</definedName>
    <definedName name="__HWT8">[2]BOQ!#REF!</definedName>
    <definedName name="__HWT9">[2]BOQ!#REF!</definedName>
    <definedName name="_B19000">#REF!</definedName>
    <definedName name="_B19999">#REF!</definedName>
    <definedName name="_B20000">#REF!</definedName>
    <definedName name="_boq1">[4]BOQ!#REF!</definedName>
    <definedName name="_com2" localSheetId="1" hidden="1">{"'Break down'!$A$4"}</definedName>
    <definedName name="_com2" hidden="1">{"'Break down'!$A$4"}</definedName>
    <definedName name="_DWR001">[5]PB!#REF!</definedName>
    <definedName name="_DWR002">[5]PB!#REF!</definedName>
    <definedName name="_DWR003">[5]PB!#REF!</definedName>
    <definedName name="_DWR004">[5]PB!#REF!</definedName>
    <definedName name="_DWR005">[5]PB!#REF!</definedName>
    <definedName name="_e20000">#REF!</definedName>
    <definedName name="_e99991">#REF!</definedName>
    <definedName name="_Fill" hidden="1">[6]Valuation!$E$65:$E$82</definedName>
    <definedName name="_xlnm._FilterDatabase" localSheetId="1" hidden="1">'Sc Shedule '!$A$6:$AJ$1983</definedName>
    <definedName name="_HWT1" localSheetId="1">[2]BOQ!#REF!</definedName>
    <definedName name="_HWT1">[2]BOQ!#REF!</definedName>
    <definedName name="_HWT10" localSheetId="1">[2]BOQ!#REF!</definedName>
    <definedName name="_HWT10">[2]BOQ!#REF!</definedName>
    <definedName name="_HWT11" localSheetId="1">[2]BOQ!#REF!</definedName>
    <definedName name="_HWT11">[2]BOQ!#REF!</definedName>
    <definedName name="_HWT12" localSheetId="1">[2]BOQ!#REF!</definedName>
    <definedName name="_HWT12">[2]BOQ!#REF!</definedName>
    <definedName name="_HWT13" localSheetId="1">[2]BOQ!#REF!</definedName>
    <definedName name="_HWT13">[2]BOQ!#REF!</definedName>
    <definedName name="_HWT14">[2]BOQ!#REF!</definedName>
    <definedName name="_HWT15">[2]BOQ!#REF!</definedName>
    <definedName name="_HWT16">[2]BOQ!#REF!</definedName>
    <definedName name="_HWT17">[2]BOQ!#REF!</definedName>
    <definedName name="_HWT18">[2]BOQ!#REF!</definedName>
    <definedName name="_HWT19">[2]BOQ!#REF!</definedName>
    <definedName name="_HWT2">[2]BOQ!#REF!</definedName>
    <definedName name="_HWT20">[2]BOQ!#REF!</definedName>
    <definedName name="_HWT21">[2]BOQ!#REF!</definedName>
    <definedName name="_HWT3">[2]BOQ!#REF!</definedName>
    <definedName name="_HWT4">[2]BOQ!#REF!</definedName>
    <definedName name="_HWT5">[2]BOQ!#REF!</definedName>
    <definedName name="_HWT6">[2]BOQ!#REF!</definedName>
    <definedName name="_HWT7">[2]BOQ!#REF!</definedName>
    <definedName name="_HWT8">[2]BOQ!#REF!</definedName>
    <definedName name="_HWT9">[2]BOQ!#REF!</definedName>
    <definedName name="_Key1" hidden="1">#REF!</definedName>
    <definedName name="_Order1" hidden="1">255</definedName>
    <definedName name="_Order2" hidden="1">0</definedName>
    <definedName name="_PR2">#REF!</definedName>
    <definedName name="_Sort" hidden="1">#REF!</definedName>
    <definedName name="a">#REF!</definedName>
    <definedName name="AA">#REF!</definedName>
    <definedName name="AAA">#REF!</definedName>
    <definedName name="abc">#REF!</definedName>
    <definedName name="Access_Height">[7]!Table7[Access Height]</definedName>
    <definedName name="AccessDatabase" hidden="1">"C:\AA-MEDIUM PROJECTS\Khaleej Times - GO 14017\Submittals Status.mdb"</definedName>
    <definedName name="ADD">#REF!</definedName>
    <definedName name="adjustment">#REF!</definedName>
    <definedName name="Amount">#REF!</definedName>
    <definedName name="Amt_prev_paid">[8]CERTIFICATE!#REF!</definedName>
    <definedName name="Amt_prev_paid_range">[8]CERTIFICATE!#REF!</definedName>
    <definedName name="aquatic" localSheetId="1" hidden="1">{"'Break down'!$A$4"}</definedName>
    <definedName name="aquatic" hidden="1">{"'Break down'!$A$4"}</definedName>
    <definedName name="aquatic1" localSheetId="1" hidden="1">{"'Break down'!$A$4"}</definedName>
    <definedName name="aquatic1" hidden="1">{"'Break down'!$A$4"}</definedName>
    <definedName name="AS11at11">#REF!</definedName>
    <definedName name="Asset">#REF!</definedName>
    <definedName name="assetpmi">#REF!</definedName>
    <definedName name="B">#REF!</definedName>
    <definedName name="BASE_Summary">#REF!</definedName>
    <definedName name="BASE_Summary1">#REF!</definedName>
    <definedName name="BASE_Summary2">#REF!</definedName>
    <definedName name="BB">#REF!</definedName>
    <definedName name="Bid_Curr">'[9]Info Sheet'!#REF!</definedName>
    <definedName name="bill2">[5]PB!#REF!</definedName>
    <definedName name="blankline">#REF!</definedName>
    <definedName name="boop" localSheetId="1" hidden="1">{"'Break down'!$A$4"}</definedName>
    <definedName name="boop" hidden="1">{"'Break down'!$A$4"}</definedName>
    <definedName name="boqformat">[10]BOQ!#REF!</definedName>
    <definedName name="Button_2">"Submittals_Status_Drawing__2__List"</definedName>
    <definedName name="CA">[11]Lstsub!#REF!</definedName>
    <definedName name="CC" localSheetId="1">#REF!</definedName>
    <definedName name="CC">#REF!</definedName>
    <definedName name="Ch">'[12]Total Cashflow Table'!$BE$16</definedName>
    <definedName name="Cl">'[12]Total Cashflow Table'!$BE$20</definedName>
    <definedName name="Classification">[13]Criteria!$AE$5:$AF$8</definedName>
    <definedName name="Clt_score">[13]Criteria!$Z$9:$AA$20</definedName>
    <definedName name="Cm">'[12]Total Cashflow Table'!$BE$18</definedName>
    <definedName name="copy_this" localSheetId="1">#REF!</definedName>
    <definedName name="copy_this">#REF!</definedName>
    <definedName name="costimpact" localSheetId="1">#REF!</definedName>
    <definedName name="costimpact">#REF!</definedName>
    <definedName name="costimpactpmi" localSheetId="1">#REF!</definedName>
    <definedName name="costimpactpmi">#REF!</definedName>
    <definedName name="CREP">#REF!</definedName>
    <definedName name="_xlnm.Criteria">#REF!</definedName>
    <definedName name="Cst_score">[13]Criteria!$T$9:$U$20</definedName>
    <definedName name="CURRENCY" localSheetId="1">#REF!</definedName>
    <definedName name="CURRENCY">#REF!</definedName>
    <definedName name="D" localSheetId="1">#REF!</definedName>
    <definedName name="D">#REF!</definedName>
    <definedName name="_xlnm.Database" localSheetId="1">#REF!</definedName>
    <definedName name="_xlnm.Database">#REF!</definedName>
    <definedName name="DD">#REF!</definedName>
    <definedName name="dhs">[14]Cashflow!$A$6</definedName>
    <definedName name="DuctworkCarpark">'[15]HVAC BoQ'!#REF!</definedName>
    <definedName name="dummy">#N/A</definedName>
    <definedName name="E">#REF!</definedName>
    <definedName name="E_score">[13]Criteria!$Q$9:$R$20</definedName>
    <definedName name="ED_Rate">[16]!Table1[[Scaffold Type]:[Min. Dim.]]</definedName>
    <definedName name="EE" localSheetId="1">#REF!</definedName>
    <definedName name="EE">#REF!</definedName>
    <definedName name="Ei_Summary">[5]PB!$A$3672:$O$3747</definedName>
    <definedName name="Ele" localSheetId="1" hidden="1">{"'Break down'!$A$4"}</definedName>
    <definedName name="Ele" hidden="1">{"'Break down'!$A$4"}</definedName>
    <definedName name="Element">'[17]Detail Page'!$F$5:$F$67</definedName>
    <definedName name="elementpmi" localSheetId="1">#REF!</definedName>
    <definedName name="elementpmi">#REF!</definedName>
    <definedName name="Exch">'[9]Info Sheet'!#REF!</definedName>
    <definedName name="Excluded">[10]BOQ!#REF!</definedName>
    <definedName name="_xlnm.Extract" localSheetId="1">#REF!</definedName>
    <definedName name="_xlnm.Extract">#REF!</definedName>
    <definedName name="eyt" localSheetId="1" hidden="1">{"'Break down'!$A$4"}</definedName>
    <definedName name="eyt" hidden="1">{"'Break down'!$A$4"}</definedName>
    <definedName name="F">#REF!</definedName>
    <definedName name="FF">#REF!</definedName>
    <definedName name="FFh">'[12]Total Cashflow Table'!$BE$13</definedName>
    <definedName name="FFo">'[12]Total Cashflow Table'!$BE$12</definedName>
    <definedName name="FFr">'[12]Total Cashflow Table'!$BE$14</definedName>
    <definedName name="fiyu" localSheetId="1" hidden="1">{"'Break down'!$A$4"}</definedName>
    <definedName name="fiyu" hidden="1">{"'Break down'!$A$4"}</definedName>
    <definedName name="G">#REF!</definedName>
    <definedName name="GBPtoDhs">#REF!</definedName>
    <definedName name="ghj" hidden="1">[3]FitOutConfCentre!#REF!</definedName>
    <definedName name="gij" localSheetId="1" hidden="1">{"'Break down'!$A$4"}</definedName>
    <definedName name="gij" hidden="1">{"'Break down'!$A$4"}</definedName>
    <definedName name="H">#REF!</definedName>
    <definedName name="hello">#REF!</definedName>
    <definedName name="HH">#REF!</definedName>
    <definedName name="Hire_Status">[7]!Table4[Hire Status]</definedName>
    <definedName name="HTML_CodePage" hidden="1">9</definedName>
    <definedName name="HTML_Control" localSheetId="1" hidden="1">{"'Break down'!$A$4"}</definedName>
    <definedName name="HTML_Control" hidden="1">{"'Break down'!$A$4"}</definedName>
    <definedName name="HTML_Description" hidden="1">""</definedName>
    <definedName name="HTML_Email" hidden="1">""</definedName>
    <definedName name="HTML_Header" hidden="1">"Break down"</definedName>
    <definedName name="HTML_LastUpdate" hidden="1">"6/7/98"</definedName>
    <definedName name="HTML_LineAfter" hidden="1">FALSE</definedName>
    <definedName name="HTML_LineBefore" hidden="1">FALSE</definedName>
    <definedName name="HTML_Name" hidden="1">"PAUL MATHEW"</definedName>
    <definedName name="HTML_OBDlg2" hidden="1">TRUE</definedName>
    <definedName name="HTML_OBDlg4" hidden="1">TRUE</definedName>
    <definedName name="HTML_OS" hidden="1">0</definedName>
    <definedName name="HTML_PathFile" hidden="1">"C:\WINDOWS\MSAPPS\MyHTML.htm"</definedName>
    <definedName name="HTML_Title" hidden="1">"Break_down"</definedName>
    <definedName name="hu" localSheetId="1" hidden="1">{"'Break down'!$A$4"}</definedName>
    <definedName name="hu" hidden="1">{"'Break down'!$A$4"}</definedName>
    <definedName name="HWT12a">[2]BOQ!#REF!</definedName>
    <definedName name="HWT15a">[2]BOQ!#REF!</definedName>
    <definedName name="HWT16A">[2]BOQ!#REF!</definedName>
    <definedName name="HWT17a">[2]BOQ!#REF!</definedName>
    <definedName name="HWT17af">[2]BOQ!#REF!</definedName>
    <definedName name="HWT18f">[2]BOQ!#REF!</definedName>
    <definedName name="HWT22af">[2]BOQ!#REF!</definedName>
    <definedName name="HWT8a">[2]BOQ!#REF!</definedName>
    <definedName name="HWT9a">[2]BOQ!#REF!</definedName>
    <definedName name="Included">[10]BOQ!#REF!</definedName>
    <definedName name="Infl1">[18]Dv02!$C$7:$C$308,[18]Dv03!$C$7:$C$504,[18]Dv04!$C$7:$C$861,[18]Dv05!$C$7:$C$438,[18]Dv06!$C$7:$C$54,[18]Dv07!$C$7:$C$402,[2]BOQ!$C$5:$C$84,[18]Dv09!$C$7:$C$1004,[18]Dv10!$C$7:$C$297,[18]Dv11!$C$7:$C$35,[18]Dv12!$C$7:$C$42</definedName>
    <definedName name="Item" localSheetId="1">#REF!</definedName>
    <definedName name="Item">#REF!</definedName>
    <definedName name="IVA" localSheetId="1">#REF!</definedName>
    <definedName name="IVA">#REF!</definedName>
    <definedName name="J">#REF!</definedName>
    <definedName name="jkl">#REF!</definedName>
    <definedName name="jo" localSheetId="1" hidden="1">{"'Break down'!$A$4"}</definedName>
    <definedName name="jo" hidden="1">{"'Break down'!$A$4"}</definedName>
    <definedName name="Job_Environment">[7]!Table5[Job Environment]</definedName>
    <definedName name="joy" localSheetId="1" hidden="1">{"'Break down'!$A$4"}</definedName>
    <definedName name="joy" hidden="1">{"'Break down'!$A$4"}</definedName>
    <definedName name="joyr" localSheetId="1" hidden="1">{"'Break down'!$A$4"}</definedName>
    <definedName name="joyr" hidden="1">{"'Break down'!$A$4"}</definedName>
    <definedName name="K">#REF!</definedName>
    <definedName name="kFOB">'[19]CIF COST ITEM'!#REF!</definedName>
    <definedName name="kIF">'[19]CIF COST ITEM'!#REF!</definedName>
    <definedName name="kloc">'[19]CIF COST ITEM'!#REF!</definedName>
    <definedName name="KO" localSheetId="1" hidden="1">{"'Break down'!$A$4"}</definedName>
    <definedName name="KO" hidden="1">{"'Break down'!$A$4"}</definedName>
    <definedName name="L">#REF!</definedName>
    <definedName name="ledger" localSheetId="1" hidden="1">{"'Break down'!$A$4"}</definedName>
    <definedName name="ledger" hidden="1">{"'Break down'!$A$4"}</definedName>
    <definedName name="LL">#REF!</definedName>
    <definedName name="LPO_No.___Ref_No.">[7]!Table10[#Data]</definedName>
    <definedName name="M" localSheetId="1">#REF!</definedName>
    <definedName name="M">#REF!</definedName>
    <definedName name="markup" localSheetId="1">#REF!</definedName>
    <definedName name="markup">#REF!</definedName>
    <definedName name="Material_Rate" localSheetId="1">#REF!</definedName>
    <definedName name="Material_Rate">#REF!</definedName>
    <definedName name="Materials">[7]!Table11[Material Description]</definedName>
    <definedName name="MOS" localSheetId="1">#REF!</definedName>
    <definedName name="MOS">#REF!</definedName>
    <definedName name="N" localSheetId="1">#REF!</definedName>
    <definedName name="N">#REF!</definedName>
    <definedName name="Name" localSheetId="1">'[9]Info Sheet'!#REF!</definedName>
    <definedName name="Name">'[9]Info Sheet'!#REF!</definedName>
    <definedName name="oip" localSheetId="1" hidden="1">{"'Break down'!$A$4"}</definedName>
    <definedName name="oip" hidden="1">{"'Break down'!$A$4"}</definedName>
    <definedName name="OMI">#REF!</definedName>
    <definedName name="P">#REF!</definedName>
    <definedName name="P_score">[13]Criteria!$W$9:$X$20</definedName>
    <definedName name="PackageName">'[20]cover page'!$E$13</definedName>
    <definedName name="PAGE5_21">[5]PB!$A$1580:$O$1660</definedName>
    <definedName name="part10">[5]PB!$A$1:$O$729</definedName>
    <definedName name="part7">[5]PB!$A$1:$N$594</definedName>
    <definedName name="part8">[5]PB!$A$1:$N$370</definedName>
    <definedName name="part9">[5]PB!$A$1:$S$402</definedName>
    <definedName name="plant">'[21]Budget Analysis'!#REF!</definedName>
    <definedName name="PLone">'[12]Total Cashflow Table'!$BE$10</definedName>
    <definedName name="PLtwo">'[12]Total Cashflow Table'!$BE$11</definedName>
    <definedName name="PO" localSheetId="1" hidden="1">{"'Break down'!$A$4"}</definedName>
    <definedName name="PO" hidden="1">{"'Break down'!$A$4"}</definedName>
    <definedName name="Pod">'[12]Total Cashflow Table'!$BE$9</definedName>
    <definedName name="ppo" localSheetId="1" hidden="1">{"'Break down'!$A$4"}</definedName>
    <definedName name="ppo" hidden="1">{"'Break down'!$A$4"}</definedName>
    <definedName name="PRINT">#REF!</definedName>
    <definedName name="_xlnm.Print_Area" localSheetId="1">'Sc Shedule '!$A$1:$AI$2215</definedName>
    <definedName name="_xlnm.Print_Area">#REF!</definedName>
    <definedName name="PRINT_AREA_MI">#REF!</definedName>
    <definedName name="Print_Checklist">#REF!</definedName>
    <definedName name="Print_Cover">#REF!</definedName>
    <definedName name="Print_ITR">#REF!</definedName>
    <definedName name="Print_Settlement">#REF!</definedName>
    <definedName name="_xlnm.Print_Titles" localSheetId="1">'Sc Shedule '!$6:$6</definedName>
    <definedName name="Print_Titles_MI">#REF!</definedName>
    <definedName name="Print_TRA">#REF!</definedName>
    <definedName name="Print_V1">#REF!</definedName>
    <definedName name="Print_V2">#REF!</definedName>
    <definedName name="Production">[7]!Table12[Production]</definedName>
    <definedName name="Production_Rate" localSheetId="1">#REF!</definedName>
    <definedName name="Production_Rate">#REF!</definedName>
    <definedName name="PROJECT_Description" localSheetId="1">#REF!</definedName>
    <definedName name="PROJECT_Description">#REF!</definedName>
    <definedName name="PROJECT_Description1" localSheetId="1">#REF!</definedName>
    <definedName name="PROJECT_Description1">#REF!</definedName>
    <definedName name="PROJECT_Description2">#REF!</definedName>
    <definedName name="Q">#REF!</definedName>
    <definedName name="QR.">[10]BOQ!#REF!</definedName>
    <definedName name="Qty." localSheetId="1">#REF!</definedName>
    <definedName name="Qty.">#REF!</definedName>
    <definedName name="Quantity" localSheetId="1">#REF!</definedName>
    <definedName name="Quantity">#REF!</definedName>
    <definedName name="RA" localSheetId="1">[11]Lstsub!#REF!</definedName>
    <definedName name="RA">[11]Lstsub!#REF!</definedName>
    <definedName name="raj" localSheetId="1">#REF!</definedName>
    <definedName name="raj">#REF!</definedName>
    <definedName name="RAJESH" localSheetId="1">#REF!</definedName>
    <definedName name="RAJESH">#REF!</definedName>
    <definedName name="RAPS" localSheetId="1">[11]Lstsub!#REF!</definedName>
    <definedName name="RAPS">[11]Lstsub!#REF!</definedName>
    <definedName name="Rate" localSheetId="1">#REF!</definedName>
    <definedName name="Rate">#REF!</definedName>
    <definedName name="ratio" localSheetId="1">[14]Cashflow!#REF!</definedName>
    <definedName name="ratio">[14]Cashflow!#REF!</definedName>
    <definedName name="RCD" localSheetId="1">[11]Lstsub!#REF!</definedName>
    <definedName name="RCD">[11]Lstsub!#REF!</definedName>
    <definedName name="RCS" localSheetId="1">[11]Lstsub!#REF!</definedName>
    <definedName name="RCS">[11]Lstsub!#REF!</definedName>
    <definedName name="Recom" localSheetId="1" hidden="1">{"'Break down'!$A$4"}</definedName>
    <definedName name="Recom" hidden="1">{"'Break down'!$A$4"}</definedName>
    <definedName name="ref" localSheetId="1" hidden="1">{"'Break down'!$A$4"}</definedName>
    <definedName name="ref" hidden="1">{"'Break down'!$A$4"}</definedName>
    <definedName name="REN" localSheetId="1" hidden="1">{"'Break down'!$A$4"}</definedName>
    <definedName name="REN" hidden="1">{"'Break down'!$A$4"}</definedName>
    <definedName name="RESD">#REF!</definedName>
    <definedName name="RETEN">#REF!</definedName>
    <definedName name="RFCList">[22]List!$A$1:$A$8</definedName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TRUE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0</definedName>
    <definedName name="RiskStatFunctionsUpdateFreq">1</definedName>
    <definedName name="RiskUpdateDisplay">TRUE</definedName>
    <definedName name="RiskUpdateStatFunctions">TRUE</definedName>
    <definedName name="RiskUseDifferentSeedForEachSim">FALSE</definedName>
    <definedName name="RiskUseFixedSeed">FALSE</definedName>
    <definedName name="RL">[11]Lstsub!#REF!</definedName>
    <definedName name="RLPS">[11]Lstsub!#REF!</definedName>
    <definedName name="rou" localSheetId="1" hidden="1">{"'Break down'!$A$4"}</definedName>
    <definedName name="rou" hidden="1">{"'Break down'!$A$4"}</definedName>
    <definedName name="rpppp" localSheetId="1" hidden="1">{"'Break down'!$A$4"}</definedName>
    <definedName name="rpppp" hidden="1">{"'Break down'!$A$4"}</definedName>
    <definedName name="rt" localSheetId="1" hidden="1">{"'Break down'!$A$4"}</definedName>
    <definedName name="rt" hidden="1">{"'Break down'!$A$4"}</definedName>
    <definedName name="rtp" localSheetId="1" hidden="1">{"'Break down'!$A$4"}</definedName>
    <definedName name="rtp" hidden="1">{"'Break down'!$A$4"}</definedName>
    <definedName name="rtpqwp" localSheetId="1" hidden="1">{"'Break down'!$A$4"}</definedName>
    <definedName name="rtpqwp" hidden="1">{"'Break down'!$A$4"}</definedName>
    <definedName name="S">#REF!</definedName>
    <definedName name="S_score">[13]Criteria!$N$9:$O$20</definedName>
    <definedName name="SCAF" localSheetId="1" hidden="1">{"'Break down'!$A$4"}</definedName>
    <definedName name="SCAF" hidden="1">{"'Break down'!$A$4"}</definedName>
    <definedName name="Scaffold_Type">[7]!Table6[Scaffold Type]</definedName>
    <definedName name="Scaffolding" localSheetId="1" hidden="1">{"'Break down'!$A$4"}</definedName>
    <definedName name="Scaffolding" hidden="1">{"'Break down'!$A$4"}</definedName>
    <definedName name="sd">#REF!</definedName>
    <definedName name="ser" localSheetId="1" hidden="1">{"'Break down'!$A$4"}</definedName>
    <definedName name="ser" hidden="1">{"'Break down'!$A$4"}</definedName>
    <definedName name="Submittals_Status_Drawing__2__List">#REF!</definedName>
    <definedName name="Submittals_Status_Drawing__2__List1">#REF!</definedName>
    <definedName name="summ1" localSheetId="1" hidden="1">{"'Break down'!$A$4"}</definedName>
    <definedName name="summ1" hidden="1">{"'Break down'!$A$4"}</definedName>
    <definedName name="summariseddiff" localSheetId="1" hidden="1">{"'Break down'!$A$4"}</definedName>
    <definedName name="summariseddiff" hidden="1">{"'Break down'!$A$4"}</definedName>
    <definedName name="summary" localSheetId="1" hidden="1">{"'Break down'!$A$4"}</definedName>
    <definedName name="summary" hidden="1">{"'Break down'!$A$4"}</definedName>
    <definedName name="T">#REF!</definedName>
    <definedName name="TAS_Quote">[7]!Table10[TAS Quote]</definedName>
    <definedName name="temp" localSheetId="1" hidden="1">{"'Break down'!$A$4"}</definedName>
    <definedName name="temp" hidden="1">{"'Break down'!$A$4"}</definedName>
    <definedName name="temp1" localSheetId="1" hidden="1">{"'Break down'!$A$4"}</definedName>
    <definedName name="temp1" hidden="1">{"'Break down'!$A$4"}</definedName>
    <definedName name="tender">#REF!</definedName>
    <definedName name="test" localSheetId="1" hidden="1">{"'Break down'!$A$4"}</definedName>
    <definedName name="test" hidden="1">{"'Break down'!$A$4"}</definedName>
    <definedName name="TITLE">[23]List!$A$1:$A$12</definedName>
    <definedName name="tmp" localSheetId="1" hidden="1">{"'Break down'!$A$4"}</definedName>
    <definedName name="tmp" hidden="1">{"'Break down'!$A$4"}</definedName>
    <definedName name="Total">#REF!</definedName>
    <definedName name="tppp" localSheetId="1" hidden="1">{"'Break down'!$A$4"}</definedName>
    <definedName name="tppp" hidden="1">{"'Break down'!$A$4"}</definedName>
    <definedName name="TSD">[11]Lstsub!#REF!</definedName>
    <definedName name="TSS">[11]Lstsub!#REF!</definedName>
    <definedName name="ty" localSheetId="1" hidden="1">{"'Break down'!$A$4"}</definedName>
    <definedName name="ty" hidden="1">{"'Break down'!$A$4"}</definedName>
    <definedName name="Type_of_Job">[7]!Table16[Type of Job]</definedName>
    <definedName name="U" localSheetId="1">#REF!</definedName>
    <definedName name="U">#REF!</definedName>
    <definedName name="ui" localSheetId="1" hidden="1">{"'Break down'!$A$4"}</definedName>
    <definedName name="ui" hidden="1">{"'Break down'!$A$4"}</definedName>
    <definedName name="Unit">#REF!</definedName>
    <definedName name="Unit_of_Measure">[16]!Table1[[Scaffold Type]:[Unit of Measure]]</definedName>
    <definedName name="upo" localSheetId="1" hidden="1">{"'Break down'!$A$4"}</definedName>
    <definedName name="upo" hidden="1">{"'Break down'!$A$4"}</definedName>
    <definedName name="UUU" localSheetId="1" hidden="1">{"'Break down'!$A$4"}</definedName>
    <definedName name="UUU" hidden="1">{"'Break down'!$A$4"}</definedName>
    <definedName name="uy" localSheetId="1" hidden="1">{"'Break down'!$A$4"}</definedName>
    <definedName name="uy" hidden="1">{"'Break down'!$A$4"}</definedName>
    <definedName name="V">#REF!</definedName>
    <definedName name="VariationName">'[24]cover page'!$A$26</definedName>
    <definedName name="VariationNo">'[25]cover page'!$E$24</definedName>
    <definedName name="W" localSheetId="1">#REF!</definedName>
    <definedName name="W">#REF!</definedName>
    <definedName name="WEIGHT" localSheetId="1">#REF!</definedName>
    <definedName name="WEIGHT">#REF!</definedName>
    <definedName name="weo" localSheetId="1" hidden="1">{"'Break down'!$A$4"}</definedName>
    <definedName name="weo" hidden="1">{"'Break down'!$A$4"}</definedName>
    <definedName name="werttt" localSheetId="1" hidden="1">{"'Break down'!$A$4"}</definedName>
    <definedName name="werttt" hidden="1">{"'Break down'!$A$4"}</definedName>
    <definedName name="wmm">[5]PB!$F$8</definedName>
    <definedName name="wrw" localSheetId="1" hidden="1">{"'Break down'!$A$4"}</definedName>
    <definedName name="wrw" hidden="1">{"'Break down'!$A$4"}</definedName>
    <definedName name="X">#REF!</definedName>
    <definedName name="XLK" localSheetId="1" hidden="1">{"'Break down'!$A$4"}</definedName>
    <definedName name="XLK" hidden="1">{"'Break down'!$A$4"}</definedName>
    <definedName name="xls." localSheetId="1" hidden="1">{"'Break down'!$A$4"}</definedName>
    <definedName name="xls." hidden="1">{"'Break down'!$A$4"}</definedName>
    <definedName name="xls1" localSheetId="1" hidden="1">{"'Break down'!$A$4"}</definedName>
    <definedName name="xls1" hidden="1">{"'Break down'!$A$4"}</definedName>
    <definedName name="xls2" localSheetId="1" hidden="1">{"'Break down'!$A$4"}</definedName>
    <definedName name="xls2" hidden="1">{"'Break down'!$A$4"}</definedName>
    <definedName name="xx">'[26]PVA#21 Carpark'!$W$11</definedName>
    <definedName name="Y" localSheetId="1">#REF!</definedName>
    <definedName name="Y">#REF!</definedName>
    <definedName name="Yes" localSheetId="1">#REF!</definedName>
    <definedName name="Yes">#REF!</definedName>
    <definedName name="yesno" localSheetId="1">#REF!</definedName>
    <definedName name="yesno">#REF!</definedName>
    <definedName name="yui" localSheetId="1" hidden="1">{"'Break down'!$A$4"}</definedName>
    <definedName name="yui" hidden="1">{"'Break down'!$A$4"}</definedName>
    <definedName name="yup" localSheetId="1" hidden="1">{"'Break down'!$A$4"}</definedName>
    <definedName name="yup" hidden="1">{"'Break down'!$A$4"}</definedName>
    <definedName name="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0" l="1"/>
  <c r="G13" i="30"/>
  <c r="G8" i="30"/>
  <c r="G9" i="30"/>
  <c r="H13" i="30"/>
  <c r="H12" i="30"/>
  <c r="H9" i="30"/>
  <c r="H8" i="30"/>
  <c r="H15" i="30"/>
  <c r="G11" i="30"/>
  <c r="G10" i="30"/>
  <c r="G7" i="30"/>
  <c r="G6" i="30"/>
  <c r="G5" i="30"/>
  <c r="H11" i="30"/>
  <c r="H10" i="30"/>
  <c r="H7" i="30"/>
  <c r="H6" i="30"/>
  <c r="AE2188" i="35" l="1"/>
  <c r="Y2188" i="35"/>
  <c r="O2188" i="35"/>
  <c r="R2188" i="35" s="1"/>
  <c r="AD2188" i="35" s="1"/>
  <c r="AF2188" i="35" l="1"/>
  <c r="AG2188" i="35" s="1"/>
  <c r="AI2188" i="35" s="1"/>
  <c r="AB2188" i="35"/>
  <c r="AC2188" i="35"/>
  <c r="AG1966" i="35"/>
  <c r="R1778" i="35"/>
  <c r="AC1778" i="35" s="1"/>
  <c r="Y1778" i="35"/>
  <c r="R1502" i="35"/>
  <c r="F22" i="32"/>
  <c r="J52" i="25"/>
  <c r="I52" i="25"/>
  <c r="J28" i="25"/>
  <c r="I28" i="25"/>
  <c r="J20" i="25"/>
  <c r="I20" i="25"/>
  <c r="J12" i="25"/>
  <c r="I12" i="25"/>
  <c r="J50" i="25"/>
  <c r="I50" i="25"/>
  <c r="J43" i="25"/>
  <c r="I43" i="25"/>
  <c r="J34" i="25"/>
  <c r="I34" i="25"/>
  <c r="J26" i="25"/>
  <c r="I26" i="25"/>
  <c r="J18" i="25"/>
  <c r="I18" i="25"/>
  <c r="J10" i="25"/>
  <c r="I10" i="25"/>
  <c r="J51" i="25"/>
  <c r="I51" i="25"/>
  <c r="J44" i="25"/>
  <c r="I44" i="25"/>
  <c r="J35" i="25"/>
  <c r="I35" i="25"/>
  <c r="J27" i="25"/>
  <c r="I27" i="25"/>
  <c r="J19" i="25"/>
  <c r="I19" i="25"/>
  <c r="J11" i="25"/>
  <c r="I11" i="25"/>
  <c r="AB1778" i="35" l="1"/>
  <c r="AF1778" i="35"/>
  <c r="AE1778" i="35"/>
  <c r="AD1778" i="35"/>
  <c r="K52" i="25"/>
  <c r="M52" i="25" s="1"/>
  <c r="K28" i="25"/>
  <c r="M28" i="25" s="1"/>
  <c r="K20" i="25"/>
  <c r="M20" i="25" s="1"/>
  <c r="K12" i="25"/>
  <c r="M12" i="25" s="1"/>
  <c r="K50" i="25"/>
  <c r="M50" i="25" s="1"/>
  <c r="K43" i="25"/>
  <c r="M43" i="25" s="1"/>
  <c r="K34" i="25"/>
  <c r="M34" i="25" s="1"/>
  <c r="K26" i="25"/>
  <c r="M26" i="25" s="1"/>
  <c r="K18" i="25"/>
  <c r="M18" i="25" s="1"/>
  <c r="K10" i="25"/>
  <c r="M10" i="25" s="1"/>
  <c r="K51" i="25"/>
  <c r="M51" i="25" s="1"/>
  <c r="K44" i="25"/>
  <c r="M44" i="25" s="1"/>
  <c r="K35" i="25"/>
  <c r="M35" i="25" s="1"/>
  <c r="K27" i="25"/>
  <c r="M27" i="25" s="1"/>
  <c r="K19" i="25"/>
  <c r="M19" i="25" s="1"/>
  <c r="K11" i="25"/>
  <c r="M11" i="25" s="1"/>
  <c r="Y1154" i="35"/>
  <c r="O1154" i="35"/>
  <c r="R1154" i="35" s="1"/>
  <c r="AC1154" i="35" s="1"/>
  <c r="Y1152" i="35"/>
  <c r="O1152" i="35"/>
  <c r="R1152" i="35" s="1"/>
  <c r="AC1152" i="35" s="1"/>
  <c r="Y1045" i="35"/>
  <c r="O1045" i="35"/>
  <c r="R1045" i="35" s="1"/>
  <c r="Y1042" i="35"/>
  <c r="O1042" i="35"/>
  <c r="R1042" i="35" s="1"/>
  <c r="AC1042" i="35" s="1"/>
  <c r="Y1051" i="35"/>
  <c r="R1051" i="35"/>
  <c r="AC1051" i="35" s="1"/>
  <c r="O1051" i="35"/>
  <c r="Y1048" i="35"/>
  <c r="R1048" i="35"/>
  <c r="AC1048" i="35" s="1"/>
  <c r="O1048" i="35"/>
  <c r="AE2197" i="35"/>
  <c r="Y2197" i="35"/>
  <c r="AC2197" i="35"/>
  <c r="O2197" i="35"/>
  <c r="Y1037" i="35"/>
  <c r="O1037" i="35"/>
  <c r="R1037" i="35" s="1"/>
  <c r="AC1037" i="35" s="1"/>
  <c r="Y1035" i="35"/>
  <c r="O1035" i="35"/>
  <c r="R1035" i="35" s="1"/>
  <c r="AE2026" i="35"/>
  <c r="Y2026" i="35"/>
  <c r="O2026" i="35"/>
  <c r="R2026" i="35" s="1"/>
  <c r="AD2026" i="35" s="1"/>
  <c r="AE2160" i="35"/>
  <c r="Y2160" i="35"/>
  <c r="O2160" i="35"/>
  <c r="R2160" i="35" s="1"/>
  <c r="AD2160" i="35" s="1"/>
  <c r="AE2178" i="35"/>
  <c r="Y2178" i="35"/>
  <c r="R2178" i="35"/>
  <c r="AD2178" i="35" s="1"/>
  <c r="AE2107" i="35"/>
  <c r="Y2107" i="35"/>
  <c r="O2107" i="35"/>
  <c r="R2107" i="35" s="1"/>
  <c r="AD2107" i="35" s="1"/>
  <c r="AE2106" i="35"/>
  <c r="Y2106" i="35"/>
  <c r="O2106" i="35"/>
  <c r="R2106" i="35" s="1"/>
  <c r="AE2105" i="35"/>
  <c r="Y2105" i="35"/>
  <c r="O2105" i="35"/>
  <c r="R2105" i="35" s="1"/>
  <c r="AD2105" i="35" s="1"/>
  <c r="AE2104" i="35"/>
  <c r="Y2104" i="35"/>
  <c r="O2104" i="35"/>
  <c r="R2104" i="35" s="1"/>
  <c r="AE2103" i="35"/>
  <c r="Y2103" i="35"/>
  <c r="O2103" i="35"/>
  <c r="R2103" i="35" s="1"/>
  <c r="AC2103" i="35" s="1"/>
  <c r="AE2102" i="35"/>
  <c r="Y2102" i="35"/>
  <c r="O2102" i="35"/>
  <c r="R2102" i="35" s="1"/>
  <c r="AE2101" i="35"/>
  <c r="Y2101" i="35"/>
  <c r="O2101" i="35"/>
  <c r="R2101" i="35" s="1"/>
  <c r="AE2100" i="35"/>
  <c r="Y2100" i="35"/>
  <c r="O2100" i="35"/>
  <c r="R2100" i="35" s="1"/>
  <c r="AE2099" i="35"/>
  <c r="Y2099" i="35"/>
  <c r="O2099" i="35"/>
  <c r="R2099" i="35" s="1"/>
  <c r="AE2098" i="35"/>
  <c r="Y2098" i="35"/>
  <c r="O2098" i="35"/>
  <c r="R2098" i="35" s="1"/>
  <c r="AE2177" i="35"/>
  <c r="Y2177" i="35"/>
  <c r="R2177" i="35"/>
  <c r="AD2177" i="35" s="1"/>
  <c r="AE2176" i="35"/>
  <c r="Y2176" i="35"/>
  <c r="R2176" i="35"/>
  <c r="AD2176" i="35" s="1"/>
  <c r="Y2159" i="35"/>
  <c r="O2159" i="35"/>
  <c r="R2159" i="35" s="1"/>
  <c r="AD2159" i="35" s="1"/>
  <c r="Y2158" i="35"/>
  <c r="O2158" i="35"/>
  <c r="R2158" i="35" s="1"/>
  <c r="Y2157" i="35"/>
  <c r="O2157" i="35"/>
  <c r="R2157" i="35" s="1"/>
  <c r="AE2097" i="35"/>
  <c r="Y2097" i="35"/>
  <c r="O2097" i="35"/>
  <c r="R2097" i="35" s="1"/>
  <c r="AD2097" i="35" s="1"/>
  <c r="AE2096" i="35"/>
  <c r="Y2096" i="35"/>
  <c r="O2096" i="35"/>
  <c r="R2096" i="35" s="1"/>
  <c r="AE2095" i="35"/>
  <c r="Y2095" i="35"/>
  <c r="O2095" i="35"/>
  <c r="R2095" i="35" s="1"/>
  <c r="AE2094" i="35"/>
  <c r="Y2094" i="35"/>
  <c r="O2094" i="35"/>
  <c r="R2094" i="35" s="1"/>
  <c r="AE2093" i="35"/>
  <c r="Y2093" i="35"/>
  <c r="O2093" i="35"/>
  <c r="R2093" i="35" s="1"/>
  <c r="AE2092" i="35"/>
  <c r="Y2092" i="35"/>
  <c r="O2092" i="35"/>
  <c r="R2092" i="35" s="1"/>
  <c r="AE2091" i="35"/>
  <c r="Y2091" i="35"/>
  <c r="O2091" i="35"/>
  <c r="R2091" i="35" s="1"/>
  <c r="AE2090" i="35"/>
  <c r="Y2090" i="35"/>
  <c r="O2090" i="35"/>
  <c r="R2090" i="35" s="1"/>
  <c r="AF2160" i="35" l="1"/>
  <c r="AG2160" i="35" s="1"/>
  <c r="AI2160" i="35" s="1"/>
  <c r="AE1154" i="35"/>
  <c r="AF1154" i="35"/>
  <c r="AB1154" i="35"/>
  <c r="AE1152" i="35"/>
  <c r="AF1152" i="35"/>
  <c r="AB1152" i="35"/>
  <c r="AF1045" i="35"/>
  <c r="AE1045" i="35"/>
  <c r="AC1045" i="35"/>
  <c r="AB1045" i="35"/>
  <c r="AE1042" i="35"/>
  <c r="AF1042" i="35"/>
  <c r="AB1042" i="35"/>
  <c r="AE1051" i="35"/>
  <c r="AF1051" i="35"/>
  <c r="AB1051" i="35"/>
  <c r="AE1048" i="35"/>
  <c r="AF1048" i="35"/>
  <c r="AB1048" i="35"/>
  <c r="AF2197" i="35"/>
  <c r="AB2197" i="35"/>
  <c r="AE1037" i="35"/>
  <c r="AF1037" i="35"/>
  <c r="AB1037" i="35"/>
  <c r="AF1035" i="35"/>
  <c r="AE1035" i="35"/>
  <c r="AC1035" i="35"/>
  <c r="AB1035" i="35"/>
  <c r="AF2026" i="35"/>
  <c r="AG2026" i="35" s="1"/>
  <c r="AI2026" i="35" s="1"/>
  <c r="AB2026" i="35"/>
  <c r="AC2026" i="35"/>
  <c r="AB2160" i="35"/>
  <c r="AC2160" i="35"/>
  <c r="AF2178" i="35"/>
  <c r="AG2178" i="35" s="1"/>
  <c r="AI2178" i="35" s="1"/>
  <c r="AB2178" i="35"/>
  <c r="AC2178" i="35"/>
  <c r="AB2177" i="35"/>
  <c r="AF2159" i="35"/>
  <c r="AF2100" i="35"/>
  <c r="AE2159" i="35"/>
  <c r="AF2177" i="35"/>
  <c r="AG2177" i="35" s="1"/>
  <c r="AI2177" i="35" s="1"/>
  <c r="AF2090" i="35"/>
  <c r="AF2107" i="35"/>
  <c r="AG2107" i="35" s="1"/>
  <c r="AI2107" i="35" s="1"/>
  <c r="AF2105" i="35"/>
  <c r="AG2105" i="35" s="1"/>
  <c r="AI2105" i="35" s="1"/>
  <c r="AF2103" i="35"/>
  <c r="AF2106" i="35"/>
  <c r="AB2106" i="35"/>
  <c r="AD2106" i="35"/>
  <c r="AC2106" i="35"/>
  <c r="AF2104" i="35"/>
  <c r="AD2104" i="35"/>
  <c r="AC2104" i="35"/>
  <c r="AB2104" i="35"/>
  <c r="AD2103" i="35"/>
  <c r="AB2103" i="35"/>
  <c r="AB2105" i="35"/>
  <c r="AB2107" i="35"/>
  <c r="AC2105" i="35"/>
  <c r="AC2107" i="35"/>
  <c r="AB2099" i="35"/>
  <c r="AC2099" i="35"/>
  <c r="AD2099" i="35"/>
  <c r="AD2098" i="35"/>
  <c r="AC2098" i="35"/>
  <c r="AB2098" i="35"/>
  <c r="AF2099" i="35"/>
  <c r="AD2102" i="35"/>
  <c r="AC2102" i="35"/>
  <c r="AB2102" i="35"/>
  <c r="AF2098" i="35"/>
  <c r="AB2101" i="35"/>
  <c r="AD2101" i="35"/>
  <c r="AC2101" i="35"/>
  <c r="AF2102" i="35"/>
  <c r="AD2100" i="35"/>
  <c r="AC2100" i="35"/>
  <c r="AB2100" i="35"/>
  <c r="AF2101" i="35"/>
  <c r="AF2097" i="35"/>
  <c r="AG2097" i="35" s="1"/>
  <c r="AI2097" i="35" s="1"/>
  <c r="AF2094" i="35"/>
  <c r="AF2176" i="35"/>
  <c r="AG2176" i="35" s="1"/>
  <c r="AI2176" i="35" s="1"/>
  <c r="AB2176" i="35"/>
  <c r="AC2176" i="35"/>
  <c r="AC2177" i="35"/>
  <c r="AB2158" i="35"/>
  <c r="AE2158" i="35"/>
  <c r="AC2158" i="35"/>
  <c r="AD2158" i="35"/>
  <c r="AD2157" i="35"/>
  <c r="AC2157" i="35"/>
  <c r="AE2157" i="35"/>
  <c r="AB2157" i="35"/>
  <c r="AF2157" i="35"/>
  <c r="AF2158" i="35"/>
  <c r="AB2159" i="35"/>
  <c r="AC2159" i="35"/>
  <c r="AD2093" i="35"/>
  <c r="AC2093" i="35"/>
  <c r="AB2093" i="35"/>
  <c r="AF2093" i="35"/>
  <c r="AB2096" i="35"/>
  <c r="AC2096" i="35"/>
  <c r="AD2096" i="35"/>
  <c r="AD2095" i="35"/>
  <c r="AC2095" i="35"/>
  <c r="AB2095" i="35"/>
  <c r="AB2092" i="35"/>
  <c r="AD2092" i="35"/>
  <c r="AC2092" i="35"/>
  <c r="AD2091" i="35"/>
  <c r="AC2091" i="35"/>
  <c r="AB2091" i="35"/>
  <c r="AF2092" i="35"/>
  <c r="AF2096" i="35"/>
  <c r="AB2090" i="35"/>
  <c r="AD2090" i="35"/>
  <c r="AC2090" i="35"/>
  <c r="AF2091" i="35"/>
  <c r="AB2094" i="35"/>
  <c r="AD2094" i="35"/>
  <c r="AC2094" i="35"/>
  <c r="AF2095" i="35"/>
  <c r="AB2097" i="35"/>
  <c r="AC2097" i="35"/>
  <c r="AE2175" i="35"/>
  <c r="Y2175" i="35"/>
  <c r="R2175" i="35"/>
  <c r="AD2175" i="35" s="1"/>
  <c r="AE2025" i="35"/>
  <c r="Y2025" i="35"/>
  <c r="O2025" i="35"/>
  <c r="R2025" i="35" s="1"/>
  <c r="AE2024" i="35"/>
  <c r="Y2024" i="35"/>
  <c r="O2024" i="35"/>
  <c r="R2024" i="35" s="1"/>
  <c r="AE2023" i="35"/>
  <c r="Y2023" i="35"/>
  <c r="O2023" i="35"/>
  <c r="R2023" i="35" s="1"/>
  <c r="AE2022" i="35"/>
  <c r="Y2022" i="35"/>
  <c r="O2022" i="35"/>
  <c r="R2022" i="35" s="1"/>
  <c r="AE2021" i="35"/>
  <c r="Y2021" i="35"/>
  <c r="O2021" i="35"/>
  <c r="R2021" i="35" s="1"/>
  <c r="AE1987" i="35"/>
  <c r="Y1987" i="35"/>
  <c r="O1987" i="35"/>
  <c r="R1987" i="35" s="1"/>
  <c r="AD1987" i="35" s="1"/>
  <c r="AG1035" i="35" l="1"/>
  <c r="AI1035" i="35" s="1"/>
  <c r="AG1154" i="35"/>
  <c r="AI1154" i="35" s="1"/>
  <c r="AG2158" i="35"/>
  <c r="AI2158" i="35" s="1"/>
  <c r="AG1152" i="35"/>
  <c r="AI1152" i="35" s="1"/>
  <c r="AG1045" i="35"/>
  <c r="AI1045" i="35" s="1"/>
  <c r="AG1042" i="35"/>
  <c r="AI1042" i="35" s="1"/>
  <c r="AG1051" i="35"/>
  <c r="AI1051" i="35" s="1"/>
  <c r="AG1048" i="35"/>
  <c r="AI1048" i="35" s="1"/>
  <c r="AG2197" i="35"/>
  <c r="AI2197" i="35" s="1"/>
  <c r="AG1037" i="35"/>
  <c r="AI1037" i="35" s="1"/>
  <c r="AG2159" i="35"/>
  <c r="AI2159" i="35" s="1"/>
  <c r="AG2094" i="35"/>
  <c r="AI2094" i="35" s="1"/>
  <c r="AG2090" i="35"/>
  <c r="AI2090" i="35" s="1"/>
  <c r="AG2095" i="35"/>
  <c r="AI2095" i="35" s="1"/>
  <c r="AG2100" i="35"/>
  <c r="AI2100" i="35" s="1"/>
  <c r="AG2104" i="35"/>
  <c r="AI2104" i="35" s="1"/>
  <c r="AG2103" i="35"/>
  <c r="AI2103" i="35" s="1"/>
  <c r="AG2106" i="35"/>
  <c r="AI2106" i="35" s="1"/>
  <c r="AG2102" i="35"/>
  <c r="AI2102" i="35" s="1"/>
  <c r="AG2098" i="35"/>
  <c r="AI2098" i="35" s="1"/>
  <c r="AG2099" i="35"/>
  <c r="AI2099" i="35" s="1"/>
  <c r="AG2101" i="35"/>
  <c r="AI2101" i="35" s="1"/>
  <c r="AG2096" i="35"/>
  <c r="AI2096" i="35" s="1"/>
  <c r="AG2092" i="35"/>
  <c r="AI2092" i="35" s="1"/>
  <c r="AG2157" i="35"/>
  <c r="AI2157" i="35" s="1"/>
  <c r="AG2091" i="35"/>
  <c r="AI2091" i="35" s="1"/>
  <c r="AG2093" i="35"/>
  <c r="AI2093" i="35" s="1"/>
  <c r="AF2022" i="35"/>
  <c r="AF2175" i="35"/>
  <c r="AG2175" i="35" s="1"/>
  <c r="AI2175" i="35" s="1"/>
  <c r="AB2175" i="35"/>
  <c r="AC2175" i="35"/>
  <c r="AD2021" i="35"/>
  <c r="AC2021" i="35"/>
  <c r="AB2021" i="35"/>
  <c r="AD2025" i="35"/>
  <c r="AC2025" i="35"/>
  <c r="AB2025" i="35"/>
  <c r="AF2021" i="35"/>
  <c r="AB2024" i="35"/>
  <c r="AD2024" i="35"/>
  <c r="AC2024" i="35"/>
  <c r="AF2025" i="35"/>
  <c r="AD2023" i="35"/>
  <c r="AC2023" i="35"/>
  <c r="AB2023" i="35"/>
  <c r="AF2024" i="35"/>
  <c r="AB2022" i="35"/>
  <c r="AD2022" i="35"/>
  <c r="AC2022" i="35"/>
  <c r="AF2023" i="35"/>
  <c r="AF1987" i="35"/>
  <c r="AG1987" i="35" s="1"/>
  <c r="AI1987" i="35" s="1"/>
  <c r="AB1987" i="35"/>
  <c r="AC1987" i="35"/>
  <c r="F795" i="24"/>
  <c r="H795" i="24" s="1"/>
  <c r="F794" i="24"/>
  <c r="H794" i="24" s="1"/>
  <c r="F793" i="24"/>
  <c r="H793" i="24" s="1"/>
  <c r="F792" i="24"/>
  <c r="H792" i="24" s="1"/>
  <c r="F791" i="24"/>
  <c r="H791" i="24" s="1"/>
  <c r="F790" i="24"/>
  <c r="H790" i="24" s="1"/>
  <c r="F789" i="24"/>
  <c r="H789" i="24" s="1"/>
  <c r="F788" i="24"/>
  <c r="H788" i="24" s="1"/>
  <c r="F787" i="24"/>
  <c r="H787" i="24" s="1"/>
  <c r="F786" i="24"/>
  <c r="H786" i="24" s="1"/>
  <c r="F785" i="24"/>
  <c r="H785" i="24" s="1"/>
  <c r="F784" i="24"/>
  <c r="H784" i="24" s="1"/>
  <c r="F783" i="24"/>
  <c r="H783" i="24" s="1"/>
  <c r="AG2021" i="35" l="1"/>
  <c r="AI2021" i="35" s="1"/>
  <c r="AG2022" i="35"/>
  <c r="AI2022" i="35" s="1"/>
  <c r="AG2025" i="35"/>
  <c r="AI2025" i="35" s="1"/>
  <c r="AG2024" i="35"/>
  <c r="AI2024" i="35" s="1"/>
  <c r="AG2023" i="35"/>
  <c r="AI2023" i="35" s="1"/>
  <c r="AE2187" i="35"/>
  <c r="Y2187" i="35"/>
  <c r="R2187" i="35"/>
  <c r="AD2187" i="35" s="1"/>
  <c r="AE2186" i="35"/>
  <c r="Y2186" i="35"/>
  <c r="R2186" i="35"/>
  <c r="AD2186" i="35" s="1"/>
  <c r="AE2184" i="35"/>
  <c r="Y2184" i="35"/>
  <c r="O2184" i="35"/>
  <c r="R2184" i="35" s="1"/>
  <c r="AE2183" i="35"/>
  <c r="Y2183" i="35"/>
  <c r="O2183" i="35"/>
  <c r="R2183" i="35" s="1"/>
  <c r="AD2183" i="35" s="1"/>
  <c r="AE2182" i="35"/>
  <c r="Y2182" i="35"/>
  <c r="O2182" i="35"/>
  <c r="R2182" i="35" s="1"/>
  <c r="Y2156" i="35"/>
  <c r="O2156" i="35"/>
  <c r="R2156" i="35" s="1"/>
  <c r="AE2156" i="35" s="1"/>
  <c r="Y2123" i="35"/>
  <c r="O2123" i="35"/>
  <c r="R2123" i="35" s="1"/>
  <c r="AE2123" i="35" s="1"/>
  <c r="AE2122" i="35"/>
  <c r="Y2122" i="35"/>
  <c r="O2122" i="35"/>
  <c r="R2122" i="35" s="1"/>
  <c r="Y2155" i="35"/>
  <c r="O2155" i="35"/>
  <c r="R2155" i="35" s="1"/>
  <c r="AD2155" i="35" s="1"/>
  <c r="Y2121" i="35"/>
  <c r="O2121" i="35"/>
  <c r="R2121" i="35" s="1"/>
  <c r="AE2121" i="35" s="1"/>
  <c r="Y2083" i="35"/>
  <c r="O2083" i="35"/>
  <c r="R2083" i="35" s="1"/>
  <c r="AD2083" i="35" s="1"/>
  <c r="Y2180" i="35"/>
  <c r="O2180" i="35"/>
  <c r="R2180" i="35" s="1"/>
  <c r="AE2089" i="35"/>
  <c r="Y2089" i="35"/>
  <c r="O2089" i="35"/>
  <c r="R2089" i="35" s="1"/>
  <c r="AD2089" i="35" s="1"/>
  <c r="AE2020" i="35"/>
  <c r="Y2020" i="35"/>
  <c r="O2020" i="35"/>
  <c r="R2020" i="35" s="1"/>
  <c r="AE2174" i="35"/>
  <c r="Y2174" i="35"/>
  <c r="R2174" i="35"/>
  <c r="AD2174" i="35" s="1"/>
  <c r="AE2173" i="35"/>
  <c r="Y2173" i="35"/>
  <c r="R2173" i="35"/>
  <c r="AC2173" i="35" s="1"/>
  <c r="AE2172" i="35"/>
  <c r="Y2172" i="35"/>
  <c r="R2172" i="35"/>
  <c r="AD2172" i="35" s="1"/>
  <c r="AE2171" i="35"/>
  <c r="Y2171" i="35"/>
  <c r="R2171" i="35"/>
  <c r="AD2171" i="35" s="1"/>
  <c r="AE2170" i="35"/>
  <c r="Y2170" i="35"/>
  <c r="R2170" i="35"/>
  <c r="AD2170" i="35" s="1"/>
  <c r="Y2169" i="35"/>
  <c r="R2169" i="35"/>
  <c r="AD2169" i="35" s="1"/>
  <c r="AE2168" i="35"/>
  <c r="Y2168" i="35"/>
  <c r="R2168" i="35"/>
  <c r="Y2167" i="35"/>
  <c r="R2167" i="35"/>
  <c r="AC2167" i="35" s="1"/>
  <c r="AE2166" i="35"/>
  <c r="Y2166" i="35"/>
  <c r="R2166" i="35"/>
  <c r="AD2166" i="35" s="1"/>
  <c r="Y2165" i="35"/>
  <c r="R2165" i="35"/>
  <c r="AD2165" i="35" s="1"/>
  <c r="AE2164" i="35"/>
  <c r="Y2164" i="35"/>
  <c r="R2164" i="35"/>
  <c r="AE2163" i="35"/>
  <c r="Y2163" i="35"/>
  <c r="R2163" i="35"/>
  <c r="AB2163" i="35" s="1"/>
  <c r="Y2162" i="35"/>
  <c r="R2162" i="35"/>
  <c r="AD2162" i="35" s="1"/>
  <c r="AE2154" i="35"/>
  <c r="Y2154" i="35"/>
  <c r="O2154" i="35"/>
  <c r="R2154" i="35" s="1"/>
  <c r="AD2154" i="35" s="1"/>
  <c r="AE2153" i="35"/>
  <c r="Y2153" i="35"/>
  <c r="O2153" i="35"/>
  <c r="R2153" i="35" s="1"/>
  <c r="AE2120" i="35"/>
  <c r="Y2120" i="35"/>
  <c r="O2120" i="35"/>
  <c r="R2120" i="35" s="1"/>
  <c r="Y2119" i="35"/>
  <c r="O2119" i="35"/>
  <c r="R2119" i="35" s="1"/>
  <c r="AE2119" i="35" s="1"/>
  <c r="AE2118" i="35"/>
  <c r="Y2118" i="35"/>
  <c r="O2118" i="35"/>
  <c r="R2118" i="35" s="1"/>
  <c r="AD2118" i="35" s="1"/>
  <c r="Y2088" i="35"/>
  <c r="O2088" i="35"/>
  <c r="R2088" i="35" s="1"/>
  <c r="AD2088" i="35" s="1"/>
  <c r="Y2087" i="35"/>
  <c r="O2087" i="35"/>
  <c r="R2087" i="35" s="1"/>
  <c r="AE2087" i="35" s="1"/>
  <c r="Y2086" i="35"/>
  <c r="O2086" i="35"/>
  <c r="R2086" i="35" s="1"/>
  <c r="AE2086" i="35" s="1"/>
  <c r="AE2085" i="35"/>
  <c r="Y2085" i="35"/>
  <c r="O2085" i="35"/>
  <c r="R2085" i="35" s="1"/>
  <c r="Y2084" i="35"/>
  <c r="O2084" i="35"/>
  <c r="R2084" i="35" s="1"/>
  <c r="AE2084" i="35" s="1"/>
  <c r="Y2082" i="35"/>
  <c r="O2082" i="35"/>
  <c r="R2082" i="35" s="1"/>
  <c r="AE2082" i="35" s="1"/>
  <c r="AE2081" i="35"/>
  <c r="Y2081" i="35"/>
  <c r="O2081" i="35"/>
  <c r="R2081" i="35" s="1"/>
  <c r="AE2080" i="35"/>
  <c r="Y2080" i="35"/>
  <c r="O2080" i="35"/>
  <c r="R2080" i="35" s="1"/>
  <c r="AE2019" i="35"/>
  <c r="Y2019" i="35"/>
  <c r="O2019" i="35"/>
  <c r="R2019" i="35" s="1"/>
  <c r="AD2019" i="35" s="1"/>
  <c r="Y2018" i="35"/>
  <c r="O2018" i="35"/>
  <c r="R2018" i="35" s="1"/>
  <c r="AE2018" i="35" s="1"/>
  <c r="AE2017" i="35"/>
  <c r="Y2017" i="35"/>
  <c r="O2017" i="35"/>
  <c r="R2017" i="35" s="1"/>
  <c r="AD2017" i="35" s="1"/>
  <c r="AE2016" i="35"/>
  <c r="Y2016" i="35"/>
  <c r="O2016" i="35"/>
  <c r="R2016" i="35" s="1"/>
  <c r="AE2015" i="35"/>
  <c r="Y2015" i="35"/>
  <c r="O2015" i="35"/>
  <c r="R2015" i="35" s="1"/>
  <c r="AD2015" i="35" s="1"/>
  <c r="AE2014" i="35"/>
  <c r="Y2014" i="35"/>
  <c r="O2014" i="35"/>
  <c r="R2014" i="35" s="1"/>
  <c r="AE2013" i="35"/>
  <c r="Y2013" i="35"/>
  <c r="O2013" i="35"/>
  <c r="R2013" i="35" s="1"/>
  <c r="AD2013" i="35" s="1"/>
  <c r="AE2079" i="35"/>
  <c r="Y2079" i="35"/>
  <c r="O2079" i="35"/>
  <c r="R2079" i="35" s="1"/>
  <c r="AD2079" i="35" s="1"/>
  <c r="AE2152" i="35"/>
  <c r="Y2152" i="35"/>
  <c r="O2152" i="35"/>
  <c r="R2152" i="35" s="1"/>
  <c r="F782" i="24"/>
  <c r="H782" i="24" s="1"/>
  <c r="F781" i="24"/>
  <c r="H781" i="24" s="1"/>
  <c r="F780" i="24"/>
  <c r="H780" i="24" s="1"/>
  <c r="F779" i="24"/>
  <c r="H779" i="24" s="1"/>
  <c r="F778" i="24"/>
  <c r="H778" i="24" s="1"/>
  <c r="F777" i="24"/>
  <c r="H777" i="24" s="1"/>
  <c r="F776" i="24"/>
  <c r="H776" i="24" s="1"/>
  <c r="F775" i="24"/>
  <c r="H775" i="24" s="1"/>
  <c r="F774" i="24"/>
  <c r="H774" i="24" s="1"/>
  <c r="F773" i="24"/>
  <c r="H773" i="24" s="1"/>
  <c r="F772" i="24"/>
  <c r="H772" i="24" s="1"/>
  <c r="F771" i="24"/>
  <c r="H771" i="24" s="1"/>
  <c r="F770" i="24"/>
  <c r="H770" i="24" s="1"/>
  <c r="F743" i="24"/>
  <c r="H743" i="24" s="1"/>
  <c r="F744" i="24"/>
  <c r="H744" i="24" s="1"/>
  <c r="F733" i="24"/>
  <c r="H733" i="24" s="1"/>
  <c r="F732" i="24"/>
  <c r="H732" i="24" s="1"/>
  <c r="F734" i="24"/>
  <c r="H734" i="24" s="1"/>
  <c r="F769" i="24"/>
  <c r="H769" i="24" s="1"/>
  <c r="F768" i="24"/>
  <c r="H768" i="24" s="1"/>
  <c r="F767" i="24"/>
  <c r="H767" i="24" s="1"/>
  <c r="F766" i="24"/>
  <c r="H766" i="24" s="1"/>
  <c r="F765" i="24"/>
  <c r="H765" i="24" s="1"/>
  <c r="F764" i="24"/>
  <c r="H764" i="24" s="1"/>
  <c r="F763" i="24"/>
  <c r="H763" i="24" s="1"/>
  <c r="F762" i="24"/>
  <c r="H762" i="24" s="1"/>
  <c r="F761" i="24"/>
  <c r="H761" i="24" s="1"/>
  <c r="F760" i="24"/>
  <c r="H760" i="24" s="1"/>
  <c r="F759" i="24"/>
  <c r="H759" i="24" s="1"/>
  <c r="F758" i="24"/>
  <c r="H758" i="24" s="1"/>
  <c r="F757" i="24"/>
  <c r="H757" i="24" s="1"/>
  <c r="F756" i="24"/>
  <c r="H756" i="24" s="1"/>
  <c r="F755" i="24"/>
  <c r="H755" i="24" s="1"/>
  <c r="F754" i="24"/>
  <c r="H754" i="24" s="1"/>
  <c r="F753" i="24"/>
  <c r="H753" i="24" s="1"/>
  <c r="F752" i="24"/>
  <c r="H752" i="24" s="1"/>
  <c r="F751" i="24"/>
  <c r="H751" i="24" s="1"/>
  <c r="F750" i="24"/>
  <c r="H750" i="24" s="1"/>
  <c r="F749" i="24"/>
  <c r="H749" i="24" s="1"/>
  <c r="F748" i="24"/>
  <c r="H748" i="24" s="1"/>
  <c r="F747" i="24"/>
  <c r="H747" i="24" s="1"/>
  <c r="F746" i="24"/>
  <c r="H746" i="24" s="1"/>
  <c r="AE2165" i="35" l="1"/>
  <c r="AE2083" i="35"/>
  <c r="AF2123" i="35"/>
  <c r="AE2088" i="35"/>
  <c r="AF2184" i="35"/>
  <c r="AE2169" i="35"/>
  <c r="AF2187" i="35"/>
  <c r="AG2187" i="35" s="1"/>
  <c r="AI2187" i="35" s="1"/>
  <c r="AE2167" i="35"/>
  <c r="AE2155" i="35"/>
  <c r="AF2083" i="35"/>
  <c r="AG2083" i="35" s="1"/>
  <c r="AI2083" i="35" s="1"/>
  <c r="AB2187" i="35"/>
  <c r="AC2187" i="35"/>
  <c r="AF2186" i="35"/>
  <c r="AG2186" i="35" s="1"/>
  <c r="AI2186" i="35" s="1"/>
  <c r="AB2186" i="35"/>
  <c r="AC2186" i="35"/>
  <c r="AD2184" i="35"/>
  <c r="AC2184" i="35"/>
  <c r="AB2184" i="35"/>
  <c r="AF2183" i="35"/>
  <c r="AG2183" i="35" s="1"/>
  <c r="AI2183" i="35" s="1"/>
  <c r="AB2182" i="35"/>
  <c r="AC2182" i="35"/>
  <c r="AD2182" i="35"/>
  <c r="AF2182" i="35"/>
  <c r="AB2183" i="35"/>
  <c r="AC2183" i="35"/>
  <c r="AF2156" i="35"/>
  <c r="AD2156" i="35"/>
  <c r="AC2156" i="35"/>
  <c r="AB2156" i="35"/>
  <c r="AD2123" i="35"/>
  <c r="AC2123" i="35"/>
  <c r="AB2123" i="35"/>
  <c r="AF2122" i="35"/>
  <c r="AD2122" i="35"/>
  <c r="AC2122" i="35"/>
  <c r="AB2122" i="35"/>
  <c r="AF2155" i="35"/>
  <c r="AB2155" i="35"/>
  <c r="AC2155" i="35"/>
  <c r="AD2121" i="35"/>
  <c r="AC2121" i="35"/>
  <c r="AB2121" i="35"/>
  <c r="AF2121" i="35"/>
  <c r="AB2083" i="35"/>
  <c r="AC2083" i="35"/>
  <c r="AD2180" i="35"/>
  <c r="AC2180" i="35"/>
  <c r="AB2180" i="35"/>
  <c r="AE2180" i="35"/>
  <c r="AF2180" i="35"/>
  <c r="AF2089" i="35"/>
  <c r="AG2089" i="35" s="1"/>
  <c r="AI2089" i="35" s="1"/>
  <c r="AB2089" i="35"/>
  <c r="AC2089" i="35"/>
  <c r="AF2020" i="35"/>
  <c r="AD2020" i="35"/>
  <c r="AC2020" i="35"/>
  <c r="AB2020" i="35"/>
  <c r="AF2167" i="35"/>
  <c r="AF2162" i="35"/>
  <c r="AB2174" i="35"/>
  <c r="AC2174" i="35"/>
  <c r="AF2174" i="35"/>
  <c r="AG2174" i="35" s="1"/>
  <c r="AI2174" i="35" s="1"/>
  <c r="AF2172" i="35"/>
  <c r="AG2172" i="35" s="1"/>
  <c r="AI2172" i="35" s="1"/>
  <c r="AB2171" i="35"/>
  <c r="AF2171" i="35"/>
  <c r="AG2171" i="35" s="1"/>
  <c r="AI2171" i="35" s="1"/>
  <c r="AC2171" i="35"/>
  <c r="AB2172" i="35"/>
  <c r="AC2172" i="35"/>
  <c r="AB2173" i="35"/>
  <c r="AF2173" i="35"/>
  <c r="AD2173" i="35"/>
  <c r="AF2170" i="35"/>
  <c r="AG2170" i="35" s="1"/>
  <c r="AI2170" i="35" s="1"/>
  <c r="AB2170" i="35"/>
  <c r="AB2169" i="35"/>
  <c r="AC2169" i="35"/>
  <c r="AF2169" i="35"/>
  <c r="AG2169" i="35" s="1"/>
  <c r="AI2169" i="35" s="1"/>
  <c r="AF2168" i="35"/>
  <c r="AC2168" i="35"/>
  <c r="AF2166" i="35"/>
  <c r="AG2166" i="35" s="1"/>
  <c r="AI2166" i="35" s="1"/>
  <c r="AB2166" i="35"/>
  <c r="AC2165" i="35"/>
  <c r="AF2165" i="35"/>
  <c r="AB2165" i="35"/>
  <c r="AF2164" i="35"/>
  <c r="AC2164" i="35"/>
  <c r="AD2168" i="35"/>
  <c r="AC2166" i="35"/>
  <c r="AB2167" i="35"/>
  <c r="AC2170" i="35"/>
  <c r="AD2167" i="35"/>
  <c r="AD2164" i="35"/>
  <c r="AB2164" i="35"/>
  <c r="AB2168" i="35"/>
  <c r="AF2163" i="35"/>
  <c r="AC2163" i="35"/>
  <c r="AD2163" i="35"/>
  <c r="AE2162" i="35"/>
  <c r="AB2162" i="35"/>
  <c r="AC2162" i="35"/>
  <c r="AF2154" i="35"/>
  <c r="AG2154" i="35" s="1"/>
  <c r="AI2154" i="35" s="1"/>
  <c r="AB2153" i="35"/>
  <c r="AD2153" i="35"/>
  <c r="AC2153" i="35"/>
  <c r="AF2153" i="35"/>
  <c r="AB2154" i="35"/>
  <c r="AC2154" i="35"/>
  <c r="AF2085" i="35"/>
  <c r="AF2015" i="35"/>
  <c r="AG2015" i="35" s="1"/>
  <c r="AI2015" i="35" s="1"/>
  <c r="AD2120" i="35"/>
  <c r="AB2120" i="35"/>
  <c r="AF2120" i="35"/>
  <c r="AB2118" i="35"/>
  <c r="AF2118" i="35"/>
  <c r="AG2118" i="35" s="1"/>
  <c r="AI2118" i="35" s="1"/>
  <c r="AB2119" i="35"/>
  <c r="AD2119" i="35"/>
  <c r="AC2119" i="35"/>
  <c r="AF2119" i="35"/>
  <c r="AC2118" i="35"/>
  <c r="AC2120" i="35"/>
  <c r="AF2088" i="35"/>
  <c r="AG2088" i="35" s="1"/>
  <c r="AI2088" i="35" s="1"/>
  <c r="AF2080" i="35"/>
  <c r="AD2084" i="35"/>
  <c r="AC2084" i="35"/>
  <c r="AB2084" i="35"/>
  <c r="AB2082" i="35"/>
  <c r="AC2082" i="35"/>
  <c r="AD2082" i="35"/>
  <c r="AF2084" i="35"/>
  <c r="AB2087" i="35"/>
  <c r="AD2087" i="35"/>
  <c r="AC2087" i="35"/>
  <c r="AD2081" i="35"/>
  <c r="AC2081" i="35"/>
  <c r="AB2081" i="35"/>
  <c r="AF2082" i="35"/>
  <c r="AD2086" i="35"/>
  <c r="AC2086" i="35"/>
  <c r="AB2086" i="35"/>
  <c r="AF2087" i="35"/>
  <c r="AB2080" i="35"/>
  <c r="AD2080" i="35"/>
  <c r="AG2080" i="35" s="1"/>
  <c r="AI2080" i="35" s="1"/>
  <c r="AC2080" i="35"/>
  <c r="AF2081" i="35"/>
  <c r="AB2085" i="35"/>
  <c r="AD2085" i="35"/>
  <c r="AC2085" i="35"/>
  <c r="AF2086" i="35"/>
  <c r="AB2088" i="35"/>
  <c r="AC2088" i="35"/>
  <c r="AF2019" i="35"/>
  <c r="AG2019" i="35" s="1"/>
  <c r="AI2019" i="35" s="1"/>
  <c r="AF2017" i="35"/>
  <c r="AG2017" i="35" s="1"/>
  <c r="AI2017" i="35" s="1"/>
  <c r="AF2018" i="35"/>
  <c r="AB2018" i="35"/>
  <c r="AD2018" i="35"/>
  <c r="AC2018" i="35"/>
  <c r="AF2016" i="35"/>
  <c r="AB2016" i="35"/>
  <c r="AD2016" i="35"/>
  <c r="AC2016" i="35"/>
  <c r="AF2014" i="35"/>
  <c r="AB2014" i="35"/>
  <c r="AD2014" i="35"/>
  <c r="AC2014" i="35"/>
  <c r="AB2015" i="35"/>
  <c r="AB2017" i="35"/>
  <c r="AB2019" i="35"/>
  <c r="AC2015" i="35"/>
  <c r="AC2017" i="35"/>
  <c r="AC2019" i="35"/>
  <c r="AF2013" i="35"/>
  <c r="AG2013" i="35" s="1"/>
  <c r="AI2013" i="35" s="1"/>
  <c r="AB2013" i="35"/>
  <c r="AC2013" i="35"/>
  <c r="AF2079" i="35"/>
  <c r="AG2079" i="35" s="1"/>
  <c r="AI2079" i="35" s="1"/>
  <c r="AB2079" i="35"/>
  <c r="AC2079" i="35"/>
  <c r="AD2152" i="35"/>
  <c r="AC2152" i="35"/>
  <c r="AF2152" i="35"/>
  <c r="AB2152" i="35"/>
  <c r="AE2146" i="35"/>
  <c r="Y2146" i="35"/>
  <c r="O2146" i="35"/>
  <c r="R2146" i="35" s="1"/>
  <c r="AD2146" i="35" s="1"/>
  <c r="AE2151" i="35"/>
  <c r="Y2151" i="35"/>
  <c r="O2151" i="35"/>
  <c r="R2151" i="35" s="1"/>
  <c r="AE2150" i="35"/>
  <c r="Y2150" i="35"/>
  <c r="O2150" i="35"/>
  <c r="R2150" i="35" s="1"/>
  <c r="AE2149" i="35"/>
  <c r="Y2149" i="35"/>
  <c r="O2149" i="35"/>
  <c r="R2149" i="35" s="1"/>
  <c r="AE2148" i="35"/>
  <c r="Y2148" i="35"/>
  <c r="O2148" i="35"/>
  <c r="R2148" i="35" s="1"/>
  <c r="AE2147" i="35"/>
  <c r="Y2147" i="35"/>
  <c r="O2147" i="35"/>
  <c r="R2147" i="35" s="1"/>
  <c r="AE2145" i="35"/>
  <c r="Y2145" i="35"/>
  <c r="O2145" i="35"/>
  <c r="R2145" i="35" s="1"/>
  <c r="AE2144" i="35"/>
  <c r="Y2144" i="35"/>
  <c r="O2144" i="35"/>
  <c r="R2144" i="35" s="1"/>
  <c r="AE2143" i="35"/>
  <c r="Y2143" i="35"/>
  <c r="O2143" i="35"/>
  <c r="R2143" i="35" s="1"/>
  <c r="AE2142" i="35"/>
  <c r="Y2142" i="35"/>
  <c r="O2142" i="35"/>
  <c r="R2142" i="35" s="1"/>
  <c r="AE2141" i="35"/>
  <c r="Y2141" i="35"/>
  <c r="O2141" i="35"/>
  <c r="R2141" i="35" s="1"/>
  <c r="Y2140" i="35"/>
  <c r="O2140" i="35"/>
  <c r="R2140" i="35" s="1"/>
  <c r="AD2140" i="35" s="1"/>
  <c r="AE2139" i="35"/>
  <c r="Y2139" i="35"/>
  <c r="O2139" i="35"/>
  <c r="R2139" i="35" s="1"/>
  <c r="Y2138" i="35"/>
  <c r="O2138" i="35"/>
  <c r="R2138" i="35" s="1"/>
  <c r="AE2138" i="35" s="1"/>
  <c r="Y2137" i="35"/>
  <c r="O2137" i="35"/>
  <c r="R2137" i="35" s="1"/>
  <c r="AE2137" i="35" s="1"/>
  <c r="AE2136" i="35"/>
  <c r="Y2136" i="35"/>
  <c r="O2136" i="35"/>
  <c r="R2136" i="35" s="1"/>
  <c r="AE2135" i="35"/>
  <c r="Y2135" i="35"/>
  <c r="O2135" i="35"/>
  <c r="R2135" i="35" s="1"/>
  <c r="Y2134" i="35"/>
  <c r="O2134" i="35"/>
  <c r="R2134" i="35" s="1"/>
  <c r="AE2134" i="35" s="1"/>
  <c r="AE2133" i="35"/>
  <c r="Y2133" i="35"/>
  <c r="O2133" i="35"/>
  <c r="R2133" i="35" s="1"/>
  <c r="AE2132" i="35"/>
  <c r="Y2132" i="35"/>
  <c r="O2132" i="35"/>
  <c r="R2132" i="35" s="1"/>
  <c r="Y2131" i="35"/>
  <c r="O2131" i="35"/>
  <c r="R2131" i="35" s="1"/>
  <c r="AE2131" i="35" s="1"/>
  <c r="Y2130" i="35"/>
  <c r="O2130" i="35"/>
  <c r="R2130" i="35" s="1"/>
  <c r="AE2130" i="35" s="1"/>
  <c r="Y2129" i="35"/>
  <c r="O2129" i="35"/>
  <c r="R2129" i="35" s="1"/>
  <c r="AE2129" i="35" s="1"/>
  <c r="Y2128" i="35"/>
  <c r="O2128" i="35"/>
  <c r="R2128" i="35" s="1"/>
  <c r="AE2128" i="35" s="1"/>
  <c r="Y2127" i="35"/>
  <c r="O2127" i="35"/>
  <c r="R2127" i="35" s="1"/>
  <c r="AE2127" i="35" s="1"/>
  <c r="Y2126" i="35"/>
  <c r="O2126" i="35"/>
  <c r="R2126" i="35" s="1"/>
  <c r="AE2126" i="35" s="1"/>
  <c r="Y2125" i="35"/>
  <c r="O2125" i="35"/>
  <c r="R2125" i="35" s="1"/>
  <c r="AD2125" i="35" s="1"/>
  <c r="O2109" i="35"/>
  <c r="R2109" i="35" s="1"/>
  <c r="AD2109" i="35" s="1"/>
  <c r="O2110" i="35"/>
  <c r="R2110" i="35" s="1"/>
  <c r="AC2110" i="35" s="1"/>
  <c r="Y2110" i="35"/>
  <c r="AE2110" i="35"/>
  <c r="AE2109" i="35"/>
  <c r="Y2109" i="35"/>
  <c r="AE2117" i="35"/>
  <c r="Y2117" i="35"/>
  <c r="O2117" i="35"/>
  <c r="R2117" i="35" s="1"/>
  <c r="Y2116" i="35"/>
  <c r="O2116" i="35"/>
  <c r="R2116" i="35" s="1"/>
  <c r="AE2116" i="35" s="1"/>
  <c r="AE2115" i="35"/>
  <c r="Y2115" i="35"/>
  <c r="O2115" i="35"/>
  <c r="R2115" i="35" s="1"/>
  <c r="Y2114" i="35"/>
  <c r="O2114" i="35"/>
  <c r="R2114" i="35" s="1"/>
  <c r="AE2114" i="35" s="1"/>
  <c r="Y2113" i="35"/>
  <c r="O2113" i="35"/>
  <c r="R2113" i="35" s="1"/>
  <c r="AE2113" i="35" s="1"/>
  <c r="AE2112" i="35"/>
  <c r="Y2112" i="35"/>
  <c r="O2112" i="35"/>
  <c r="R2112" i="35" s="1"/>
  <c r="AE2111" i="35"/>
  <c r="Y2111" i="35"/>
  <c r="O2111" i="35"/>
  <c r="R2111" i="35" s="1"/>
  <c r="AG2155" i="35" l="1"/>
  <c r="AI2155" i="35" s="1"/>
  <c r="AG2165" i="35"/>
  <c r="AI2165" i="35" s="1"/>
  <c r="AG2184" i="35"/>
  <c r="AI2184" i="35" s="1"/>
  <c r="AE2125" i="35"/>
  <c r="AG2123" i="35"/>
  <c r="AI2123" i="35" s="1"/>
  <c r="AE2140" i="35"/>
  <c r="AG2164" i="35"/>
  <c r="AI2164" i="35" s="1"/>
  <c r="AG2182" i="35"/>
  <c r="AI2182" i="35" s="1"/>
  <c r="AG2156" i="35"/>
  <c r="AI2156" i="35" s="1"/>
  <c r="AG2122" i="35"/>
  <c r="AI2122" i="35" s="1"/>
  <c r="AG2121" i="35"/>
  <c r="AI2121" i="35" s="1"/>
  <c r="AG2180" i="35"/>
  <c r="AI2180" i="35" s="1"/>
  <c r="AG2020" i="35"/>
  <c r="AI2020" i="35" s="1"/>
  <c r="AG2168" i="35"/>
  <c r="AI2168" i="35" s="1"/>
  <c r="AG2085" i="35"/>
  <c r="AI2085" i="35" s="1"/>
  <c r="AG2167" i="35"/>
  <c r="AI2167" i="35" s="1"/>
  <c r="AG2162" i="35"/>
  <c r="AI2162" i="35" s="1"/>
  <c r="AF2141" i="35"/>
  <c r="AG2173" i="35"/>
  <c r="AI2173" i="35" s="1"/>
  <c r="AG2163" i="35"/>
  <c r="AI2163" i="35" s="1"/>
  <c r="AG2153" i="35"/>
  <c r="AI2153" i="35" s="1"/>
  <c r="AF2145" i="35"/>
  <c r="AG2014" i="35"/>
  <c r="AI2014" i="35" s="1"/>
  <c r="AG2018" i="35"/>
  <c r="AI2018" i="35" s="1"/>
  <c r="AG2086" i="35"/>
  <c r="AI2086" i="35" s="1"/>
  <c r="AG2081" i="35"/>
  <c r="AI2081" i="35" s="1"/>
  <c r="AG2120" i="35"/>
  <c r="AI2120" i="35" s="1"/>
  <c r="AG2119" i="35"/>
  <c r="AI2119" i="35" s="1"/>
  <c r="AG2087" i="35"/>
  <c r="AI2087" i="35" s="1"/>
  <c r="AG2084" i="35"/>
  <c r="AI2084" i="35" s="1"/>
  <c r="AG2082" i="35"/>
  <c r="AI2082" i="35" s="1"/>
  <c r="AG2016" i="35"/>
  <c r="AI2016" i="35" s="1"/>
  <c r="AG2152" i="35"/>
  <c r="AI2152" i="35" s="1"/>
  <c r="AF2137" i="35"/>
  <c r="AF2131" i="35"/>
  <c r="AF2135" i="35"/>
  <c r="AF2140" i="35"/>
  <c r="AF2149" i="35"/>
  <c r="AF2129" i="35"/>
  <c r="AF2133" i="35"/>
  <c r="AF2146" i="35"/>
  <c r="AG2146" i="35" s="1"/>
  <c r="AI2146" i="35" s="1"/>
  <c r="AB2146" i="35"/>
  <c r="AC2146" i="35"/>
  <c r="AB2148" i="35"/>
  <c r="AD2148" i="35"/>
  <c r="AC2148" i="35"/>
  <c r="AD2143" i="35"/>
  <c r="AB2143" i="35"/>
  <c r="AC2143" i="35"/>
  <c r="AC2147" i="35"/>
  <c r="AB2147" i="35"/>
  <c r="AD2147" i="35"/>
  <c r="AC2151" i="35"/>
  <c r="AB2151" i="35"/>
  <c r="AD2151" i="35"/>
  <c r="AD2142" i="35"/>
  <c r="AC2142" i="35"/>
  <c r="AB2142" i="35"/>
  <c r="AF2143" i="35"/>
  <c r="AF2147" i="35"/>
  <c r="AD2150" i="35"/>
  <c r="AC2150" i="35"/>
  <c r="AB2150" i="35"/>
  <c r="AF2151" i="35"/>
  <c r="AD2144" i="35"/>
  <c r="AC2144" i="35"/>
  <c r="AB2144" i="35"/>
  <c r="AF2144" i="35"/>
  <c r="AF2148" i="35"/>
  <c r="AB2141" i="35"/>
  <c r="AD2141" i="35"/>
  <c r="AC2141" i="35"/>
  <c r="AF2142" i="35"/>
  <c r="AD2145" i="35"/>
  <c r="AG2145" i="35" s="1"/>
  <c r="AI2145" i="35" s="1"/>
  <c r="AC2145" i="35"/>
  <c r="AB2145" i="35"/>
  <c r="AD2149" i="35"/>
  <c r="AC2149" i="35"/>
  <c r="AB2149" i="35"/>
  <c r="AF2150" i="35"/>
  <c r="AF2139" i="35"/>
  <c r="AF2127" i="35"/>
  <c r="AD2128" i="35"/>
  <c r="AC2128" i="35"/>
  <c r="AB2128" i="35"/>
  <c r="AD2132" i="35"/>
  <c r="AC2132" i="35"/>
  <c r="AB2132" i="35"/>
  <c r="AD2136" i="35"/>
  <c r="AC2136" i="35"/>
  <c r="AB2136" i="35"/>
  <c r="AB2127" i="35"/>
  <c r="AC2127" i="35"/>
  <c r="AD2127" i="35"/>
  <c r="AF2128" i="35"/>
  <c r="AB2131" i="35"/>
  <c r="AC2131" i="35"/>
  <c r="AD2131" i="35"/>
  <c r="AF2132" i="35"/>
  <c r="AB2135" i="35"/>
  <c r="AC2135" i="35"/>
  <c r="AD2135" i="35"/>
  <c r="AF2136" i="35"/>
  <c r="AB2139" i="35"/>
  <c r="AD2139" i="35"/>
  <c r="AC2139" i="35"/>
  <c r="AD2138" i="35"/>
  <c r="AC2138" i="35"/>
  <c r="AB2138" i="35"/>
  <c r="AD2126" i="35"/>
  <c r="AC2126" i="35"/>
  <c r="AB2126" i="35"/>
  <c r="AD2130" i="35"/>
  <c r="AC2130" i="35"/>
  <c r="AB2130" i="35"/>
  <c r="AD2134" i="35"/>
  <c r="AC2134" i="35"/>
  <c r="AB2134" i="35"/>
  <c r="AF2126" i="35"/>
  <c r="AB2129" i="35"/>
  <c r="AC2129" i="35"/>
  <c r="AD2129" i="35"/>
  <c r="AF2130" i="35"/>
  <c r="AB2133" i="35"/>
  <c r="AC2133" i="35"/>
  <c r="AD2133" i="35"/>
  <c r="AF2134" i="35"/>
  <c r="AB2137" i="35"/>
  <c r="AC2137" i="35"/>
  <c r="AD2137" i="35"/>
  <c r="AF2138" i="35"/>
  <c r="AB2140" i="35"/>
  <c r="AC2140" i="35"/>
  <c r="AF2125" i="35"/>
  <c r="AB2125" i="35"/>
  <c r="AC2125" i="35"/>
  <c r="AF2115" i="35"/>
  <c r="AF2111" i="35"/>
  <c r="AF2110" i="35"/>
  <c r="AD2110" i="35"/>
  <c r="AF2109" i="35"/>
  <c r="AG2109" i="35" s="1"/>
  <c r="AI2109" i="35" s="1"/>
  <c r="AB2110" i="35"/>
  <c r="AB2109" i="35"/>
  <c r="AC2109" i="35"/>
  <c r="AB2114" i="35"/>
  <c r="AD2114" i="35"/>
  <c r="AC2114" i="35"/>
  <c r="AD2113" i="35"/>
  <c r="AC2113" i="35"/>
  <c r="AB2113" i="35"/>
  <c r="AF2114" i="35"/>
  <c r="AD2117" i="35"/>
  <c r="AC2117" i="35"/>
  <c r="AB2117" i="35"/>
  <c r="AB2112" i="35"/>
  <c r="AD2112" i="35"/>
  <c r="AC2112" i="35"/>
  <c r="AF2113" i="35"/>
  <c r="AB2116" i="35"/>
  <c r="AD2116" i="35"/>
  <c r="AC2116" i="35"/>
  <c r="AF2117" i="35"/>
  <c r="AD2111" i="35"/>
  <c r="AC2111" i="35"/>
  <c r="AB2111" i="35"/>
  <c r="AF2112" i="35"/>
  <c r="AD2115" i="35"/>
  <c r="AC2115" i="35"/>
  <c r="AB2115" i="35"/>
  <c r="AF2116" i="35"/>
  <c r="AE2012" i="35"/>
  <c r="Y2012" i="35"/>
  <c r="O2012" i="35"/>
  <c r="R2012" i="35" s="1"/>
  <c r="AD2012" i="35" s="1"/>
  <c r="AE2011" i="35"/>
  <c r="Y2011" i="35"/>
  <c r="O2011" i="35"/>
  <c r="R2011" i="35" s="1"/>
  <c r="AE2010" i="35"/>
  <c r="Y2010" i="35"/>
  <c r="O2010" i="35"/>
  <c r="R2010" i="35" s="1"/>
  <c r="AD2010" i="35" s="1"/>
  <c r="AE2009" i="35"/>
  <c r="Y2009" i="35"/>
  <c r="O2009" i="35"/>
  <c r="R2009" i="35" s="1"/>
  <c r="AE2008" i="35"/>
  <c r="Y2008" i="35"/>
  <c r="O2008" i="35"/>
  <c r="R2008" i="35" s="1"/>
  <c r="AD2008" i="35" s="1"/>
  <c r="AE2007" i="35"/>
  <c r="Y2007" i="35"/>
  <c r="O2007" i="35"/>
  <c r="R2007" i="35" s="1"/>
  <c r="AE2006" i="35"/>
  <c r="Y2006" i="35"/>
  <c r="O2006" i="35"/>
  <c r="R2006" i="35" s="1"/>
  <c r="AD2006" i="35" s="1"/>
  <c r="AE2005" i="35"/>
  <c r="Y2005" i="35"/>
  <c r="O2005" i="35"/>
  <c r="R2005" i="35" s="1"/>
  <c r="AE2004" i="35"/>
  <c r="Y2004" i="35"/>
  <c r="O2004" i="35"/>
  <c r="R2004" i="35" s="1"/>
  <c r="AD2004" i="35" s="1"/>
  <c r="Y2003" i="35"/>
  <c r="O2003" i="35"/>
  <c r="R2003" i="35" s="1"/>
  <c r="AE2003" i="35" s="1"/>
  <c r="AE2078" i="35"/>
  <c r="Y2078" i="35"/>
  <c r="O2078" i="35"/>
  <c r="R2078" i="35" s="1"/>
  <c r="AE2077" i="35"/>
  <c r="Y2077" i="35"/>
  <c r="O2077" i="35"/>
  <c r="R2077" i="35" s="1"/>
  <c r="AE2076" i="35"/>
  <c r="Y2076" i="35"/>
  <c r="O2076" i="35"/>
  <c r="R2076" i="35" s="1"/>
  <c r="AE2075" i="35"/>
  <c r="Y2075" i="35"/>
  <c r="O2075" i="35"/>
  <c r="R2075" i="35" s="1"/>
  <c r="AE2074" i="35"/>
  <c r="Y2074" i="35"/>
  <c r="O2074" i="35"/>
  <c r="R2074" i="35" s="1"/>
  <c r="AE2073" i="35"/>
  <c r="Y2073" i="35"/>
  <c r="O2073" i="35"/>
  <c r="R2073" i="35" s="1"/>
  <c r="AE2072" i="35"/>
  <c r="Y2072" i="35"/>
  <c r="O2072" i="35"/>
  <c r="R2072" i="35" s="1"/>
  <c r="AE2071" i="35"/>
  <c r="Y2071" i="35"/>
  <c r="O2071" i="35"/>
  <c r="R2071" i="35" s="1"/>
  <c r="AE2070" i="35"/>
  <c r="Y2070" i="35"/>
  <c r="O2070" i="35"/>
  <c r="R2070" i="35" s="1"/>
  <c r="AE2069" i="35"/>
  <c r="Y2069" i="35"/>
  <c r="O2069" i="35"/>
  <c r="R2069" i="35" s="1"/>
  <c r="Y2068" i="35"/>
  <c r="O2068" i="35"/>
  <c r="R2068" i="35" s="1"/>
  <c r="AE2068" i="35" s="1"/>
  <c r="Y2067" i="35"/>
  <c r="O2067" i="35"/>
  <c r="R2067" i="35" s="1"/>
  <c r="AE2067" i="35" s="1"/>
  <c r="AE2066" i="35"/>
  <c r="Y2066" i="35"/>
  <c r="O2066" i="35"/>
  <c r="R2066" i="35" s="1"/>
  <c r="AE2065" i="35"/>
  <c r="Y2065" i="35"/>
  <c r="O2065" i="35"/>
  <c r="R2065" i="35" s="1"/>
  <c r="Y2064" i="35"/>
  <c r="O2064" i="35"/>
  <c r="R2064" i="35" s="1"/>
  <c r="AD2064" i="35" s="1"/>
  <c r="AE2063" i="35"/>
  <c r="Y2063" i="35"/>
  <c r="O2063" i="35"/>
  <c r="R2063" i="35" s="1"/>
  <c r="AE2062" i="35"/>
  <c r="Y2062" i="35"/>
  <c r="O2062" i="35"/>
  <c r="R2062" i="35" s="1"/>
  <c r="Y2061" i="35"/>
  <c r="O2061" i="35"/>
  <c r="R2061" i="35" s="1"/>
  <c r="AE2061" i="35" s="1"/>
  <c r="Y2060" i="35"/>
  <c r="O2060" i="35"/>
  <c r="R2060" i="35" s="1"/>
  <c r="AE2060" i="35" s="1"/>
  <c r="AE2059" i="35"/>
  <c r="Y2059" i="35"/>
  <c r="O2059" i="35"/>
  <c r="R2059" i="35" s="1"/>
  <c r="AE2058" i="35"/>
  <c r="Y2058" i="35"/>
  <c r="O2058" i="35"/>
  <c r="R2058" i="35" s="1"/>
  <c r="AE2057" i="35"/>
  <c r="Y2057" i="35"/>
  <c r="O2057" i="35"/>
  <c r="R2057" i="35" s="1"/>
  <c r="Y2056" i="35"/>
  <c r="O2056" i="35"/>
  <c r="R2056" i="35" s="1"/>
  <c r="AE2056" i="35" s="1"/>
  <c r="AE2055" i="35"/>
  <c r="Y2055" i="35"/>
  <c r="O2055" i="35"/>
  <c r="R2055" i="35" s="1"/>
  <c r="AE2054" i="35"/>
  <c r="Y2054" i="35"/>
  <c r="O2054" i="35"/>
  <c r="R2054" i="35" s="1"/>
  <c r="AE2053" i="35"/>
  <c r="Y2053" i="35"/>
  <c r="O2053" i="35"/>
  <c r="R2053" i="35" s="1"/>
  <c r="Y2041" i="35"/>
  <c r="O2041" i="35"/>
  <c r="R2041" i="35" s="1"/>
  <c r="AD2041" i="35" s="1"/>
  <c r="Y2040" i="35"/>
  <c r="O2040" i="35"/>
  <c r="R2040" i="35" s="1"/>
  <c r="AE2040" i="35" s="1"/>
  <c r="Y2052" i="35"/>
  <c r="O2052" i="35"/>
  <c r="R2052" i="35" s="1"/>
  <c r="AD2052" i="35" s="1"/>
  <c r="AE2051" i="35"/>
  <c r="Y2051" i="35"/>
  <c r="O2051" i="35"/>
  <c r="R2051" i="35" s="1"/>
  <c r="AE2050" i="35"/>
  <c r="Y2050" i="35"/>
  <c r="O2050" i="35"/>
  <c r="R2050" i="35" s="1"/>
  <c r="Y2049" i="35"/>
  <c r="O2049" i="35"/>
  <c r="R2049" i="35" s="1"/>
  <c r="AE2049" i="35" s="1"/>
  <c r="AE2048" i="35"/>
  <c r="Y2048" i="35"/>
  <c r="O2048" i="35"/>
  <c r="R2048" i="35" s="1"/>
  <c r="AD2048" i="35" s="1"/>
  <c r="AE2047" i="35"/>
  <c r="Y2047" i="35"/>
  <c r="O2047" i="35"/>
  <c r="R2047" i="35" s="1"/>
  <c r="Y2046" i="35"/>
  <c r="O2046" i="35"/>
  <c r="R2046" i="35" s="1"/>
  <c r="AD2046" i="35" s="1"/>
  <c r="Y2045" i="35"/>
  <c r="O2045" i="35"/>
  <c r="R2045" i="35" s="1"/>
  <c r="AE2045" i="35" s="1"/>
  <c r="Y2044" i="35"/>
  <c r="O2044" i="35"/>
  <c r="R2044" i="35" s="1"/>
  <c r="AD2044" i="35" s="1"/>
  <c r="AE2043" i="35"/>
  <c r="Y2043" i="35"/>
  <c r="O2043" i="35"/>
  <c r="R2043" i="35" s="1"/>
  <c r="Y2042" i="35"/>
  <c r="O2042" i="35"/>
  <c r="R2042" i="35" s="1"/>
  <c r="AD2042" i="35" s="1"/>
  <c r="Y2039" i="35"/>
  <c r="O2039" i="35"/>
  <c r="R2039" i="35" s="1"/>
  <c r="AE2039" i="35" s="1"/>
  <c r="Y2038" i="35"/>
  <c r="O2038" i="35"/>
  <c r="R2038" i="35" s="1"/>
  <c r="AE2038" i="35" s="1"/>
  <c r="Y2037" i="35"/>
  <c r="O2037" i="35"/>
  <c r="R2037" i="35" s="1"/>
  <c r="AE2037" i="35" s="1"/>
  <c r="AE2036" i="35"/>
  <c r="Y2036" i="35"/>
  <c r="O2036" i="35"/>
  <c r="R2036" i="35" s="1"/>
  <c r="AD2036" i="35" s="1"/>
  <c r="AE2029" i="35"/>
  <c r="Y2029" i="35"/>
  <c r="O2029" i="35"/>
  <c r="R2029" i="35" s="1"/>
  <c r="AE2035" i="35"/>
  <c r="Y2035" i="35"/>
  <c r="O2035" i="35"/>
  <c r="R2035" i="35" s="1"/>
  <c r="AE2034" i="35"/>
  <c r="Y2034" i="35"/>
  <c r="O2034" i="35"/>
  <c r="R2034" i="35" s="1"/>
  <c r="AE2033" i="35"/>
  <c r="Y2033" i="35"/>
  <c r="O2033" i="35"/>
  <c r="R2033" i="35" s="1"/>
  <c r="Y2032" i="35"/>
  <c r="O2032" i="35"/>
  <c r="R2032" i="35" s="1"/>
  <c r="AE2032" i="35" s="1"/>
  <c r="Y2031" i="35"/>
  <c r="O2031" i="35"/>
  <c r="R2031" i="35" s="1"/>
  <c r="AE2031" i="35" s="1"/>
  <c r="AE2030" i="35"/>
  <c r="Y2030" i="35"/>
  <c r="O2030" i="35"/>
  <c r="R2030" i="35" s="1"/>
  <c r="O2028" i="35"/>
  <c r="R2028" i="35" s="1"/>
  <c r="AD2028" i="35" s="1"/>
  <c r="Y2028" i="35"/>
  <c r="AG2139" i="35" l="1"/>
  <c r="AI2139" i="35" s="1"/>
  <c r="AG2125" i="35"/>
  <c r="AI2125" i="35" s="1"/>
  <c r="AG2140" i="35"/>
  <c r="AI2140" i="35" s="1"/>
  <c r="AE2064" i="35"/>
  <c r="AE2052" i="35"/>
  <c r="AE2044" i="35"/>
  <c r="AE2041" i="35"/>
  <c r="AG2137" i="35"/>
  <c r="AI2137" i="35" s="1"/>
  <c r="AE2042" i="35"/>
  <c r="AE2046" i="35"/>
  <c r="AG2141" i="35"/>
  <c r="AI2141" i="35" s="1"/>
  <c r="AG2127" i="35"/>
  <c r="AI2127" i="35" s="1"/>
  <c r="AG2129" i="35"/>
  <c r="AI2129" i="35" s="1"/>
  <c r="AG2131" i="35"/>
  <c r="AI2131" i="35" s="1"/>
  <c r="AG2133" i="35"/>
  <c r="AI2133" i="35" s="1"/>
  <c r="AG2135" i="35"/>
  <c r="AI2135" i="35" s="1"/>
  <c r="AG2115" i="35"/>
  <c r="AI2115" i="35" s="1"/>
  <c r="AG2111" i="35"/>
  <c r="AI2111" i="35" s="1"/>
  <c r="AG2149" i="35"/>
  <c r="AI2149" i="35" s="1"/>
  <c r="AG2110" i="35"/>
  <c r="AI2110" i="35" s="1"/>
  <c r="AG2151" i="35"/>
  <c r="AI2151" i="35" s="1"/>
  <c r="AG2148" i="35"/>
  <c r="AI2148" i="35" s="1"/>
  <c r="AG2143" i="35"/>
  <c r="AI2143" i="35" s="1"/>
  <c r="AG2144" i="35"/>
  <c r="AI2144" i="35" s="1"/>
  <c r="AG2150" i="35"/>
  <c r="AI2150" i="35" s="1"/>
  <c r="AG2142" i="35"/>
  <c r="AI2142" i="35" s="1"/>
  <c r="AG2147" i="35"/>
  <c r="AI2147" i="35" s="1"/>
  <c r="AG2132" i="35"/>
  <c r="AI2132" i="35" s="1"/>
  <c r="AG2130" i="35"/>
  <c r="AI2130" i="35" s="1"/>
  <c r="AG2134" i="35"/>
  <c r="AI2134" i="35" s="1"/>
  <c r="AG2136" i="35"/>
  <c r="AI2136" i="35" s="1"/>
  <c r="AG2138" i="35"/>
  <c r="AI2138" i="35" s="1"/>
  <c r="AG2126" i="35"/>
  <c r="AI2126" i="35" s="1"/>
  <c r="AG2128" i="35"/>
  <c r="AI2128" i="35" s="1"/>
  <c r="AG2116" i="35"/>
  <c r="AI2116" i="35" s="1"/>
  <c r="AG2112" i="35"/>
  <c r="AI2112" i="35" s="1"/>
  <c r="AG2117" i="35"/>
  <c r="AI2117" i="35" s="1"/>
  <c r="AG2113" i="35"/>
  <c r="AI2113" i="35" s="1"/>
  <c r="AG2114" i="35"/>
  <c r="AI2114" i="35" s="1"/>
  <c r="AF2039" i="35"/>
  <c r="AF2071" i="35"/>
  <c r="AF2006" i="35"/>
  <c r="AG2006" i="35" s="1"/>
  <c r="AI2006" i="35" s="1"/>
  <c r="AF2075" i="35"/>
  <c r="AF2052" i="35"/>
  <c r="AF2053" i="35"/>
  <c r="AF2057" i="35"/>
  <c r="AF2061" i="35"/>
  <c r="AF2066" i="35"/>
  <c r="AF2070" i="35"/>
  <c r="AF2074" i="35"/>
  <c r="AF2078" i="35"/>
  <c r="AF2012" i="35"/>
  <c r="AG2012" i="35" s="1"/>
  <c r="AI2012" i="35" s="1"/>
  <c r="AB2011" i="35"/>
  <c r="AD2011" i="35"/>
  <c r="AC2011" i="35"/>
  <c r="AF2011" i="35"/>
  <c r="AB2012" i="35"/>
  <c r="AC2012" i="35"/>
  <c r="AF2010" i="35"/>
  <c r="AG2010" i="35" s="1"/>
  <c r="AI2010" i="35" s="1"/>
  <c r="AF2008" i="35"/>
  <c r="AG2008" i="35" s="1"/>
  <c r="AI2008" i="35" s="1"/>
  <c r="AF2004" i="35"/>
  <c r="AG2004" i="35" s="1"/>
  <c r="AI2004" i="35" s="1"/>
  <c r="AF2007" i="35"/>
  <c r="AB2007" i="35"/>
  <c r="AC2007" i="35"/>
  <c r="AD2007" i="35"/>
  <c r="AF2003" i="35"/>
  <c r="AB2003" i="35"/>
  <c r="AC2003" i="35"/>
  <c r="AD2003" i="35"/>
  <c r="AF2009" i="35"/>
  <c r="AB2009" i="35"/>
  <c r="AD2009" i="35"/>
  <c r="AC2009" i="35"/>
  <c r="AF2005" i="35"/>
  <c r="AB2005" i="35"/>
  <c r="AD2005" i="35"/>
  <c r="AC2005" i="35"/>
  <c r="AB2004" i="35"/>
  <c r="AB2006" i="35"/>
  <c r="AB2008" i="35"/>
  <c r="AB2010" i="35"/>
  <c r="AC2004" i="35"/>
  <c r="AC2006" i="35"/>
  <c r="AC2008" i="35"/>
  <c r="AC2010" i="35"/>
  <c r="AF2067" i="35"/>
  <c r="AD2065" i="35"/>
  <c r="AC2065" i="35"/>
  <c r="AB2065" i="35"/>
  <c r="AD2069" i="35"/>
  <c r="AC2069" i="35"/>
  <c r="AB2069" i="35"/>
  <c r="AD2073" i="35"/>
  <c r="AC2073" i="35"/>
  <c r="AB2073" i="35"/>
  <c r="AF2065" i="35"/>
  <c r="AF2069" i="35"/>
  <c r="AB2072" i="35"/>
  <c r="AC2072" i="35"/>
  <c r="AD2072" i="35"/>
  <c r="AB2076" i="35"/>
  <c r="AC2076" i="35"/>
  <c r="AD2076" i="35"/>
  <c r="AF2077" i="35"/>
  <c r="AD2067" i="35"/>
  <c r="AC2067" i="35"/>
  <c r="AB2067" i="35"/>
  <c r="AF2068" i="35"/>
  <c r="AD2071" i="35"/>
  <c r="AG2071" i="35" s="1"/>
  <c r="AI2071" i="35" s="1"/>
  <c r="AC2071" i="35"/>
  <c r="AB2071" i="35"/>
  <c r="AF2072" i="35"/>
  <c r="AD2075" i="35"/>
  <c r="AC2075" i="35"/>
  <c r="AB2075" i="35"/>
  <c r="AF2076" i="35"/>
  <c r="AD2077" i="35"/>
  <c r="AC2077" i="35"/>
  <c r="AB2077" i="35"/>
  <c r="AB2068" i="35"/>
  <c r="AD2068" i="35"/>
  <c r="AC2068" i="35"/>
  <c r="AF2073" i="35"/>
  <c r="AB2066" i="35"/>
  <c r="AD2066" i="35"/>
  <c r="AC2066" i="35"/>
  <c r="AB2070" i="35"/>
  <c r="AD2070" i="35"/>
  <c r="AC2070" i="35"/>
  <c r="AB2074" i="35"/>
  <c r="AC2074" i="35"/>
  <c r="AD2074" i="35"/>
  <c r="AB2078" i="35"/>
  <c r="AC2078" i="35"/>
  <c r="AD2078" i="35"/>
  <c r="AF2064" i="35"/>
  <c r="AG2064" i="35" s="1"/>
  <c r="AI2064" i="35" s="1"/>
  <c r="AC2056" i="35"/>
  <c r="AB2056" i="35"/>
  <c r="AD2056" i="35"/>
  <c r="AC2060" i="35"/>
  <c r="AB2060" i="35"/>
  <c r="AD2060" i="35"/>
  <c r="AD2055" i="35"/>
  <c r="AC2055" i="35"/>
  <c r="AB2055" i="35"/>
  <c r="AF2056" i="35"/>
  <c r="AD2059" i="35"/>
  <c r="AC2059" i="35"/>
  <c r="AB2059" i="35"/>
  <c r="AF2060" i="35"/>
  <c r="AD2063" i="35"/>
  <c r="AC2063" i="35"/>
  <c r="AB2063" i="35"/>
  <c r="AB2054" i="35"/>
  <c r="AD2054" i="35"/>
  <c r="AC2054" i="35"/>
  <c r="AF2055" i="35"/>
  <c r="AC2058" i="35"/>
  <c r="AB2058" i="35"/>
  <c r="AD2058" i="35"/>
  <c r="AF2059" i="35"/>
  <c r="AD2062" i="35"/>
  <c r="AC2062" i="35"/>
  <c r="AB2062" i="35"/>
  <c r="AF2063" i="35"/>
  <c r="AD2053" i="35"/>
  <c r="AC2053" i="35"/>
  <c r="AB2053" i="35"/>
  <c r="AF2054" i="35"/>
  <c r="AB2057" i="35"/>
  <c r="AD2057" i="35"/>
  <c r="AC2057" i="35"/>
  <c r="AF2058" i="35"/>
  <c r="AB2061" i="35"/>
  <c r="AD2061" i="35"/>
  <c r="AC2061" i="35"/>
  <c r="AF2062" i="35"/>
  <c r="AB2064" i="35"/>
  <c r="AC2064" i="35"/>
  <c r="AF2049" i="35"/>
  <c r="AF2048" i="35"/>
  <c r="AG2048" i="35" s="1"/>
  <c r="AI2048" i="35" s="1"/>
  <c r="AB2048" i="35"/>
  <c r="AF2047" i="35"/>
  <c r="AF2046" i="35"/>
  <c r="AB2046" i="35"/>
  <c r="AF2045" i="35"/>
  <c r="AF2044" i="35"/>
  <c r="AB2044" i="35"/>
  <c r="AF2043" i="35"/>
  <c r="AF2042" i="35"/>
  <c r="AB2042" i="35"/>
  <c r="AF2041" i="35"/>
  <c r="AF2040" i="35"/>
  <c r="AB2040" i="35"/>
  <c r="AC2040" i="35"/>
  <c r="AD2040" i="35"/>
  <c r="AB2041" i="35"/>
  <c r="AC2041" i="35"/>
  <c r="AF2036" i="35"/>
  <c r="AG2036" i="35" s="1"/>
  <c r="AI2036" i="35" s="1"/>
  <c r="AB2036" i="35"/>
  <c r="AD2038" i="35"/>
  <c r="AC2038" i="35"/>
  <c r="AB2038" i="35"/>
  <c r="AF2038" i="35"/>
  <c r="AB2051" i="35"/>
  <c r="AD2051" i="35"/>
  <c r="AC2051" i="35"/>
  <c r="AF2037" i="35"/>
  <c r="AD2050" i="35"/>
  <c r="AC2050" i="35"/>
  <c r="AB2050" i="35"/>
  <c r="AF2051" i="35"/>
  <c r="AB2037" i="35"/>
  <c r="AC2037" i="35"/>
  <c r="AD2037" i="35"/>
  <c r="AB2039" i="35"/>
  <c r="AC2039" i="35"/>
  <c r="AD2039" i="35"/>
  <c r="AB2043" i="35"/>
  <c r="AD2043" i="35"/>
  <c r="AC2043" i="35"/>
  <c r="AB2045" i="35"/>
  <c r="AC2045" i="35"/>
  <c r="AD2045" i="35"/>
  <c r="AB2047" i="35"/>
  <c r="AC2047" i="35"/>
  <c r="AD2047" i="35"/>
  <c r="AB2049" i="35"/>
  <c r="AC2049" i="35"/>
  <c r="AD2049" i="35"/>
  <c r="AF2050" i="35"/>
  <c r="AB2052" i="35"/>
  <c r="AC2036" i="35"/>
  <c r="AC2042" i="35"/>
  <c r="AC2044" i="35"/>
  <c r="AC2046" i="35"/>
  <c r="AC2048" i="35"/>
  <c r="AC2052" i="35"/>
  <c r="AF2033" i="35"/>
  <c r="AC2029" i="35"/>
  <c r="AB2029" i="35"/>
  <c r="AD2029" i="35"/>
  <c r="AF2029" i="35"/>
  <c r="AD2032" i="35"/>
  <c r="AC2032" i="35"/>
  <c r="AB2032" i="35"/>
  <c r="AB2031" i="35"/>
  <c r="AD2031" i="35"/>
  <c r="AC2031" i="35"/>
  <c r="AF2032" i="35"/>
  <c r="AF2031" i="35"/>
  <c r="AD2034" i="35"/>
  <c r="AC2034" i="35"/>
  <c r="AB2034" i="35"/>
  <c r="AF2035" i="35"/>
  <c r="AB2035" i="35"/>
  <c r="AD2035" i="35"/>
  <c r="AC2035" i="35"/>
  <c r="AD2030" i="35"/>
  <c r="AC2030" i="35"/>
  <c r="AB2030" i="35"/>
  <c r="AF2030" i="35"/>
  <c r="AB2033" i="35"/>
  <c r="AD2033" i="35"/>
  <c r="AC2033" i="35"/>
  <c r="AF2034" i="35"/>
  <c r="AF2028" i="35"/>
  <c r="AB2028" i="35"/>
  <c r="AC2028" i="35"/>
  <c r="AE2028" i="35"/>
  <c r="Y1993" i="35"/>
  <c r="O1993" i="35"/>
  <c r="R1993" i="35" s="1"/>
  <c r="AD1993" i="35" s="1"/>
  <c r="Y2002" i="35"/>
  <c r="O2002" i="35"/>
  <c r="R2002" i="35" s="1"/>
  <c r="AE2002" i="35" s="1"/>
  <c r="AE2001" i="35"/>
  <c r="Y2001" i="35"/>
  <c r="O2001" i="35"/>
  <c r="R2001" i="35" s="1"/>
  <c r="Y2000" i="35"/>
  <c r="O2000" i="35"/>
  <c r="R2000" i="35" s="1"/>
  <c r="AE2000" i="35" s="1"/>
  <c r="AE1999" i="35"/>
  <c r="Y1999" i="35"/>
  <c r="O1999" i="35"/>
  <c r="R1999" i="35" s="1"/>
  <c r="Y1998" i="35"/>
  <c r="O1998" i="35"/>
  <c r="R1998" i="35" s="1"/>
  <c r="AE1998" i="35" s="1"/>
  <c r="AE1997" i="35"/>
  <c r="Y1997" i="35"/>
  <c r="O1997" i="35"/>
  <c r="R1997" i="35" s="1"/>
  <c r="AE1996" i="35"/>
  <c r="Y1996" i="35"/>
  <c r="O1996" i="35"/>
  <c r="R1996" i="35" s="1"/>
  <c r="Y1995" i="35"/>
  <c r="O1995" i="35"/>
  <c r="R1995" i="35" s="1"/>
  <c r="AE1995" i="35" s="1"/>
  <c r="Y1994" i="35"/>
  <c r="O1994" i="35"/>
  <c r="R1994" i="35" s="1"/>
  <c r="AE1994" i="35" s="1"/>
  <c r="Y1992" i="35"/>
  <c r="O1992" i="35"/>
  <c r="R1992" i="35" s="1"/>
  <c r="AE1992" i="35" s="1"/>
  <c r="Y1991" i="35"/>
  <c r="O1991" i="35"/>
  <c r="R1991" i="35" s="1"/>
  <c r="AE1991" i="35" s="1"/>
  <c r="AE1990" i="35"/>
  <c r="Y1990" i="35"/>
  <c r="O1990" i="35"/>
  <c r="R1990" i="35" s="1"/>
  <c r="Y1989" i="35"/>
  <c r="O1989" i="35"/>
  <c r="R1989" i="35" s="1"/>
  <c r="AD1989" i="35" s="1"/>
  <c r="AE1986" i="35"/>
  <c r="Y1986" i="35"/>
  <c r="O1986" i="35"/>
  <c r="R1986" i="35" s="1"/>
  <c r="AC1986" i="35" s="1"/>
  <c r="Y1985" i="35"/>
  <c r="O1985" i="35"/>
  <c r="R1985" i="35" s="1"/>
  <c r="AG2052" i="35" l="1"/>
  <c r="AI2052" i="35" s="1"/>
  <c r="AG2046" i="35"/>
  <c r="AI2046" i="35" s="1"/>
  <c r="AG2044" i="35"/>
  <c r="AI2044" i="35" s="1"/>
  <c r="AG2042" i="35"/>
  <c r="AI2042" i="35" s="1"/>
  <c r="AG2041" i="35"/>
  <c r="AI2041" i="35" s="1"/>
  <c r="AE1993" i="35"/>
  <c r="AG2061" i="35"/>
  <c r="AI2061" i="35" s="1"/>
  <c r="AG2039" i="35"/>
  <c r="AI2039" i="35" s="1"/>
  <c r="AG2066" i="35"/>
  <c r="AI2066" i="35" s="1"/>
  <c r="AG2005" i="35"/>
  <c r="AI2005" i="35" s="1"/>
  <c r="AG2057" i="35"/>
  <c r="AI2057" i="35" s="1"/>
  <c r="AG2075" i="35"/>
  <c r="AI2075" i="35" s="1"/>
  <c r="AG2049" i="35"/>
  <c r="AI2049" i="35" s="1"/>
  <c r="AG2077" i="35"/>
  <c r="AI2077" i="35" s="1"/>
  <c r="AG2043" i="35"/>
  <c r="AI2043" i="35" s="1"/>
  <c r="AG2078" i="35"/>
  <c r="AI2078" i="35" s="1"/>
  <c r="AG2074" i="35"/>
  <c r="AI2074" i="35" s="1"/>
  <c r="AG2028" i="35"/>
  <c r="AI2028" i="35" s="1"/>
  <c r="AG2056" i="35"/>
  <c r="AI2056" i="35" s="1"/>
  <c r="AG2040" i="35"/>
  <c r="AI2040" i="35" s="1"/>
  <c r="AG2068" i="35"/>
  <c r="AI2068" i="35" s="1"/>
  <c r="AG2076" i="35"/>
  <c r="AI2076" i="35" s="1"/>
  <c r="AG2067" i="35"/>
  <c r="AI2067" i="35" s="1"/>
  <c r="AG2047" i="35"/>
  <c r="AI2047" i="35" s="1"/>
  <c r="AG2058" i="35"/>
  <c r="AI2058" i="35" s="1"/>
  <c r="AG2069" i="35"/>
  <c r="AI2069" i="35" s="1"/>
  <c r="AG2054" i="35"/>
  <c r="AI2054" i="35" s="1"/>
  <c r="AG2063" i="35"/>
  <c r="AI2063" i="35" s="1"/>
  <c r="AG2059" i="35"/>
  <c r="AI2059" i="35" s="1"/>
  <c r="AG2055" i="35"/>
  <c r="AI2055" i="35" s="1"/>
  <c r="AG2070" i="35"/>
  <c r="AI2070" i="35" s="1"/>
  <c r="AG2045" i="35"/>
  <c r="AI2045" i="35" s="1"/>
  <c r="AG2053" i="35"/>
  <c r="AI2053" i="35" s="1"/>
  <c r="AG2003" i="35"/>
  <c r="AI2003" i="35" s="1"/>
  <c r="AG2011" i="35"/>
  <c r="AI2011" i="35" s="1"/>
  <c r="AG2009" i="35"/>
  <c r="AI2009" i="35" s="1"/>
  <c r="AG2007" i="35"/>
  <c r="AI2007" i="35" s="1"/>
  <c r="AG2065" i="35"/>
  <c r="AI2065" i="35" s="1"/>
  <c r="AG2073" i="35"/>
  <c r="AI2073" i="35" s="1"/>
  <c r="AG2072" i="35"/>
  <c r="AI2072" i="35" s="1"/>
  <c r="AG2062" i="35"/>
  <c r="AI2062" i="35" s="1"/>
  <c r="AG2060" i="35"/>
  <c r="AI2060" i="35" s="1"/>
  <c r="AG2051" i="35"/>
  <c r="AI2051" i="35" s="1"/>
  <c r="AG2037" i="35"/>
  <c r="AI2037" i="35" s="1"/>
  <c r="AG2050" i="35"/>
  <c r="AI2050" i="35" s="1"/>
  <c r="AG2038" i="35"/>
  <c r="AI2038" i="35" s="1"/>
  <c r="AF2002" i="35"/>
  <c r="AG2033" i="35"/>
  <c r="AI2033" i="35" s="1"/>
  <c r="AG2030" i="35"/>
  <c r="AI2030" i="35" s="1"/>
  <c r="AG2029" i="35"/>
  <c r="AI2029" i="35" s="1"/>
  <c r="AG2035" i="35"/>
  <c r="AI2035" i="35" s="1"/>
  <c r="AG2034" i="35"/>
  <c r="AI2034" i="35" s="1"/>
  <c r="AG2031" i="35"/>
  <c r="AI2031" i="35" s="1"/>
  <c r="AG2032" i="35"/>
  <c r="AI2032" i="35" s="1"/>
  <c r="AF1993" i="35"/>
  <c r="AF1999" i="35"/>
  <c r="AF1998" i="35"/>
  <c r="AF1995" i="35"/>
  <c r="AF1994" i="35"/>
  <c r="AB1993" i="35"/>
  <c r="AC1993" i="35"/>
  <c r="AF1990" i="35"/>
  <c r="AD1997" i="35"/>
  <c r="AC1997" i="35"/>
  <c r="AB1997" i="35"/>
  <c r="AB1992" i="35"/>
  <c r="AD1992" i="35"/>
  <c r="AC1992" i="35"/>
  <c r="AF1997" i="35"/>
  <c r="AF2001" i="35"/>
  <c r="AD2001" i="35"/>
  <c r="AB2001" i="35"/>
  <c r="AC2001" i="35"/>
  <c r="AB1996" i="35"/>
  <c r="AD1996" i="35"/>
  <c r="AC1996" i="35"/>
  <c r="AB2000" i="35"/>
  <c r="AD2000" i="35"/>
  <c r="AC2000" i="35"/>
  <c r="AD1991" i="35"/>
  <c r="AB1991" i="35"/>
  <c r="AC1991" i="35"/>
  <c r="AF1992" i="35"/>
  <c r="AD1995" i="35"/>
  <c r="AC1995" i="35"/>
  <c r="AB1995" i="35"/>
  <c r="AF1996" i="35"/>
  <c r="AD1999" i="35"/>
  <c r="AG1999" i="35" s="1"/>
  <c r="AI1999" i="35" s="1"/>
  <c r="AB1999" i="35"/>
  <c r="AC1999" i="35"/>
  <c r="AF2000" i="35"/>
  <c r="AB1990" i="35"/>
  <c r="AD1990" i="35"/>
  <c r="AC1990" i="35"/>
  <c r="AF1991" i="35"/>
  <c r="AB1994" i="35"/>
  <c r="AC1994" i="35"/>
  <c r="AD1994" i="35"/>
  <c r="AB1998" i="35"/>
  <c r="AD1998" i="35"/>
  <c r="AC1998" i="35"/>
  <c r="AB2002" i="35"/>
  <c r="AD2002" i="35"/>
  <c r="AC2002" i="35"/>
  <c r="AF1989" i="35"/>
  <c r="AE1989" i="35"/>
  <c r="AB1989" i="35"/>
  <c r="AC1989" i="35"/>
  <c r="AF1986" i="35"/>
  <c r="AD1986" i="35"/>
  <c r="AB1986" i="35"/>
  <c r="AD1985" i="35"/>
  <c r="AB1985" i="35"/>
  <c r="AE1985" i="35"/>
  <c r="AC1985" i="35"/>
  <c r="AF1985" i="35"/>
  <c r="F745" i="24"/>
  <c r="H745" i="24" s="1"/>
  <c r="F742" i="24"/>
  <c r="H742" i="24" s="1"/>
  <c r="F741" i="24"/>
  <c r="H741" i="24" s="1"/>
  <c r="F740" i="24"/>
  <c r="H740" i="24" s="1"/>
  <c r="F739" i="24"/>
  <c r="H739" i="24" s="1"/>
  <c r="F738" i="24"/>
  <c r="H738" i="24" s="1"/>
  <c r="F737" i="24"/>
  <c r="H737" i="24" s="1"/>
  <c r="F736" i="24"/>
  <c r="H736" i="24" s="1"/>
  <c r="F735" i="24"/>
  <c r="H735" i="24" s="1"/>
  <c r="F731" i="24"/>
  <c r="H731" i="24" s="1"/>
  <c r="F730" i="24"/>
  <c r="H730" i="24" s="1"/>
  <c r="F729" i="24"/>
  <c r="H729" i="24" s="1"/>
  <c r="F728" i="24"/>
  <c r="H728" i="24" s="1"/>
  <c r="F727" i="24"/>
  <c r="H727" i="24" s="1"/>
  <c r="F726" i="24"/>
  <c r="H726" i="24" s="1"/>
  <c r="F725" i="24"/>
  <c r="H725" i="24" s="1"/>
  <c r="F724" i="24"/>
  <c r="H724" i="24" s="1"/>
  <c r="F723" i="24"/>
  <c r="H723" i="24" s="1"/>
  <c r="F722" i="24"/>
  <c r="H722" i="24" s="1"/>
  <c r="F721" i="24"/>
  <c r="H721" i="24" s="1"/>
  <c r="F720" i="24"/>
  <c r="H720" i="24" s="1"/>
  <c r="F719" i="24"/>
  <c r="H719" i="24" s="1"/>
  <c r="F718" i="24"/>
  <c r="H718" i="24" s="1"/>
  <c r="F717" i="24"/>
  <c r="H717" i="24" s="1"/>
  <c r="F716" i="24"/>
  <c r="H716" i="24" s="1"/>
  <c r="F715" i="24"/>
  <c r="H715" i="24" s="1"/>
  <c r="F714" i="24"/>
  <c r="H714" i="24" s="1"/>
  <c r="F713" i="24"/>
  <c r="H713" i="24" s="1"/>
  <c r="F712" i="24"/>
  <c r="H712" i="24" s="1"/>
  <c r="F711" i="24"/>
  <c r="H711" i="24" s="1"/>
  <c r="F710" i="24"/>
  <c r="H710" i="24" s="1"/>
  <c r="F709" i="24"/>
  <c r="H709" i="24" s="1"/>
  <c r="F708" i="24"/>
  <c r="H708" i="24" s="1"/>
  <c r="F707" i="24"/>
  <c r="H707" i="24" s="1"/>
  <c r="F706" i="24"/>
  <c r="H706" i="24" s="1"/>
  <c r="F705" i="24"/>
  <c r="H705" i="24" s="1"/>
  <c r="AG2002" i="35" l="1"/>
  <c r="AI2002" i="35" s="1"/>
  <c r="AG1993" i="35"/>
  <c r="AI1993" i="35" s="1"/>
  <c r="AG1994" i="35"/>
  <c r="AI1994" i="35" s="1"/>
  <c r="AG1990" i="35"/>
  <c r="AI1990" i="35" s="1"/>
  <c r="AG1998" i="35"/>
  <c r="AI1998" i="35" s="1"/>
  <c r="AG1995" i="35"/>
  <c r="AI1995" i="35" s="1"/>
  <c r="AG2000" i="35"/>
  <c r="AI2000" i="35" s="1"/>
  <c r="AG1996" i="35"/>
  <c r="AI1996" i="35" s="1"/>
  <c r="AG2001" i="35"/>
  <c r="AI2001" i="35" s="1"/>
  <c r="AG1991" i="35"/>
  <c r="AI1991" i="35" s="1"/>
  <c r="AG1992" i="35"/>
  <c r="AI1992" i="35" s="1"/>
  <c r="AG1997" i="35"/>
  <c r="AI1997" i="35" s="1"/>
  <c r="AG1989" i="35"/>
  <c r="AI1989" i="35" s="1"/>
  <c r="AG1986" i="35"/>
  <c r="AI1986" i="35" s="1"/>
  <c r="AG1985" i="35"/>
  <c r="AI1985" i="35" s="1"/>
  <c r="F704" i="24"/>
  <c r="H704" i="24" s="1"/>
  <c r="F703" i="24"/>
  <c r="H703" i="24" s="1"/>
  <c r="F702" i="24"/>
  <c r="H702" i="24" s="1"/>
  <c r="F701" i="24"/>
  <c r="H701" i="24" s="1"/>
  <c r="F700" i="24"/>
  <c r="H700" i="24" s="1"/>
  <c r="F699" i="24"/>
  <c r="H699" i="24" s="1"/>
  <c r="F698" i="24"/>
  <c r="H698" i="24" s="1"/>
  <c r="F697" i="24"/>
  <c r="H697" i="24" s="1"/>
  <c r="F696" i="24"/>
  <c r="H696" i="24" s="1"/>
  <c r="F695" i="24"/>
  <c r="H695" i="24" s="1"/>
  <c r="F694" i="24"/>
  <c r="H694" i="24" s="1"/>
  <c r="F693" i="24"/>
  <c r="H693" i="24" s="1"/>
  <c r="F692" i="24"/>
  <c r="H692" i="24" s="1"/>
  <c r="F691" i="24"/>
  <c r="H691" i="24" s="1"/>
  <c r="F690" i="24"/>
  <c r="H690" i="24" s="1"/>
  <c r="F689" i="24"/>
  <c r="H689" i="24" s="1"/>
  <c r="F688" i="24"/>
  <c r="H688" i="24" s="1"/>
  <c r="F687" i="24"/>
  <c r="H687" i="24" s="1"/>
  <c r="F686" i="24"/>
  <c r="H686" i="24" s="1"/>
  <c r="F685" i="24"/>
  <c r="H685" i="24" s="1"/>
  <c r="F684" i="24"/>
  <c r="H684" i="24" s="1"/>
  <c r="F683" i="24"/>
  <c r="H683" i="24" s="1"/>
  <c r="F682" i="24"/>
  <c r="H682" i="24" s="1"/>
  <c r="F681" i="24"/>
  <c r="H681" i="24" s="1"/>
  <c r="F680" i="24"/>
  <c r="H680" i="24" s="1"/>
  <c r="F679" i="24"/>
  <c r="H679" i="24" s="1"/>
  <c r="F678" i="24"/>
  <c r="H678" i="24" s="1"/>
  <c r="F677" i="24"/>
  <c r="H677" i="24" s="1"/>
  <c r="F676" i="24"/>
  <c r="H676" i="24" s="1"/>
  <c r="F675" i="24"/>
  <c r="H675" i="24" s="1"/>
  <c r="F674" i="24"/>
  <c r="H674" i="24" s="1"/>
  <c r="F673" i="24"/>
  <c r="H673" i="24" s="1"/>
  <c r="F672" i="24"/>
  <c r="H672" i="24" s="1"/>
  <c r="F671" i="24"/>
  <c r="H671" i="24" s="1"/>
  <c r="F670" i="24"/>
  <c r="H670" i="24" s="1"/>
  <c r="F669" i="24"/>
  <c r="H669" i="24" s="1"/>
  <c r="F668" i="24"/>
  <c r="H668" i="24" s="1"/>
  <c r="F667" i="24"/>
  <c r="H667" i="24" s="1"/>
  <c r="F666" i="24"/>
  <c r="H666" i="24" s="1"/>
  <c r="F665" i="24"/>
  <c r="H665" i="24" s="1"/>
  <c r="F664" i="24"/>
  <c r="H664" i="24" s="1"/>
  <c r="F663" i="24"/>
  <c r="H663" i="24" s="1"/>
  <c r="F662" i="24"/>
  <c r="H662" i="24" s="1"/>
  <c r="F661" i="24"/>
  <c r="H661" i="24" s="1"/>
  <c r="V636" i="35" l="1"/>
  <c r="V632" i="35"/>
  <c r="V628" i="35"/>
  <c r="V626" i="35"/>
  <c r="AI1005" i="35" l="1"/>
  <c r="AE629" i="35"/>
  <c r="Y629" i="35"/>
  <c r="R629" i="35"/>
  <c r="AD629" i="35" s="1"/>
  <c r="AF629" i="35" l="1"/>
  <c r="AB629" i="35"/>
  <c r="AC629" i="35"/>
  <c r="J49" i="25"/>
  <c r="I49" i="25"/>
  <c r="J42" i="25"/>
  <c r="I42" i="25"/>
  <c r="J33" i="25"/>
  <c r="I33" i="25"/>
  <c r="J25" i="25"/>
  <c r="I25" i="25"/>
  <c r="J17" i="25"/>
  <c r="I17" i="25"/>
  <c r="J9" i="25"/>
  <c r="I9" i="25"/>
  <c r="J55" i="25"/>
  <c r="I55" i="25"/>
  <c r="J48" i="25"/>
  <c r="I48" i="25"/>
  <c r="J41" i="25"/>
  <c r="I41" i="25"/>
  <c r="J32" i="25"/>
  <c r="I32" i="25"/>
  <c r="J24" i="25"/>
  <c r="I24" i="25"/>
  <c r="J16" i="25"/>
  <c r="I16" i="25"/>
  <c r="J8" i="25"/>
  <c r="I8" i="25"/>
  <c r="K49" i="25" l="1"/>
  <c r="M49" i="25" s="1"/>
  <c r="K42" i="25"/>
  <c r="M42" i="25" s="1"/>
  <c r="K33" i="25"/>
  <c r="M33" i="25" s="1"/>
  <c r="K25" i="25"/>
  <c r="M25" i="25" s="1"/>
  <c r="K17" i="25"/>
  <c r="M17" i="25" s="1"/>
  <c r="K9" i="25"/>
  <c r="M9" i="25" s="1"/>
  <c r="K55" i="25"/>
  <c r="M55" i="25" s="1"/>
  <c r="K48" i="25"/>
  <c r="M48" i="25" s="1"/>
  <c r="K41" i="25"/>
  <c r="M41" i="25" s="1"/>
  <c r="K32" i="25"/>
  <c r="M32" i="25" s="1"/>
  <c r="K24" i="25"/>
  <c r="M24" i="25" s="1"/>
  <c r="K16" i="25"/>
  <c r="M16" i="25" s="1"/>
  <c r="K8" i="25"/>
  <c r="M8" i="25" s="1"/>
  <c r="Y1044" i="35"/>
  <c r="O1044" i="35"/>
  <c r="R1044" i="35" s="1"/>
  <c r="AC1044" i="35" s="1"/>
  <c r="O1041" i="35"/>
  <c r="R1041" i="35" s="1"/>
  <c r="AC1041" i="35" s="1"/>
  <c r="Y1041" i="35"/>
  <c r="Y1050" i="35"/>
  <c r="R1050" i="35"/>
  <c r="AC1050" i="35" s="1"/>
  <c r="O1050" i="35"/>
  <c r="Y1047" i="35"/>
  <c r="R1047" i="35"/>
  <c r="AC1047" i="35" s="1"/>
  <c r="O1047" i="35"/>
  <c r="Y1084" i="35"/>
  <c r="O1084" i="35"/>
  <c r="R1084" i="35" s="1"/>
  <c r="AC1084" i="35" s="1"/>
  <c r="AE416" i="35"/>
  <c r="Y416" i="35"/>
  <c r="O416" i="35"/>
  <c r="R416" i="35" s="1"/>
  <c r="Y1819" i="35"/>
  <c r="R1819" i="35"/>
  <c r="AD1819" i="35" s="1"/>
  <c r="Y1816" i="35"/>
  <c r="R1816" i="35"/>
  <c r="AD1816" i="35" s="1"/>
  <c r="AE1813" i="35"/>
  <c r="Y1813" i="35"/>
  <c r="O1813" i="35"/>
  <c r="R1813" i="35" s="1"/>
  <c r="AD1813" i="35" s="1"/>
  <c r="AE761" i="35"/>
  <c r="Y761" i="35"/>
  <c r="O761" i="35"/>
  <c r="R761" i="35" s="1"/>
  <c r="AD761" i="35" s="1"/>
  <c r="AE760" i="35"/>
  <c r="Y760" i="35"/>
  <c r="O760" i="35"/>
  <c r="R760" i="35" s="1"/>
  <c r="AD760" i="35" s="1"/>
  <c r="Y388" i="35"/>
  <c r="O388" i="35"/>
  <c r="R388" i="35" s="1"/>
  <c r="AE388" i="35" s="1"/>
  <c r="Y341" i="35"/>
  <c r="O341" i="35"/>
  <c r="R341" i="35" s="1"/>
  <c r="AD341" i="35" s="1"/>
  <c r="F660" i="24"/>
  <c r="H660" i="24" s="1"/>
  <c r="F659" i="24"/>
  <c r="H659" i="24" s="1"/>
  <c r="F658" i="24"/>
  <c r="H658" i="24" s="1"/>
  <c r="AE1084" i="35" l="1"/>
  <c r="AF1044" i="35"/>
  <c r="AB1044" i="35"/>
  <c r="AE1044" i="35"/>
  <c r="AF1041" i="35"/>
  <c r="AB1041" i="35"/>
  <c r="AE1041" i="35"/>
  <c r="AF1050" i="35"/>
  <c r="AE1050" i="35"/>
  <c r="AB1050" i="35"/>
  <c r="AF1047" i="35"/>
  <c r="AE1047" i="35"/>
  <c r="AB1047" i="35"/>
  <c r="AF1084" i="35"/>
  <c r="AC416" i="35"/>
  <c r="AF416" i="35"/>
  <c r="AD416" i="35"/>
  <c r="AB416" i="35"/>
  <c r="AB1084" i="35"/>
  <c r="AD1084" i="35"/>
  <c r="AF1819" i="35"/>
  <c r="AE1819" i="35"/>
  <c r="AB1819" i="35"/>
  <c r="AC1819" i="35"/>
  <c r="AF1816" i="35"/>
  <c r="AE1816" i="35"/>
  <c r="AB1816" i="35"/>
  <c r="AC1816" i="35"/>
  <c r="AF1813" i="35"/>
  <c r="AG1813" i="35" s="1"/>
  <c r="AI1813" i="35" s="1"/>
  <c r="AB1813" i="35"/>
  <c r="AC1813" i="35"/>
  <c r="AF761" i="35"/>
  <c r="AG761" i="35" s="1"/>
  <c r="AI761" i="35" s="1"/>
  <c r="AF760" i="35"/>
  <c r="AG760" i="35" s="1"/>
  <c r="AI760" i="35" s="1"/>
  <c r="AB760" i="35"/>
  <c r="AB761" i="35"/>
  <c r="AC761" i="35"/>
  <c r="AB388" i="35"/>
  <c r="AD388" i="35"/>
  <c r="AC388" i="35"/>
  <c r="AF388" i="35"/>
  <c r="AC760" i="35"/>
  <c r="AF341" i="35"/>
  <c r="AE341" i="35"/>
  <c r="AB341" i="35"/>
  <c r="AC341" i="35"/>
  <c r="F657" i="24"/>
  <c r="H657" i="24" s="1"/>
  <c r="F656" i="24"/>
  <c r="H656" i="24" s="1"/>
  <c r="F655" i="24"/>
  <c r="H655" i="24" s="1"/>
  <c r="F654" i="24"/>
  <c r="H654" i="24" s="1"/>
  <c r="F653" i="24"/>
  <c r="H653" i="24" s="1"/>
  <c r="F652" i="24"/>
  <c r="H652" i="24" s="1"/>
  <c r="F651" i="24"/>
  <c r="H651" i="24" s="1"/>
  <c r="AG1050" i="35" l="1"/>
  <c r="AI1050" i="35" s="1"/>
  <c r="AG1044" i="35"/>
  <c r="AI1044" i="35" s="1"/>
  <c r="AG1047" i="35"/>
  <c r="AI1047" i="35" s="1"/>
  <c r="AG341" i="35"/>
  <c r="AI341" i="35" s="1"/>
  <c r="AG1041" i="35"/>
  <c r="AI1041" i="35" s="1"/>
  <c r="AG1816" i="35"/>
  <c r="AI1816" i="35" s="1"/>
  <c r="AG1084" i="35"/>
  <c r="AI1084" i="35" s="1"/>
  <c r="AG416" i="35"/>
  <c r="AI416" i="35" s="1"/>
  <c r="AG1819" i="35"/>
  <c r="AI1819" i="35" s="1"/>
  <c r="AG388" i="35"/>
  <c r="AI388" i="35" s="1"/>
  <c r="Y759" i="35"/>
  <c r="O759" i="35"/>
  <c r="R759" i="35" s="1"/>
  <c r="Y1082" i="35"/>
  <c r="O1082" i="35"/>
  <c r="R1082" i="35" s="1"/>
  <c r="Y1397" i="35"/>
  <c r="O1397" i="35"/>
  <c r="R1397" i="35" s="1"/>
  <c r="Y764" i="35"/>
  <c r="R764" i="35"/>
  <c r="AD764" i="35" s="1"/>
  <c r="Y753" i="35"/>
  <c r="O753" i="35"/>
  <c r="R753" i="35" s="1"/>
  <c r="AD753" i="35" s="1"/>
  <c r="F650" i="24"/>
  <c r="H650" i="24" s="1"/>
  <c r="F649" i="24"/>
  <c r="H649" i="24" s="1"/>
  <c r="F648" i="24"/>
  <c r="H648" i="24" s="1"/>
  <c r="F647" i="24"/>
  <c r="H647" i="24" s="1"/>
  <c r="F646" i="24"/>
  <c r="H646" i="24" s="1"/>
  <c r="AE764" i="35" l="1"/>
  <c r="AE753" i="35"/>
  <c r="AF753" i="35"/>
  <c r="AB759" i="35"/>
  <c r="AE759" i="35"/>
  <c r="AC759" i="35"/>
  <c r="AD759" i="35"/>
  <c r="AD1082" i="35"/>
  <c r="AE1082" i="35"/>
  <c r="AC1082" i="35"/>
  <c r="AB1082" i="35"/>
  <c r="AF1082" i="35"/>
  <c r="AB1397" i="35"/>
  <c r="AC1397" i="35"/>
  <c r="AE1397" i="35"/>
  <c r="AD1397" i="35"/>
  <c r="AF1397" i="35"/>
  <c r="AF759" i="35"/>
  <c r="AF764" i="35"/>
  <c r="AB764" i="35"/>
  <c r="AC764" i="35"/>
  <c r="AB753" i="35"/>
  <c r="AC753" i="35"/>
  <c r="AE540" i="35"/>
  <c r="AE541" i="35"/>
  <c r="AE542" i="35"/>
  <c r="AE543" i="35"/>
  <c r="F21" i="32"/>
  <c r="Y415" i="35"/>
  <c r="O415" i="35"/>
  <c r="R415" i="35" s="1"/>
  <c r="AD415" i="35" s="1"/>
  <c r="Y414" i="35"/>
  <c r="O414" i="35"/>
  <c r="R414" i="35" s="1"/>
  <c r="AD414" i="35" s="1"/>
  <c r="Y413" i="35"/>
  <c r="O413" i="35"/>
  <c r="R413" i="35" s="1"/>
  <c r="AE413" i="35" s="1"/>
  <c r="Y412" i="35"/>
  <c r="O412" i="35"/>
  <c r="R412" i="35" s="1"/>
  <c r="AE412" i="35" s="1"/>
  <c r="Y411" i="35"/>
  <c r="O411" i="35"/>
  <c r="R411" i="35" s="1"/>
  <c r="AE411" i="35" s="1"/>
  <c r="Y410" i="35"/>
  <c r="O410" i="35"/>
  <c r="R410" i="35" s="1"/>
  <c r="AE410" i="35" s="1"/>
  <c r="Y394" i="35"/>
  <c r="R394" i="35"/>
  <c r="AD394" i="35" s="1"/>
  <c r="Y393" i="35"/>
  <c r="R393" i="35"/>
  <c r="AD393" i="35" s="1"/>
  <c r="Y387" i="35"/>
  <c r="O387" i="35"/>
  <c r="R387" i="35" s="1"/>
  <c r="AE387" i="35" s="1"/>
  <c r="Y386" i="35"/>
  <c r="O386" i="35"/>
  <c r="R386" i="35" s="1"/>
  <c r="AE386" i="35" s="1"/>
  <c r="AE385" i="35"/>
  <c r="Y385" i="35"/>
  <c r="O385" i="35"/>
  <c r="R385" i="35" s="1"/>
  <c r="Y384" i="35"/>
  <c r="O384" i="35"/>
  <c r="R384" i="35" s="1"/>
  <c r="AE384" i="35" s="1"/>
  <c r="Y383" i="35"/>
  <c r="O383" i="35"/>
  <c r="R383" i="35" s="1"/>
  <c r="AE383" i="35" s="1"/>
  <c r="Y382" i="35"/>
  <c r="O382" i="35"/>
  <c r="R382" i="35" s="1"/>
  <c r="AE382" i="35" s="1"/>
  <c r="Y381" i="35"/>
  <c r="O381" i="35"/>
  <c r="R381" i="35" s="1"/>
  <c r="AE381" i="35" s="1"/>
  <c r="AE423" i="35"/>
  <c r="Y423" i="35"/>
  <c r="R423" i="35"/>
  <c r="AD423" i="35" s="1"/>
  <c r="Y380" i="35"/>
  <c r="O380" i="35"/>
  <c r="R380" i="35" s="1"/>
  <c r="AD380" i="35" s="1"/>
  <c r="Y379" i="35"/>
  <c r="O379" i="35"/>
  <c r="R379" i="35" s="1"/>
  <c r="AE379" i="35" s="1"/>
  <c r="Y378" i="35"/>
  <c r="O378" i="35"/>
  <c r="R378" i="35" s="1"/>
  <c r="AE378" i="35" s="1"/>
  <c r="AE377" i="35"/>
  <c r="Y377" i="35"/>
  <c r="O377" i="35"/>
  <c r="R377" i="35" s="1"/>
  <c r="AE376" i="35"/>
  <c r="Y376" i="35"/>
  <c r="O376" i="35"/>
  <c r="R376" i="35" s="1"/>
  <c r="Y375" i="35"/>
  <c r="O375" i="35"/>
  <c r="R375" i="35" s="1"/>
  <c r="AE375" i="35" s="1"/>
  <c r="AE1295" i="35"/>
  <c r="Y1295" i="35"/>
  <c r="O1295" i="35"/>
  <c r="R1295" i="35" s="1"/>
  <c r="Y374" i="35"/>
  <c r="O374" i="35"/>
  <c r="R374" i="35" s="1"/>
  <c r="AE374" i="35" s="1"/>
  <c r="Y373" i="35"/>
  <c r="O373" i="35"/>
  <c r="R373" i="35" s="1"/>
  <c r="AD373" i="35" s="1"/>
  <c r="AE422" i="35"/>
  <c r="Y422" i="35"/>
  <c r="R422" i="35"/>
  <c r="AD422" i="35" s="1"/>
  <c r="Y1321" i="35"/>
  <c r="R1321" i="35"/>
  <c r="AD1321" i="35" s="1"/>
  <c r="Y1320" i="35"/>
  <c r="O1320" i="35"/>
  <c r="R1320" i="35" s="1"/>
  <c r="AD1320" i="35" s="1"/>
  <c r="Y1319" i="35"/>
  <c r="O1319" i="35"/>
  <c r="R1319" i="35" s="1"/>
  <c r="AE1319" i="35" s="1"/>
  <c r="AE1231" i="35"/>
  <c r="Y1231" i="35"/>
  <c r="O1231" i="35"/>
  <c r="R1231" i="35" s="1"/>
  <c r="AD1231" i="35" s="1"/>
  <c r="AE1230" i="35"/>
  <c r="Y1230" i="35"/>
  <c r="O1230" i="35"/>
  <c r="R1230" i="35" s="1"/>
  <c r="AD1230" i="35" s="1"/>
  <c r="Y372" i="35"/>
  <c r="O372" i="35"/>
  <c r="R372" i="35" s="1"/>
  <c r="AD372" i="35" s="1"/>
  <c r="Y371" i="35"/>
  <c r="O371" i="35"/>
  <c r="R371" i="35" s="1"/>
  <c r="AE371" i="35" s="1"/>
  <c r="Y370" i="35"/>
  <c r="O370" i="35"/>
  <c r="R370" i="35" s="1"/>
  <c r="AE370" i="35" s="1"/>
  <c r="AE1892" i="35"/>
  <c r="Y1892" i="35"/>
  <c r="O1892" i="35"/>
  <c r="R1892" i="35" s="1"/>
  <c r="Y369" i="35"/>
  <c r="O369" i="35"/>
  <c r="R369" i="35" s="1"/>
  <c r="AE369" i="35" s="1"/>
  <c r="Y1229" i="35"/>
  <c r="O1229" i="35"/>
  <c r="R1229" i="35" s="1"/>
  <c r="AE1229" i="35" s="1"/>
  <c r="Y1228" i="35"/>
  <c r="O1228" i="35"/>
  <c r="R1228" i="35" s="1"/>
  <c r="AE1228" i="35" s="1"/>
  <c r="Y887" i="35"/>
  <c r="O887" i="35"/>
  <c r="R887" i="35" s="1"/>
  <c r="AE887" i="35" s="1"/>
  <c r="Y340" i="35"/>
  <c r="O340" i="35"/>
  <c r="R340" i="35" s="1"/>
  <c r="AE340" i="35" s="1"/>
  <c r="F645" i="24"/>
  <c r="H645" i="24" s="1"/>
  <c r="F644" i="24"/>
  <c r="H644" i="24" s="1"/>
  <c r="F643" i="24"/>
  <c r="H643" i="24" s="1"/>
  <c r="F642" i="24"/>
  <c r="H642" i="24" s="1"/>
  <c r="F641" i="24"/>
  <c r="H641" i="24" s="1"/>
  <c r="F640" i="24"/>
  <c r="H640" i="24" s="1"/>
  <c r="F639" i="24"/>
  <c r="H639" i="24" s="1"/>
  <c r="F638" i="24"/>
  <c r="H638" i="24" s="1"/>
  <c r="F637" i="24"/>
  <c r="H637" i="24" s="1"/>
  <c r="AE1321" i="35" l="1"/>
  <c r="AE1320" i="35"/>
  <c r="AE373" i="35"/>
  <c r="AE393" i="35"/>
  <c r="AE372" i="35"/>
  <c r="AE415" i="35"/>
  <c r="AE380" i="35"/>
  <c r="AG753" i="35"/>
  <c r="AI753" i="35" s="1"/>
  <c r="AE414" i="35"/>
  <c r="AG764" i="35"/>
  <c r="AI764" i="35" s="1"/>
  <c r="AF374" i="35"/>
  <c r="AE394" i="35"/>
  <c r="AG759" i="35"/>
  <c r="AI759" i="35" s="1"/>
  <c r="AG1397" i="35"/>
  <c r="AI1397" i="35" s="1"/>
  <c r="AG1082" i="35"/>
  <c r="AI1082" i="35" s="1"/>
  <c r="AF411" i="35"/>
  <c r="AF415" i="35"/>
  <c r="AB415" i="35"/>
  <c r="AC415" i="35"/>
  <c r="AF414" i="35"/>
  <c r="AD410" i="35"/>
  <c r="AC410" i="35"/>
  <c r="AB410" i="35"/>
  <c r="AF410" i="35"/>
  <c r="AB413" i="35"/>
  <c r="AD413" i="35"/>
  <c r="AC413" i="35"/>
  <c r="AD412" i="35"/>
  <c r="AC412" i="35"/>
  <c r="AB412" i="35"/>
  <c r="AF413" i="35"/>
  <c r="AB411" i="35"/>
  <c r="AC411" i="35"/>
  <c r="AD411" i="35"/>
  <c r="AF412" i="35"/>
  <c r="AB414" i="35"/>
  <c r="AC414" i="35"/>
  <c r="AB394" i="35"/>
  <c r="AF394" i="35"/>
  <c r="AB393" i="35"/>
  <c r="AC393" i="35"/>
  <c r="AF393" i="35"/>
  <c r="AC394" i="35"/>
  <c r="AF384" i="35"/>
  <c r="AD387" i="35"/>
  <c r="AC387" i="35"/>
  <c r="AB387" i="35"/>
  <c r="AF387" i="35"/>
  <c r="AB383" i="35"/>
  <c r="AD383" i="35"/>
  <c r="AC383" i="35"/>
  <c r="AD382" i="35"/>
  <c r="AB382" i="35"/>
  <c r="AC382" i="35"/>
  <c r="AF383" i="35"/>
  <c r="AD386" i="35"/>
  <c r="AC386" i="35"/>
  <c r="AB386" i="35"/>
  <c r="AB381" i="35"/>
  <c r="AD381" i="35"/>
  <c r="AC381" i="35"/>
  <c r="AF382" i="35"/>
  <c r="AB385" i="35"/>
  <c r="AD385" i="35"/>
  <c r="AC385" i="35"/>
  <c r="AF386" i="35"/>
  <c r="AF381" i="35"/>
  <c r="AD384" i="35"/>
  <c r="AC384" i="35"/>
  <c r="AB384" i="35"/>
  <c r="AF385" i="35"/>
  <c r="AF380" i="35"/>
  <c r="AF377" i="35"/>
  <c r="AF423" i="35"/>
  <c r="AG423" i="35" s="1"/>
  <c r="AI423" i="35" s="1"/>
  <c r="AB423" i="35"/>
  <c r="AC423" i="35"/>
  <c r="AB375" i="35"/>
  <c r="AD375" i="35"/>
  <c r="AC375" i="35"/>
  <c r="AF376" i="35"/>
  <c r="AB379" i="35"/>
  <c r="AC379" i="35"/>
  <c r="AD379" i="35"/>
  <c r="AD1295" i="35"/>
  <c r="AC1295" i="35"/>
  <c r="AB1295" i="35"/>
  <c r="AF375" i="35"/>
  <c r="AD378" i="35"/>
  <c r="AC378" i="35"/>
  <c r="AB378" i="35"/>
  <c r="AF379" i="35"/>
  <c r="AD376" i="35"/>
  <c r="AC376" i="35"/>
  <c r="AB376" i="35"/>
  <c r="AB374" i="35"/>
  <c r="AC374" i="35"/>
  <c r="AD374" i="35"/>
  <c r="AF1295" i="35"/>
  <c r="AB377" i="35"/>
  <c r="AC377" i="35"/>
  <c r="AD377" i="35"/>
  <c r="AF378" i="35"/>
  <c r="AB380" i="35"/>
  <c r="AC380" i="35"/>
  <c r="AF373" i="35"/>
  <c r="AB373" i="35"/>
  <c r="AF422" i="35"/>
  <c r="AG422" i="35" s="1"/>
  <c r="AI422" i="35" s="1"/>
  <c r="AB422" i="35"/>
  <c r="AC422" i="35"/>
  <c r="AF372" i="35"/>
  <c r="AF1892" i="35"/>
  <c r="AF1231" i="35"/>
  <c r="AG1231" i="35" s="1"/>
  <c r="AI1231" i="35" s="1"/>
  <c r="AF1321" i="35"/>
  <c r="AG1321" i="35" s="1"/>
  <c r="AI1321" i="35" s="1"/>
  <c r="AB1321" i="35"/>
  <c r="AC1321" i="35"/>
  <c r="AF1320" i="35"/>
  <c r="AB1319" i="35"/>
  <c r="AD1319" i="35"/>
  <c r="AC1319" i="35"/>
  <c r="AF1319" i="35"/>
  <c r="AB1320" i="35"/>
  <c r="AC1320" i="35"/>
  <c r="AB1231" i="35"/>
  <c r="AC1231" i="35"/>
  <c r="AF1230" i="35"/>
  <c r="AG1230" i="35" s="1"/>
  <c r="AI1230" i="35" s="1"/>
  <c r="AB1230" i="35"/>
  <c r="AC1230" i="35"/>
  <c r="AF887" i="35"/>
  <c r="AD369" i="35"/>
  <c r="AC369" i="35"/>
  <c r="AB369" i="35"/>
  <c r="AF369" i="35"/>
  <c r="AB371" i="35"/>
  <c r="AC371" i="35"/>
  <c r="AD371" i="35"/>
  <c r="AD370" i="35"/>
  <c r="AC370" i="35"/>
  <c r="AB370" i="35"/>
  <c r="AF371" i="35"/>
  <c r="AB1892" i="35"/>
  <c r="AD1892" i="35"/>
  <c r="AC1892" i="35"/>
  <c r="AF370" i="35"/>
  <c r="AB372" i="35"/>
  <c r="AC372" i="35"/>
  <c r="AB340" i="35"/>
  <c r="AD340" i="35"/>
  <c r="AC340" i="35"/>
  <c r="AF340" i="35"/>
  <c r="AD1229" i="35"/>
  <c r="AC1229" i="35"/>
  <c r="AB1229" i="35"/>
  <c r="AB1228" i="35"/>
  <c r="AD1228" i="35"/>
  <c r="AC1228" i="35"/>
  <c r="AF1229" i="35"/>
  <c r="AD887" i="35"/>
  <c r="AC887" i="35"/>
  <c r="AB887" i="35"/>
  <c r="AF1228" i="35"/>
  <c r="AE770" i="35"/>
  <c r="Y770" i="35"/>
  <c r="O770" i="35"/>
  <c r="R770" i="35" s="1"/>
  <c r="AE769" i="35"/>
  <c r="Y769" i="35"/>
  <c r="O769" i="35"/>
  <c r="R769" i="35" s="1"/>
  <c r="AE768" i="35"/>
  <c r="Y768" i="35"/>
  <c r="O768" i="35"/>
  <c r="R768" i="35" s="1"/>
  <c r="AE1087" i="35"/>
  <c r="Y1087" i="35"/>
  <c r="O1087" i="35"/>
  <c r="R1087" i="35" s="1"/>
  <c r="AD1087" i="35" s="1"/>
  <c r="AE1086" i="35"/>
  <c r="Y1086" i="35"/>
  <c r="O1086" i="35"/>
  <c r="R1086" i="35" s="1"/>
  <c r="AD1086" i="35" s="1"/>
  <c r="AE1085" i="35"/>
  <c r="Y1085" i="35"/>
  <c r="O1085" i="35"/>
  <c r="R1085" i="35" s="1"/>
  <c r="Y767" i="35"/>
  <c r="R767" i="35"/>
  <c r="AD767" i="35" s="1"/>
  <c r="AE766" i="35"/>
  <c r="Y766" i="35"/>
  <c r="R766" i="35"/>
  <c r="AD766" i="35" s="1"/>
  <c r="Y765" i="35"/>
  <c r="R765" i="35"/>
  <c r="AD765" i="35" s="1"/>
  <c r="Y905" i="35"/>
  <c r="R905" i="35"/>
  <c r="AD905" i="35" s="1"/>
  <c r="Y904" i="35"/>
  <c r="R904" i="35"/>
  <c r="AD904" i="35" s="1"/>
  <c r="Y903" i="35"/>
  <c r="R903" i="35"/>
  <c r="AD903" i="35" s="1"/>
  <c r="Y902" i="35"/>
  <c r="R902" i="35"/>
  <c r="AD902" i="35" s="1"/>
  <c r="Y901" i="35"/>
  <c r="R901" i="35"/>
  <c r="AC901" i="35" s="1"/>
  <c r="Y900" i="35"/>
  <c r="R900" i="35"/>
  <c r="AD900" i="35" s="1"/>
  <c r="Y899" i="35"/>
  <c r="R899" i="35"/>
  <c r="AD899" i="35" s="1"/>
  <c r="Y898" i="35"/>
  <c r="R898" i="35"/>
  <c r="AD898" i="35" s="1"/>
  <c r="Y897" i="35"/>
  <c r="R897" i="35"/>
  <c r="AD897" i="35" s="1"/>
  <c r="Y421" i="35"/>
  <c r="R421" i="35"/>
  <c r="AD421" i="35" s="1"/>
  <c r="Y420" i="35"/>
  <c r="R420" i="35"/>
  <c r="AD420" i="35" s="1"/>
  <c r="Y1893" i="35"/>
  <c r="R1893" i="35"/>
  <c r="AC1893" i="35" s="1"/>
  <c r="AE1672" i="35"/>
  <c r="Y1672" i="35"/>
  <c r="R1672" i="35"/>
  <c r="AD1672" i="35" s="1"/>
  <c r="Y1589" i="35"/>
  <c r="R1589" i="35"/>
  <c r="AD1589" i="35" s="1"/>
  <c r="Y419" i="35"/>
  <c r="R419" i="35"/>
  <c r="AD419" i="35" s="1"/>
  <c r="AE418" i="35"/>
  <c r="Y418" i="35"/>
  <c r="R418" i="35"/>
  <c r="AD418" i="35" s="1"/>
  <c r="Y1353" i="35"/>
  <c r="R1353" i="35"/>
  <c r="AD1353" i="35" s="1"/>
  <c r="Y1297" i="35"/>
  <c r="R1297" i="35"/>
  <c r="AC1297" i="35" s="1"/>
  <c r="Y1296" i="35"/>
  <c r="R1296" i="35"/>
  <c r="AC1296" i="35" s="1"/>
  <c r="Y1980" i="35"/>
  <c r="R1980" i="35"/>
  <c r="AD1980" i="35" s="1"/>
  <c r="AE1186" i="35"/>
  <c r="Y1186" i="35"/>
  <c r="R1186" i="35"/>
  <c r="AD1186" i="35" s="1"/>
  <c r="AE1242" i="35"/>
  <c r="Y1242" i="35"/>
  <c r="R1242" i="35"/>
  <c r="AD1242" i="35" s="1"/>
  <c r="AE1457" i="35"/>
  <c r="Y1457" i="35"/>
  <c r="R1457" i="35"/>
  <c r="AD1457" i="35" s="1"/>
  <c r="AE1707" i="35"/>
  <c r="Y1707" i="35"/>
  <c r="R1707" i="35"/>
  <c r="AD1707" i="35" s="1"/>
  <c r="AE1706" i="35"/>
  <c r="Y1706" i="35"/>
  <c r="R1706" i="35"/>
  <c r="AC1706" i="35" s="1"/>
  <c r="AE1557" i="35"/>
  <c r="Y1557" i="35"/>
  <c r="R1557" i="35"/>
  <c r="AD1557" i="35" s="1"/>
  <c r="AE1465" i="35"/>
  <c r="Y1465" i="35"/>
  <c r="R1465" i="35"/>
  <c r="AD1465" i="35" s="1"/>
  <c r="Y896" i="35"/>
  <c r="R896" i="35"/>
  <c r="AD896" i="35" s="1"/>
  <c r="AE1341" i="35"/>
  <c r="Y1341" i="35"/>
  <c r="R1341" i="35"/>
  <c r="AD1341" i="35" s="1"/>
  <c r="AE1340" i="35"/>
  <c r="Y1340" i="35"/>
  <c r="R1340" i="35"/>
  <c r="AD1340" i="35" s="1"/>
  <c r="AE1979" i="35"/>
  <c r="Y1979" i="35"/>
  <c r="R1979" i="35"/>
  <c r="AD1979" i="35" s="1"/>
  <c r="Y1978" i="35"/>
  <c r="R1978" i="35"/>
  <c r="AC1978" i="35" s="1"/>
  <c r="AE1630" i="35"/>
  <c r="Y1630" i="35"/>
  <c r="R1630" i="35"/>
  <c r="AD1630" i="35" s="1"/>
  <c r="AE1629" i="35"/>
  <c r="Y1629" i="35"/>
  <c r="R1629" i="35"/>
  <c r="AD1629" i="35" s="1"/>
  <c r="AE1490" i="35"/>
  <c r="Y1490" i="35"/>
  <c r="R1490" i="35"/>
  <c r="AD1490" i="35" s="1"/>
  <c r="Y417" i="35"/>
  <c r="R417" i="35"/>
  <c r="AD417" i="35" s="1"/>
  <c r="AE1671" i="35"/>
  <c r="Y1671" i="35"/>
  <c r="R1671" i="35"/>
  <c r="AD1671" i="35" s="1"/>
  <c r="AG1320" i="35" l="1"/>
  <c r="AI1320" i="35" s="1"/>
  <c r="AG373" i="35"/>
  <c r="AI373" i="35" s="1"/>
  <c r="AG393" i="35"/>
  <c r="AI393" i="35" s="1"/>
  <c r="AG372" i="35"/>
  <c r="AI372" i="35" s="1"/>
  <c r="AE420" i="35"/>
  <c r="AE1353" i="35"/>
  <c r="AG415" i="35"/>
  <c r="AI415" i="35" s="1"/>
  <c r="AE419" i="35"/>
  <c r="AE1978" i="35"/>
  <c r="AE421" i="35"/>
  <c r="AG380" i="35"/>
  <c r="AI380" i="35" s="1"/>
  <c r="AE767" i="35"/>
  <c r="AG414" i="35"/>
  <c r="AI414" i="35" s="1"/>
  <c r="AG384" i="35"/>
  <c r="AI384" i="35" s="1"/>
  <c r="AE1893" i="35"/>
  <c r="AG377" i="35"/>
  <c r="AI377" i="35" s="1"/>
  <c r="AG374" i="35"/>
  <c r="AI374" i="35" s="1"/>
  <c r="AE1296" i="35"/>
  <c r="AG394" i="35"/>
  <c r="AI394" i="35" s="1"/>
  <c r="AE417" i="35"/>
  <c r="AE896" i="35"/>
  <c r="AE898" i="35"/>
  <c r="AG411" i="35"/>
  <c r="AI411" i="35" s="1"/>
  <c r="AE1980" i="35"/>
  <c r="AE903" i="35"/>
  <c r="AE902" i="35"/>
  <c r="AE1297" i="35"/>
  <c r="AE1589" i="35"/>
  <c r="AE899" i="35"/>
  <c r="AE897" i="35"/>
  <c r="AE901" i="35"/>
  <c r="AE905" i="35"/>
  <c r="AE900" i="35"/>
  <c r="AE904" i="35"/>
  <c r="AF904" i="35"/>
  <c r="AF768" i="35"/>
  <c r="AG410" i="35"/>
  <c r="AI410" i="35" s="1"/>
  <c r="AG413" i="35"/>
  <c r="AI413" i="35" s="1"/>
  <c r="AG412" i="35"/>
  <c r="AI412" i="35" s="1"/>
  <c r="AF1980" i="35"/>
  <c r="AF898" i="35"/>
  <c r="AF903" i="35"/>
  <c r="AF900" i="35"/>
  <c r="AB898" i="35"/>
  <c r="AF902" i="35"/>
  <c r="AB903" i="35"/>
  <c r="AF1087" i="35"/>
  <c r="AG1087" i="35" s="1"/>
  <c r="AI1087" i="35" s="1"/>
  <c r="AG378" i="35"/>
  <c r="AI378" i="35" s="1"/>
  <c r="AG1295" i="35"/>
  <c r="AI1295" i="35" s="1"/>
  <c r="AG385" i="35"/>
  <c r="AI385" i="35" s="1"/>
  <c r="AG381" i="35"/>
  <c r="AI381" i="35" s="1"/>
  <c r="AG386" i="35"/>
  <c r="AI386" i="35" s="1"/>
  <c r="AG382" i="35"/>
  <c r="AI382" i="35" s="1"/>
  <c r="AG387" i="35"/>
  <c r="AI387" i="35" s="1"/>
  <c r="AG383" i="35"/>
  <c r="AI383" i="35" s="1"/>
  <c r="AG376" i="35"/>
  <c r="AI376" i="35" s="1"/>
  <c r="AG375" i="35"/>
  <c r="AI375" i="35" s="1"/>
  <c r="AG379" i="35"/>
  <c r="AI379" i="35" s="1"/>
  <c r="AF1557" i="35"/>
  <c r="AG1557" i="35" s="1"/>
  <c r="AI1557" i="35" s="1"/>
  <c r="AC898" i="35"/>
  <c r="AB902" i="35"/>
  <c r="AF899" i="35"/>
  <c r="AB899" i="35"/>
  <c r="AC902" i="35"/>
  <c r="AF905" i="35"/>
  <c r="AG1892" i="35"/>
  <c r="AI1892" i="35" s="1"/>
  <c r="AG370" i="35"/>
  <c r="AI370" i="35" s="1"/>
  <c r="AG1319" i="35"/>
  <c r="AI1319" i="35" s="1"/>
  <c r="AG887" i="35"/>
  <c r="AI887" i="35" s="1"/>
  <c r="AG371" i="35"/>
  <c r="AI371" i="35" s="1"/>
  <c r="AG369" i="35"/>
  <c r="AI369" i="35" s="1"/>
  <c r="AG340" i="35"/>
  <c r="AI340" i="35" s="1"/>
  <c r="AG1228" i="35"/>
  <c r="AI1228" i="35" s="1"/>
  <c r="AG1229" i="35"/>
  <c r="AI1229" i="35" s="1"/>
  <c r="AF770" i="35"/>
  <c r="AD770" i="35"/>
  <c r="AC770" i="35"/>
  <c r="AB770" i="35"/>
  <c r="AB769" i="35"/>
  <c r="AD769" i="35"/>
  <c r="AC769" i="35"/>
  <c r="AD768" i="35"/>
  <c r="AC768" i="35"/>
  <c r="AB768" i="35"/>
  <c r="AF769" i="35"/>
  <c r="AB1087" i="35"/>
  <c r="AC1087" i="35"/>
  <c r="AF1086" i="35"/>
  <c r="AG1086" i="35" s="1"/>
  <c r="AI1086" i="35" s="1"/>
  <c r="AB1085" i="35"/>
  <c r="AD1085" i="35"/>
  <c r="AC1085" i="35"/>
  <c r="AF1085" i="35"/>
  <c r="AB1086" i="35"/>
  <c r="AC1086" i="35"/>
  <c r="AF767" i="35"/>
  <c r="AF766" i="35"/>
  <c r="AG766" i="35" s="1"/>
  <c r="AI766" i="35" s="1"/>
  <c r="AB766" i="35"/>
  <c r="AC766" i="35"/>
  <c r="AB767" i="35"/>
  <c r="AC767" i="35"/>
  <c r="AF765" i="35"/>
  <c r="AE765" i="35"/>
  <c r="AB765" i="35"/>
  <c r="AC765" i="35"/>
  <c r="AB905" i="35"/>
  <c r="AC905" i="35"/>
  <c r="AD901" i="35"/>
  <c r="AC899" i="35"/>
  <c r="AB900" i="35"/>
  <c r="AC903" i="35"/>
  <c r="AB904" i="35"/>
  <c r="AC900" i="35"/>
  <c r="AB901" i="35"/>
  <c r="AF901" i="35"/>
  <c r="AC904" i="35"/>
  <c r="AF897" i="35"/>
  <c r="AB897" i="35"/>
  <c r="AC897" i="35"/>
  <c r="AB1465" i="35"/>
  <c r="AF1457" i="35"/>
  <c r="AG1457" i="35" s="1"/>
  <c r="AI1457" i="35" s="1"/>
  <c r="AF1340" i="35"/>
  <c r="AG1340" i="35" s="1"/>
  <c r="AI1340" i="35" s="1"/>
  <c r="AF1341" i="35"/>
  <c r="AG1341" i="35" s="1"/>
  <c r="AI1341" i="35" s="1"/>
  <c r="AB1457" i="35"/>
  <c r="AB1340" i="35"/>
  <c r="AF421" i="35"/>
  <c r="AB421" i="35"/>
  <c r="AB420" i="35"/>
  <c r="AC420" i="35"/>
  <c r="AF420" i="35"/>
  <c r="AG420" i="35" s="1"/>
  <c r="AI420" i="35" s="1"/>
  <c r="AF1672" i="35"/>
  <c r="AG1672" i="35" s="1"/>
  <c r="AI1672" i="35" s="1"/>
  <c r="AB1589" i="35"/>
  <c r="AF1589" i="35"/>
  <c r="AF419" i="35"/>
  <c r="AC419" i="35"/>
  <c r="AB419" i="35"/>
  <c r="AD1893" i="35"/>
  <c r="AC1589" i="35"/>
  <c r="AB1672" i="35"/>
  <c r="AC421" i="35"/>
  <c r="AC1672" i="35"/>
  <c r="AB1893" i="35"/>
  <c r="AF1893" i="35"/>
  <c r="AF418" i="35"/>
  <c r="AG418" i="35" s="1"/>
  <c r="AI418" i="35" s="1"/>
  <c r="AB418" i="35"/>
  <c r="AB1353" i="35"/>
  <c r="AC1353" i="35"/>
  <c r="AF1353" i="35"/>
  <c r="AF1297" i="35"/>
  <c r="AF1296" i="35"/>
  <c r="AB1980" i="35"/>
  <c r="AF1186" i="35"/>
  <c r="AG1186" i="35" s="1"/>
  <c r="AI1186" i="35" s="1"/>
  <c r="AC1186" i="35"/>
  <c r="AB1186" i="35"/>
  <c r="AD1297" i="35"/>
  <c r="AC1980" i="35"/>
  <c r="AB1296" i="35"/>
  <c r="AC418" i="35"/>
  <c r="AD1296" i="35"/>
  <c r="AB1297" i="35"/>
  <c r="AF1242" i="35"/>
  <c r="AG1242" i="35" s="1"/>
  <c r="AI1242" i="35" s="1"/>
  <c r="AB1707" i="35"/>
  <c r="AC1707" i="35"/>
  <c r="AF1707" i="35"/>
  <c r="AG1707" i="35" s="1"/>
  <c r="AI1707" i="35" s="1"/>
  <c r="AF1465" i="35"/>
  <c r="AG1465" i="35" s="1"/>
  <c r="AI1465" i="35" s="1"/>
  <c r="AF896" i="35"/>
  <c r="AC896" i="35"/>
  <c r="AB896" i="35"/>
  <c r="AD1706" i="35"/>
  <c r="AC1465" i="35"/>
  <c r="AB1557" i="35"/>
  <c r="AC1457" i="35"/>
  <c r="AB1242" i="35"/>
  <c r="AC1557" i="35"/>
  <c r="AB1706" i="35"/>
  <c r="AF1706" i="35"/>
  <c r="AC1242" i="35"/>
  <c r="AF1979" i="35"/>
  <c r="AG1979" i="35" s="1"/>
  <c r="AI1979" i="35" s="1"/>
  <c r="AB1979" i="35"/>
  <c r="AC1979" i="35"/>
  <c r="AF1630" i="35"/>
  <c r="AG1630" i="35" s="1"/>
  <c r="AI1630" i="35" s="1"/>
  <c r="AB1629" i="35"/>
  <c r="AF1629" i="35"/>
  <c r="AG1629" i="35" s="1"/>
  <c r="AI1629" i="35" s="1"/>
  <c r="AD1978" i="35"/>
  <c r="AC1629" i="35"/>
  <c r="AB1630" i="35"/>
  <c r="AC1340" i="35"/>
  <c r="AB1341" i="35"/>
  <c r="AC1630" i="35"/>
  <c r="AB1978" i="35"/>
  <c r="AF1978" i="35"/>
  <c r="AC1341" i="35"/>
  <c r="AF1490" i="35"/>
  <c r="AG1490" i="35" s="1"/>
  <c r="AI1490" i="35" s="1"/>
  <c r="AB1490" i="35"/>
  <c r="AC1490" i="35"/>
  <c r="AF417" i="35"/>
  <c r="AB417" i="35"/>
  <c r="AC417" i="35"/>
  <c r="AF1671" i="35"/>
  <c r="AG1671" i="35" s="1"/>
  <c r="AI1671" i="35" s="1"/>
  <c r="AB1671" i="35"/>
  <c r="AC1671" i="35"/>
  <c r="AE1670" i="35"/>
  <c r="Y1670" i="35"/>
  <c r="R1670" i="35"/>
  <c r="AD1670" i="35" s="1"/>
  <c r="Y409" i="35"/>
  <c r="O409" i="35"/>
  <c r="R409" i="35" s="1"/>
  <c r="AE409" i="35" s="1"/>
  <c r="Y408" i="35"/>
  <c r="O408" i="35"/>
  <c r="R408" i="35" s="1"/>
  <c r="AD408" i="35" s="1"/>
  <c r="Y339" i="35"/>
  <c r="O339" i="35"/>
  <c r="R339" i="35" s="1"/>
  <c r="AD339" i="35" s="1"/>
  <c r="Y368" i="35"/>
  <c r="O368" i="35"/>
  <c r="R368" i="35" s="1"/>
  <c r="AD368" i="35" s="1"/>
  <c r="Y367" i="35"/>
  <c r="O367" i="35"/>
  <c r="R367" i="35" s="1"/>
  <c r="AD367" i="35" s="1"/>
  <c r="AE1815" i="35"/>
  <c r="Y1815" i="35"/>
  <c r="O1815" i="35"/>
  <c r="R1815" i="35" s="1"/>
  <c r="AD1815" i="35" s="1"/>
  <c r="AE1814" i="35"/>
  <c r="Y1814" i="35"/>
  <c r="O1814" i="35"/>
  <c r="R1814" i="35" s="1"/>
  <c r="AE407" i="35"/>
  <c r="Y407" i="35"/>
  <c r="O407" i="35"/>
  <c r="R407" i="35" s="1"/>
  <c r="AD407" i="35" s="1"/>
  <c r="Y406" i="35"/>
  <c r="O406" i="35"/>
  <c r="R406" i="35" s="1"/>
  <c r="AD406" i="35" s="1"/>
  <c r="Y392" i="35"/>
  <c r="R392" i="35"/>
  <c r="AD392" i="35" s="1"/>
  <c r="Y405" i="35"/>
  <c r="O405" i="35"/>
  <c r="R405" i="35" s="1"/>
  <c r="AD405" i="35" s="1"/>
  <c r="Y404" i="35"/>
  <c r="O404" i="35"/>
  <c r="R404" i="35" s="1"/>
  <c r="AE404" i="35" s="1"/>
  <c r="AE1669" i="35"/>
  <c r="Y1669" i="35"/>
  <c r="O1669" i="35"/>
  <c r="R1669" i="35" s="1"/>
  <c r="Y403" i="35"/>
  <c r="O403" i="35"/>
  <c r="R403" i="35" s="1"/>
  <c r="AE403" i="35" s="1"/>
  <c r="AE763" i="35"/>
  <c r="Y763" i="35"/>
  <c r="O763" i="35"/>
  <c r="R763" i="35" s="1"/>
  <c r="Y402" i="35"/>
  <c r="O402" i="35"/>
  <c r="R402" i="35" s="1"/>
  <c r="AE402" i="35" s="1"/>
  <c r="Y401" i="35"/>
  <c r="O401" i="35"/>
  <c r="R401" i="35" s="1"/>
  <c r="AE401" i="35" s="1"/>
  <c r="Y1398" i="35"/>
  <c r="O1398" i="35"/>
  <c r="R1398" i="35" s="1"/>
  <c r="AE1398" i="35" s="1"/>
  <c r="AE1083" i="35"/>
  <c r="Y1083" i="35"/>
  <c r="O1083" i="35"/>
  <c r="R1083" i="35" s="1"/>
  <c r="Y400" i="35"/>
  <c r="O400" i="35"/>
  <c r="R400" i="35" s="1"/>
  <c r="AE400" i="35" s="1"/>
  <c r="AE1818" i="35"/>
  <c r="Y1818" i="35"/>
  <c r="O1818" i="35"/>
  <c r="R1818" i="35" s="1"/>
  <c r="Y399" i="35"/>
  <c r="O399" i="35"/>
  <c r="R399" i="35" s="1"/>
  <c r="AE399" i="35" s="1"/>
  <c r="AE1817" i="35"/>
  <c r="Y1817" i="35"/>
  <c r="O1817" i="35"/>
  <c r="R1817" i="35" s="1"/>
  <c r="Y895" i="35"/>
  <c r="O895" i="35"/>
  <c r="R895" i="35" s="1"/>
  <c r="AE895" i="35" s="1"/>
  <c r="Y398" i="35"/>
  <c r="O398" i="35"/>
  <c r="R398" i="35" s="1"/>
  <c r="AE398" i="35" s="1"/>
  <c r="Y397" i="35"/>
  <c r="O397" i="35"/>
  <c r="R397" i="35" s="1"/>
  <c r="AE397" i="35" s="1"/>
  <c r="Y396" i="35"/>
  <c r="O396" i="35"/>
  <c r="R396" i="35" s="1"/>
  <c r="AE396" i="35" s="1"/>
  <c r="Y395" i="35"/>
  <c r="O395" i="35"/>
  <c r="R395" i="35" s="1"/>
  <c r="AE395" i="35" s="1"/>
  <c r="AE762" i="35"/>
  <c r="Y762" i="35"/>
  <c r="O762" i="35"/>
  <c r="R762" i="35" s="1"/>
  <c r="AD762" i="35" s="1"/>
  <c r="AE391" i="35"/>
  <c r="Y391" i="35"/>
  <c r="R391" i="35"/>
  <c r="AC391" i="35" s="1"/>
  <c r="Y1556" i="35"/>
  <c r="R1556" i="35"/>
  <c r="AD1556" i="35" s="1"/>
  <c r="Y390" i="35"/>
  <c r="R390" i="35"/>
  <c r="AD390" i="35" s="1"/>
  <c r="Y389" i="35"/>
  <c r="R389" i="35"/>
  <c r="AD389" i="35" s="1"/>
  <c r="AE1949" i="35"/>
  <c r="Y1949" i="35"/>
  <c r="R1949" i="35"/>
  <c r="AC1949" i="35" s="1"/>
  <c r="AE1948" i="35"/>
  <c r="Y1948" i="35"/>
  <c r="R1948" i="35"/>
  <c r="AD1948" i="35" s="1"/>
  <c r="Y894" i="35"/>
  <c r="R894" i="35"/>
  <c r="AD894" i="35" s="1"/>
  <c r="Y893" i="35"/>
  <c r="O893" i="35"/>
  <c r="R893" i="35" s="1"/>
  <c r="AE893" i="35" s="1"/>
  <c r="AE1241" i="35"/>
  <c r="Y1241" i="35"/>
  <c r="O1241" i="35"/>
  <c r="R1241" i="35" s="1"/>
  <c r="AE1456" i="35"/>
  <c r="Y1456" i="35"/>
  <c r="O1456" i="35"/>
  <c r="R1456" i="35" s="1"/>
  <c r="AD1456" i="35" s="1"/>
  <c r="AE1705" i="35"/>
  <c r="Y1705" i="35"/>
  <c r="O1705" i="35"/>
  <c r="R1705" i="35" s="1"/>
  <c r="AE1704" i="35"/>
  <c r="Y1704" i="35"/>
  <c r="O1704" i="35"/>
  <c r="R1704" i="35" s="1"/>
  <c r="AE1555" i="35"/>
  <c r="Y1555" i="35"/>
  <c r="O1555" i="35"/>
  <c r="R1555" i="35" s="1"/>
  <c r="AE1464" i="35"/>
  <c r="Y1464" i="35"/>
  <c r="O1464" i="35"/>
  <c r="R1464" i="35" s="1"/>
  <c r="AD1464" i="35" s="1"/>
  <c r="Y892" i="35"/>
  <c r="O892" i="35"/>
  <c r="R892" i="35" s="1"/>
  <c r="AE892" i="35" s="1"/>
  <c r="Y1339" i="35"/>
  <c r="O1339" i="35"/>
  <c r="R1339" i="35" s="1"/>
  <c r="AE1339" i="35" s="1"/>
  <c r="Y1338" i="35"/>
  <c r="O1338" i="35"/>
  <c r="R1338" i="35" s="1"/>
  <c r="AE1338" i="35" s="1"/>
  <c r="AE1977" i="35"/>
  <c r="Y1977" i="35"/>
  <c r="O1977" i="35"/>
  <c r="R1977" i="35" s="1"/>
  <c r="Y1976" i="35"/>
  <c r="O1976" i="35"/>
  <c r="R1976" i="35" s="1"/>
  <c r="AD1976" i="35" s="1"/>
  <c r="AE1628" i="35"/>
  <c r="Y1628" i="35"/>
  <c r="O1628" i="35"/>
  <c r="R1628" i="35" s="1"/>
  <c r="AE1627" i="35"/>
  <c r="Y1627" i="35"/>
  <c r="O1627" i="35"/>
  <c r="R1627" i="35" s="1"/>
  <c r="AD1627" i="35" s="1"/>
  <c r="AE1489" i="35"/>
  <c r="Y1489" i="35"/>
  <c r="O1489" i="35"/>
  <c r="R1489" i="35" s="1"/>
  <c r="Y366" i="35"/>
  <c r="O366" i="35"/>
  <c r="R366" i="35" s="1"/>
  <c r="AE366" i="35" s="1"/>
  <c r="Y365" i="35"/>
  <c r="O365" i="35"/>
  <c r="R365" i="35" s="1"/>
  <c r="AE365" i="35" s="1"/>
  <c r="AE364" i="35"/>
  <c r="Y364" i="35"/>
  <c r="O364" i="35"/>
  <c r="R364" i="35" s="1"/>
  <c r="Y1232" i="35"/>
  <c r="O1232" i="35"/>
  <c r="R1232" i="35" s="1"/>
  <c r="AE1232" i="35" s="1"/>
  <c r="Y363" i="35"/>
  <c r="O363" i="35"/>
  <c r="R363" i="35" s="1"/>
  <c r="AE363" i="35" s="1"/>
  <c r="Y362" i="35"/>
  <c r="O362" i="35"/>
  <c r="R362" i="35" s="1"/>
  <c r="AE362" i="35" s="1"/>
  <c r="AE1081" i="35"/>
  <c r="Y1081" i="35"/>
  <c r="O1081" i="35"/>
  <c r="R1081" i="35" s="1"/>
  <c r="Y1185" i="35"/>
  <c r="O1185" i="35"/>
  <c r="R1185" i="35" s="1"/>
  <c r="AE1185" i="35" s="1"/>
  <c r="Y1455" i="35"/>
  <c r="O1455" i="35"/>
  <c r="R1455" i="35" s="1"/>
  <c r="AE1455" i="35" s="1"/>
  <c r="Y1891" i="35"/>
  <c r="O1891" i="35"/>
  <c r="R1891" i="35" s="1"/>
  <c r="AE1891" i="35" s="1"/>
  <c r="Y361" i="35"/>
  <c r="O361" i="35"/>
  <c r="R361" i="35" s="1"/>
  <c r="AE361" i="35" s="1"/>
  <c r="Y758" i="35"/>
  <c r="O758" i="35"/>
  <c r="R758" i="35" s="1"/>
  <c r="AD758" i="35" s="1"/>
  <c r="Y360" i="35"/>
  <c r="O360" i="35"/>
  <c r="R360" i="35" s="1"/>
  <c r="AE360" i="35" s="1"/>
  <c r="Y359" i="35"/>
  <c r="O359" i="35"/>
  <c r="R359" i="35" s="1"/>
  <c r="AE359" i="35" s="1"/>
  <c r="AE358" i="35"/>
  <c r="Y358" i="35"/>
  <c r="O358" i="35"/>
  <c r="R358" i="35" s="1"/>
  <c r="Y357" i="35"/>
  <c r="O357" i="35"/>
  <c r="R357" i="35" s="1"/>
  <c r="AE357" i="35" s="1"/>
  <c r="Y891" i="35"/>
  <c r="O891" i="35"/>
  <c r="R891" i="35" s="1"/>
  <c r="AE891" i="35" s="1"/>
  <c r="AE890" i="35"/>
  <c r="Y890" i="35"/>
  <c r="O890" i="35"/>
  <c r="R890" i="35" s="1"/>
  <c r="Y356" i="35"/>
  <c r="O356" i="35"/>
  <c r="R356" i="35" s="1"/>
  <c r="AE356" i="35" s="1"/>
  <c r="AE1973" i="35"/>
  <c r="Y1973" i="35"/>
  <c r="O1973" i="35"/>
  <c r="R1973" i="35" s="1"/>
  <c r="AE355" i="35"/>
  <c r="Y355" i="35"/>
  <c r="O355" i="35"/>
  <c r="R355" i="35" s="1"/>
  <c r="Y354" i="35"/>
  <c r="O354" i="35"/>
  <c r="R354" i="35" s="1"/>
  <c r="AE354" i="35" s="1"/>
  <c r="Y353" i="35"/>
  <c r="O353" i="35"/>
  <c r="R353" i="35" s="1"/>
  <c r="AE353" i="35" s="1"/>
  <c r="Y889" i="35"/>
  <c r="O889" i="35"/>
  <c r="R889" i="35" s="1"/>
  <c r="AE889" i="35" s="1"/>
  <c r="Y757" i="35"/>
  <c r="O757" i="35"/>
  <c r="R757" i="35" s="1"/>
  <c r="AE757" i="35" s="1"/>
  <c r="AE1235" i="35"/>
  <c r="Y1235" i="35"/>
  <c r="O1235" i="35"/>
  <c r="R1235" i="35" s="1"/>
  <c r="Y756" i="35"/>
  <c r="O756" i="35"/>
  <c r="R756" i="35" s="1"/>
  <c r="AE756" i="35" s="1"/>
  <c r="Y1626" i="35"/>
  <c r="O1626" i="35"/>
  <c r="R1626" i="35" s="1"/>
  <c r="AE1626" i="35" s="1"/>
  <c r="Y352" i="35"/>
  <c r="O352" i="35"/>
  <c r="R352" i="35" s="1"/>
  <c r="AE352" i="35" s="1"/>
  <c r="Y351" i="35"/>
  <c r="O351" i="35"/>
  <c r="R351" i="35" s="1"/>
  <c r="AE351" i="35" s="1"/>
  <c r="Y350" i="35"/>
  <c r="O350" i="35"/>
  <c r="R350" i="35" s="1"/>
  <c r="AE350" i="35" s="1"/>
  <c r="Y349" i="35"/>
  <c r="O349" i="35"/>
  <c r="R349" i="35" s="1"/>
  <c r="AE349" i="35" s="1"/>
  <c r="Y348" i="35"/>
  <c r="O348" i="35"/>
  <c r="R348" i="35" s="1"/>
  <c r="AE348" i="35" s="1"/>
  <c r="Y755" i="35"/>
  <c r="O755" i="35"/>
  <c r="R755" i="35" s="1"/>
  <c r="AE755" i="35" s="1"/>
  <c r="Y754" i="35"/>
  <c r="O754" i="35"/>
  <c r="R754" i="35" s="1"/>
  <c r="AE754" i="35" s="1"/>
  <c r="Y347" i="35"/>
  <c r="O347" i="35"/>
  <c r="R347" i="35" s="1"/>
  <c r="AD347" i="35" s="1"/>
  <c r="AE346" i="35"/>
  <c r="Y346" i="35"/>
  <c r="O346" i="35"/>
  <c r="R346" i="35" s="1"/>
  <c r="Y345" i="35"/>
  <c r="O345" i="35"/>
  <c r="R345" i="35" s="1"/>
  <c r="AD345" i="35" s="1"/>
  <c r="Y1703" i="35"/>
  <c r="O1703" i="35"/>
  <c r="R1703" i="35" s="1"/>
  <c r="AE1703" i="35" s="1"/>
  <c r="Y1445" i="35"/>
  <c r="O1445" i="35"/>
  <c r="R1445" i="35" s="1"/>
  <c r="AD1445" i="35" s="1"/>
  <c r="Y344" i="35"/>
  <c r="O344" i="35"/>
  <c r="R344" i="35" s="1"/>
  <c r="AE344" i="35" s="1"/>
  <c r="Y888" i="35"/>
  <c r="O888" i="35"/>
  <c r="R888" i="35" s="1"/>
  <c r="AE888" i="35" s="1"/>
  <c r="Y343" i="35"/>
  <c r="O343" i="35"/>
  <c r="R343" i="35" s="1"/>
  <c r="AD343" i="35" s="1"/>
  <c r="Y342" i="35"/>
  <c r="O342" i="35"/>
  <c r="R342" i="35" s="1"/>
  <c r="AD342" i="35" s="1"/>
  <c r="AG1353" i="35" l="1"/>
  <c r="AI1353" i="35" s="1"/>
  <c r="AG419" i="35"/>
  <c r="AI419" i="35" s="1"/>
  <c r="AG421" i="35"/>
  <c r="AI421" i="35" s="1"/>
  <c r="AE345" i="35"/>
  <c r="AE406" i="35"/>
  <c r="AG767" i="35"/>
  <c r="AI767" i="35" s="1"/>
  <c r="AE390" i="35"/>
  <c r="AE1445" i="35"/>
  <c r="AE405" i="35"/>
  <c r="AE1976" i="35"/>
  <c r="AE1556" i="35"/>
  <c r="AG1589" i="35"/>
  <c r="AI1589" i="35" s="1"/>
  <c r="AG897" i="35"/>
  <c r="AI897" i="35" s="1"/>
  <c r="AG1980" i="35"/>
  <c r="AI1980" i="35" s="1"/>
  <c r="AG417" i="35"/>
  <c r="AI417" i="35" s="1"/>
  <c r="AG768" i="35"/>
  <c r="AI768" i="35" s="1"/>
  <c r="AG903" i="35"/>
  <c r="AI903" i="35" s="1"/>
  <c r="AG899" i="35"/>
  <c r="AI899" i="35" s="1"/>
  <c r="AG896" i="35"/>
  <c r="AI896" i="35" s="1"/>
  <c r="AG902" i="35"/>
  <c r="AI902" i="35" s="1"/>
  <c r="AE408" i="35"/>
  <c r="AG898" i="35"/>
  <c r="AI898" i="35" s="1"/>
  <c r="AE389" i="35"/>
  <c r="AG904" i="35"/>
  <c r="AI904" i="35" s="1"/>
  <c r="AE367" i="35"/>
  <c r="AE392" i="35"/>
  <c r="AE339" i="35"/>
  <c r="AG905" i="35"/>
  <c r="AI905" i="35" s="1"/>
  <c r="AG900" i="35"/>
  <c r="AI900" i="35" s="1"/>
  <c r="AE343" i="35"/>
  <c r="AE342" i="35"/>
  <c r="AE347" i="35"/>
  <c r="AE758" i="35"/>
  <c r="AE368" i="35"/>
  <c r="AG770" i="35"/>
  <c r="AI770" i="35" s="1"/>
  <c r="AG769" i="35"/>
  <c r="AI769" i="35" s="1"/>
  <c r="AG1085" i="35"/>
  <c r="AI1085" i="35" s="1"/>
  <c r="AG765" i="35"/>
  <c r="AI765" i="35" s="1"/>
  <c r="AG901" i="35"/>
  <c r="AI901" i="35" s="1"/>
  <c r="AG1296" i="35"/>
  <c r="AI1296" i="35" s="1"/>
  <c r="AG1297" i="35"/>
  <c r="AI1297" i="35" s="1"/>
  <c r="AG1893" i="35"/>
  <c r="AI1893" i="35" s="1"/>
  <c r="AG1706" i="35"/>
  <c r="AI1706" i="35" s="1"/>
  <c r="AG1978" i="35"/>
  <c r="AI1978" i="35" s="1"/>
  <c r="AF1670" i="35"/>
  <c r="AG1670" i="35" s="1"/>
  <c r="AI1670" i="35" s="1"/>
  <c r="AB1670" i="35"/>
  <c r="AC1670" i="35"/>
  <c r="AF1455" i="35"/>
  <c r="AF363" i="35"/>
  <c r="AF366" i="35"/>
  <c r="AF1977" i="35"/>
  <c r="AF1398" i="35"/>
  <c r="AF409" i="35"/>
  <c r="AD409" i="35"/>
  <c r="AC409" i="35"/>
  <c r="AB409" i="35"/>
  <c r="AF408" i="35"/>
  <c r="AB408" i="35"/>
  <c r="AC408" i="35"/>
  <c r="AF339" i="35"/>
  <c r="AB339" i="35"/>
  <c r="AC339" i="35"/>
  <c r="AF368" i="35"/>
  <c r="AB368" i="35"/>
  <c r="AC368" i="35"/>
  <c r="AF367" i="35"/>
  <c r="AB367" i="35"/>
  <c r="AC367" i="35"/>
  <c r="AF1815" i="35"/>
  <c r="AG1815" i="35" s="1"/>
  <c r="AI1815" i="35" s="1"/>
  <c r="AB1814" i="35"/>
  <c r="AD1814" i="35"/>
  <c r="AC1814" i="35"/>
  <c r="AF1814" i="35"/>
  <c r="AB1815" i="35"/>
  <c r="AC1815" i="35"/>
  <c r="AF407" i="35"/>
  <c r="AG407" i="35" s="1"/>
  <c r="AI407" i="35" s="1"/>
  <c r="AB407" i="35"/>
  <c r="AC407" i="35"/>
  <c r="AF406" i="35"/>
  <c r="AB406" i="35"/>
  <c r="AC406" i="35"/>
  <c r="AF405" i="35"/>
  <c r="AB405" i="35"/>
  <c r="AF763" i="35"/>
  <c r="AF1083" i="35"/>
  <c r="AF1818" i="35"/>
  <c r="AF392" i="35"/>
  <c r="AB392" i="35"/>
  <c r="AC392" i="35"/>
  <c r="AB1398" i="35"/>
  <c r="AD1398" i="35"/>
  <c r="AC1398" i="35"/>
  <c r="AF401" i="35"/>
  <c r="AB403" i="35"/>
  <c r="AD403" i="35"/>
  <c r="AC403" i="35"/>
  <c r="AF1669" i="35"/>
  <c r="AB395" i="35"/>
  <c r="AD395" i="35"/>
  <c r="AB397" i="35"/>
  <c r="AD397" i="35"/>
  <c r="AB895" i="35"/>
  <c r="AD895" i="35"/>
  <c r="AB399" i="35"/>
  <c r="AD399" i="35"/>
  <c r="AB400" i="35"/>
  <c r="AD400" i="35"/>
  <c r="AC400" i="35"/>
  <c r="AB402" i="35"/>
  <c r="AD402" i="35"/>
  <c r="AC402" i="35"/>
  <c r="AB404" i="35"/>
  <c r="AD404" i="35"/>
  <c r="AC404" i="35"/>
  <c r="AF395" i="35"/>
  <c r="AD396" i="35"/>
  <c r="AC396" i="35"/>
  <c r="AB396" i="35"/>
  <c r="AF397" i="35"/>
  <c r="AD398" i="35"/>
  <c r="AB398" i="35"/>
  <c r="AC398" i="35"/>
  <c r="AF895" i="35"/>
  <c r="AD1817" i="35"/>
  <c r="AB1817" i="35"/>
  <c r="AC1817" i="35"/>
  <c r="AF399" i="35"/>
  <c r="AD1818" i="35"/>
  <c r="AB1818" i="35"/>
  <c r="AC1818" i="35"/>
  <c r="AF400" i="35"/>
  <c r="AD401" i="35"/>
  <c r="AB401" i="35"/>
  <c r="AC401" i="35"/>
  <c r="AF402" i="35"/>
  <c r="AD1669" i="35"/>
  <c r="AB1669" i="35"/>
  <c r="AC1669" i="35"/>
  <c r="AF404" i="35"/>
  <c r="AC395" i="35"/>
  <c r="AF396" i="35"/>
  <c r="AC397" i="35"/>
  <c r="AF398" i="35"/>
  <c r="AC895" i="35"/>
  <c r="AF1817" i="35"/>
  <c r="AC399" i="35"/>
  <c r="AD1083" i="35"/>
  <c r="AB1083" i="35"/>
  <c r="AC1083" i="35"/>
  <c r="AD763" i="35"/>
  <c r="AB763" i="35"/>
  <c r="AC763" i="35"/>
  <c r="AF403" i="35"/>
  <c r="AC405" i="35"/>
  <c r="AF762" i="35"/>
  <c r="AG762" i="35" s="1"/>
  <c r="AI762" i="35" s="1"/>
  <c r="AB762" i="35"/>
  <c r="AC762" i="35"/>
  <c r="AF756" i="35"/>
  <c r="AF356" i="35"/>
  <c r="AF358" i="35"/>
  <c r="AF353" i="35"/>
  <c r="AF1556" i="35"/>
  <c r="AB390" i="35"/>
  <c r="AF390" i="35"/>
  <c r="AB389" i="35"/>
  <c r="AC389" i="35"/>
  <c r="AF389" i="35"/>
  <c r="AC390" i="35"/>
  <c r="AB1556" i="35"/>
  <c r="AD1949" i="35"/>
  <c r="AD391" i="35"/>
  <c r="AB1949" i="35"/>
  <c r="AF1949" i="35"/>
  <c r="AC1556" i="35"/>
  <c r="AB391" i="35"/>
  <c r="AF391" i="35"/>
  <c r="AF1948" i="35"/>
  <c r="AG1948" i="35" s="1"/>
  <c r="AI1948" i="35" s="1"/>
  <c r="AB1948" i="35"/>
  <c r="AC1948" i="35"/>
  <c r="AF894" i="35"/>
  <c r="AE894" i="35"/>
  <c r="AB894" i="35"/>
  <c r="AC894" i="35"/>
  <c r="AF1555" i="35"/>
  <c r="AD893" i="35"/>
  <c r="AC893" i="35"/>
  <c r="AB893" i="35"/>
  <c r="AB1241" i="35"/>
  <c r="AD1241" i="35"/>
  <c r="AC1241" i="35"/>
  <c r="AF1241" i="35"/>
  <c r="AF893" i="35"/>
  <c r="AF1456" i="35"/>
  <c r="AG1456" i="35" s="1"/>
  <c r="AI1456" i="35" s="1"/>
  <c r="AF1464" i="35"/>
  <c r="AG1464" i="35" s="1"/>
  <c r="AI1464" i="35" s="1"/>
  <c r="AF1976" i="35"/>
  <c r="AB892" i="35"/>
  <c r="AC892" i="35"/>
  <c r="AD892" i="35"/>
  <c r="AD1339" i="35"/>
  <c r="AC1339" i="35"/>
  <c r="AB1339" i="35"/>
  <c r="AF892" i="35"/>
  <c r="AB1705" i="35"/>
  <c r="AC1705" i="35"/>
  <c r="AD1705" i="35"/>
  <c r="AB1338" i="35"/>
  <c r="AD1338" i="35"/>
  <c r="AC1338" i="35"/>
  <c r="AF1339" i="35"/>
  <c r="AD1704" i="35"/>
  <c r="AC1704" i="35"/>
  <c r="AB1704" i="35"/>
  <c r="AF1705" i="35"/>
  <c r="AD1977" i="35"/>
  <c r="AC1977" i="35"/>
  <c r="AB1977" i="35"/>
  <c r="AF1338" i="35"/>
  <c r="AB1555" i="35"/>
  <c r="AC1555" i="35"/>
  <c r="AD1555" i="35"/>
  <c r="AF1704" i="35"/>
  <c r="AB1464" i="35"/>
  <c r="AB1456" i="35"/>
  <c r="AC1464" i="35"/>
  <c r="AC1456" i="35"/>
  <c r="AF1627" i="35"/>
  <c r="AG1627" i="35" s="1"/>
  <c r="AI1627" i="35" s="1"/>
  <c r="AB365" i="35"/>
  <c r="AC365" i="35"/>
  <c r="AD365" i="35"/>
  <c r="AD361" i="35"/>
  <c r="AC361" i="35"/>
  <c r="AB361" i="35"/>
  <c r="AD1081" i="35"/>
  <c r="AC1081" i="35"/>
  <c r="AB1081" i="35"/>
  <c r="AD364" i="35"/>
  <c r="AC364" i="35"/>
  <c r="AB364" i="35"/>
  <c r="AF365" i="35"/>
  <c r="AB1628" i="35"/>
  <c r="AC1628" i="35"/>
  <c r="AD1628" i="35"/>
  <c r="AF361" i="35"/>
  <c r="AB1185" i="35"/>
  <c r="AD1185" i="35"/>
  <c r="AC1185" i="35"/>
  <c r="AF1081" i="35"/>
  <c r="AB1232" i="35"/>
  <c r="AC1232" i="35"/>
  <c r="AD1232" i="35"/>
  <c r="AF364" i="35"/>
  <c r="AB1489" i="35"/>
  <c r="AD1489" i="35"/>
  <c r="AC1489" i="35"/>
  <c r="AF1628" i="35"/>
  <c r="AB1891" i="35"/>
  <c r="AC1891" i="35"/>
  <c r="AD1891" i="35"/>
  <c r="AB362" i="35"/>
  <c r="AC362" i="35"/>
  <c r="AD362" i="35"/>
  <c r="AF1891" i="35"/>
  <c r="AF362" i="35"/>
  <c r="AD1455" i="35"/>
  <c r="AC1455" i="35"/>
  <c r="AB1455" i="35"/>
  <c r="AF1185" i="35"/>
  <c r="AD363" i="35"/>
  <c r="AC363" i="35"/>
  <c r="AB363" i="35"/>
  <c r="AF1232" i="35"/>
  <c r="AD366" i="35"/>
  <c r="AC366" i="35"/>
  <c r="AB366" i="35"/>
  <c r="AF1489" i="35"/>
  <c r="AB1627" i="35"/>
  <c r="AB1976" i="35"/>
  <c r="AC1627" i="35"/>
  <c r="AC1976" i="35"/>
  <c r="AF758" i="35"/>
  <c r="AF350" i="35"/>
  <c r="AF754" i="35"/>
  <c r="AB348" i="35"/>
  <c r="AD348" i="35"/>
  <c r="AC348" i="35"/>
  <c r="AF1626" i="35"/>
  <c r="AF889" i="35"/>
  <c r="AF1973" i="35"/>
  <c r="AD755" i="35"/>
  <c r="AC755" i="35"/>
  <c r="AB755" i="35"/>
  <c r="AF348" i="35"/>
  <c r="AD351" i="35"/>
  <c r="AC351" i="35"/>
  <c r="AB351" i="35"/>
  <c r="AF352" i="35"/>
  <c r="AD1235" i="35"/>
  <c r="AC1235" i="35"/>
  <c r="AB1235" i="35"/>
  <c r="AF757" i="35"/>
  <c r="AD354" i="35"/>
  <c r="AC354" i="35"/>
  <c r="AB354" i="35"/>
  <c r="AF355" i="35"/>
  <c r="AD890" i="35"/>
  <c r="AC890" i="35"/>
  <c r="AB890" i="35"/>
  <c r="AF891" i="35"/>
  <c r="AD359" i="35"/>
  <c r="AC359" i="35"/>
  <c r="AB359" i="35"/>
  <c r="AF360" i="35"/>
  <c r="AD349" i="35"/>
  <c r="AC349" i="35"/>
  <c r="AB349" i="35"/>
  <c r="AD1626" i="35"/>
  <c r="AC1626" i="35"/>
  <c r="AB1626" i="35"/>
  <c r="AD889" i="35"/>
  <c r="AC889" i="35"/>
  <c r="AB889" i="35"/>
  <c r="AD1973" i="35"/>
  <c r="AC1973" i="35"/>
  <c r="AB1973" i="35"/>
  <c r="AD357" i="35"/>
  <c r="AC357" i="35"/>
  <c r="AB357" i="35"/>
  <c r="AF349" i="35"/>
  <c r="AB352" i="35"/>
  <c r="AD352" i="35"/>
  <c r="AC352" i="35"/>
  <c r="AB757" i="35"/>
  <c r="AD757" i="35"/>
  <c r="AC757" i="35"/>
  <c r="AB355" i="35"/>
  <c r="AD355" i="35"/>
  <c r="AC355" i="35"/>
  <c r="AB891" i="35"/>
  <c r="AC891" i="35"/>
  <c r="AD891" i="35"/>
  <c r="AF357" i="35"/>
  <c r="AB360" i="35"/>
  <c r="AC360" i="35"/>
  <c r="AD360" i="35"/>
  <c r="AB754" i="35"/>
  <c r="AD754" i="35"/>
  <c r="AC754" i="35"/>
  <c r="AF755" i="35"/>
  <c r="AB350" i="35"/>
  <c r="AD350" i="35"/>
  <c r="AC350" i="35"/>
  <c r="AF351" i="35"/>
  <c r="AB756" i="35"/>
  <c r="AD756" i="35"/>
  <c r="AC756" i="35"/>
  <c r="AF1235" i="35"/>
  <c r="AB353" i="35"/>
  <c r="AC353" i="35"/>
  <c r="AD353" i="35"/>
  <c r="AF354" i="35"/>
  <c r="AB356" i="35"/>
  <c r="AC356" i="35"/>
  <c r="AD356" i="35"/>
  <c r="AF890" i="35"/>
  <c r="AB358" i="35"/>
  <c r="AD358" i="35"/>
  <c r="AC358" i="35"/>
  <c r="AF359" i="35"/>
  <c r="AB758" i="35"/>
  <c r="AC758" i="35"/>
  <c r="AF347" i="35"/>
  <c r="AB347" i="35"/>
  <c r="AF345" i="35"/>
  <c r="AB345" i="35"/>
  <c r="AF1445" i="35"/>
  <c r="AB1445" i="35"/>
  <c r="AB344" i="35"/>
  <c r="AC344" i="35"/>
  <c r="AD344" i="35"/>
  <c r="AB1703" i="35"/>
  <c r="AD1703" i="35"/>
  <c r="AC1703" i="35"/>
  <c r="AB346" i="35"/>
  <c r="AD346" i="35"/>
  <c r="AC346" i="35"/>
  <c r="AD888" i="35"/>
  <c r="AC888" i="35"/>
  <c r="AB888" i="35"/>
  <c r="AF344" i="35"/>
  <c r="AF1703" i="35"/>
  <c r="AF346" i="35"/>
  <c r="AF888" i="35"/>
  <c r="AC1445" i="35"/>
  <c r="AC345" i="35"/>
  <c r="AC347" i="35"/>
  <c r="AF343" i="35"/>
  <c r="AB343" i="35"/>
  <c r="AC343" i="35"/>
  <c r="AF342" i="35"/>
  <c r="AG342" i="35" s="1"/>
  <c r="AI342" i="35" s="1"/>
  <c r="AB342" i="35"/>
  <c r="AC342" i="35"/>
  <c r="Y1975" i="35"/>
  <c r="O1975" i="35"/>
  <c r="R1975" i="35" s="1"/>
  <c r="AD1975" i="35" s="1"/>
  <c r="Y1294" i="35"/>
  <c r="O1294" i="35"/>
  <c r="R1294" i="35" s="1"/>
  <c r="AE1294" i="35" s="1"/>
  <c r="Y1293" i="35"/>
  <c r="O1293" i="35"/>
  <c r="R1293" i="35" s="1"/>
  <c r="AD1293" i="35" s="1"/>
  <c r="Y1352" i="35"/>
  <c r="O1352" i="35"/>
  <c r="R1352" i="35" s="1"/>
  <c r="AE1352" i="35" s="1"/>
  <c r="Y1351" i="35"/>
  <c r="O1351" i="35"/>
  <c r="R1351" i="35" s="1"/>
  <c r="AE1351" i="35" s="1"/>
  <c r="AE338" i="35"/>
  <c r="Y338" i="35"/>
  <c r="O338" i="35"/>
  <c r="R338" i="35" s="1"/>
  <c r="Y337" i="35"/>
  <c r="O337" i="35"/>
  <c r="R337" i="35" s="1"/>
  <c r="AE337" i="35" s="1"/>
  <c r="Y336" i="35"/>
  <c r="O336" i="35"/>
  <c r="R336" i="35" s="1"/>
  <c r="AE336" i="35" s="1"/>
  <c r="Y1588" i="35"/>
  <c r="O1588" i="35"/>
  <c r="R1588" i="35" s="1"/>
  <c r="AE1588" i="35" s="1"/>
  <c r="AE1668" i="35"/>
  <c r="Y1668" i="35"/>
  <c r="O1668" i="35"/>
  <c r="R1668" i="35" s="1"/>
  <c r="Y1890" i="35"/>
  <c r="O1890" i="35"/>
  <c r="R1890" i="35" s="1"/>
  <c r="AE1890" i="35" s="1"/>
  <c r="Y335" i="35"/>
  <c r="O335" i="35"/>
  <c r="R335" i="35" s="1"/>
  <c r="AD335" i="35" s="1"/>
  <c r="Y334" i="35"/>
  <c r="O334" i="35"/>
  <c r="R334" i="35" s="1"/>
  <c r="AE334" i="35" s="1"/>
  <c r="AE1184" i="35"/>
  <c r="Y1184" i="35"/>
  <c r="O1184" i="35"/>
  <c r="R1184" i="35" s="1"/>
  <c r="AD1184" i="35" s="1"/>
  <c r="Y752" i="35"/>
  <c r="O752" i="35"/>
  <c r="R752" i="35" s="1"/>
  <c r="AE752" i="35" s="1"/>
  <c r="Y1625" i="35"/>
  <c r="O1625" i="35"/>
  <c r="R1625" i="35" s="1"/>
  <c r="AD1625" i="35" s="1"/>
  <c r="Y751" i="35"/>
  <c r="O751" i="35"/>
  <c r="R751" i="35" s="1"/>
  <c r="AE751" i="35" s="1"/>
  <c r="AE1396" i="35"/>
  <c r="Y1396" i="35"/>
  <c r="O1396" i="35"/>
  <c r="R1396" i="35" s="1"/>
  <c r="AD1396" i="35" s="1"/>
  <c r="Y1972" i="35"/>
  <c r="O1972" i="35"/>
  <c r="R1972" i="35" s="1"/>
  <c r="AE1972" i="35" s="1"/>
  <c r="AE1971" i="35"/>
  <c r="Y1971" i="35"/>
  <c r="O1971" i="35"/>
  <c r="R1971" i="35" s="1"/>
  <c r="AD1971" i="35" s="1"/>
  <c r="Y333" i="35"/>
  <c r="O333" i="35"/>
  <c r="R333" i="35" s="1"/>
  <c r="AE333" i="35" s="1"/>
  <c r="AE332" i="35"/>
  <c r="Y332" i="35"/>
  <c r="O332" i="35"/>
  <c r="R332" i="35" s="1"/>
  <c r="AD332" i="35" s="1"/>
  <c r="Y331" i="35"/>
  <c r="O331" i="35"/>
  <c r="R331" i="35" s="1"/>
  <c r="AE331" i="35" s="1"/>
  <c r="AE1434" i="35"/>
  <c r="Y1434" i="35"/>
  <c r="O1434" i="35"/>
  <c r="R1434" i="35" s="1"/>
  <c r="AD1434" i="35" s="1"/>
  <c r="Y1324" i="35"/>
  <c r="O1324" i="35"/>
  <c r="R1324" i="35" s="1"/>
  <c r="AE1324" i="35" s="1"/>
  <c r="Y330" i="35"/>
  <c r="O330" i="35"/>
  <c r="R330" i="35" s="1"/>
  <c r="AD330" i="35" s="1"/>
  <c r="Y329" i="35"/>
  <c r="O329" i="35"/>
  <c r="R329" i="35" s="1"/>
  <c r="AE329" i="35" s="1"/>
  <c r="Y1587" i="35"/>
  <c r="O1587" i="35"/>
  <c r="R1587" i="35" s="1"/>
  <c r="AD1587" i="35" s="1"/>
  <c r="Y1318" i="35"/>
  <c r="O1318" i="35"/>
  <c r="R1318" i="35" s="1"/>
  <c r="AE1318" i="35" s="1"/>
  <c r="Y1554" i="35"/>
  <c r="O1554" i="35"/>
  <c r="R1554" i="35" s="1"/>
  <c r="AD1554" i="35" s="1"/>
  <c r="Y1395" i="35"/>
  <c r="O1395" i="35"/>
  <c r="R1395" i="35" s="1"/>
  <c r="AE1395" i="35" s="1"/>
  <c r="Y1337" i="35"/>
  <c r="O1337" i="35"/>
  <c r="R1337" i="35" s="1"/>
  <c r="Y1336" i="35"/>
  <c r="O1336" i="35"/>
  <c r="R1336" i="35" s="1"/>
  <c r="AE1336" i="35" s="1"/>
  <c r="Y886" i="35"/>
  <c r="O886" i="35"/>
  <c r="R886" i="35" s="1"/>
  <c r="AD886" i="35" s="1"/>
  <c r="Y750" i="35"/>
  <c r="O750" i="35"/>
  <c r="R750" i="35" s="1"/>
  <c r="AE750" i="35" s="1"/>
  <c r="Y1183" i="35"/>
  <c r="O1183" i="35"/>
  <c r="R1183" i="35" s="1"/>
  <c r="AC1183" i="35" s="1"/>
  <c r="AG356" i="35" l="1"/>
  <c r="AI356" i="35" s="1"/>
  <c r="AG1455" i="35"/>
  <c r="AI1455" i="35" s="1"/>
  <c r="AG345" i="35"/>
  <c r="AI345" i="35" s="1"/>
  <c r="AG1445" i="35"/>
  <c r="AI1445" i="35" s="1"/>
  <c r="AG406" i="35"/>
  <c r="AI406" i="35" s="1"/>
  <c r="AG1976" i="35"/>
  <c r="AI1976" i="35" s="1"/>
  <c r="AE1554" i="35"/>
  <c r="AE1625" i="35"/>
  <c r="AG1556" i="35"/>
  <c r="AI1556" i="35" s="1"/>
  <c r="AG405" i="35"/>
  <c r="AI405" i="35" s="1"/>
  <c r="AE1587" i="35"/>
  <c r="AE335" i="35"/>
  <c r="AE886" i="35"/>
  <c r="AG390" i="35"/>
  <c r="AI390" i="35" s="1"/>
  <c r="AG756" i="35"/>
  <c r="AI756" i="35" s="1"/>
  <c r="AG1977" i="35"/>
  <c r="AI1977" i="35" s="1"/>
  <c r="AG754" i="35"/>
  <c r="AI754" i="35" s="1"/>
  <c r="AG408" i="35"/>
  <c r="AI408" i="35" s="1"/>
  <c r="AG389" i="35"/>
  <c r="AI389" i="35" s="1"/>
  <c r="AG1555" i="35"/>
  <c r="AI1555" i="35" s="1"/>
  <c r="AG339" i="35"/>
  <c r="AI339" i="35" s="1"/>
  <c r="AG343" i="35"/>
  <c r="AI343" i="35" s="1"/>
  <c r="AG392" i="35"/>
  <c r="AI392" i="35" s="1"/>
  <c r="AG368" i="35"/>
  <c r="AI368" i="35" s="1"/>
  <c r="AE330" i="35"/>
  <c r="AG758" i="35"/>
  <c r="AI758" i="35" s="1"/>
  <c r="AG363" i="35"/>
  <c r="AI363" i="35" s="1"/>
  <c r="AG367" i="35"/>
  <c r="AI367" i="35" s="1"/>
  <c r="AD1337" i="35"/>
  <c r="AE1337" i="35"/>
  <c r="AE1183" i="35"/>
  <c r="AE1293" i="35"/>
  <c r="AG347" i="35"/>
  <c r="AI347" i="35" s="1"/>
  <c r="AG1398" i="35"/>
  <c r="AI1398" i="35" s="1"/>
  <c r="AE1975" i="35"/>
  <c r="AG894" i="35"/>
  <c r="AI894" i="35" s="1"/>
  <c r="AG358" i="35"/>
  <c r="AI358" i="35" s="1"/>
  <c r="AG763" i="35"/>
  <c r="AI763" i="35" s="1"/>
  <c r="AG397" i="35"/>
  <c r="AI397" i="35" s="1"/>
  <c r="AG366" i="35"/>
  <c r="AI366" i="35" s="1"/>
  <c r="AG1818" i="35"/>
  <c r="AI1818" i="35" s="1"/>
  <c r="AF1351" i="35"/>
  <c r="AG1083" i="35"/>
  <c r="AI1083" i="35" s="1"/>
  <c r="AG409" i="35"/>
  <c r="AI409" i="35" s="1"/>
  <c r="AG1814" i="35"/>
  <c r="AI1814" i="35" s="1"/>
  <c r="AG404" i="35"/>
  <c r="AI404" i="35" s="1"/>
  <c r="AG399" i="35"/>
  <c r="AI399" i="35" s="1"/>
  <c r="AG398" i="35"/>
  <c r="AI398" i="35" s="1"/>
  <c r="AG1817" i="35"/>
  <c r="AI1817" i="35" s="1"/>
  <c r="AG1669" i="35"/>
  <c r="AI1669" i="35" s="1"/>
  <c r="AG401" i="35"/>
  <c r="AI401" i="35" s="1"/>
  <c r="AG396" i="35"/>
  <c r="AI396" i="35" s="1"/>
  <c r="AG400" i="35"/>
  <c r="AI400" i="35" s="1"/>
  <c r="AG895" i="35"/>
  <c r="AI895" i="35" s="1"/>
  <c r="AG395" i="35"/>
  <c r="AI395" i="35" s="1"/>
  <c r="AG403" i="35"/>
  <c r="AI403" i="35" s="1"/>
  <c r="AG402" i="35"/>
  <c r="AI402" i="35" s="1"/>
  <c r="AG344" i="35"/>
  <c r="AI344" i="35" s="1"/>
  <c r="AG353" i="35"/>
  <c r="AI353" i="35" s="1"/>
  <c r="AG350" i="35"/>
  <c r="AI350" i="35" s="1"/>
  <c r="AG391" i="35"/>
  <c r="AI391" i="35" s="1"/>
  <c r="AG1949" i="35"/>
  <c r="AI1949" i="35" s="1"/>
  <c r="AF1625" i="35"/>
  <c r="AG361" i="35"/>
  <c r="AI361" i="35" s="1"/>
  <c r="AG349" i="35"/>
  <c r="AI349" i="35" s="1"/>
  <c r="AG755" i="35"/>
  <c r="AI755" i="35" s="1"/>
  <c r="AG362" i="35"/>
  <c r="AI362" i="35" s="1"/>
  <c r="AG1185" i="35"/>
  <c r="AI1185" i="35" s="1"/>
  <c r="AG1241" i="35"/>
  <c r="AI1241" i="35" s="1"/>
  <c r="AG893" i="35"/>
  <c r="AI893" i="35" s="1"/>
  <c r="AG1704" i="35"/>
  <c r="AI1704" i="35" s="1"/>
  <c r="AG1339" i="35"/>
  <c r="AI1339" i="35" s="1"/>
  <c r="AG1338" i="35"/>
  <c r="AI1338" i="35" s="1"/>
  <c r="AG892" i="35"/>
  <c r="AI892" i="35" s="1"/>
  <c r="AG1705" i="35"/>
  <c r="AI1705" i="35" s="1"/>
  <c r="AG1628" i="35"/>
  <c r="AI1628" i="35" s="1"/>
  <c r="AG365" i="35"/>
  <c r="AI365" i="35" s="1"/>
  <c r="AG1232" i="35"/>
  <c r="AI1232" i="35" s="1"/>
  <c r="AG1081" i="35"/>
  <c r="AI1081" i="35" s="1"/>
  <c r="AG1891" i="35"/>
  <c r="AI1891" i="35" s="1"/>
  <c r="AG1489" i="35"/>
  <c r="AI1489" i="35" s="1"/>
  <c r="AG364" i="35"/>
  <c r="AI364" i="35" s="1"/>
  <c r="AG360" i="35"/>
  <c r="AI360" i="35" s="1"/>
  <c r="AG359" i="35"/>
  <c r="AI359" i="35" s="1"/>
  <c r="AG891" i="35"/>
  <c r="AI891" i="35" s="1"/>
  <c r="AG890" i="35"/>
  <c r="AI890" i="35" s="1"/>
  <c r="AG1973" i="35"/>
  <c r="AI1973" i="35" s="1"/>
  <c r="AG355" i="35"/>
  <c r="AI355" i="35" s="1"/>
  <c r="AG354" i="35"/>
  <c r="AI354" i="35" s="1"/>
  <c r="AG889" i="35"/>
  <c r="AI889" i="35" s="1"/>
  <c r="AG757" i="35"/>
  <c r="AI757" i="35" s="1"/>
  <c r="AG1235" i="35"/>
  <c r="AI1235" i="35" s="1"/>
  <c r="AG352" i="35"/>
  <c r="AI352" i="35" s="1"/>
  <c r="AG351" i="35"/>
  <c r="AI351" i="35" s="1"/>
  <c r="AG1626" i="35"/>
  <c r="AI1626" i="35" s="1"/>
  <c r="AG348" i="35"/>
  <c r="AI348" i="35" s="1"/>
  <c r="AG357" i="35"/>
  <c r="AI357" i="35" s="1"/>
  <c r="AG888" i="35"/>
  <c r="AI888" i="35" s="1"/>
  <c r="AG346" i="35"/>
  <c r="AI346" i="35" s="1"/>
  <c r="AG1703" i="35"/>
  <c r="AI1703" i="35" s="1"/>
  <c r="AF1975" i="35"/>
  <c r="AF1293" i="35"/>
  <c r="AF1588" i="35"/>
  <c r="AB1668" i="35"/>
  <c r="AC1668" i="35"/>
  <c r="AD1668" i="35"/>
  <c r="AB338" i="35"/>
  <c r="AC338" i="35"/>
  <c r="AD338" i="35"/>
  <c r="AD1890" i="35"/>
  <c r="AC1890" i="35"/>
  <c r="AB1890" i="35"/>
  <c r="AF1668" i="35"/>
  <c r="AD337" i="35"/>
  <c r="AC337" i="35"/>
  <c r="AB337" i="35"/>
  <c r="AF338" i="35"/>
  <c r="AB1294" i="35"/>
  <c r="AD1294" i="35"/>
  <c r="AC1294" i="35"/>
  <c r="AF1890" i="35"/>
  <c r="AB336" i="35"/>
  <c r="AC336" i="35"/>
  <c r="AD336" i="35"/>
  <c r="AF337" i="35"/>
  <c r="AB1352" i="35"/>
  <c r="AD1352" i="35"/>
  <c r="AC1352" i="35"/>
  <c r="AF1294" i="35"/>
  <c r="AD1588" i="35"/>
  <c r="AC1588" i="35"/>
  <c r="AB1588" i="35"/>
  <c r="AF336" i="35"/>
  <c r="AD1351" i="35"/>
  <c r="AC1351" i="35"/>
  <c r="AB1351" i="35"/>
  <c r="AF1352" i="35"/>
  <c r="AB1293" i="35"/>
  <c r="AB1975" i="35"/>
  <c r="AC1293" i="35"/>
  <c r="AC1975" i="35"/>
  <c r="AF335" i="35"/>
  <c r="AF1184" i="35"/>
  <c r="AG1184" i="35" s="1"/>
  <c r="AI1184" i="35" s="1"/>
  <c r="AF752" i="35"/>
  <c r="AF1396" i="35"/>
  <c r="AG1396" i="35" s="1"/>
  <c r="AI1396" i="35" s="1"/>
  <c r="AF1971" i="35"/>
  <c r="AG1971" i="35" s="1"/>
  <c r="AI1971" i="35" s="1"/>
  <c r="AB1971" i="35"/>
  <c r="AF332" i="35"/>
  <c r="AG332" i="35" s="1"/>
  <c r="AI332" i="35" s="1"/>
  <c r="AB332" i="35"/>
  <c r="AF1434" i="35"/>
  <c r="AG1434" i="35" s="1"/>
  <c r="AI1434" i="35" s="1"/>
  <c r="AB1434" i="35"/>
  <c r="AF330" i="35"/>
  <c r="AB330" i="35"/>
  <c r="AB1587" i="35"/>
  <c r="AF1587" i="35"/>
  <c r="AF1554" i="35"/>
  <c r="AB1554" i="35"/>
  <c r="AB751" i="35"/>
  <c r="AC751" i="35"/>
  <c r="AD751" i="35"/>
  <c r="AB1395" i="35"/>
  <c r="AC1395" i="35"/>
  <c r="AD1395" i="35"/>
  <c r="AB1318" i="35"/>
  <c r="AD1318" i="35"/>
  <c r="AC1318" i="35"/>
  <c r="AB329" i="35"/>
  <c r="AD329" i="35"/>
  <c r="AC329" i="35"/>
  <c r="AB1324" i="35"/>
  <c r="AC1324" i="35"/>
  <c r="AD1324" i="35"/>
  <c r="AB331" i="35"/>
  <c r="AC331" i="35"/>
  <c r="AD331" i="35"/>
  <c r="AB333" i="35"/>
  <c r="AC333" i="35"/>
  <c r="AD333" i="35"/>
  <c r="AB1972" i="35"/>
  <c r="AC1972" i="35"/>
  <c r="AD1972" i="35"/>
  <c r="AF1972" i="35"/>
  <c r="AB334" i="35"/>
  <c r="AC334" i="35"/>
  <c r="AD334" i="35"/>
  <c r="AF751" i="35"/>
  <c r="AF1395" i="35"/>
  <c r="AF1318" i="35"/>
  <c r="AF329" i="35"/>
  <c r="AF1324" i="35"/>
  <c r="AF331" i="35"/>
  <c r="AF333" i="35"/>
  <c r="AB752" i="35"/>
  <c r="AC752" i="35"/>
  <c r="AD752" i="35"/>
  <c r="AF334" i="35"/>
  <c r="AB1396" i="35"/>
  <c r="AB1625" i="35"/>
  <c r="AB1184" i="35"/>
  <c r="AB335" i="35"/>
  <c r="AC1554" i="35"/>
  <c r="AC1587" i="35"/>
  <c r="AC330" i="35"/>
  <c r="AC1434" i="35"/>
  <c r="AC332" i="35"/>
  <c r="AC1971" i="35"/>
  <c r="AC1396" i="35"/>
  <c r="AC1625" i="35"/>
  <c r="AC1184" i="35"/>
  <c r="AC335" i="35"/>
  <c r="AF1337" i="35"/>
  <c r="AF1336" i="35"/>
  <c r="AB886" i="35"/>
  <c r="AF750" i="35"/>
  <c r="AB1183" i="35"/>
  <c r="AF1183" i="35"/>
  <c r="AD1183" i="35"/>
  <c r="AC750" i="35"/>
  <c r="AC1336" i="35"/>
  <c r="AD1336" i="35"/>
  <c r="AB1337" i="35"/>
  <c r="AD750" i="35"/>
  <c r="AF886" i="35"/>
  <c r="AC886" i="35"/>
  <c r="AC1337" i="35"/>
  <c r="AB750" i="35"/>
  <c r="AB1336" i="35"/>
  <c r="Y1394" i="35"/>
  <c r="O1394" i="35"/>
  <c r="R1394" i="35" s="1"/>
  <c r="AD1394" i="35" s="1"/>
  <c r="Y1624" i="35"/>
  <c r="O1624" i="35"/>
  <c r="R1624" i="35" s="1"/>
  <c r="AE1624" i="35" s="1"/>
  <c r="Y749" i="35"/>
  <c r="O749" i="35"/>
  <c r="R749" i="35" s="1"/>
  <c r="AD749" i="35" s="1"/>
  <c r="AE1227" i="35"/>
  <c r="Y1227" i="35"/>
  <c r="O1227" i="35"/>
  <c r="R1227" i="35" s="1"/>
  <c r="Y1182" i="35"/>
  <c r="O1182" i="35"/>
  <c r="R1182" i="35" s="1"/>
  <c r="AD1182" i="35" s="1"/>
  <c r="Y1181" i="35"/>
  <c r="O1181" i="35"/>
  <c r="R1181" i="35" s="1"/>
  <c r="AE1181" i="35" s="1"/>
  <c r="Y328" i="35"/>
  <c r="O328" i="35"/>
  <c r="R328" i="35" s="1"/>
  <c r="AD328" i="35" s="1"/>
  <c r="Y327" i="35"/>
  <c r="O327" i="35"/>
  <c r="R327" i="35" s="1"/>
  <c r="AE327" i="35" s="1"/>
  <c r="Y326" i="35"/>
  <c r="O326" i="35"/>
  <c r="R326" i="35" s="1"/>
  <c r="AD326" i="35" s="1"/>
  <c r="AE1812" i="35"/>
  <c r="Y1812" i="35"/>
  <c r="O1812" i="35"/>
  <c r="R1812" i="35" s="1"/>
  <c r="Y748" i="35"/>
  <c r="O748" i="35"/>
  <c r="R748" i="35" s="1"/>
  <c r="AD748" i="35" s="1"/>
  <c r="AE1180" i="35"/>
  <c r="Y1180" i="35"/>
  <c r="O1180" i="35"/>
  <c r="R1180" i="35" s="1"/>
  <c r="AE1179" i="35"/>
  <c r="Y1179" i="35"/>
  <c r="O1179" i="35"/>
  <c r="R1179" i="35" s="1"/>
  <c r="AD1179" i="35" s="1"/>
  <c r="AE1433" i="35"/>
  <c r="Y1433" i="35"/>
  <c r="O1433" i="35"/>
  <c r="R1433" i="35" s="1"/>
  <c r="Y1178" i="35"/>
  <c r="O1178" i="35"/>
  <c r="R1178" i="35" s="1"/>
  <c r="AD1178" i="35" s="1"/>
  <c r="AE1177" i="35"/>
  <c r="Y1177" i="35"/>
  <c r="O1177" i="35"/>
  <c r="R1177" i="35" s="1"/>
  <c r="AE1176" i="35"/>
  <c r="Y1176" i="35"/>
  <c r="O1176" i="35"/>
  <c r="R1176" i="35" s="1"/>
  <c r="AD1176" i="35" s="1"/>
  <c r="AE1811" i="35"/>
  <c r="Y1811" i="35"/>
  <c r="O1811" i="35"/>
  <c r="R1811" i="35" s="1"/>
  <c r="Y1810" i="35"/>
  <c r="O1810" i="35"/>
  <c r="R1810" i="35" s="1"/>
  <c r="AD1810" i="35" s="1"/>
  <c r="F601" i="24"/>
  <c r="H601" i="24" s="1"/>
  <c r="F636" i="24"/>
  <c r="H636" i="24" s="1"/>
  <c r="F635" i="24"/>
  <c r="H635" i="24" s="1"/>
  <c r="F634" i="24"/>
  <c r="H634" i="24" s="1"/>
  <c r="F633" i="24"/>
  <c r="H633" i="24" s="1"/>
  <c r="F632" i="24"/>
  <c r="H632" i="24" s="1"/>
  <c r="F631" i="24"/>
  <c r="H631" i="24" s="1"/>
  <c r="F630" i="24"/>
  <c r="H630" i="24" s="1"/>
  <c r="F629" i="24"/>
  <c r="H629" i="24" s="1"/>
  <c r="F628" i="24"/>
  <c r="H628" i="24" s="1"/>
  <c r="F627" i="24"/>
  <c r="H627" i="24" s="1"/>
  <c r="F626" i="24"/>
  <c r="H626" i="24" s="1"/>
  <c r="F625" i="24"/>
  <c r="H625" i="24" s="1"/>
  <c r="F624" i="24"/>
  <c r="H624" i="24" s="1"/>
  <c r="F623" i="24"/>
  <c r="H623" i="24" s="1"/>
  <c r="F622" i="24"/>
  <c r="H622" i="24" s="1"/>
  <c r="F621" i="24"/>
  <c r="H621" i="24" s="1"/>
  <c r="F620" i="24"/>
  <c r="H620" i="24" s="1"/>
  <c r="F619" i="24"/>
  <c r="H619" i="24" s="1"/>
  <c r="F618" i="24"/>
  <c r="H618" i="24" s="1"/>
  <c r="F617" i="24"/>
  <c r="H617" i="24" s="1"/>
  <c r="F616" i="24"/>
  <c r="H616" i="24" s="1"/>
  <c r="F615" i="24"/>
  <c r="H615" i="24" s="1"/>
  <c r="F614" i="24"/>
  <c r="H614" i="24" s="1"/>
  <c r="F613" i="24"/>
  <c r="H613" i="24" s="1"/>
  <c r="AG1587" i="35" l="1"/>
  <c r="AI1587" i="35" s="1"/>
  <c r="AE1182" i="35"/>
  <c r="AG1554" i="35"/>
  <c r="AI1554" i="35" s="1"/>
  <c r="AG1625" i="35"/>
  <c r="AI1625" i="35" s="1"/>
  <c r="AG335" i="35"/>
  <c r="AI335" i="35" s="1"/>
  <c r="AG886" i="35"/>
  <c r="AI886" i="35" s="1"/>
  <c r="AE1394" i="35"/>
  <c r="AE1178" i="35"/>
  <c r="AE749" i="35"/>
  <c r="AE326" i="35"/>
  <c r="AG1351" i="35"/>
  <c r="AI1351" i="35" s="1"/>
  <c r="AG1975" i="35"/>
  <c r="AI1975" i="35" s="1"/>
  <c r="AG330" i="35"/>
  <c r="AI330" i="35" s="1"/>
  <c r="AG1337" i="35"/>
  <c r="AI1337" i="35" s="1"/>
  <c r="AG1293" i="35"/>
  <c r="AI1293" i="35" s="1"/>
  <c r="AE748" i="35"/>
  <c r="AE328" i="35"/>
  <c r="AG752" i="35"/>
  <c r="AI752" i="35" s="1"/>
  <c r="AG1588" i="35"/>
  <c r="AI1588" i="35" s="1"/>
  <c r="AG1336" i="35"/>
  <c r="AI1336" i="35" s="1"/>
  <c r="AF1179" i="35"/>
  <c r="AG1179" i="35" s="1"/>
  <c r="AI1179" i="35" s="1"/>
  <c r="AG329" i="35"/>
  <c r="AI329" i="35" s="1"/>
  <c r="AF1181" i="35"/>
  <c r="AF1182" i="35"/>
  <c r="AG750" i="35"/>
  <c r="AI750" i="35" s="1"/>
  <c r="AG1294" i="35"/>
  <c r="AI1294" i="35" s="1"/>
  <c r="AG1352" i="35"/>
  <c r="AI1352" i="35" s="1"/>
  <c r="AG337" i="35"/>
  <c r="AI337" i="35" s="1"/>
  <c r="AG1890" i="35"/>
  <c r="AI1890" i="35" s="1"/>
  <c r="AG1668" i="35"/>
  <c r="AI1668" i="35" s="1"/>
  <c r="AG338" i="35"/>
  <c r="AI338" i="35" s="1"/>
  <c r="AG336" i="35"/>
  <c r="AI336" i="35" s="1"/>
  <c r="AG334" i="35"/>
  <c r="AI334" i="35" s="1"/>
  <c r="AG751" i="35"/>
  <c r="AI751" i="35" s="1"/>
  <c r="AG1972" i="35"/>
  <c r="AI1972" i="35" s="1"/>
  <c r="AG1324" i="35"/>
  <c r="AI1324" i="35" s="1"/>
  <c r="AG1318" i="35"/>
  <c r="AI1318" i="35" s="1"/>
  <c r="AG331" i="35"/>
  <c r="AI331" i="35" s="1"/>
  <c r="AG1395" i="35"/>
  <c r="AI1395" i="35" s="1"/>
  <c r="AG333" i="35"/>
  <c r="AI333" i="35" s="1"/>
  <c r="AG1183" i="35"/>
  <c r="AI1183" i="35" s="1"/>
  <c r="AF1394" i="35"/>
  <c r="AF749" i="35"/>
  <c r="AF328" i="35"/>
  <c r="AF326" i="35"/>
  <c r="AF748" i="35"/>
  <c r="AF1433" i="35"/>
  <c r="AF1178" i="35"/>
  <c r="AG1178" i="35" s="1"/>
  <c r="AI1178" i="35" s="1"/>
  <c r="AF1176" i="35"/>
  <c r="AG1176" i="35" s="1"/>
  <c r="AI1176" i="35" s="1"/>
  <c r="AB1177" i="35"/>
  <c r="AC1177" i="35"/>
  <c r="AD1177" i="35"/>
  <c r="AB327" i="35"/>
  <c r="AC327" i="35"/>
  <c r="AD327" i="35"/>
  <c r="AB1811" i="35"/>
  <c r="AC1811" i="35"/>
  <c r="AD1811" i="35"/>
  <c r="AF1177" i="35"/>
  <c r="AB1812" i="35"/>
  <c r="AD1812" i="35"/>
  <c r="AC1812" i="35"/>
  <c r="AF327" i="35"/>
  <c r="AB1624" i="35"/>
  <c r="AD1624" i="35"/>
  <c r="AC1624" i="35"/>
  <c r="AF1811" i="35"/>
  <c r="AB1180" i="35"/>
  <c r="AD1180" i="35"/>
  <c r="AC1180" i="35"/>
  <c r="AF1812" i="35"/>
  <c r="AB1227" i="35"/>
  <c r="AD1227" i="35"/>
  <c r="AC1227" i="35"/>
  <c r="AF1624" i="35"/>
  <c r="AB1433" i="35"/>
  <c r="AC1433" i="35"/>
  <c r="AD1433" i="35"/>
  <c r="AF1180" i="35"/>
  <c r="AB1181" i="35"/>
  <c r="AD1181" i="35"/>
  <c r="AC1181" i="35"/>
  <c r="AF1227" i="35"/>
  <c r="AB1176" i="35"/>
  <c r="AB1178" i="35"/>
  <c r="AB1179" i="35"/>
  <c r="AB748" i="35"/>
  <c r="AB326" i="35"/>
  <c r="AB328" i="35"/>
  <c r="AB1182" i="35"/>
  <c r="AB749" i="35"/>
  <c r="AB1394" i="35"/>
  <c r="AC1176" i="35"/>
  <c r="AC1178" i="35"/>
  <c r="AC1179" i="35"/>
  <c r="AC748" i="35"/>
  <c r="AC326" i="35"/>
  <c r="AC328" i="35"/>
  <c r="AC1182" i="35"/>
  <c r="AC749" i="35"/>
  <c r="AC1394" i="35"/>
  <c r="AF1810" i="35"/>
  <c r="AE1810" i="35"/>
  <c r="AB1810" i="35"/>
  <c r="AC1810" i="35"/>
  <c r="F612" i="24"/>
  <c r="H612" i="24" s="1"/>
  <c r="F611" i="24"/>
  <c r="H611" i="24" s="1"/>
  <c r="F610" i="24"/>
  <c r="H610" i="24" s="1"/>
  <c r="F609" i="24"/>
  <c r="H609" i="24" s="1"/>
  <c r="F608" i="24"/>
  <c r="H608" i="24" s="1"/>
  <c r="F607" i="24"/>
  <c r="H607" i="24" s="1"/>
  <c r="F606" i="24"/>
  <c r="H606" i="24" s="1"/>
  <c r="F605" i="24"/>
  <c r="H605" i="24" s="1"/>
  <c r="F604" i="24"/>
  <c r="H604" i="24" s="1"/>
  <c r="F603" i="24"/>
  <c r="H603" i="24" s="1"/>
  <c r="F602" i="24"/>
  <c r="H602" i="24" s="1"/>
  <c r="F600" i="24"/>
  <c r="H600" i="24" s="1"/>
  <c r="F599" i="24"/>
  <c r="H599" i="24" s="1"/>
  <c r="F598" i="24"/>
  <c r="H598" i="24" s="1"/>
  <c r="F597" i="24"/>
  <c r="H597" i="24" s="1"/>
  <c r="F596" i="24"/>
  <c r="H596" i="24" s="1"/>
  <c r="F595" i="24"/>
  <c r="H595" i="24" s="1"/>
  <c r="F594" i="24"/>
  <c r="H594" i="24" s="1"/>
  <c r="F593" i="24"/>
  <c r="H593" i="24" s="1"/>
  <c r="F592" i="24"/>
  <c r="H592" i="24" s="1"/>
  <c r="F591" i="24"/>
  <c r="H591" i="24" s="1"/>
  <c r="F590" i="24"/>
  <c r="H590" i="24" s="1"/>
  <c r="F589" i="24"/>
  <c r="H589" i="24" s="1"/>
  <c r="F588" i="24"/>
  <c r="H588" i="24" s="1"/>
  <c r="F587" i="24"/>
  <c r="H587" i="24" s="1"/>
  <c r="F586" i="24"/>
  <c r="H586" i="24" s="1"/>
  <c r="F585" i="24"/>
  <c r="H585" i="24" s="1"/>
  <c r="F584" i="24"/>
  <c r="H584" i="24" s="1"/>
  <c r="F583" i="24"/>
  <c r="H583" i="24" s="1"/>
  <c r="F582" i="24"/>
  <c r="H582" i="24" s="1"/>
  <c r="F581" i="24"/>
  <c r="H581" i="24" s="1"/>
  <c r="F580" i="24"/>
  <c r="H580" i="24" s="1"/>
  <c r="F579" i="24"/>
  <c r="H579" i="24" s="1"/>
  <c r="F578" i="24"/>
  <c r="H578" i="24" s="1"/>
  <c r="F577" i="24"/>
  <c r="H577" i="24" s="1"/>
  <c r="F576" i="24"/>
  <c r="H576" i="24" s="1"/>
  <c r="F575" i="24"/>
  <c r="H575" i="24" s="1"/>
  <c r="F574" i="24"/>
  <c r="H574" i="24" s="1"/>
  <c r="F573" i="24"/>
  <c r="H573" i="24" s="1"/>
  <c r="F572" i="24"/>
  <c r="H572" i="24" s="1"/>
  <c r="F571" i="24"/>
  <c r="H571" i="24" s="1"/>
  <c r="F570" i="24"/>
  <c r="H570" i="24" s="1"/>
  <c r="F569" i="24"/>
  <c r="H569" i="24" s="1"/>
  <c r="F568" i="24"/>
  <c r="H568" i="24" s="1"/>
  <c r="F567" i="24"/>
  <c r="H567" i="24" s="1"/>
  <c r="F566" i="24"/>
  <c r="H566" i="24" s="1"/>
  <c r="F565" i="24"/>
  <c r="H565" i="24" s="1"/>
  <c r="F564" i="24"/>
  <c r="H564" i="24" s="1"/>
  <c r="F563" i="24"/>
  <c r="H563" i="24" s="1"/>
  <c r="F562" i="24"/>
  <c r="H562" i="24" s="1"/>
  <c r="F561" i="24"/>
  <c r="H561" i="24" s="1"/>
  <c r="F560" i="24"/>
  <c r="H560" i="24" s="1"/>
  <c r="F559" i="24"/>
  <c r="H559" i="24" s="1"/>
  <c r="F558" i="24"/>
  <c r="H558" i="24" s="1"/>
  <c r="F557" i="24"/>
  <c r="H557" i="24" s="1"/>
  <c r="F556" i="24"/>
  <c r="H556" i="24" s="1"/>
  <c r="F555" i="24"/>
  <c r="H555" i="24" s="1"/>
  <c r="F8" i="30"/>
  <c r="F9" i="30"/>
  <c r="F12" i="30"/>
  <c r="F13" i="30"/>
  <c r="F14" i="30"/>
  <c r="F15" i="30"/>
  <c r="F16" i="30"/>
  <c r="AG1182" i="35" l="1"/>
  <c r="AI1182" i="35" s="1"/>
  <c r="AG326" i="35"/>
  <c r="AI326" i="35" s="1"/>
  <c r="AG749" i="35"/>
  <c r="AI749" i="35" s="1"/>
  <c r="AG1394" i="35"/>
  <c r="AI1394" i="35" s="1"/>
  <c r="AG748" i="35"/>
  <c r="AI748" i="35" s="1"/>
  <c r="AG328" i="35"/>
  <c r="AI328" i="35" s="1"/>
  <c r="AG1181" i="35"/>
  <c r="AI1181" i="35" s="1"/>
  <c r="AG1433" i="35"/>
  <c r="AI1433" i="35" s="1"/>
  <c r="AG1180" i="35"/>
  <c r="AI1180" i="35" s="1"/>
  <c r="AG1810" i="35"/>
  <c r="AI1810" i="35" s="1"/>
  <c r="AG1624" i="35"/>
  <c r="AI1624" i="35" s="1"/>
  <c r="AG1812" i="35"/>
  <c r="AI1812" i="35" s="1"/>
  <c r="AG1177" i="35"/>
  <c r="AI1177" i="35" s="1"/>
  <c r="AG1227" i="35"/>
  <c r="AI1227" i="35" s="1"/>
  <c r="AG327" i="35"/>
  <c r="AI327" i="35" s="1"/>
  <c r="AG1811" i="35"/>
  <c r="AI1811" i="35" s="1"/>
  <c r="O781" i="35"/>
  <c r="Y717" i="35" l="1"/>
  <c r="Y285" i="35"/>
  <c r="Y252" i="35"/>
  <c r="Y3" i="35" l="1"/>
  <c r="J54" i="25" l="1"/>
  <c r="I54" i="25"/>
  <c r="J47" i="25"/>
  <c r="I47" i="25"/>
  <c r="J46" i="25"/>
  <c r="I46" i="25"/>
  <c r="J40" i="25"/>
  <c r="I40" i="25"/>
  <c r="J39" i="25"/>
  <c r="I39" i="25"/>
  <c r="J31" i="25"/>
  <c r="I31" i="25"/>
  <c r="J30" i="25"/>
  <c r="I30" i="25"/>
  <c r="J23" i="25"/>
  <c r="I23" i="25"/>
  <c r="J22" i="25"/>
  <c r="I22" i="25"/>
  <c r="J15" i="25"/>
  <c r="I15" i="25"/>
  <c r="J14" i="25"/>
  <c r="I14" i="25"/>
  <c r="J7" i="25"/>
  <c r="I7" i="25"/>
  <c r="J6" i="25"/>
  <c r="I6" i="25"/>
  <c r="Y636" i="35"/>
  <c r="O636" i="35"/>
  <c r="R636" i="35" s="1"/>
  <c r="AC636" i="35" s="1"/>
  <c r="Y632" i="35"/>
  <c r="O632" i="35"/>
  <c r="R632" i="35" s="1"/>
  <c r="AC632" i="35" s="1"/>
  <c r="K46" i="25" l="1"/>
  <c r="M46" i="25" s="1"/>
  <c r="K30" i="25"/>
  <c r="M30" i="25" s="1"/>
  <c r="K22" i="25"/>
  <c r="M22" i="25" s="1"/>
  <c r="K14" i="25"/>
  <c r="M14" i="25" s="1"/>
  <c r="K54" i="25"/>
  <c r="M54" i="25" s="1"/>
  <c r="K6" i="25"/>
  <c r="M6" i="25" s="1"/>
  <c r="K39" i="25"/>
  <c r="M39" i="25" s="1"/>
  <c r="K7" i="25"/>
  <c r="M7" i="25" s="1"/>
  <c r="K15" i="25"/>
  <c r="M15" i="25" s="1"/>
  <c r="K31" i="25"/>
  <c r="M31" i="25" s="1"/>
  <c r="K40" i="25"/>
  <c r="M40" i="25" s="1"/>
  <c r="K47" i="25"/>
  <c r="M47" i="25" s="1"/>
  <c r="K23" i="25"/>
  <c r="M23" i="25" s="1"/>
  <c r="AE636" i="35"/>
  <c r="AF636" i="35"/>
  <c r="AB636" i="35"/>
  <c r="AF632" i="35"/>
  <c r="AB632" i="35"/>
  <c r="AE632" i="35"/>
  <c r="Y628" i="35"/>
  <c r="R628" i="35"/>
  <c r="AC628" i="35" s="1"/>
  <c r="O628" i="35"/>
  <c r="Y626" i="35"/>
  <c r="R626" i="35"/>
  <c r="AC626" i="35" s="1"/>
  <c r="O626" i="35"/>
  <c r="Y500" i="35"/>
  <c r="O500" i="35"/>
  <c r="R500" i="35" s="1"/>
  <c r="AC500" i="35" s="1"/>
  <c r="O1010" i="35"/>
  <c r="R1010" i="35" s="1"/>
  <c r="O1007" i="35"/>
  <c r="O501" i="35"/>
  <c r="R501" i="35" s="1"/>
  <c r="Y501" i="35"/>
  <c r="Y1150" i="35"/>
  <c r="R1150" i="35"/>
  <c r="AC1150" i="35" s="1"/>
  <c r="O1150" i="35"/>
  <c r="Y1148" i="35"/>
  <c r="O1148" i="35"/>
  <c r="R1148" i="35" s="1"/>
  <c r="AG636" i="35" l="1"/>
  <c r="AI636" i="35" s="1"/>
  <c r="AG632" i="35"/>
  <c r="AI632" i="35" s="1"/>
  <c r="AF628" i="35"/>
  <c r="AE628" i="35"/>
  <c r="AB628" i="35"/>
  <c r="AE626" i="35"/>
  <c r="AF626" i="35"/>
  <c r="AB626" i="35"/>
  <c r="AF500" i="35"/>
  <c r="AB500" i="35"/>
  <c r="AE500" i="35"/>
  <c r="AF501" i="35"/>
  <c r="AB501" i="35"/>
  <c r="AC501" i="35"/>
  <c r="AE501" i="35"/>
  <c r="AE1150" i="35"/>
  <c r="AF1150" i="35"/>
  <c r="AB1150" i="35"/>
  <c r="AC1148" i="35"/>
  <c r="AB1148" i="35"/>
  <c r="AF1148" i="35"/>
  <c r="AE1148" i="35"/>
  <c r="O1032" i="35"/>
  <c r="R1032" i="35" s="1"/>
  <c r="AG628" i="35" l="1"/>
  <c r="AI628" i="35" s="1"/>
  <c r="AG501" i="35"/>
  <c r="AI501" i="35" s="1"/>
  <c r="AG500" i="35"/>
  <c r="AI500" i="35" s="1"/>
  <c r="AG626" i="35"/>
  <c r="AI626" i="35" s="1"/>
  <c r="AG1150" i="35"/>
  <c r="AI1150" i="35" s="1"/>
  <c r="AG1148" i="35"/>
  <c r="AI1148" i="35" s="1"/>
  <c r="AE1032" i="35"/>
  <c r="Y1169" i="35" l="1"/>
  <c r="O1169" i="35"/>
  <c r="R1169" i="35" s="1"/>
  <c r="AD1169" i="35" s="1"/>
  <c r="AE1169" i="35" l="1"/>
  <c r="AF1169" i="35"/>
  <c r="AB1169" i="35"/>
  <c r="AC1169" i="35"/>
  <c r="AG1169" i="35" l="1"/>
  <c r="AI1169" i="35" s="1"/>
  <c r="Y1080" i="35"/>
  <c r="R1080" i="35"/>
  <c r="AD1080" i="35" s="1"/>
  <c r="Y1079" i="35"/>
  <c r="R1079" i="35"/>
  <c r="AD1079" i="35" s="1"/>
  <c r="Y325" i="35"/>
  <c r="R325" i="35"/>
  <c r="AD325" i="35" s="1"/>
  <c r="Y322" i="35"/>
  <c r="O322" i="35"/>
  <c r="R322" i="35" s="1"/>
  <c r="AD322" i="35" s="1"/>
  <c r="Y314" i="35"/>
  <c r="R314" i="35"/>
  <c r="AD314" i="35" s="1"/>
  <c r="Y313" i="35"/>
  <c r="R313" i="35"/>
  <c r="AD313" i="35" s="1"/>
  <c r="Y312" i="35"/>
  <c r="R312" i="35"/>
  <c r="AD312" i="35" s="1"/>
  <c r="Y311" i="35"/>
  <c r="R311" i="35"/>
  <c r="AC311" i="35" s="1"/>
  <c r="AE309" i="35"/>
  <c r="Y309" i="35"/>
  <c r="O309" i="35"/>
  <c r="R309" i="35" s="1"/>
  <c r="Y308" i="35"/>
  <c r="O308" i="35"/>
  <c r="R308" i="35" s="1"/>
  <c r="AD308" i="35" s="1"/>
  <c r="Y1666" i="35"/>
  <c r="O1666" i="35"/>
  <c r="R1666" i="35" s="1"/>
  <c r="AD1666" i="35" s="1"/>
  <c r="Y307" i="35"/>
  <c r="O307" i="35"/>
  <c r="R307" i="35" s="1"/>
  <c r="AE307" i="35" s="1"/>
  <c r="Y1076" i="35"/>
  <c r="O1076" i="35"/>
  <c r="R1076" i="35" s="1"/>
  <c r="AE1076" i="35" s="1"/>
  <c r="Y306" i="35"/>
  <c r="O306" i="35"/>
  <c r="R306" i="35" s="1"/>
  <c r="AE306" i="35" s="1"/>
  <c r="Y881" i="35"/>
  <c r="O881" i="35"/>
  <c r="R881" i="35" s="1"/>
  <c r="AE881" i="35" s="1"/>
  <c r="Y712" i="35"/>
  <c r="O712" i="35"/>
  <c r="R712" i="35" s="1"/>
  <c r="AE712" i="35" s="1"/>
  <c r="Y711" i="35"/>
  <c r="O711" i="35"/>
  <c r="R711" i="35" s="1"/>
  <c r="AE711" i="35" s="1"/>
  <c r="Y1391" i="35"/>
  <c r="O1391" i="35"/>
  <c r="R1391" i="35" s="1"/>
  <c r="AD1391" i="35" s="1"/>
  <c r="Y710" i="35"/>
  <c r="O710" i="35"/>
  <c r="R710" i="35" s="1"/>
  <c r="AE710" i="35" s="1"/>
  <c r="AE1548" i="35"/>
  <c r="Y1548" i="35"/>
  <c r="O1548" i="35"/>
  <c r="R1548" i="35" s="1"/>
  <c r="AD1548" i="35" s="1"/>
  <c r="Y1075" i="35"/>
  <c r="O1075" i="35"/>
  <c r="R1075" i="35" s="1"/>
  <c r="AE1075" i="35" s="1"/>
  <c r="Y970" i="35"/>
  <c r="O970" i="35"/>
  <c r="R970" i="35" s="1"/>
  <c r="AD970" i="35" s="1"/>
  <c r="F554" i="24"/>
  <c r="H554" i="24" s="1"/>
  <c r="F553" i="24"/>
  <c r="H553" i="24" s="1"/>
  <c r="F552" i="24"/>
  <c r="H552" i="24" s="1"/>
  <c r="F551" i="24"/>
  <c r="H551" i="24" s="1"/>
  <c r="F550" i="24"/>
  <c r="H550" i="24" s="1"/>
  <c r="F549" i="24"/>
  <c r="H549" i="24" s="1"/>
  <c r="F548" i="24"/>
  <c r="H548" i="24" s="1"/>
  <c r="F547" i="24"/>
  <c r="H547" i="24" s="1"/>
  <c r="F546" i="24"/>
  <c r="H546" i="24" s="1"/>
  <c r="F545" i="24"/>
  <c r="H545" i="24" s="1"/>
  <c r="F544" i="24"/>
  <c r="H544" i="24" s="1"/>
  <c r="F543" i="24"/>
  <c r="H543" i="24" s="1"/>
  <c r="F542" i="24"/>
  <c r="H542" i="24" s="1"/>
  <c r="F541" i="24"/>
  <c r="H541" i="24" s="1"/>
  <c r="F540" i="24"/>
  <c r="H540" i="24" s="1"/>
  <c r="F539" i="24"/>
  <c r="H539" i="24" s="1"/>
  <c r="Y1175" i="35"/>
  <c r="R1175" i="35"/>
  <c r="AD1175" i="35" s="1"/>
  <c r="Y1174" i="35"/>
  <c r="R1174" i="35"/>
  <c r="AD1174" i="35" s="1"/>
  <c r="Y324" i="35"/>
  <c r="R324" i="35"/>
  <c r="AD324" i="35" s="1"/>
  <c r="AE1444" i="35"/>
  <c r="Y1444" i="35"/>
  <c r="R1444" i="35"/>
  <c r="AD1444" i="35" s="1"/>
  <c r="Y747" i="35"/>
  <c r="R747" i="35"/>
  <c r="AD747" i="35" s="1"/>
  <c r="Y323" i="35"/>
  <c r="R323" i="35"/>
  <c r="AC323" i="35" s="1"/>
  <c r="Y1667" i="35"/>
  <c r="R1667" i="35"/>
  <c r="AD1667" i="35" s="1"/>
  <c r="Y1809" i="35"/>
  <c r="R1809" i="35"/>
  <c r="AD1809" i="35" s="1"/>
  <c r="Y1226" i="35"/>
  <c r="R1226" i="35"/>
  <c r="AD1226" i="35" s="1"/>
  <c r="AE1317" i="35"/>
  <c r="Y1317" i="35"/>
  <c r="R1317" i="35"/>
  <c r="AD1317" i="35" s="1"/>
  <c r="Y1463" i="35"/>
  <c r="R1463" i="35"/>
  <c r="AC1463" i="35" s="1"/>
  <c r="Y746" i="35"/>
  <c r="R746" i="35"/>
  <c r="AD746" i="35" s="1"/>
  <c r="AE1393" i="35"/>
  <c r="Y1393" i="35"/>
  <c r="R1393" i="35"/>
  <c r="AD1393" i="35" s="1"/>
  <c r="Y1078" i="35"/>
  <c r="R1078" i="35"/>
  <c r="AD1078" i="35" s="1"/>
  <c r="Y321" i="35"/>
  <c r="O321" i="35"/>
  <c r="R321" i="35" s="1"/>
  <c r="AE321" i="35" s="1"/>
  <c r="Y320" i="35"/>
  <c r="O320" i="35"/>
  <c r="R320" i="35" s="1"/>
  <c r="AE320" i="35" s="1"/>
  <c r="Y319" i="35"/>
  <c r="O319" i="35"/>
  <c r="R319" i="35" s="1"/>
  <c r="AE319" i="35" s="1"/>
  <c r="Y318" i="35"/>
  <c r="O318" i="35"/>
  <c r="R318" i="35" s="1"/>
  <c r="AE318" i="35" s="1"/>
  <c r="AE317" i="35"/>
  <c r="Y317" i="35"/>
  <c r="O317" i="35"/>
  <c r="R317" i="35" s="1"/>
  <c r="Y745" i="35"/>
  <c r="O745" i="35"/>
  <c r="Y744" i="35"/>
  <c r="O744" i="35"/>
  <c r="R744" i="35" s="1"/>
  <c r="AE744" i="35" s="1"/>
  <c r="Y743" i="35"/>
  <c r="O743" i="35"/>
  <c r="R743" i="35" s="1"/>
  <c r="AE743" i="35" s="1"/>
  <c r="Y742" i="35"/>
  <c r="O742" i="35"/>
  <c r="R742" i="35" s="1"/>
  <c r="AE742" i="35" s="1"/>
  <c r="Y741" i="35"/>
  <c r="O741" i="35"/>
  <c r="R741" i="35" s="1"/>
  <c r="AE741" i="35" s="1"/>
  <c r="Y1553" i="35"/>
  <c r="O1553" i="35"/>
  <c r="R1553" i="35" s="1"/>
  <c r="AE1553" i="35" s="1"/>
  <c r="Y740" i="35"/>
  <c r="O740" i="35"/>
  <c r="R740" i="35" s="1"/>
  <c r="AC740" i="35" s="1"/>
  <c r="Y739" i="35"/>
  <c r="O739" i="35"/>
  <c r="R739" i="35" s="1"/>
  <c r="AE739" i="35" s="1"/>
  <c r="Y316" i="35"/>
  <c r="O316" i="35"/>
  <c r="R316" i="35" s="1"/>
  <c r="AE316" i="35" s="1"/>
  <c r="Y738" i="35"/>
  <c r="O738" i="35"/>
  <c r="R738" i="35" s="1"/>
  <c r="AE738" i="35" s="1"/>
  <c r="Y885" i="35"/>
  <c r="O885" i="35"/>
  <c r="R885" i="35" s="1"/>
  <c r="AE885" i="35" s="1"/>
  <c r="Y737" i="35"/>
  <c r="O737" i="35"/>
  <c r="R737" i="35" s="1"/>
  <c r="AE737" i="35" s="1"/>
  <c r="Y884" i="35"/>
  <c r="O884" i="35"/>
  <c r="R884" i="35" s="1"/>
  <c r="AE884" i="35" s="1"/>
  <c r="Y315" i="35"/>
  <c r="O315" i="35"/>
  <c r="R315" i="35" s="1"/>
  <c r="AD315" i="35" s="1"/>
  <c r="Y1552" i="35"/>
  <c r="O1552" i="35"/>
  <c r="R1552" i="35" s="1"/>
  <c r="AE1552" i="35" s="1"/>
  <c r="Y305" i="35"/>
  <c r="O305" i="35"/>
  <c r="R305" i="35" s="1"/>
  <c r="AE305" i="35" s="1"/>
  <c r="AE733" i="35"/>
  <c r="Y733" i="35"/>
  <c r="O733" i="35"/>
  <c r="R733" i="35" s="1"/>
  <c r="Y732" i="35"/>
  <c r="O732" i="35"/>
  <c r="R732" i="35" s="1"/>
  <c r="AE732" i="35" s="1"/>
  <c r="Y304" i="35"/>
  <c r="O304" i="35"/>
  <c r="R304" i="35" s="1"/>
  <c r="AE304" i="35" s="1"/>
  <c r="Y303" i="35"/>
  <c r="O303" i="35"/>
  <c r="R303" i="35" s="1"/>
  <c r="AE303" i="35" s="1"/>
  <c r="Y302" i="35"/>
  <c r="O302" i="35"/>
  <c r="R302" i="35" s="1"/>
  <c r="AE302" i="35" s="1"/>
  <c r="Y1701" i="35"/>
  <c r="O1701" i="35"/>
  <c r="R1701" i="35" s="1"/>
  <c r="AD1701" i="35" s="1"/>
  <c r="Y301" i="35"/>
  <c r="O301" i="35"/>
  <c r="R301" i="35" s="1"/>
  <c r="AD301" i="35" s="1"/>
  <c r="Y300" i="35"/>
  <c r="O300" i="35"/>
  <c r="R300" i="35" s="1"/>
  <c r="AE300" i="35" s="1"/>
  <c r="Y299" i="35"/>
  <c r="O299" i="35"/>
  <c r="R299" i="35" s="1"/>
  <c r="AE299" i="35" s="1"/>
  <c r="Y298" i="35"/>
  <c r="O298" i="35"/>
  <c r="R298" i="35" s="1"/>
  <c r="AE298" i="35" s="1"/>
  <c r="Y297" i="35"/>
  <c r="O297" i="35"/>
  <c r="R297" i="35" s="1"/>
  <c r="AE297" i="35" s="1"/>
  <c r="Y731" i="35"/>
  <c r="O731" i="35"/>
  <c r="R731" i="35" s="1"/>
  <c r="AE731" i="35" s="1"/>
  <c r="Y1454" i="35"/>
  <c r="O1454" i="35"/>
  <c r="R1454" i="35" s="1"/>
  <c r="AE1454" i="35" s="1"/>
  <c r="Y1453" i="35"/>
  <c r="O1453" i="35"/>
  <c r="R1453" i="35" s="1"/>
  <c r="AE1453" i="35" s="1"/>
  <c r="Y730" i="35"/>
  <c r="O730" i="35"/>
  <c r="R730" i="35" s="1"/>
  <c r="AE730" i="35" s="1"/>
  <c r="AE296" i="35"/>
  <c r="Y296" i="35"/>
  <c r="O296" i="35"/>
  <c r="R296" i="35" s="1"/>
  <c r="Y1889" i="35"/>
  <c r="O1889" i="35"/>
  <c r="R1889" i="35" s="1"/>
  <c r="AE1889" i="35" s="1"/>
  <c r="Y729" i="35"/>
  <c r="O729" i="35"/>
  <c r="R729" i="35" s="1"/>
  <c r="AE729" i="35" s="1"/>
  <c r="Y1808" i="35"/>
  <c r="O1808" i="35"/>
  <c r="R1808" i="35" s="1"/>
  <c r="AE1808" i="35" s="1"/>
  <c r="AE1080" i="35" l="1"/>
  <c r="AE1079" i="35"/>
  <c r="AE746" i="35"/>
  <c r="AG746" i="35" s="1"/>
  <c r="AI746" i="35" s="1"/>
  <c r="AE1667" i="35"/>
  <c r="AE1078" i="35"/>
  <c r="AE1809" i="35"/>
  <c r="AE311" i="35"/>
  <c r="AE1226" i="35"/>
  <c r="AE324" i="35"/>
  <c r="AE301" i="35"/>
  <c r="AE325" i="35"/>
  <c r="AE1463" i="35"/>
  <c r="AE747" i="35"/>
  <c r="AG747" i="35" s="1"/>
  <c r="AI747" i="35" s="1"/>
  <c r="AE970" i="35"/>
  <c r="AE1391" i="35"/>
  <c r="AE1701" i="35"/>
  <c r="AE740" i="35"/>
  <c r="AE312" i="35"/>
  <c r="AE315" i="35"/>
  <c r="R745" i="35"/>
  <c r="AE1666" i="35"/>
  <c r="AE314" i="35"/>
  <c r="AE322" i="35"/>
  <c r="AE313" i="35"/>
  <c r="AE308" i="35"/>
  <c r="AF313" i="35"/>
  <c r="AF1080" i="35"/>
  <c r="AF312" i="35"/>
  <c r="AB747" i="35"/>
  <c r="AB1444" i="35"/>
  <c r="AB312" i="35"/>
  <c r="AE323" i="35"/>
  <c r="AB1080" i="35"/>
  <c r="AC1080" i="35"/>
  <c r="AF1079" i="35"/>
  <c r="AF325" i="35"/>
  <c r="AB325" i="35"/>
  <c r="AC325" i="35"/>
  <c r="AB1079" i="35"/>
  <c r="AC1079" i="35"/>
  <c r="AF322" i="35"/>
  <c r="AB322" i="35"/>
  <c r="AC322" i="35"/>
  <c r="AF314" i="35"/>
  <c r="AB313" i="35"/>
  <c r="AC312" i="35"/>
  <c r="AD311" i="35"/>
  <c r="AC313" i="35"/>
  <c r="AB314" i="35"/>
  <c r="AB311" i="35"/>
  <c r="AF311" i="35"/>
  <c r="AC314" i="35"/>
  <c r="AF308" i="35"/>
  <c r="AG1444" i="35"/>
  <c r="AI1444" i="35" s="1"/>
  <c r="AE1174" i="35"/>
  <c r="AF306" i="35"/>
  <c r="AF309" i="35"/>
  <c r="AB309" i="35"/>
  <c r="AD309" i="35"/>
  <c r="AC309" i="35"/>
  <c r="AB308" i="35"/>
  <c r="AC308" i="35"/>
  <c r="AF1666" i="35"/>
  <c r="AF881" i="35"/>
  <c r="AB307" i="35"/>
  <c r="AD307" i="35"/>
  <c r="AC307" i="35"/>
  <c r="AD1076" i="35"/>
  <c r="AC1076" i="35"/>
  <c r="AB1076" i="35"/>
  <c r="AF307" i="35"/>
  <c r="AD881" i="35"/>
  <c r="AC881" i="35"/>
  <c r="AB881" i="35"/>
  <c r="AB306" i="35"/>
  <c r="AD306" i="35"/>
  <c r="AC306" i="35"/>
  <c r="AF1076" i="35"/>
  <c r="AB1666" i="35"/>
  <c r="AC1666" i="35"/>
  <c r="AF737" i="35"/>
  <c r="AF742" i="35"/>
  <c r="AF1667" i="35"/>
  <c r="AF319" i="35"/>
  <c r="AE1175" i="35"/>
  <c r="AF711" i="35"/>
  <c r="AF1391" i="35"/>
  <c r="AF1548" i="35"/>
  <c r="AG1548" i="35" s="1"/>
  <c r="AI1548" i="35" s="1"/>
  <c r="AF970" i="35"/>
  <c r="AB1075" i="35"/>
  <c r="AC1075" i="35"/>
  <c r="AD1075" i="35"/>
  <c r="AF710" i="35"/>
  <c r="AF1075" i="35"/>
  <c r="AD712" i="35"/>
  <c r="AC712" i="35"/>
  <c r="AB712" i="35"/>
  <c r="AB710" i="35"/>
  <c r="AD710" i="35"/>
  <c r="AC710" i="35"/>
  <c r="AB711" i="35"/>
  <c r="AC711" i="35"/>
  <c r="AD711" i="35"/>
  <c r="AF712" i="35"/>
  <c r="AB970" i="35"/>
  <c r="AB1548" i="35"/>
  <c r="AB1391" i="35"/>
  <c r="AC970" i="35"/>
  <c r="AC1548" i="35"/>
  <c r="AC1391" i="35"/>
  <c r="AF1175" i="35"/>
  <c r="AB1175" i="35"/>
  <c r="AC1175" i="35"/>
  <c r="AF1174" i="35"/>
  <c r="AB1174" i="35"/>
  <c r="AC1174" i="35"/>
  <c r="AF324" i="35"/>
  <c r="AC747" i="35"/>
  <c r="AB1667" i="35"/>
  <c r="AC1444" i="35"/>
  <c r="AB324" i="35"/>
  <c r="AC1667" i="35"/>
  <c r="AB323" i="35"/>
  <c r="AF323" i="35"/>
  <c r="AC324" i="35"/>
  <c r="AD323" i="35"/>
  <c r="AF1809" i="35"/>
  <c r="AF1226" i="35"/>
  <c r="AG1226" i="35" s="1"/>
  <c r="AI1226" i="35" s="1"/>
  <c r="AB1226" i="35"/>
  <c r="AF1317" i="35"/>
  <c r="AG1317" i="35" s="1"/>
  <c r="AI1317" i="35" s="1"/>
  <c r="AB1317" i="35"/>
  <c r="AC1317" i="35"/>
  <c r="AF1393" i="35"/>
  <c r="AG1393" i="35" s="1"/>
  <c r="AI1393" i="35" s="1"/>
  <c r="AB1393" i="35"/>
  <c r="AC1393" i="35"/>
  <c r="AB746" i="35"/>
  <c r="AC1226" i="35"/>
  <c r="AB1809" i="35"/>
  <c r="AD1463" i="35"/>
  <c r="AC746" i="35"/>
  <c r="AB1463" i="35"/>
  <c r="AF1463" i="35"/>
  <c r="AC1809" i="35"/>
  <c r="AF1078" i="35"/>
  <c r="AB1078" i="35"/>
  <c r="AC1078" i="35"/>
  <c r="AF297" i="35"/>
  <c r="AD318" i="35"/>
  <c r="AC318" i="35"/>
  <c r="AB318" i="35"/>
  <c r="AB317" i="35"/>
  <c r="AC317" i="35"/>
  <c r="AD317" i="35"/>
  <c r="AF318" i="35"/>
  <c r="AB321" i="35"/>
  <c r="AC321" i="35"/>
  <c r="AD321" i="35"/>
  <c r="AF317" i="35"/>
  <c r="AD320" i="35"/>
  <c r="AC320" i="35"/>
  <c r="AB320" i="35"/>
  <c r="AF321" i="35"/>
  <c r="AB319" i="35"/>
  <c r="AC319" i="35"/>
  <c r="AD319" i="35"/>
  <c r="AF320" i="35"/>
  <c r="AF739" i="35"/>
  <c r="AF884" i="35"/>
  <c r="AB738" i="35"/>
  <c r="AD738" i="35"/>
  <c r="AC738" i="35"/>
  <c r="AF316" i="35"/>
  <c r="AB1553" i="35"/>
  <c r="AD1553" i="35"/>
  <c r="AC1553" i="35"/>
  <c r="AF741" i="35"/>
  <c r="AB744" i="35"/>
  <c r="AD744" i="35"/>
  <c r="AC744" i="35"/>
  <c r="AD884" i="35"/>
  <c r="AC884" i="35"/>
  <c r="AB884" i="35"/>
  <c r="AD885" i="35"/>
  <c r="AC885" i="35"/>
  <c r="AB885" i="35"/>
  <c r="AF738" i="35"/>
  <c r="AD740" i="35"/>
  <c r="AB740" i="35"/>
  <c r="AF1553" i="35"/>
  <c r="AD743" i="35"/>
  <c r="AC743" i="35"/>
  <c r="AB743" i="35"/>
  <c r="AF744" i="35"/>
  <c r="AD316" i="35"/>
  <c r="AC316" i="35"/>
  <c r="AB316" i="35"/>
  <c r="AD741" i="35"/>
  <c r="AC741" i="35"/>
  <c r="AB741" i="35"/>
  <c r="AB737" i="35"/>
  <c r="AD737" i="35"/>
  <c r="AC737" i="35"/>
  <c r="AF885" i="35"/>
  <c r="AB739" i="35"/>
  <c r="AD739" i="35"/>
  <c r="AC739" i="35"/>
  <c r="AB742" i="35"/>
  <c r="AD742" i="35"/>
  <c r="AC742" i="35"/>
  <c r="AF743" i="35"/>
  <c r="AF315" i="35"/>
  <c r="AB315" i="35"/>
  <c r="AC315" i="35"/>
  <c r="AF732" i="35"/>
  <c r="AB1701" i="35"/>
  <c r="AF1701" i="35"/>
  <c r="AB304" i="35"/>
  <c r="AC304" i="35"/>
  <c r="AD304" i="35"/>
  <c r="AB1552" i="35"/>
  <c r="AD1552" i="35"/>
  <c r="AC1552" i="35"/>
  <c r="AD303" i="35"/>
  <c r="AC303" i="35"/>
  <c r="AB303" i="35"/>
  <c r="AF304" i="35"/>
  <c r="AD305" i="35"/>
  <c r="AC305" i="35"/>
  <c r="AB305" i="35"/>
  <c r="AF1552" i="35"/>
  <c r="AB302" i="35"/>
  <c r="AD302" i="35"/>
  <c r="AC302" i="35"/>
  <c r="AF303" i="35"/>
  <c r="AB733" i="35"/>
  <c r="AC733" i="35"/>
  <c r="AD733" i="35"/>
  <c r="AF305" i="35"/>
  <c r="AF302" i="35"/>
  <c r="AD732" i="35"/>
  <c r="AC732" i="35"/>
  <c r="AB732" i="35"/>
  <c r="AF733" i="35"/>
  <c r="AC1701" i="35"/>
  <c r="AF301" i="35"/>
  <c r="AB301" i="35"/>
  <c r="AF1453" i="35"/>
  <c r="AF730" i="35"/>
  <c r="AF729" i="35"/>
  <c r="AF1808" i="35"/>
  <c r="AB296" i="35"/>
  <c r="AD296" i="35"/>
  <c r="AC296" i="35"/>
  <c r="AB731" i="35"/>
  <c r="AD731" i="35"/>
  <c r="AC731" i="35"/>
  <c r="AF296" i="35"/>
  <c r="AD1454" i="35"/>
  <c r="AC1454" i="35"/>
  <c r="AB1454" i="35"/>
  <c r="AD299" i="35"/>
  <c r="AC299" i="35"/>
  <c r="AB299" i="35"/>
  <c r="AF300" i="35"/>
  <c r="AB729" i="35"/>
  <c r="AC729" i="35"/>
  <c r="AD729" i="35"/>
  <c r="AF1889" i="35"/>
  <c r="AB1453" i="35"/>
  <c r="AD1453" i="35"/>
  <c r="AC1453" i="35"/>
  <c r="AF1454" i="35"/>
  <c r="AB298" i="35"/>
  <c r="AC298" i="35"/>
  <c r="AD298" i="35"/>
  <c r="AF299" i="35"/>
  <c r="AB300" i="35"/>
  <c r="AC300" i="35"/>
  <c r="AD300" i="35"/>
  <c r="AD1889" i="35"/>
  <c r="AC1889" i="35"/>
  <c r="AB1889" i="35"/>
  <c r="AF731" i="35"/>
  <c r="AD1808" i="35"/>
  <c r="AC1808" i="35"/>
  <c r="AB1808" i="35"/>
  <c r="AD730" i="35"/>
  <c r="AC730" i="35"/>
  <c r="AB730" i="35"/>
  <c r="AD297" i="35"/>
  <c r="AC297" i="35"/>
  <c r="AB297" i="35"/>
  <c r="AF298" i="35"/>
  <c r="AC301" i="35"/>
  <c r="Y295" i="35"/>
  <c r="O295" i="35"/>
  <c r="R295" i="35" s="1"/>
  <c r="AD295" i="35" s="1"/>
  <c r="Y294" i="35"/>
  <c r="O294" i="35"/>
  <c r="R294" i="35" s="1"/>
  <c r="AE294" i="35" s="1"/>
  <c r="Y293" i="35"/>
  <c r="O293" i="35"/>
  <c r="R293" i="35" s="1"/>
  <c r="AD293" i="35" s="1"/>
  <c r="Y292" i="35"/>
  <c r="O292" i="35"/>
  <c r="R292" i="35" s="1"/>
  <c r="AE292" i="35" s="1"/>
  <c r="AE728" i="35"/>
  <c r="Y728" i="35"/>
  <c r="O728" i="35"/>
  <c r="R728" i="35" s="1"/>
  <c r="AD728" i="35" s="1"/>
  <c r="Y727" i="35"/>
  <c r="O727" i="35"/>
  <c r="R727" i="35" s="1"/>
  <c r="AE727" i="35" s="1"/>
  <c r="AE726" i="35"/>
  <c r="Y726" i="35"/>
  <c r="O726" i="35"/>
  <c r="R726" i="35" s="1"/>
  <c r="AD726" i="35" s="1"/>
  <c r="Y725" i="35"/>
  <c r="O725" i="35"/>
  <c r="R725" i="35" s="1"/>
  <c r="AE725" i="35" s="1"/>
  <c r="Y709" i="35"/>
  <c r="O709" i="35"/>
  <c r="R709" i="35" s="1"/>
  <c r="AE709" i="35" s="1"/>
  <c r="Y708" i="35"/>
  <c r="O708" i="35"/>
  <c r="R708" i="35" s="1"/>
  <c r="AE708" i="35" s="1"/>
  <c r="Y1451" i="35"/>
  <c r="O1451" i="35"/>
  <c r="R1451" i="35" s="1"/>
  <c r="AD1451" i="35" s="1"/>
  <c r="Y707" i="35"/>
  <c r="O707" i="35"/>
  <c r="R707" i="35" s="1"/>
  <c r="AD707" i="35" s="1"/>
  <c r="Y1886" i="35"/>
  <c r="O1886" i="35"/>
  <c r="R1886" i="35" s="1"/>
  <c r="AE1886" i="35" s="1"/>
  <c r="Y1947" i="35"/>
  <c r="O1947" i="35"/>
  <c r="R1947" i="35" s="1"/>
  <c r="AD1947" i="35" s="1"/>
  <c r="Y1488" i="35"/>
  <c r="O1488" i="35"/>
  <c r="R1488" i="35" s="1"/>
  <c r="AE1488" i="35" s="1"/>
  <c r="Y878" i="35"/>
  <c r="O878" i="35"/>
  <c r="R878" i="35" s="1"/>
  <c r="AD878" i="35" s="1"/>
  <c r="AE1443" i="35"/>
  <c r="Y1443" i="35"/>
  <c r="O1443" i="35"/>
  <c r="R1443" i="35" s="1"/>
  <c r="AE1946" i="35"/>
  <c r="Y1946" i="35"/>
  <c r="O1946" i="35"/>
  <c r="R1946" i="35" s="1"/>
  <c r="AD1946" i="35" s="1"/>
  <c r="AE1945" i="35"/>
  <c r="Y1945" i="35"/>
  <c r="O1945" i="35"/>
  <c r="R1945" i="35" s="1"/>
  <c r="Y1487" i="35"/>
  <c r="O1487" i="35"/>
  <c r="R1487" i="35" s="1"/>
  <c r="AD1487" i="35" s="1"/>
  <c r="Y258" i="35"/>
  <c r="O258" i="35"/>
  <c r="R258" i="35" s="1"/>
  <c r="AE258" i="35" s="1"/>
  <c r="AE877" i="35"/>
  <c r="Y877" i="35"/>
  <c r="O877" i="35"/>
  <c r="R877" i="35" s="1"/>
  <c r="AD877" i="35" s="1"/>
  <c r="F538" i="24"/>
  <c r="H538" i="24" s="1"/>
  <c r="F537" i="24"/>
  <c r="H537" i="24" s="1"/>
  <c r="F536" i="24"/>
  <c r="H536" i="24" s="1"/>
  <c r="F533" i="24"/>
  <c r="H533" i="24" s="1"/>
  <c r="F532" i="24"/>
  <c r="H532" i="24" s="1"/>
  <c r="F528" i="24"/>
  <c r="H528" i="24" s="1"/>
  <c r="F529" i="24"/>
  <c r="H529" i="24" s="1"/>
  <c r="F520" i="24"/>
  <c r="H520" i="24" s="1"/>
  <c r="F535" i="24"/>
  <c r="H535" i="24" s="1"/>
  <c r="F534" i="24"/>
  <c r="H534" i="24" s="1"/>
  <c r="F531" i="24"/>
  <c r="H531" i="24" s="1"/>
  <c r="F530" i="24"/>
  <c r="H530" i="24" s="1"/>
  <c r="F527" i="24"/>
  <c r="H527" i="24" s="1"/>
  <c r="F526" i="24"/>
  <c r="H526" i="24" s="1"/>
  <c r="F525" i="24"/>
  <c r="H525" i="24" s="1"/>
  <c r="F524" i="24"/>
  <c r="H524" i="24" s="1"/>
  <c r="F523" i="24"/>
  <c r="H523" i="24" s="1"/>
  <c r="F522" i="24"/>
  <c r="H522" i="24" s="1"/>
  <c r="F521" i="24"/>
  <c r="H521" i="24" s="1"/>
  <c r="F519" i="24"/>
  <c r="H519" i="24" s="1"/>
  <c r="F518" i="24"/>
  <c r="H518" i="24" s="1"/>
  <c r="F517" i="24"/>
  <c r="H517" i="24" s="1"/>
  <c r="F516" i="24"/>
  <c r="H516" i="24" s="1"/>
  <c r="F515" i="24"/>
  <c r="H515" i="24" s="1"/>
  <c r="AG1080" i="35" l="1"/>
  <c r="AI1080" i="35" s="1"/>
  <c r="AG324" i="35"/>
  <c r="AI324" i="35" s="1"/>
  <c r="AG1079" i="35"/>
  <c r="AI1079" i="35" s="1"/>
  <c r="AG1667" i="35"/>
  <c r="AI1667" i="35" s="1"/>
  <c r="AG1078" i="35"/>
  <c r="AI1078" i="35" s="1"/>
  <c r="AE1487" i="35"/>
  <c r="AE1947" i="35"/>
  <c r="AE1451" i="35"/>
  <c r="AE707" i="35"/>
  <c r="AG1809" i="35"/>
  <c r="AI1809" i="35" s="1"/>
  <c r="AE293" i="35"/>
  <c r="AG970" i="35"/>
  <c r="AI970" i="35" s="1"/>
  <c r="AG325" i="35"/>
  <c r="AI325" i="35" s="1"/>
  <c r="AG1391" i="35"/>
  <c r="AI1391" i="35" s="1"/>
  <c r="AG301" i="35"/>
  <c r="AI301" i="35" s="1"/>
  <c r="AG315" i="35"/>
  <c r="AI315" i="35" s="1"/>
  <c r="AG312" i="35"/>
  <c r="AI312" i="35" s="1"/>
  <c r="AG1701" i="35"/>
  <c r="AI1701" i="35" s="1"/>
  <c r="AD745" i="35"/>
  <c r="AE745" i="35"/>
  <c r="AE878" i="35"/>
  <c r="AG1666" i="35"/>
  <c r="AI1666" i="35" s="1"/>
  <c r="AF745" i="35"/>
  <c r="AC745" i="35"/>
  <c r="AB745" i="35"/>
  <c r="AG314" i="35"/>
  <c r="AI314" i="35" s="1"/>
  <c r="AG313" i="35"/>
  <c r="AI313" i="35" s="1"/>
  <c r="AG322" i="35"/>
  <c r="AI322" i="35" s="1"/>
  <c r="AG308" i="35"/>
  <c r="AI308" i="35" s="1"/>
  <c r="AG297" i="35"/>
  <c r="AI297" i="35" s="1"/>
  <c r="AG881" i="35"/>
  <c r="AI881" i="35" s="1"/>
  <c r="AG319" i="35"/>
  <c r="AI319" i="35" s="1"/>
  <c r="AE295" i="35"/>
  <c r="AG884" i="35"/>
  <c r="AI884" i="35" s="1"/>
  <c r="AG311" i="35"/>
  <c r="AI311" i="35" s="1"/>
  <c r="AG711" i="35"/>
  <c r="AI711" i="35" s="1"/>
  <c r="AG730" i="35"/>
  <c r="AI730" i="35" s="1"/>
  <c r="AG316" i="35"/>
  <c r="AI316" i="35" s="1"/>
  <c r="AG1453" i="35"/>
  <c r="AI1453" i="35" s="1"/>
  <c r="AG742" i="35"/>
  <c r="AI742" i="35" s="1"/>
  <c r="AG739" i="35"/>
  <c r="AI739" i="35" s="1"/>
  <c r="AG737" i="35"/>
  <c r="AI737" i="35" s="1"/>
  <c r="AG1175" i="35"/>
  <c r="AI1175" i="35" s="1"/>
  <c r="AG306" i="35"/>
  <c r="AI306" i="35" s="1"/>
  <c r="AG299" i="35"/>
  <c r="AI299" i="35" s="1"/>
  <c r="AG733" i="35"/>
  <c r="AI733" i="35" s="1"/>
  <c r="AG1174" i="35"/>
  <c r="AI1174" i="35" s="1"/>
  <c r="AG309" i="35"/>
  <c r="AI309" i="35" s="1"/>
  <c r="AG307" i="35"/>
  <c r="AI307" i="35" s="1"/>
  <c r="AG1076" i="35"/>
  <c r="AI1076" i="35" s="1"/>
  <c r="AG323" i="35"/>
  <c r="AI323" i="35" s="1"/>
  <c r="AG1075" i="35"/>
  <c r="AI1075" i="35" s="1"/>
  <c r="AG712" i="35"/>
  <c r="AI712" i="35" s="1"/>
  <c r="AG710" i="35"/>
  <c r="AI710" i="35" s="1"/>
  <c r="AG1808" i="35"/>
  <c r="AI1808" i="35" s="1"/>
  <c r="AG1463" i="35"/>
  <c r="AI1463" i="35" s="1"/>
  <c r="AG885" i="35"/>
  <c r="AI885" i="35" s="1"/>
  <c r="AG321" i="35"/>
  <c r="AI321" i="35" s="1"/>
  <c r="AG317" i="35"/>
  <c r="AI317" i="35" s="1"/>
  <c r="AG320" i="35"/>
  <c r="AI320" i="35" s="1"/>
  <c r="AG318" i="35"/>
  <c r="AI318" i="35" s="1"/>
  <c r="AG743" i="35"/>
  <c r="AI743" i="35" s="1"/>
  <c r="AG741" i="35"/>
  <c r="AI741" i="35" s="1"/>
  <c r="AG740" i="35"/>
  <c r="AI740" i="35" s="1"/>
  <c r="AG744" i="35"/>
  <c r="AI744" i="35" s="1"/>
  <c r="AG1553" i="35"/>
  <c r="AI1553" i="35" s="1"/>
  <c r="AG738" i="35"/>
  <c r="AI738" i="35" s="1"/>
  <c r="AD709" i="35"/>
  <c r="AB709" i="35"/>
  <c r="AF709" i="35"/>
  <c r="AG729" i="35"/>
  <c r="AI729" i="35" s="1"/>
  <c r="AG303" i="35"/>
  <c r="AI303" i="35" s="1"/>
  <c r="AG1454" i="35"/>
  <c r="AI1454" i="35" s="1"/>
  <c r="AG305" i="35"/>
  <c r="AI305" i="35" s="1"/>
  <c r="AG732" i="35"/>
  <c r="AI732" i="35" s="1"/>
  <c r="AG304" i="35"/>
  <c r="AI304" i="35" s="1"/>
  <c r="AG302" i="35"/>
  <c r="AI302" i="35" s="1"/>
  <c r="AG1552" i="35"/>
  <c r="AI1552" i="35" s="1"/>
  <c r="AG300" i="35"/>
  <c r="AI300" i="35" s="1"/>
  <c r="AG1889" i="35"/>
  <c r="AI1889" i="35" s="1"/>
  <c r="AG296" i="35"/>
  <c r="AI296" i="35" s="1"/>
  <c r="AG298" i="35"/>
  <c r="AI298" i="35" s="1"/>
  <c r="AG731" i="35"/>
  <c r="AI731" i="35" s="1"/>
  <c r="AF295" i="35"/>
  <c r="AF293" i="35"/>
  <c r="AF728" i="35"/>
  <c r="AG728" i="35" s="1"/>
  <c r="AI728" i="35" s="1"/>
  <c r="AF727" i="35"/>
  <c r="AF726" i="35"/>
  <c r="AG726" i="35" s="1"/>
  <c r="AI726" i="35" s="1"/>
  <c r="AB725" i="35"/>
  <c r="AD725" i="35"/>
  <c r="AC725" i="35"/>
  <c r="AB294" i="35"/>
  <c r="AC294" i="35"/>
  <c r="AD294" i="35"/>
  <c r="AB292" i="35"/>
  <c r="AD292" i="35"/>
  <c r="AC292" i="35"/>
  <c r="AF294" i="35"/>
  <c r="AF725" i="35"/>
  <c r="AB727" i="35"/>
  <c r="AC727" i="35"/>
  <c r="AD727" i="35"/>
  <c r="AF292" i="35"/>
  <c r="AB726" i="35"/>
  <c r="AB728" i="35"/>
  <c r="AB293" i="35"/>
  <c r="AB295" i="35"/>
  <c r="AC726" i="35"/>
  <c r="AC728" i="35"/>
  <c r="AC293" i="35"/>
  <c r="AC295" i="35"/>
  <c r="AB708" i="35"/>
  <c r="AD708" i="35"/>
  <c r="AC708" i="35"/>
  <c r="AF708" i="35"/>
  <c r="AC709" i="35"/>
  <c r="AF1451" i="35"/>
  <c r="AB1451" i="35"/>
  <c r="AC1451" i="35"/>
  <c r="AF707" i="35"/>
  <c r="AF1947" i="35"/>
  <c r="AF878" i="35"/>
  <c r="AF1946" i="35"/>
  <c r="AG1946" i="35" s="1"/>
  <c r="AI1946" i="35" s="1"/>
  <c r="AF1487" i="35"/>
  <c r="AF877" i="35"/>
  <c r="AG877" i="35" s="1"/>
  <c r="AI877" i="35" s="1"/>
  <c r="AF1945" i="35"/>
  <c r="AB1945" i="35"/>
  <c r="AD1945" i="35"/>
  <c r="AC1945" i="35"/>
  <c r="AF258" i="35"/>
  <c r="AB258" i="35"/>
  <c r="AD258" i="35"/>
  <c r="AC258" i="35"/>
  <c r="AF1886" i="35"/>
  <c r="AB1886" i="35"/>
  <c r="AD1886" i="35"/>
  <c r="AC1886" i="35"/>
  <c r="AF1488" i="35"/>
  <c r="AB1488" i="35"/>
  <c r="AD1488" i="35"/>
  <c r="AC1488" i="35"/>
  <c r="AF1443" i="35"/>
  <c r="AB1443" i="35"/>
  <c r="AD1443" i="35"/>
  <c r="AC1443" i="35"/>
  <c r="AB877" i="35"/>
  <c r="AB1487" i="35"/>
  <c r="AB1946" i="35"/>
  <c r="AB878" i="35"/>
  <c r="AB1947" i="35"/>
  <c r="AB707" i="35"/>
  <c r="AC877" i="35"/>
  <c r="AC1487" i="35"/>
  <c r="AC1946" i="35"/>
  <c r="AC878" i="35"/>
  <c r="AC1947" i="35"/>
  <c r="AC707" i="35"/>
  <c r="AE310" i="35"/>
  <c r="Y310" i="35"/>
  <c r="R310" i="35"/>
  <c r="AD310" i="35" s="1"/>
  <c r="AE883" i="35"/>
  <c r="Y883" i="35"/>
  <c r="R883" i="35"/>
  <c r="AD883" i="35" s="1"/>
  <c r="Y1077" i="35"/>
  <c r="R1077" i="35"/>
  <c r="AE1077" i="35" s="1"/>
  <c r="AE1392" i="35"/>
  <c r="Y1392" i="35"/>
  <c r="R1392" i="35"/>
  <c r="AC1392" i="35" s="1"/>
  <c r="Y736" i="35"/>
  <c r="R736" i="35"/>
  <c r="AD736" i="35" s="1"/>
  <c r="Y735" i="35"/>
  <c r="R735" i="35"/>
  <c r="AD735" i="35" s="1"/>
  <c r="Y734" i="35"/>
  <c r="R734" i="35"/>
  <c r="AE734" i="35" s="1"/>
  <c r="Y882" i="35"/>
  <c r="R882" i="35"/>
  <c r="AC882" i="35" s="1"/>
  <c r="AG1947" i="35" l="1"/>
  <c r="AI1947" i="35" s="1"/>
  <c r="AG293" i="35"/>
  <c r="AI293" i="35" s="1"/>
  <c r="AG1451" i="35"/>
  <c r="AI1451" i="35" s="1"/>
  <c r="AG1487" i="35"/>
  <c r="AI1487" i="35" s="1"/>
  <c r="AE736" i="35"/>
  <c r="AG707" i="35"/>
  <c r="AI707" i="35" s="1"/>
  <c r="AE882" i="35"/>
  <c r="AG878" i="35"/>
  <c r="AI878" i="35" s="1"/>
  <c r="AG745" i="35"/>
  <c r="AI745" i="35" s="1"/>
  <c r="AG295" i="35"/>
  <c r="AI295" i="35" s="1"/>
  <c r="AF1077" i="35"/>
  <c r="AE735" i="35"/>
  <c r="AG727" i="35"/>
  <c r="AI727" i="35" s="1"/>
  <c r="AG709" i="35"/>
  <c r="AI709" i="35" s="1"/>
  <c r="AG294" i="35"/>
  <c r="AI294" i="35" s="1"/>
  <c r="AG725" i="35"/>
  <c r="AI725" i="35" s="1"/>
  <c r="AG292" i="35"/>
  <c r="AI292" i="35" s="1"/>
  <c r="AG708" i="35"/>
  <c r="AI708" i="35" s="1"/>
  <c r="AG1886" i="35"/>
  <c r="AI1886" i="35" s="1"/>
  <c r="AG1488" i="35"/>
  <c r="AI1488" i="35" s="1"/>
  <c r="AG1443" i="35"/>
  <c r="AI1443" i="35" s="1"/>
  <c r="AG1945" i="35"/>
  <c r="AI1945" i="35" s="1"/>
  <c r="AG258" i="35"/>
  <c r="AI258" i="35" s="1"/>
  <c r="AF310" i="35"/>
  <c r="AG310" i="35" s="1"/>
  <c r="AI310" i="35" s="1"/>
  <c r="AB310" i="35"/>
  <c r="AB883" i="35"/>
  <c r="AC883" i="35"/>
  <c r="AF883" i="35"/>
  <c r="AG883" i="35" s="1"/>
  <c r="AI883" i="35" s="1"/>
  <c r="AC1077" i="35"/>
  <c r="AF1392" i="35"/>
  <c r="AF736" i="35"/>
  <c r="AB736" i="35"/>
  <c r="AC735" i="35"/>
  <c r="AF735" i="35"/>
  <c r="AB735" i="35"/>
  <c r="AF734" i="35"/>
  <c r="AC734" i="35"/>
  <c r="AF882" i="35"/>
  <c r="AD882" i="35"/>
  <c r="AD1392" i="35"/>
  <c r="AD734" i="35"/>
  <c r="AD1077" i="35"/>
  <c r="AB882" i="35"/>
  <c r="AC736" i="35"/>
  <c r="AB1392" i="35"/>
  <c r="AC310" i="35"/>
  <c r="AB734" i="35"/>
  <c r="AB1077" i="35"/>
  <c r="AG736" i="35" l="1"/>
  <c r="AI736" i="35" s="1"/>
  <c r="AG735" i="35"/>
  <c r="AI735" i="35" s="1"/>
  <c r="AG1077" i="35"/>
  <c r="AI1077" i="35" s="1"/>
  <c r="AG734" i="35"/>
  <c r="AI734" i="35" s="1"/>
  <c r="AG1392" i="35"/>
  <c r="AI1392" i="35" s="1"/>
  <c r="AG882" i="35"/>
  <c r="AI882" i="35" s="1"/>
  <c r="Y1702" i="35" l="1"/>
  <c r="R1702" i="35"/>
  <c r="AC1702" i="35" s="1"/>
  <c r="AF1702" i="35" l="1"/>
  <c r="AD1702" i="35"/>
  <c r="AE1702" i="35"/>
  <c r="AB1702" i="35"/>
  <c r="AE1623" i="35"/>
  <c r="Y1623" i="35"/>
  <c r="O1623" i="35"/>
  <c r="R1623" i="35" s="1"/>
  <c r="AD1623" i="35" s="1"/>
  <c r="AG1702" i="35" l="1"/>
  <c r="AI1702" i="35" s="1"/>
  <c r="AF1623" i="35"/>
  <c r="AG1623" i="35" s="1"/>
  <c r="AI1623" i="35" s="1"/>
  <c r="AB1623" i="35"/>
  <c r="AC1623" i="35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G6" i="34"/>
  <c r="G5" i="34"/>
  <c r="H142" i="27"/>
  <c r="H141" i="27"/>
  <c r="H140" i="27"/>
  <c r="H139" i="27"/>
  <c r="H138" i="27"/>
  <c r="H136" i="27"/>
  <c r="H135" i="27"/>
  <c r="H134" i="27"/>
  <c r="H133" i="27"/>
  <c r="H132" i="27"/>
  <c r="H130" i="27"/>
  <c r="H129" i="27"/>
  <c r="H128" i="27"/>
  <c r="H127" i="27"/>
  <c r="H126" i="27"/>
  <c r="H124" i="27"/>
  <c r="H123" i="27"/>
  <c r="H122" i="27"/>
  <c r="H121" i="27"/>
  <c r="H120" i="27"/>
  <c r="H118" i="27"/>
  <c r="H117" i="27"/>
  <c r="H116" i="27"/>
  <c r="H115" i="27"/>
  <c r="H114" i="27"/>
  <c r="H112" i="27"/>
  <c r="H111" i="27"/>
  <c r="H110" i="27"/>
  <c r="H109" i="27"/>
  <c r="H108" i="27"/>
  <c r="H106" i="27"/>
  <c r="H105" i="27"/>
  <c r="H104" i="27"/>
  <c r="H102" i="27"/>
  <c r="H101" i="27"/>
  <c r="H100" i="27"/>
  <c r="H98" i="27"/>
  <c r="H97" i="27"/>
  <c r="H96" i="27"/>
  <c r="H94" i="27"/>
  <c r="H93" i="27"/>
  <c r="H92" i="27"/>
  <c r="H90" i="27"/>
  <c r="H89" i="27"/>
  <c r="H88" i="27"/>
  <c r="H86" i="27"/>
  <c r="H85" i="27"/>
  <c r="H84" i="27"/>
  <c r="H82" i="27"/>
  <c r="H81" i="27"/>
  <c r="H78" i="27"/>
  <c r="H77" i="27"/>
  <c r="H75" i="27"/>
  <c r="H74" i="27"/>
  <c r="H72" i="27"/>
  <c r="H71" i="27"/>
  <c r="H69" i="27"/>
  <c r="H68" i="27"/>
  <c r="H66" i="27"/>
  <c r="H65" i="27"/>
  <c r="H63" i="27"/>
  <c r="H62" i="27"/>
  <c r="H60" i="27"/>
  <c r="H59" i="27"/>
  <c r="H57" i="27"/>
  <c r="H56" i="27"/>
  <c r="H54" i="27"/>
  <c r="H53" i="27"/>
  <c r="H51" i="27"/>
  <c r="H50" i="27"/>
  <c r="H48" i="27"/>
  <c r="H47" i="27"/>
  <c r="H44" i="27"/>
  <c r="H42" i="27"/>
  <c r="H41" i="27"/>
  <c r="H39" i="27"/>
  <c r="H38" i="27"/>
  <c r="H37" i="27"/>
  <c r="H36" i="27"/>
  <c r="H34" i="27"/>
  <c r="H33" i="27"/>
  <c r="H32" i="27"/>
  <c r="H31" i="27"/>
  <c r="H29" i="27"/>
  <c r="H28" i="27"/>
  <c r="H27" i="27"/>
  <c r="H26" i="27"/>
  <c r="H24" i="27"/>
  <c r="H23" i="27"/>
  <c r="H21" i="27"/>
  <c r="H20" i="27"/>
  <c r="H19" i="27"/>
  <c r="H17" i="27"/>
  <c r="H16" i="27"/>
  <c r="H15" i="27"/>
  <c r="H14" i="27"/>
  <c r="H12" i="27"/>
  <c r="H11" i="27"/>
  <c r="H10" i="27"/>
  <c r="H9" i="27"/>
  <c r="H7" i="27"/>
  <c r="H6" i="27"/>
  <c r="H4" i="27"/>
  <c r="H3" i="27"/>
  <c r="J58" i="25"/>
  <c r="I58" i="25"/>
  <c r="J57" i="25"/>
  <c r="I57" i="25"/>
  <c r="J56" i="25"/>
  <c r="I56" i="25"/>
  <c r="J53" i="25"/>
  <c r="I53" i="25"/>
  <c r="J45" i="25"/>
  <c r="I45" i="25"/>
  <c r="J38" i="25"/>
  <c r="I38" i="25"/>
  <c r="J37" i="25"/>
  <c r="I37" i="25"/>
  <c r="J36" i="25"/>
  <c r="I36" i="25"/>
  <c r="J29" i="25"/>
  <c r="I29" i="25"/>
  <c r="J21" i="25"/>
  <c r="I21" i="25"/>
  <c r="J13" i="25"/>
  <c r="I13" i="25"/>
  <c r="J5" i="25"/>
  <c r="I5" i="25"/>
  <c r="L330" i="26"/>
  <c r="F330" i="26"/>
  <c r="L327" i="26"/>
  <c r="F327" i="26"/>
  <c r="L324" i="26"/>
  <c r="F324" i="26"/>
  <c r="L321" i="26"/>
  <c r="F321" i="26"/>
  <c r="L318" i="26"/>
  <c r="F318" i="26"/>
  <c r="L315" i="26"/>
  <c r="F315" i="26"/>
  <c r="L312" i="26"/>
  <c r="F312" i="26"/>
  <c r="L309" i="26"/>
  <c r="L306" i="26"/>
  <c r="L303" i="26"/>
  <c r="L300" i="26"/>
  <c r="L297" i="26"/>
  <c r="L294" i="26"/>
  <c r="F294" i="26"/>
  <c r="L291" i="26"/>
  <c r="F291" i="26"/>
  <c r="L288" i="26"/>
  <c r="F288" i="26"/>
  <c r="L285" i="26"/>
  <c r="F285" i="26"/>
  <c r="L282" i="26"/>
  <c r="F282" i="26"/>
  <c r="L279" i="26"/>
  <c r="F279" i="26"/>
  <c r="L276" i="26"/>
  <c r="F276" i="26"/>
  <c r="L273" i="26"/>
  <c r="F273" i="26"/>
  <c r="L271" i="26"/>
  <c r="F271" i="26"/>
  <c r="L270" i="26"/>
  <c r="F270" i="26"/>
  <c r="L267" i="26"/>
  <c r="F267" i="26"/>
  <c r="L264" i="26"/>
  <c r="F264" i="26"/>
  <c r="L261" i="26"/>
  <c r="F261" i="26"/>
  <c r="L258" i="26"/>
  <c r="F258" i="26"/>
  <c r="L255" i="26"/>
  <c r="F255" i="26"/>
  <c r="L252" i="26"/>
  <c r="F252" i="26"/>
  <c r="L249" i="26"/>
  <c r="F249" i="26"/>
  <c r="L246" i="26"/>
  <c r="F246" i="26"/>
  <c r="L243" i="26"/>
  <c r="F243" i="26"/>
  <c r="L240" i="26"/>
  <c r="F240" i="26"/>
  <c r="L237" i="26"/>
  <c r="F237" i="26"/>
  <c r="L234" i="26"/>
  <c r="F234" i="26"/>
  <c r="L231" i="26"/>
  <c r="F231" i="26"/>
  <c r="L228" i="26"/>
  <c r="F228" i="26"/>
  <c r="L225" i="26"/>
  <c r="F225" i="26"/>
  <c r="L222" i="26"/>
  <c r="F222" i="26"/>
  <c r="L219" i="26"/>
  <c r="F219" i="26"/>
  <c r="L216" i="26"/>
  <c r="F216" i="26"/>
  <c r="L213" i="26"/>
  <c r="F213" i="26"/>
  <c r="L210" i="26"/>
  <c r="F210" i="26"/>
  <c r="L207" i="26"/>
  <c r="F207" i="26"/>
  <c r="L204" i="26"/>
  <c r="F204" i="26"/>
  <c r="L201" i="26"/>
  <c r="F201" i="26"/>
  <c r="L198" i="26"/>
  <c r="F198" i="26"/>
  <c r="L195" i="26"/>
  <c r="F195" i="26"/>
  <c r="L192" i="26"/>
  <c r="F192" i="26"/>
  <c r="L189" i="26"/>
  <c r="F189" i="26"/>
  <c r="L186" i="26"/>
  <c r="F186" i="26"/>
  <c r="L183" i="26"/>
  <c r="F183" i="26"/>
  <c r="L180" i="26"/>
  <c r="F180" i="26"/>
  <c r="L177" i="26"/>
  <c r="F177" i="26"/>
  <c r="L174" i="26"/>
  <c r="F174" i="26"/>
  <c r="L171" i="26"/>
  <c r="F171" i="26"/>
  <c r="L168" i="26"/>
  <c r="F168" i="26"/>
  <c r="L165" i="26"/>
  <c r="F165" i="26"/>
  <c r="L162" i="26"/>
  <c r="F162" i="26"/>
  <c r="L159" i="26"/>
  <c r="F159" i="26"/>
  <c r="L156" i="26"/>
  <c r="F156" i="26"/>
  <c r="L153" i="26"/>
  <c r="F153" i="26"/>
  <c r="L150" i="26"/>
  <c r="F150" i="26"/>
  <c r="L147" i="26"/>
  <c r="F147" i="26"/>
  <c r="L144" i="26"/>
  <c r="L141" i="26"/>
  <c r="F141" i="26"/>
  <c r="L138" i="26"/>
  <c r="F138" i="26"/>
  <c r="L135" i="26"/>
  <c r="F135" i="26"/>
  <c r="L132" i="26"/>
  <c r="F132" i="26"/>
  <c r="L129" i="26"/>
  <c r="F129" i="26"/>
  <c r="L126" i="26"/>
  <c r="F126" i="26"/>
  <c r="L123" i="26"/>
  <c r="F123" i="26"/>
  <c r="L120" i="26"/>
  <c r="F120" i="26"/>
  <c r="L117" i="26"/>
  <c r="F117" i="26"/>
  <c r="L114" i="26"/>
  <c r="F114" i="26"/>
  <c r="L111" i="26"/>
  <c r="F111" i="26"/>
  <c r="L108" i="26"/>
  <c r="F108" i="26"/>
  <c r="L105" i="26"/>
  <c r="F105" i="26"/>
  <c r="L102" i="26"/>
  <c r="F102" i="26"/>
  <c r="L99" i="26"/>
  <c r="F99" i="26"/>
  <c r="L96" i="26"/>
  <c r="F96" i="26"/>
  <c r="L93" i="26"/>
  <c r="F93" i="26"/>
  <c r="L90" i="26"/>
  <c r="F90" i="26"/>
  <c r="L87" i="26"/>
  <c r="F87" i="26"/>
  <c r="L84" i="26"/>
  <c r="F84" i="26"/>
  <c r="L81" i="26"/>
  <c r="F81" i="26"/>
  <c r="L78" i="26"/>
  <c r="F78" i="26"/>
  <c r="L75" i="26"/>
  <c r="F75" i="26"/>
  <c r="L72" i="26"/>
  <c r="F72" i="26"/>
  <c r="L69" i="26"/>
  <c r="F69" i="26"/>
  <c r="L66" i="26"/>
  <c r="F66" i="26"/>
  <c r="L63" i="26"/>
  <c r="F63" i="26"/>
  <c r="L60" i="26"/>
  <c r="F60" i="26"/>
  <c r="L57" i="26"/>
  <c r="F57" i="26"/>
  <c r="L54" i="26"/>
  <c r="F54" i="26"/>
  <c r="L51" i="26"/>
  <c r="F51" i="26"/>
  <c r="L48" i="26"/>
  <c r="F48" i="26"/>
  <c r="L45" i="26"/>
  <c r="F45" i="26"/>
  <c r="L42" i="26"/>
  <c r="F42" i="26"/>
  <c r="L39" i="26"/>
  <c r="F39" i="26"/>
  <c r="L36" i="26"/>
  <c r="F36" i="26"/>
  <c r="L33" i="26"/>
  <c r="F33" i="26"/>
  <c r="L30" i="26"/>
  <c r="F30" i="26"/>
  <c r="L27" i="26"/>
  <c r="F27" i="26"/>
  <c r="L24" i="26"/>
  <c r="F24" i="26"/>
  <c r="L21" i="26"/>
  <c r="F21" i="26"/>
  <c r="L18" i="26"/>
  <c r="F18" i="26"/>
  <c r="L15" i="26"/>
  <c r="F15" i="26"/>
  <c r="L12" i="26"/>
  <c r="F12" i="26"/>
  <c r="L9" i="26"/>
  <c r="F9" i="26"/>
  <c r="L6" i="26"/>
  <c r="F6" i="26"/>
  <c r="F5" i="26"/>
  <c r="L4" i="26"/>
  <c r="F4" i="26"/>
  <c r="H34" i="29"/>
  <c r="F34" i="29"/>
  <c r="F33" i="29"/>
  <c r="H33" i="29" s="1"/>
  <c r="F32" i="29"/>
  <c r="H32" i="29" s="1"/>
  <c r="F31" i="29"/>
  <c r="H31" i="29" s="1"/>
  <c r="F30" i="29"/>
  <c r="H30" i="29" s="1"/>
  <c r="F29" i="29"/>
  <c r="H29" i="29" s="1"/>
  <c r="F28" i="29"/>
  <c r="H28" i="29" s="1"/>
  <c r="F27" i="29"/>
  <c r="H27" i="29" s="1"/>
  <c r="F26" i="29"/>
  <c r="H26" i="29" s="1"/>
  <c r="F25" i="29"/>
  <c r="H25" i="29" s="1"/>
  <c r="F24" i="29"/>
  <c r="H24" i="29" s="1"/>
  <c r="F23" i="29"/>
  <c r="H23" i="29" s="1"/>
  <c r="F22" i="29"/>
  <c r="H22" i="29" s="1"/>
  <c r="F21" i="29"/>
  <c r="H21" i="29" s="1"/>
  <c r="F20" i="29"/>
  <c r="H20" i="29" s="1"/>
  <c r="F19" i="29"/>
  <c r="H19" i="29" s="1"/>
  <c r="F18" i="29"/>
  <c r="H18" i="29" s="1"/>
  <c r="F17" i="29"/>
  <c r="H17" i="29" s="1"/>
  <c r="F16" i="29"/>
  <c r="H16" i="29" s="1"/>
  <c r="F15" i="29"/>
  <c r="H15" i="29" s="1"/>
  <c r="F14" i="29"/>
  <c r="H14" i="29" s="1"/>
  <c r="F13" i="29"/>
  <c r="H13" i="29" s="1"/>
  <c r="F12" i="29"/>
  <c r="H12" i="29" s="1"/>
  <c r="F11" i="29"/>
  <c r="H11" i="29" s="1"/>
  <c r="F10" i="29"/>
  <c r="H10" i="29" s="1"/>
  <c r="F9" i="29"/>
  <c r="H9" i="29" s="1"/>
  <c r="F8" i="29"/>
  <c r="H8" i="29" s="1"/>
  <c r="F7" i="29"/>
  <c r="H7" i="29" s="1"/>
  <c r="F514" i="24"/>
  <c r="H514" i="24" s="1"/>
  <c r="F513" i="24"/>
  <c r="H513" i="24" s="1"/>
  <c r="F512" i="24"/>
  <c r="H512" i="24" s="1"/>
  <c r="F511" i="24"/>
  <c r="H511" i="24" s="1"/>
  <c r="F510" i="24"/>
  <c r="H510" i="24" s="1"/>
  <c r="F509" i="24"/>
  <c r="H509" i="24" s="1"/>
  <c r="F508" i="24"/>
  <c r="H508" i="24" s="1"/>
  <c r="F507" i="24"/>
  <c r="H507" i="24" s="1"/>
  <c r="F506" i="24"/>
  <c r="H506" i="24" s="1"/>
  <c r="F505" i="24"/>
  <c r="H505" i="24" s="1"/>
  <c r="F504" i="24"/>
  <c r="H504" i="24" s="1"/>
  <c r="F503" i="24"/>
  <c r="H503" i="24" s="1"/>
  <c r="F502" i="24"/>
  <c r="H502" i="24" s="1"/>
  <c r="F501" i="24"/>
  <c r="H501" i="24" s="1"/>
  <c r="F500" i="24"/>
  <c r="H500" i="24" s="1"/>
  <c r="F499" i="24"/>
  <c r="H499" i="24" s="1"/>
  <c r="F498" i="24"/>
  <c r="H498" i="24" s="1"/>
  <c r="F497" i="24"/>
  <c r="H497" i="24" s="1"/>
  <c r="F496" i="24"/>
  <c r="H496" i="24" s="1"/>
  <c r="F495" i="24"/>
  <c r="H495" i="24" s="1"/>
  <c r="F494" i="24"/>
  <c r="H494" i="24" s="1"/>
  <c r="F493" i="24"/>
  <c r="H493" i="24" s="1"/>
  <c r="F492" i="24"/>
  <c r="H492" i="24" s="1"/>
  <c r="F491" i="24"/>
  <c r="H491" i="24" s="1"/>
  <c r="F490" i="24"/>
  <c r="H490" i="24" s="1"/>
  <c r="F489" i="24"/>
  <c r="H489" i="24" s="1"/>
  <c r="F488" i="24"/>
  <c r="H488" i="24" s="1"/>
  <c r="F487" i="24"/>
  <c r="H487" i="24" s="1"/>
  <c r="F486" i="24"/>
  <c r="H486" i="24" s="1"/>
  <c r="F485" i="24"/>
  <c r="H485" i="24" s="1"/>
  <c r="F484" i="24"/>
  <c r="H484" i="24" s="1"/>
  <c r="F483" i="24"/>
  <c r="H483" i="24" s="1"/>
  <c r="F482" i="24"/>
  <c r="H482" i="24" s="1"/>
  <c r="F481" i="24"/>
  <c r="H481" i="24" s="1"/>
  <c r="F480" i="24"/>
  <c r="H480" i="24" s="1"/>
  <c r="F479" i="24"/>
  <c r="H479" i="24" s="1"/>
  <c r="F478" i="24"/>
  <c r="H478" i="24" s="1"/>
  <c r="F477" i="24"/>
  <c r="H477" i="24" s="1"/>
  <c r="F476" i="24"/>
  <c r="H476" i="24" s="1"/>
  <c r="F475" i="24"/>
  <c r="H475" i="24" s="1"/>
  <c r="F474" i="24"/>
  <c r="H474" i="24" s="1"/>
  <c r="F473" i="24"/>
  <c r="H473" i="24" s="1"/>
  <c r="F472" i="24"/>
  <c r="H472" i="24" s="1"/>
  <c r="F471" i="24"/>
  <c r="H471" i="24" s="1"/>
  <c r="F470" i="24"/>
  <c r="H470" i="24" s="1"/>
  <c r="F469" i="24"/>
  <c r="H469" i="24" s="1"/>
  <c r="F468" i="24"/>
  <c r="H468" i="24" s="1"/>
  <c r="F467" i="24"/>
  <c r="H467" i="24" s="1"/>
  <c r="F466" i="24"/>
  <c r="H466" i="24" s="1"/>
  <c r="F465" i="24"/>
  <c r="H465" i="24" s="1"/>
  <c r="F464" i="24"/>
  <c r="H464" i="24" s="1"/>
  <c r="F463" i="24"/>
  <c r="H463" i="24" s="1"/>
  <c r="F462" i="24"/>
  <c r="H462" i="24" s="1"/>
  <c r="F461" i="24"/>
  <c r="H461" i="24" s="1"/>
  <c r="F460" i="24"/>
  <c r="H460" i="24" s="1"/>
  <c r="F459" i="24"/>
  <c r="H459" i="24" s="1"/>
  <c r="F458" i="24"/>
  <c r="H458" i="24" s="1"/>
  <c r="F457" i="24"/>
  <c r="H457" i="24" s="1"/>
  <c r="F456" i="24"/>
  <c r="H456" i="24" s="1"/>
  <c r="F455" i="24"/>
  <c r="H455" i="24" s="1"/>
  <c r="F454" i="24"/>
  <c r="H454" i="24" s="1"/>
  <c r="F453" i="24"/>
  <c r="H453" i="24" s="1"/>
  <c r="F452" i="24"/>
  <c r="H452" i="24" s="1"/>
  <c r="F451" i="24"/>
  <c r="H451" i="24" s="1"/>
  <c r="F450" i="24"/>
  <c r="H450" i="24" s="1"/>
  <c r="F449" i="24"/>
  <c r="H449" i="24" s="1"/>
  <c r="F448" i="24"/>
  <c r="H448" i="24" s="1"/>
  <c r="F447" i="24"/>
  <c r="H447" i="24" s="1"/>
  <c r="F446" i="24"/>
  <c r="H446" i="24" s="1"/>
  <c r="F445" i="24"/>
  <c r="H445" i="24" s="1"/>
  <c r="F444" i="24"/>
  <c r="H444" i="24" s="1"/>
  <c r="F443" i="24"/>
  <c r="H443" i="24" s="1"/>
  <c r="F442" i="24"/>
  <c r="H442" i="24" s="1"/>
  <c r="F441" i="24"/>
  <c r="H441" i="24" s="1"/>
  <c r="F440" i="24"/>
  <c r="H440" i="24" s="1"/>
  <c r="F439" i="24"/>
  <c r="H439" i="24" s="1"/>
  <c r="F438" i="24"/>
  <c r="H438" i="24" s="1"/>
  <c r="F437" i="24"/>
  <c r="H437" i="24" s="1"/>
  <c r="F436" i="24"/>
  <c r="H436" i="24" s="1"/>
  <c r="F435" i="24"/>
  <c r="H435" i="24" s="1"/>
  <c r="F434" i="24"/>
  <c r="H434" i="24" s="1"/>
  <c r="F433" i="24"/>
  <c r="H433" i="24" s="1"/>
  <c r="F432" i="24"/>
  <c r="H432" i="24" s="1"/>
  <c r="F431" i="24"/>
  <c r="H431" i="24" s="1"/>
  <c r="F430" i="24"/>
  <c r="H430" i="24" s="1"/>
  <c r="F429" i="24"/>
  <c r="H429" i="24" s="1"/>
  <c r="F428" i="24"/>
  <c r="H428" i="24" s="1"/>
  <c r="F427" i="24"/>
  <c r="H427" i="24" s="1"/>
  <c r="F426" i="24"/>
  <c r="H426" i="24" s="1"/>
  <c r="F425" i="24"/>
  <c r="H425" i="24" s="1"/>
  <c r="F424" i="24"/>
  <c r="H424" i="24" s="1"/>
  <c r="F423" i="24"/>
  <c r="H423" i="24" s="1"/>
  <c r="F422" i="24"/>
  <c r="H422" i="24" s="1"/>
  <c r="F421" i="24"/>
  <c r="H421" i="24" s="1"/>
  <c r="F420" i="24"/>
  <c r="H420" i="24" s="1"/>
  <c r="F419" i="24"/>
  <c r="H419" i="24" s="1"/>
  <c r="F418" i="24"/>
  <c r="H418" i="24" s="1"/>
  <c r="F417" i="24"/>
  <c r="H417" i="24" s="1"/>
  <c r="F416" i="24"/>
  <c r="H416" i="24" s="1"/>
  <c r="F415" i="24"/>
  <c r="H415" i="24" s="1"/>
  <c r="F414" i="24"/>
  <c r="H414" i="24" s="1"/>
  <c r="F413" i="24"/>
  <c r="H413" i="24" s="1"/>
  <c r="F412" i="24"/>
  <c r="H412" i="24" s="1"/>
  <c r="F411" i="24"/>
  <c r="H411" i="24" s="1"/>
  <c r="F410" i="24"/>
  <c r="H410" i="24" s="1"/>
  <c r="F409" i="24"/>
  <c r="H409" i="24" s="1"/>
  <c r="F408" i="24"/>
  <c r="H408" i="24" s="1"/>
  <c r="F407" i="24"/>
  <c r="H407" i="24" s="1"/>
  <c r="F406" i="24"/>
  <c r="H406" i="24" s="1"/>
  <c r="F405" i="24"/>
  <c r="H405" i="24" s="1"/>
  <c r="F404" i="24"/>
  <c r="H404" i="24" s="1"/>
  <c r="F403" i="24"/>
  <c r="H403" i="24" s="1"/>
  <c r="F402" i="24"/>
  <c r="H402" i="24" s="1"/>
  <c r="F401" i="24"/>
  <c r="H401" i="24" s="1"/>
  <c r="F400" i="24"/>
  <c r="H400" i="24" s="1"/>
  <c r="F399" i="24"/>
  <c r="H399" i="24" s="1"/>
  <c r="F398" i="24"/>
  <c r="H398" i="24" s="1"/>
  <c r="F397" i="24"/>
  <c r="H397" i="24" s="1"/>
  <c r="F396" i="24"/>
  <c r="H396" i="24" s="1"/>
  <c r="F395" i="24"/>
  <c r="H395" i="24" s="1"/>
  <c r="F394" i="24"/>
  <c r="H394" i="24" s="1"/>
  <c r="F393" i="24"/>
  <c r="H393" i="24" s="1"/>
  <c r="F392" i="24"/>
  <c r="H392" i="24" s="1"/>
  <c r="F391" i="24"/>
  <c r="H391" i="24" s="1"/>
  <c r="F390" i="24"/>
  <c r="H390" i="24" s="1"/>
  <c r="F389" i="24"/>
  <c r="H389" i="24" s="1"/>
  <c r="F388" i="24"/>
  <c r="H388" i="24" s="1"/>
  <c r="F387" i="24"/>
  <c r="H387" i="24" s="1"/>
  <c r="F386" i="24"/>
  <c r="H386" i="24" s="1"/>
  <c r="F385" i="24"/>
  <c r="H385" i="24" s="1"/>
  <c r="F384" i="24"/>
  <c r="H384" i="24" s="1"/>
  <c r="F383" i="24"/>
  <c r="H383" i="24" s="1"/>
  <c r="F382" i="24"/>
  <c r="H382" i="24" s="1"/>
  <c r="F381" i="24"/>
  <c r="H381" i="24" s="1"/>
  <c r="F380" i="24"/>
  <c r="H380" i="24" s="1"/>
  <c r="F379" i="24"/>
  <c r="H379" i="24" s="1"/>
  <c r="F378" i="24"/>
  <c r="H378" i="24" s="1"/>
  <c r="F377" i="24"/>
  <c r="H377" i="24" s="1"/>
  <c r="F376" i="24"/>
  <c r="H376" i="24" s="1"/>
  <c r="F375" i="24"/>
  <c r="H375" i="24" s="1"/>
  <c r="F374" i="24"/>
  <c r="H374" i="24" s="1"/>
  <c r="F373" i="24"/>
  <c r="H373" i="24" s="1"/>
  <c r="F372" i="24"/>
  <c r="H372" i="24" s="1"/>
  <c r="F371" i="24"/>
  <c r="H371" i="24" s="1"/>
  <c r="F370" i="24"/>
  <c r="H370" i="24" s="1"/>
  <c r="F369" i="24"/>
  <c r="H369" i="24" s="1"/>
  <c r="F368" i="24"/>
  <c r="H368" i="24" s="1"/>
  <c r="F367" i="24"/>
  <c r="H367" i="24" s="1"/>
  <c r="F366" i="24"/>
  <c r="H366" i="24" s="1"/>
  <c r="F365" i="24"/>
  <c r="H365" i="24" s="1"/>
  <c r="F364" i="24"/>
  <c r="H364" i="24" s="1"/>
  <c r="F363" i="24"/>
  <c r="H363" i="24" s="1"/>
  <c r="F362" i="24"/>
  <c r="H362" i="24" s="1"/>
  <c r="F361" i="24"/>
  <c r="H361" i="24" s="1"/>
  <c r="F360" i="24"/>
  <c r="H360" i="24" s="1"/>
  <c r="F359" i="24"/>
  <c r="H359" i="24" s="1"/>
  <c r="F358" i="24"/>
  <c r="H358" i="24" s="1"/>
  <c r="F357" i="24"/>
  <c r="H357" i="24" s="1"/>
  <c r="F356" i="24"/>
  <c r="H356" i="24" s="1"/>
  <c r="F355" i="24"/>
  <c r="H355" i="24" s="1"/>
  <c r="F354" i="24"/>
  <c r="H354" i="24" s="1"/>
  <c r="F353" i="24"/>
  <c r="H353" i="24" s="1"/>
  <c r="F352" i="24"/>
  <c r="H352" i="24" s="1"/>
  <c r="F351" i="24"/>
  <c r="H351" i="24" s="1"/>
  <c r="F350" i="24"/>
  <c r="H350" i="24" s="1"/>
  <c r="F349" i="24"/>
  <c r="H349" i="24" s="1"/>
  <c r="F348" i="24"/>
  <c r="H348" i="24" s="1"/>
  <c r="F347" i="24"/>
  <c r="H347" i="24" s="1"/>
  <c r="F346" i="24"/>
  <c r="H346" i="24" s="1"/>
  <c r="F345" i="24"/>
  <c r="H345" i="24" s="1"/>
  <c r="F344" i="24"/>
  <c r="H344" i="24" s="1"/>
  <c r="F343" i="24"/>
  <c r="H343" i="24" s="1"/>
  <c r="F342" i="24"/>
  <c r="H342" i="24" s="1"/>
  <c r="F341" i="24"/>
  <c r="H341" i="24" s="1"/>
  <c r="F340" i="24"/>
  <c r="H340" i="24" s="1"/>
  <c r="F339" i="24"/>
  <c r="H339" i="24" s="1"/>
  <c r="F338" i="24"/>
  <c r="H338" i="24" s="1"/>
  <c r="F337" i="24"/>
  <c r="H337" i="24" s="1"/>
  <c r="F336" i="24"/>
  <c r="H336" i="24" s="1"/>
  <c r="F335" i="24"/>
  <c r="H335" i="24" s="1"/>
  <c r="F334" i="24"/>
  <c r="H334" i="24" s="1"/>
  <c r="F333" i="24"/>
  <c r="H333" i="24" s="1"/>
  <c r="F332" i="24"/>
  <c r="H332" i="24" s="1"/>
  <c r="F331" i="24"/>
  <c r="H331" i="24" s="1"/>
  <c r="F330" i="24"/>
  <c r="H330" i="24" s="1"/>
  <c r="F329" i="24"/>
  <c r="H329" i="24" s="1"/>
  <c r="F328" i="24"/>
  <c r="H328" i="24" s="1"/>
  <c r="F327" i="24"/>
  <c r="H327" i="24" s="1"/>
  <c r="F326" i="24"/>
  <c r="H326" i="24" s="1"/>
  <c r="F325" i="24"/>
  <c r="H325" i="24" s="1"/>
  <c r="F324" i="24"/>
  <c r="H324" i="24" s="1"/>
  <c r="F323" i="24"/>
  <c r="H323" i="24" s="1"/>
  <c r="F322" i="24"/>
  <c r="H322" i="24" s="1"/>
  <c r="F321" i="24"/>
  <c r="H321" i="24" s="1"/>
  <c r="F320" i="24"/>
  <c r="H320" i="24" s="1"/>
  <c r="F319" i="24"/>
  <c r="H319" i="24" s="1"/>
  <c r="F318" i="24"/>
  <c r="H318" i="24" s="1"/>
  <c r="F317" i="24"/>
  <c r="H317" i="24" s="1"/>
  <c r="F316" i="24"/>
  <c r="H316" i="24" s="1"/>
  <c r="F315" i="24"/>
  <c r="H315" i="24" s="1"/>
  <c r="F314" i="24"/>
  <c r="H314" i="24" s="1"/>
  <c r="F313" i="24"/>
  <c r="H313" i="24" s="1"/>
  <c r="F312" i="24"/>
  <c r="H312" i="24" s="1"/>
  <c r="F311" i="24"/>
  <c r="H311" i="24" s="1"/>
  <c r="F310" i="24"/>
  <c r="H310" i="24" s="1"/>
  <c r="F309" i="24"/>
  <c r="H309" i="24" s="1"/>
  <c r="F308" i="24"/>
  <c r="H308" i="24" s="1"/>
  <c r="F307" i="24"/>
  <c r="H307" i="24" s="1"/>
  <c r="F306" i="24"/>
  <c r="H306" i="24" s="1"/>
  <c r="F305" i="24"/>
  <c r="H305" i="24" s="1"/>
  <c r="F304" i="24"/>
  <c r="H304" i="24" s="1"/>
  <c r="F303" i="24"/>
  <c r="H303" i="24" s="1"/>
  <c r="F302" i="24"/>
  <c r="H302" i="24" s="1"/>
  <c r="F301" i="24"/>
  <c r="H301" i="24" s="1"/>
  <c r="F300" i="24"/>
  <c r="H300" i="24" s="1"/>
  <c r="F299" i="24"/>
  <c r="H299" i="24" s="1"/>
  <c r="F298" i="24"/>
  <c r="H298" i="24" s="1"/>
  <c r="F297" i="24"/>
  <c r="H297" i="24" s="1"/>
  <c r="F296" i="24"/>
  <c r="H296" i="24" s="1"/>
  <c r="F295" i="24"/>
  <c r="H295" i="24" s="1"/>
  <c r="F294" i="24"/>
  <c r="H294" i="24" s="1"/>
  <c r="F293" i="24"/>
  <c r="H293" i="24" s="1"/>
  <c r="F292" i="24"/>
  <c r="H292" i="24" s="1"/>
  <c r="F291" i="24"/>
  <c r="H291" i="24" s="1"/>
  <c r="F290" i="24"/>
  <c r="H290" i="24" s="1"/>
  <c r="F289" i="24"/>
  <c r="H289" i="24" s="1"/>
  <c r="F288" i="24"/>
  <c r="H288" i="24" s="1"/>
  <c r="F287" i="24"/>
  <c r="H287" i="24" s="1"/>
  <c r="F286" i="24"/>
  <c r="H286" i="24" s="1"/>
  <c r="F285" i="24"/>
  <c r="H285" i="24" s="1"/>
  <c r="F284" i="24"/>
  <c r="H284" i="24" s="1"/>
  <c r="F283" i="24"/>
  <c r="H283" i="24" s="1"/>
  <c r="F282" i="24"/>
  <c r="H282" i="24" s="1"/>
  <c r="F281" i="24"/>
  <c r="H281" i="24" s="1"/>
  <c r="F280" i="24"/>
  <c r="H280" i="24" s="1"/>
  <c r="F279" i="24"/>
  <c r="H279" i="24" s="1"/>
  <c r="F278" i="24"/>
  <c r="H278" i="24" s="1"/>
  <c r="F277" i="24"/>
  <c r="H277" i="24" s="1"/>
  <c r="F276" i="24"/>
  <c r="H276" i="24" s="1"/>
  <c r="F275" i="24"/>
  <c r="H275" i="24" s="1"/>
  <c r="F274" i="24"/>
  <c r="H274" i="24" s="1"/>
  <c r="F273" i="24"/>
  <c r="H273" i="24" s="1"/>
  <c r="F272" i="24"/>
  <c r="H272" i="24" s="1"/>
  <c r="F271" i="24"/>
  <c r="H271" i="24" s="1"/>
  <c r="F270" i="24"/>
  <c r="H270" i="24" s="1"/>
  <c r="F269" i="24"/>
  <c r="H269" i="24" s="1"/>
  <c r="F268" i="24"/>
  <c r="H268" i="24" s="1"/>
  <c r="F267" i="24"/>
  <c r="H267" i="24" s="1"/>
  <c r="F266" i="24"/>
  <c r="H266" i="24" s="1"/>
  <c r="F265" i="24"/>
  <c r="H265" i="24" s="1"/>
  <c r="F264" i="24"/>
  <c r="H264" i="24" s="1"/>
  <c r="F263" i="24"/>
  <c r="H263" i="24" s="1"/>
  <c r="F262" i="24"/>
  <c r="H262" i="24" s="1"/>
  <c r="F261" i="24"/>
  <c r="H261" i="24" s="1"/>
  <c r="F260" i="24"/>
  <c r="H260" i="24" s="1"/>
  <c r="F259" i="24"/>
  <c r="H259" i="24" s="1"/>
  <c r="F258" i="24"/>
  <c r="H258" i="24" s="1"/>
  <c r="F257" i="24"/>
  <c r="H257" i="24" s="1"/>
  <c r="F256" i="24"/>
  <c r="H256" i="24" s="1"/>
  <c r="F255" i="24"/>
  <c r="H255" i="24" s="1"/>
  <c r="F254" i="24"/>
  <c r="H254" i="24" s="1"/>
  <c r="F253" i="24"/>
  <c r="H253" i="24" s="1"/>
  <c r="F252" i="24"/>
  <c r="H252" i="24" s="1"/>
  <c r="F251" i="24"/>
  <c r="H251" i="24" s="1"/>
  <c r="F250" i="24"/>
  <c r="H250" i="24" s="1"/>
  <c r="F249" i="24"/>
  <c r="H249" i="24" s="1"/>
  <c r="F248" i="24"/>
  <c r="H248" i="24" s="1"/>
  <c r="F247" i="24"/>
  <c r="H247" i="24" s="1"/>
  <c r="F246" i="24"/>
  <c r="H246" i="24" s="1"/>
  <c r="F245" i="24"/>
  <c r="H245" i="24" s="1"/>
  <c r="F244" i="24"/>
  <c r="H244" i="24" s="1"/>
  <c r="F243" i="24"/>
  <c r="H243" i="24" s="1"/>
  <c r="F242" i="24"/>
  <c r="H242" i="24" s="1"/>
  <c r="F241" i="24"/>
  <c r="H241" i="24" s="1"/>
  <c r="F240" i="24"/>
  <c r="H240" i="24" s="1"/>
  <c r="F239" i="24"/>
  <c r="H239" i="24" s="1"/>
  <c r="F238" i="24"/>
  <c r="H238" i="24" s="1"/>
  <c r="F237" i="24"/>
  <c r="H237" i="24" s="1"/>
  <c r="F236" i="24"/>
  <c r="H236" i="24" s="1"/>
  <c r="F235" i="24"/>
  <c r="H235" i="24" s="1"/>
  <c r="F234" i="24"/>
  <c r="H234" i="24" s="1"/>
  <c r="F233" i="24"/>
  <c r="H233" i="24" s="1"/>
  <c r="F232" i="24"/>
  <c r="H232" i="24" s="1"/>
  <c r="F231" i="24"/>
  <c r="H231" i="24" s="1"/>
  <c r="F230" i="24"/>
  <c r="H230" i="24" s="1"/>
  <c r="F229" i="24"/>
  <c r="H229" i="24" s="1"/>
  <c r="H228" i="24"/>
  <c r="F227" i="24"/>
  <c r="H227" i="24" s="1"/>
  <c r="F226" i="24"/>
  <c r="H226" i="24" s="1"/>
  <c r="F225" i="24"/>
  <c r="H225" i="24" s="1"/>
  <c r="F224" i="24"/>
  <c r="H224" i="24" s="1"/>
  <c r="F223" i="24"/>
  <c r="H223" i="24" s="1"/>
  <c r="F222" i="24"/>
  <c r="H222" i="24" s="1"/>
  <c r="F221" i="24"/>
  <c r="H221" i="24" s="1"/>
  <c r="F220" i="24"/>
  <c r="H220" i="24" s="1"/>
  <c r="F219" i="24"/>
  <c r="H219" i="24" s="1"/>
  <c r="F218" i="24"/>
  <c r="H218" i="24" s="1"/>
  <c r="F217" i="24"/>
  <c r="H217" i="24" s="1"/>
  <c r="F216" i="24"/>
  <c r="H216" i="24" s="1"/>
  <c r="F215" i="24"/>
  <c r="H215" i="24" s="1"/>
  <c r="F214" i="24"/>
  <c r="H214" i="24" s="1"/>
  <c r="F213" i="24"/>
  <c r="H213" i="24" s="1"/>
  <c r="F212" i="24"/>
  <c r="H212" i="24" s="1"/>
  <c r="F211" i="24"/>
  <c r="H211" i="24" s="1"/>
  <c r="F210" i="24"/>
  <c r="H210" i="24" s="1"/>
  <c r="F209" i="24"/>
  <c r="H209" i="24" s="1"/>
  <c r="F208" i="24"/>
  <c r="H208" i="24" s="1"/>
  <c r="F207" i="24"/>
  <c r="H207" i="24" s="1"/>
  <c r="F206" i="24"/>
  <c r="H206" i="24" s="1"/>
  <c r="F205" i="24"/>
  <c r="H205" i="24" s="1"/>
  <c r="F204" i="24"/>
  <c r="H204" i="24" s="1"/>
  <c r="F203" i="24"/>
  <c r="H203" i="24" s="1"/>
  <c r="F202" i="24"/>
  <c r="H202" i="24" s="1"/>
  <c r="F201" i="24"/>
  <c r="H201" i="24" s="1"/>
  <c r="F200" i="24"/>
  <c r="H200" i="24" s="1"/>
  <c r="F199" i="24"/>
  <c r="H199" i="24" s="1"/>
  <c r="F198" i="24"/>
  <c r="H198" i="24" s="1"/>
  <c r="F197" i="24"/>
  <c r="H197" i="24" s="1"/>
  <c r="F196" i="24"/>
  <c r="H196" i="24" s="1"/>
  <c r="F195" i="24"/>
  <c r="H195" i="24" s="1"/>
  <c r="F194" i="24"/>
  <c r="H194" i="24" s="1"/>
  <c r="F193" i="24"/>
  <c r="H193" i="24" s="1"/>
  <c r="F192" i="24"/>
  <c r="H192" i="24" s="1"/>
  <c r="F191" i="24"/>
  <c r="H191" i="24" s="1"/>
  <c r="F190" i="24"/>
  <c r="H190" i="24" s="1"/>
  <c r="F189" i="24"/>
  <c r="H189" i="24" s="1"/>
  <c r="F188" i="24"/>
  <c r="H188" i="24" s="1"/>
  <c r="F187" i="24"/>
  <c r="H187" i="24" s="1"/>
  <c r="F186" i="24"/>
  <c r="H186" i="24" s="1"/>
  <c r="F185" i="24"/>
  <c r="H185" i="24" s="1"/>
  <c r="F184" i="24"/>
  <c r="H184" i="24" s="1"/>
  <c r="F183" i="24"/>
  <c r="H183" i="24" s="1"/>
  <c r="F182" i="24"/>
  <c r="H182" i="24" s="1"/>
  <c r="F181" i="24"/>
  <c r="H181" i="24" s="1"/>
  <c r="F180" i="24"/>
  <c r="H180" i="24" s="1"/>
  <c r="F179" i="24"/>
  <c r="H179" i="24" s="1"/>
  <c r="F178" i="24"/>
  <c r="H178" i="24" s="1"/>
  <c r="F177" i="24"/>
  <c r="H177" i="24" s="1"/>
  <c r="F176" i="24"/>
  <c r="H176" i="24" s="1"/>
  <c r="F175" i="24"/>
  <c r="H175" i="24" s="1"/>
  <c r="F174" i="24"/>
  <c r="H174" i="24" s="1"/>
  <c r="F173" i="24"/>
  <c r="H173" i="24" s="1"/>
  <c r="F172" i="24"/>
  <c r="H172" i="24" s="1"/>
  <c r="F171" i="24"/>
  <c r="H171" i="24" s="1"/>
  <c r="F170" i="24"/>
  <c r="H170" i="24" s="1"/>
  <c r="F169" i="24"/>
  <c r="H169" i="24" s="1"/>
  <c r="F168" i="24"/>
  <c r="H168" i="24" s="1"/>
  <c r="F167" i="24"/>
  <c r="H167" i="24" s="1"/>
  <c r="F166" i="24"/>
  <c r="H166" i="24" s="1"/>
  <c r="F165" i="24"/>
  <c r="H165" i="24" s="1"/>
  <c r="F164" i="24"/>
  <c r="H164" i="24" s="1"/>
  <c r="F163" i="24"/>
  <c r="H163" i="24" s="1"/>
  <c r="F162" i="24"/>
  <c r="H162" i="24" s="1"/>
  <c r="F161" i="24"/>
  <c r="H161" i="24" s="1"/>
  <c r="F160" i="24"/>
  <c r="H160" i="24" s="1"/>
  <c r="F159" i="24"/>
  <c r="H159" i="24" s="1"/>
  <c r="F158" i="24"/>
  <c r="H158" i="24" s="1"/>
  <c r="F157" i="24"/>
  <c r="H157" i="24" s="1"/>
  <c r="F156" i="24"/>
  <c r="H156" i="24" s="1"/>
  <c r="F155" i="24"/>
  <c r="H155" i="24" s="1"/>
  <c r="F154" i="24"/>
  <c r="H154" i="24" s="1"/>
  <c r="F153" i="24"/>
  <c r="H153" i="24" s="1"/>
  <c r="F152" i="24"/>
  <c r="H152" i="24" s="1"/>
  <c r="F151" i="24"/>
  <c r="H151" i="24" s="1"/>
  <c r="F150" i="24"/>
  <c r="H150" i="24" s="1"/>
  <c r="F149" i="24"/>
  <c r="H149" i="24" s="1"/>
  <c r="F148" i="24"/>
  <c r="H148" i="24" s="1"/>
  <c r="F147" i="24"/>
  <c r="H147" i="24" s="1"/>
  <c r="F146" i="24"/>
  <c r="H146" i="24" s="1"/>
  <c r="F145" i="24"/>
  <c r="H145" i="24" s="1"/>
  <c r="F144" i="24"/>
  <c r="H144" i="24" s="1"/>
  <c r="F143" i="24"/>
  <c r="H143" i="24" s="1"/>
  <c r="F142" i="24"/>
  <c r="H142" i="24" s="1"/>
  <c r="F141" i="24"/>
  <c r="H141" i="24" s="1"/>
  <c r="F140" i="24"/>
  <c r="H140" i="24" s="1"/>
  <c r="F139" i="24"/>
  <c r="H139" i="24" s="1"/>
  <c r="F138" i="24"/>
  <c r="H138" i="24" s="1"/>
  <c r="F137" i="24"/>
  <c r="H137" i="24" s="1"/>
  <c r="F136" i="24"/>
  <c r="H136" i="24" s="1"/>
  <c r="F135" i="24"/>
  <c r="H135" i="24" s="1"/>
  <c r="F134" i="24"/>
  <c r="H134" i="24" s="1"/>
  <c r="F133" i="24"/>
  <c r="H133" i="24" s="1"/>
  <c r="F132" i="24"/>
  <c r="H132" i="24" s="1"/>
  <c r="F131" i="24"/>
  <c r="H131" i="24" s="1"/>
  <c r="F130" i="24"/>
  <c r="H130" i="24" s="1"/>
  <c r="F129" i="24"/>
  <c r="H129" i="24" s="1"/>
  <c r="F128" i="24"/>
  <c r="H128" i="24" s="1"/>
  <c r="F127" i="24"/>
  <c r="H127" i="24" s="1"/>
  <c r="F126" i="24"/>
  <c r="H126" i="24" s="1"/>
  <c r="F125" i="24"/>
  <c r="H125" i="24" s="1"/>
  <c r="F124" i="24"/>
  <c r="H124" i="24" s="1"/>
  <c r="F123" i="24"/>
  <c r="H123" i="24" s="1"/>
  <c r="F122" i="24"/>
  <c r="H122" i="24" s="1"/>
  <c r="F121" i="24"/>
  <c r="H121" i="24" s="1"/>
  <c r="F120" i="24"/>
  <c r="H120" i="24" s="1"/>
  <c r="F119" i="24"/>
  <c r="H119" i="24" s="1"/>
  <c r="F118" i="24"/>
  <c r="H118" i="24" s="1"/>
  <c r="F117" i="24"/>
  <c r="H117" i="24" s="1"/>
  <c r="F116" i="24"/>
  <c r="H116" i="24" s="1"/>
  <c r="F115" i="24"/>
  <c r="H115" i="24" s="1"/>
  <c r="F114" i="24"/>
  <c r="H114" i="24" s="1"/>
  <c r="F113" i="24"/>
  <c r="H113" i="24" s="1"/>
  <c r="F112" i="24"/>
  <c r="H112" i="24" s="1"/>
  <c r="F111" i="24"/>
  <c r="H111" i="24" s="1"/>
  <c r="F110" i="24"/>
  <c r="H110" i="24" s="1"/>
  <c r="F109" i="24"/>
  <c r="H109" i="24" s="1"/>
  <c r="F108" i="24"/>
  <c r="H108" i="24" s="1"/>
  <c r="F107" i="24"/>
  <c r="H107" i="24" s="1"/>
  <c r="F106" i="24"/>
  <c r="H106" i="24" s="1"/>
  <c r="F105" i="24"/>
  <c r="H105" i="24" s="1"/>
  <c r="F104" i="24"/>
  <c r="H104" i="24" s="1"/>
  <c r="F103" i="24"/>
  <c r="H103" i="24" s="1"/>
  <c r="F102" i="24"/>
  <c r="H102" i="24" s="1"/>
  <c r="F101" i="24"/>
  <c r="H101" i="24" s="1"/>
  <c r="F100" i="24"/>
  <c r="H100" i="24" s="1"/>
  <c r="F99" i="24"/>
  <c r="H99" i="24" s="1"/>
  <c r="F98" i="24"/>
  <c r="H98" i="24" s="1"/>
  <c r="F97" i="24"/>
  <c r="H97" i="24" s="1"/>
  <c r="F96" i="24"/>
  <c r="H96" i="24" s="1"/>
  <c r="F95" i="24"/>
  <c r="H95" i="24" s="1"/>
  <c r="F94" i="24"/>
  <c r="H94" i="24" s="1"/>
  <c r="F93" i="24"/>
  <c r="H93" i="24" s="1"/>
  <c r="F92" i="24"/>
  <c r="H92" i="24" s="1"/>
  <c r="F91" i="24"/>
  <c r="H91" i="24" s="1"/>
  <c r="F90" i="24"/>
  <c r="H90" i="24" s="1"/>
  <c r="F89" i="24"/>
  <c r="H89" i="24" s="1"/>
  <c r="F88" i="24"/>
  <c r="H88" i="24" s="1"/>
  <c r="F87" i="24"/>
  <c r="H87" i="24" s="1"/>
  <c r="F86" i="24"/>
  <c r="H86" i="24" s="1"/>
  <c r="F85" i="24"/>
  <c r="H85" i="24" s="1"/>
  <c r="F84" i="24"/>
  <c r="H84" i="24" s="1"/>
  <c r="F83" i="24"/>
  <c r="H83" i="24" s="1"/>
  <c r="F82" i="24"/>
  <c r="H82" i="24" s="1"/>
  <c r="F81" i="24"/>
  <c r="H81" i="24" s="1"/>
  <c r="F80" i="24"/>
  <c r="H80" i="24" s="1"/>
  <c r="F79" i="24"/>
  <c r="H79" i="24" s="1"/>
  <c r="F78" i="24"/>
  <c r="H78" i="24" s="1"/>
  <c r="F77" i="24"/>
  <c r="H77" i="24" s="1"/>
  <c r="F76" i="24"/>
  <c r="H76" i="24" s="1"/>
  <c r="F75" i="24"/>
  <c r="H75" i="24" s="1"/>
  <c r="F74" i="24"/>
  <c r="H74" i="24" s="1"/>
  <c r="F73" i="24"/>
  <c r="H73" i="24" s="1"/>
  <c r="F72" i="24"/>
  <c r="H72" i="24" s="1"/>
  <c r="F71" i="24"/>
  <c r="H71" i="24" s="1"/>
  <c r="F70" i="24"/>
  <c r="H70" i="24" s="1"/>
  <c r="F69" i="24"/>
  <c r="H69" i="24" s="1"/>
  <c r="F68" i="24"/>
  <c r="H68" i="24" s="1"/>
  <c r="F67" i="24"/>
  <c r="H67" i="24" s="1"/>
  <c r="F66" i="24"/>
  <c r="H66" i="24" s="1"/>
  <c r="F65" i="24"/>
  <c r="H65" i="24" s="1"/>
  <c r="F64" i="24"/>
  <c r="H64" i="24" s="1"/>
  <c r="F63" i="24"/>
  <c r="H63" i="24" s="1"/>
  <c r="F62" i="24"/>
  <c r="H62" i="24" s="1"/>
  <c r="F61" i="24"/>
  <c r="H61" i="24" s="1"/>
  <c r="F60" i="24"/>
  <c r="H60" i="24" s="1"/>
  <c r="F59" i="24"/>
  <c r="H59" i="24" s="1"/>
  <c r="F58" i="24"/>
  <c r="H58" i="24" s="1"/>
  <c r="F57" i="24"/>
  <c r="H57" i="24" s="1"/>
  <c r="F56" i="24"/>
  <c r="H56" i="24" s="1"/>
  <c r="F55" i="24"/>
  <c r="H55" i="24" s="1"/>
  <c r="F54" i="24"/>
  <c r="H54" i="24" s="1"/>
  <c r="F53" i="24"/>
  <c r="H53" i="24" s="1"/>
  <c r="F52" i="24"/>
  <c r="H52" i="24" s="1"/>
  <c r="F51" i="24"/>
  <c r="H51" i="24" s="1"/>
  <c r="F50" i="24"/>
  <c r="H50" i="24" s="1"/>
  <c r="F49" i="24"/>
  <c r="H49" i="24" s="1"/>
  <c r="F48" i="24"/>
  <c r="H48" i="24" s="1"/>
  <c r="F47" i="24"/>
  <c r="H47" i="24" s="1"/>
  <c r="F46" i="24"/>
  <c r="H46" i="24" s="1"/>
  <c r="F45" i="24"/>
  <c r="H45" i="24" s="1"/>
  <c r="F44" i="24"/>
  <c r="H44" i="24" s="1"/>
  <c r="F43" i="24"/>
  <c r="H43" i="24" s="1"/>
  <c r="F42" i="24"/>
  <c r="H42" i="24" s="1"/>
  <c r="F41" i="24"/>
  <c r="H41" i="24" s="1"/>
  <c r="F40" i="24"/>
  <c r="H40" i="24" s="1"/>
  <c r="F39" i="24"/>
  <c r="H39" i="24" s="1"/>
  <c r="F38" i="24"/>
  <c r="H38" i="24" s="1"/>
  <c r="F37" i="24"/>
  <c r="H37" i="24" s="1"/>
  <c r="F36" i="24"/>
  <c r="H36" i="24" s="1"/>
  <c r="F35" i="24"/>
  <c r="H35" i="24" s="1"/>
  <c r="F34" i="24"/>
  <c r="H34" i="24" s="1"/>
  <c r="F33" i="24"/>
  <c r="H33" i="24" s="1"/>
  <c r="F32" i="24"/>
  <c r="H32" i="24" s="1"/>
  <c r="F31" i="24"/>
  <c r="H31" i="24" s="1"/>
  <c r="F30" i="24"/>
  <c r="H30" i="24" s="1"/>
  <c r="F29" i="24"/>
  <c r="H29" i="24" s="1"/>
  <c r="F28" i="24"/>
  <c r="H28" i="24" s="1"/>
  <c r="F27" i="24"/>
  <c r="H27" i="24" s="1"/>
  <c r="F26" i="24"/>
  <c r="H26" i="24" s="1"/>
  <c r="F25" i="24"/>
  <c r="H25" i="24" s="1"/>
  <c r="F24" i="24"/>
  <c r="H24" i="24" s="1"/>
  <c r="F23" i="24"/>
  <c r="H23" i="24" s="1"/>
  <c r="F22" i="24"/>
  <c r="H22" i="24" s="1"/>
  <c r="F21" i="24"/>
  <c r="H21" i="24" s="1"/>
  <c r="F20" i="24"/>
  <c r="H20" i="24" s="1"/>
  <c r="F19" i="24"/>
  <c r="H19" i="24" s="1"/>
  <c r="F18" i="24"/>
  <c r="H18" i="24" s="1"/>
  <c r="F17" i="24"/>
  <c r="H17" i="24" s="1"/>
  <c r="F16" i="24"/>
  <c r="H16" i="24" s="1"/>
  <c r="F15" i="24"/>
  <c r="H15" i="24" s="1"/>
  <c r="F14" i="24"/>
  <c r="H14" i="24" s="1"/>
  <c r="F13" i="24"/>
  <c r="H13" i="24" s="1"/>
  <c r="F12" i="24"/>
  <c r="H12" i="24" s="1"/>
  <c r="F11" i="24"/>
  <c r="H11" i="24" s="1"/>
  <c r="F10" i="24"/>
  <c r="H10" i="24" s="1"/>
  <c r="F9" i="24"/>
  <c r="H9" i="24" s="1"/>
  <c r="F8" i="24"/>
  <c r="H8" i="24" s="1"/>
  <c r="F7" i="24"/>
  <c r="H7" i="24" s="1"/>
  <c r="F6" i="24"/>
  <c r="H6" i="24" s="1"/>
  <c r="Y2208" i="35"/>
  <c r="R2208" i="35"/>
  <c r="Y2207" i="35"/>
  <c r="R2207" i="35"/>
  <c r="Y2201" i="35"/>
  <c r="R2201" i="35"/>
  <c r="AE2201" i="35" s="1"/>
  <c r="Y2200" i="35"/>
  <c r="R2200" i="35"/>
  <c r="AE2200" i="35" s="1"/>
  <c r="Y2199" i="35"/>
  <c r="R2199" i="35"/>
  <c r="AE2199" i="35" s="1"/>
  <c r="AE2198" i="35"/>
  <c r="Y2198" i="35"/>
  <c r="R2198" i="35"/>
  <c r="AE2196" i="35"/>
  <c r="AC2196" i="35"/>
  <c r="AB2196" i="35"/>
  <c r="Y2196" i="35"/>
  <c r="AF2196" i="35" s="1"/>
  <c r="AE1586" i="35"/>
  <c r="Y1586" i="35"/>
  <c r="O1586" i="35"/>
  <c r="R1586" i="35" s="1"/>
  <c r="AC1586" i="35" s="1"/>
  <c r="AE1622" i="35"/>
  <c r="Y1622" i="35"/>
  <c r="O1622" i="35"/>
  <c r="R1622" i="35" s="1"/>
  <c r="AD1622" i="35" s="1"/>
  <c r="AE724" i="35"/>
  <c r="Y724" i="35"/>
  <c r="O724" i="35"/>
  <c r="R724" i="35" s="1"/>
  <c r="AD724" i="35" s="1"/>
  <c r="Y1888" i="35"/>
  <c r="O1888" i="35"/>
  <c r="R1888" i="35" s="1"/>
  <c r="AD1888" i="35" s="1"/>
  <c r="Y1225" i="35"/>
  <c r="O1225" i="35"/>
  <c r="R1225" i="35" s="1"/>
  <c r="AC1225" i="35" s="1"/>
  <c r="Y291" i="35"/>
  <c r="O291" i="35"/>
  <c r="R291" i="35" s="1"/>
  <c r="AE291" i="35" s="1"/>
  <c r="Y1551" i="35"/>
  <c r="O1551" i="35"/>
  <c r="R1551" i="35" s="1"/>
  <c r="AE1551" i="35" s="1"/>
  <c r="Y290" i="35"/>
  <c r="O290" i="35"/>
  <c r="R290" i="35" s="1"/>
  <c r="AC290" i="35" s="1"/>
  <c r="AE1173" i="35"/>
  <c r="Y1173" i="35"/>
  <c r="O1173" i="35"/>
  <c r="R1173" i="35" s="1"/>
  <c r="Y289" i="35"/>
  <c r="O289" i="35"/>
  <c r="R289" i="35" s="1"/>
  <c r="AC289" i="35" s="1"/>
  <c r="Y723" i="35"/>
  <c r="O723" i="35"/>
  <c r="R723" i="35" s="1"/>
  <c r="AE723" i="35" s="1"/>
  <c r="Y288" i="35"/>
  <c r="O288" i="35"/>
  <c r="R288" i="35" s="1"/>
  <c r="AC288" i="35" s="1"/>
  <c r="AE722" i="35"/>
  <c r="Y722" i="35"/>
  <c r="O722" i="35"/>
  <c r="R722" i="35" s="1"/>
  <c r="Y1172" i="35"/>
  <c r="O1172" i="35"/>
  <c r="R1172" i="35" s="1"/>
  <c r="AC1172" i="35" s="1"/>
  <c r="Y1171" i="35"/>
  <c r="O1171" i="35"/>
  <c r="R1171" i="35" s="1"/>
  <c r="AE1171" i="35" s="1"/>
  <c r="Y287" i="35"/>
  <c r="O287" i="35"/>
  <c r="R287" i="35" s="1"/>
  <c r="AC287" i="35" s="1"/>
  <c r="Y286" i="35"/>
  <c r="O286" i="35"/>
  <c r="R286" i="35" s="1"/>
  <c r="AE286" i="35" s="1"/>
  <c r="Y1550" i="35"/>
  <c r="O1550" i="35"/>
  <c r="R1550" i="35" s="1"/>
  <c r="AC1550" i="35" s="1"/>
  <c r="Y1807" i="35"/>
  <c r="O1807" i="35"/>
  <c r="R1807" i="35" s="1"/>
  <c r="AE1807" i="35" s="1"/>
  <c r="O285" i="35"/>
  <c r="R285" i="35" s="1"/>
  <c r="AC285" i="35" s="1"/>
  <c r="Y880" i="35"/>
  <c r="O880" i="35"/>
  <c r="R880" i="35" s="1"/>
  <c r="AE880" i="35" s="1"/>
  <c r="Y721" i="35"/>
  <c r="O721" i="35"/>
  <c r="R721" i="35" s="1"/>
  <c r="AC721" i="35" s="1"/>
  <c r="Y284" i="35"/>
  <c r="O284" i="35"/>
  <c r="R284" i="35" s="1"/>
  <c r="AE284" i="35" s="1"/>
  <c r="Y283" i="35"/>
  <c r="O283" i="35"/>
  <c r="R283" i="35" s="1"/>
  <c r="AC283" i="35" s="1"/>
  <c r="Y282" i="35"/>
  <c r="O282" i="35"/>
  <c r="R282" i="35" s="1"/>
  <c r="AE282" i="35" s="1"/>
  <c r="Y281" i="35"/>
  <c r="O281" i="35"/>
  <c r="R281" i="35" s="1"/>
  <c r="AC281" i="35" s="1"/>
  <c r="Y280" i="35"/>
  <c r="O280" i="35"/>
  <c r="R280" i="35" s="1"/>
  <c r="AE280" i="35" s="1"/>
  <c r="Y279" i="35"/>
  <c r="O279" i="35"/>
  <c r="R279" i="35" s="1"/>
  <c r="AC279" i="35" s="1"/>
  <c r="Y278" i="35"/>
  <c r="O278" i="35"/>
  <c r="R278" i="35" s="1"/>
  <c r="AE278" i="35" s="1"/>
  <c r="Y277" i="35"/>
  <c r="O277" i="35"/>
  <c r="R277" i="35" s="1"/>
  <c r="AC277" i="35" s="1"/>
  <c r="Y276" i="35"/>
  <c r="O276" i="35"/>
  <c r="R276" i="35" s="1"/>
  <c r="AE276" i="35" s="1"/>
  <c r="Y1970" i="35"/>
  <c r="O1970" i="35"/>
  <c r="R1970" i="35" s="1"/>
  <c r="AC1970" i="35" s="1"/>
  <c r="Y720" i="35"/>
  <c r="O720" i="35"/>
  <c r="R720" i="35" s="1"/>
  <c r="AC720" i="35" s="1"/>
  <c r="Y275" i="35"/>
  <c r="O275" i="35"/>
  <c r="R275" i="35" s="1"/>
  <c r="AE275" i="35" s="1"/>
  <c r="Y274" i="35"/>
  <c r="O274" i="35"/>
  <c r="R274" i="35" s="1"/>
  <c r="AE274" i="35" s="1"/>
  <c r="Y719" i="35"/>
  <c r="O719" i="35"/>
  <c r="R719" i="35" s="1"/>
  <c r="AB719" i="35" s="1"/>
  <c r="Y273" i="35"/>
  <c r="O273" i="35"/>
  <c r="R273" i="35" s="1"/>
  <c r="AE273" i="35" s="1"/>
  <c r="Y1665" i="35"/>
  <c r="O1665" i="35"/>
  <c r="R1665" i="35" s="1"/>
  <c r="AB1665" i="35" s="1"/>
  <c r="Y1664" i="35"/>
  <c r="O1664" i="35"/>
  <c r="R1664" i="35" s="1"/>
  <c r="AD1664" i="35" s="1"/>
  <c r="Y983" i="35"/>
  <c r="O983" i="35"/>
  <c r="R983" i="35" s="1"/>
  <c r="AE983" i="35" s="1"/>
  <c r="Y718" i="35"/>
  <c r="O718" i="35"/>
  <c r="R718" i="35" s="1"/>
  <c r="AD718" i="35" s="1"/>
  <c r="O717" i="35"/>
  <c r="R717" i="35" s="1"/>
  <c r="Y879" i="35"/>
  <c r="O879" i="35"/>
  <c r="R879" i="35" s="1"/>
  <c r="AE879" i="35" s="1"/>
  <c r="Y1585" i="35"/>
  <c r="O1585" i="35"/>
  <c r="R1585" i="35" s="1"/>
  <c r="AB1585" i="35" s="1"/>
  <c r="Y1887" i="35"/>
  <c r="O1887" i="35"/>
  <c r="R1887" i="35" s="1"/>
  <c r="AE1887" i="35" s="1"/>
  <c r="Y1170" i="35"/>
  <c r="O1170" i="35"/>
  <c r="R1170" i="35" s="1"/>
  <c r="AB1170" i="35" s="1"/>
  <c r="Y1700" i="35"/>
  <c r="O1700" i="35"/>
  <c r="R1700" i="35" s="1"/>
  <c r="AD1700" i="35" s="1"/>
  <c r="Y272" i="35"/>
  <c r="O272" i="35"/>
  <c r="R272" i="35" s="1"/>
  <c r="AE272" i="35" s="1"/>
  <c r="Y271" i="35"/>
  <c r="O271" i="35"/>
  <c r="R271" i="35" s="1"/>
  <c r="AD271" i="35" s="1"/>
  <c r="Y270" i="35"/>
  <c r="O270" i="35"/>
  <c r="R270" i="35" s="1"/>
  <c r="AE270" i="35" s="1"/>
  <c r="Y269" i="35"/>
  <c r="O269" i="35"/>
  <c r="R269" i="35" s="1"/>
  <c r="AE269" i="35" s="1"/>
  <c r="Y268" i="35"/>
  <c r="O268" i="35"/>
  <c r="R268" i="35" s="1"/>
  <c r="AE268" i="35" s="1"/>
  <c r="Y716" i="35"/>
  <c r="O716" i="35"/>
  <c r="R716" i="35" s="1"/>
  <c r="AD716" i="35" s="1"/>
  <c r="Y267" i="35"/>
  <c r="O267" i="35"/>
  <c r="R267" i="35" s="1"/>
  <c r="AD267" i="35" s="1"/>
  <c r="Y266" i="35"/>
  <c r="O266" i="35"/>
  <c r="R266" i="35" s="1"/>
  <c r="AD266" i="35" s="1"/>
  <c r="Y265" i="35"/>
  <c r="O265" i="35"/>
  <c r="R265" i="35" s="1"/>
  <c r="AD265" i="35" s="1"/>
  <c r="Y1663" i="35"/>
  <c r="O1663" i="35"/>
  <c r="R1663" i="35" s="1"/>
  <c r="AB1663" i="35" s="1"/>
  <c r="Y1806" i="35"/>
  <c r="O1806" i="35"/>
  <c r="R1806" i="35" s="1"/>
  <c r="AD1806" i="35" s="1"/>
  <c r="Y1462" i="35"/>
  <c r="O1462" i="35"/>
  <c r="R1462" i="35" s="1"/>
  <c r="AE1462" i="35" s="1"/>
  <c r="Y264" i="35"/>
  <c r="O264" i="35"/>
  <c r="R264" i="35" s="1"/>
  <c r="AE264" i="35" s="1"/>
  <c r="Y715" i="35"/>
  <c r="O715" i="35"/>
  <c r="R715" i="35" s="1"/>
  <c r="AD715" i="35" s="1"/>
  <c r="Y263" i="35"/>
  <c r="O263" i="35"/>
  <c r="R263" i="35" s="1"/>
  <c r="Y714" i="35"/>
  <c r="O714" i="35"/>
  <c r="R714" i="35" s="1"/>
  <c r="AE714" i="35" s="1"/>
  <c r="Y262" i="35"/>
  <c r="O262" i="35"/>
  <c r="R262" i="35" s="1"/>
  <c r="Y261" i="35"/>
  <c r="O261" i="35"/>
  <c r="R261" i="35" s="1"/>
  <c r="Y260" i="35"/>
  <c r="O260" i="35"/>
  <c r="R260" i="35" s="1"/>
  <c r="AE260" i="35" s="1"/>
  <c r="Y1549" i="35"/>
  <c r="O1549" i="35"/>
  <c r="R1549" i="35" s="1"/>
  <c r="AD1549" i="35" s="1"/>
  <c r="Y713" i="35"/>
  <c r="O713" i="35"/>
  <c r="R713" i="35" s="1"/>
  <c r="AB713" i="35" s="1"/>
  <c r="Y1452" i="35"/>
  <c r="O1452" i="35"/>
  <c r="R1452" i="35" s="1"/>
  <c r="AE1452" i="35" s="1"/>
  <c r="Y259" i="35"/>
  <c r="O259" i="35"/>
  <c r="R259" i="35" s="1"/>
  <c r="Y876" i="35"/>
  <c r="O876" i="35"/>
  <c r="R876" i="35" s="1"/>
  <c r="AD876" i="35" s="1"/>
  <c r="Y1662" i="35"/>
  <c r="O1662" i="35"/>
  <c r="R1662" i="35" s="1"/>
  <c r="AE1662" i="35" s="1"/>
  <c r="AE875" i="35"/>
  <c r="Y875" i="35"/>
  <c r="O875" i="35"/>
  <c r="R875" i="35" s="1"/>
  <c r="AD875" i="35" s="1"/>
  <c r="Y1621" i="35"/>
  <c r="O1621" i="35"/>
  <c r="R1621" i="35" s="1"/>
  <c r="AE1621" i="35" s="1"/>
  <c r="Y874" i="35"/>
  <c r="O874" i="35"/>
  <c r="R874" i="35" s="1"/>
  <c r="AD874" i="35" s="1"/>
  <c r="Y873" i="35"/>
  <c r="O873" i="35"/>
  <c r="R873" i="35" s="1"/>
  <c r="AE873" i="35" s="1"/>
  <c r="Y1074" i="35"/>
  <c r="O1074" i="35"/>
  <c r="R1074" i="35" s="1"/>
  <c r="AD1074" i="35" s="1"/>
  <c r="Y1073" i="35"/>
  <c r="O1073" i="35"/>
  <c r="R1073" i="35" s="1"/>
  <c r="AD1073" i="35" s="1"/>
  <c r="Y1805" i="35"/>
  <c r="O1805" i="35"/>
  <c r="R1805" i="35" s="1"/>
  <c r="AD1805" i="35" s="1"/>
  <c r="AE1316" i="35"/>
  <c r="Y1316" i="35"/>
  <c r="O1316" i="35"/>
  <c r="R1316" i="35" s="1"/>
  <c r="Y706" i="35"/>
  <c r="O706" i="35"/>
  <c r="R706" i="35" s="1"/>
  <c r="AD706" i="35" s="1"/>
  <c r="Y872" i="35"/>
  <c r="O872" i="35"/>
  <c r="R872" i="35" s="1"/>
  <c r="AE872" i="35" s="1"/>
  <c r="Y871" i="35"/>
  <c r="O871" i="35"/>
  <c r="R871" i="35" s="1"/>
  <c r="AD871" i="35" s="1"/>
  <c r="Y870" i="35"/>
  <c r="O870" i="35"/>
  <c r="R870" i="35" s="1"/>
  <c r="AE870" i="35" s="1"/>
  <c r="Y869" i="35"/>
  <c r="O869" i="35"/>
  <c r="R869" i="35" s="1"/>
  <c r="AD869" i="35" s="1"/>
  <c r="Y257" i="35"/>
  <c r="O257" i="35"/>
  <c r="R257" i="35" s="1"/>
  <c r="AD257" i="35" s="1"/>
  <c r="Y256" i="35"/>
  <c r="O256" i="35"/>
  <c r="R256" i="35" s="1"/>
  <c r="AD256" i="35" s="1"/>
  <c r="Y969" i="35"/>
  <c r="O969" i="35"/>
  <c r="R969" i="35" s="1"/>
  <c r="AE969" i="35" s="1"/>
  <c r="Y705" i="35"/>
  <c r="O705" i="35"/>
  <c r="R705" i="35" s="1"/>
  <c r="AD705" i="35" s="1"/>
  <c r="Y1432" i="35"/>
  <c r="O1432" i="35"/>
  <c r="R1432" i="35" s="1"/>
  <c r="AE1432" i="35" s="1"/>
  <c r="Y704" i="35"/>
  <c r="O704" i="35"/>
  <c r="R704" i="35" s="1"/>
  <c r="AD704" i="35" s="1"/>
  <c r="Y255" i="35"/>
  <c r="O255" i="35"/>
  <c r="R255" i="35" s="1"/>
  <c r="AE255" i="35" s="1"/>
  <c r="Y1699" i="35"/>
  <c r="O1699" i="35"/>
  <c r="R1699" i="35" s="1"/>
  <c r="AD1699" i="35" s="1"/>
  <c r="AE254" i="35"/>
  <c r="Y254" i="35"/>
  <c r="O254" i="35"/>
  <c r="R254" i="35" s="1"/>
  <c r="AD254" i="35" s="1"/>
  <c r="Y253" i="35"/>
  <c r="O253" i="35"/>
  <c r="R253" i="35" s="1"/>
  <c r="AD253" i="35" s="1"/>
  <c r="Y1885" i="35"/>
  <c r="O1885" i="35"/>
  <c r="R1885" i="35" s="1"/>
  <c r="AE1885" i="35" s="1"/>
  <c r="O252" i="35"/>
  <c r="R252" i="35" s="1"/>
  <c r="Y1315" i="35"/>
  <c r="O1315" i="35"/>
  <c r="R1315" i="35" s="1"/>
  <c r="AE1315" i="35" s="1"/>
  <c r="Y1698" i="35"/>
  <c r="O1698" i="35"/>
  <c r="R1698" i="35" s="1"/>
  <c r="AD1698" i="35" s="1"/>
  <c r="Y1697" i="35"/>
  <c r="O1697" i="35"/>
  <c r="R1697" i="35" s="1"/>
  <c r="AE1697" i="35" s="1"/>
  <c r="AE1486" i="35"/>
  <c r="Y1486" i="35"/>
  <c r="O1486" i="35"/>
  <c r="R1486" i="35" s="1"/>
  <c r="AD1486" i="35" s="1"/>
  <c r="Y1696" i="35"/>
  <c r="O1696" i="35"/>
  <c r="R1696" i="35" s="1"/>
  <c r="AD1696" i="35" s="1"/>
  <c r="Y1547" i="35"/>
  <c r="O1547" i="35"/>
  <c r="R1547" i="35" s="1"/>
  <c r="AD1547" i="35" s="1"/>
  <c r="Y1450" i="35"/>
  <c r="O1450" i="35"/>
  <c r="R1450" i="35" s="1"/>
  <c r="AE1450" i="35" s="1"/>
  <c r="Y703" i="35"/>
  <c r="O703" i="35"/>
  <c r="R703" i="35" s="1"/>
  <c r="AD703" i="35" s="1"/>
  <c r="Y702" i="35"/>
  <c r="O702" i="35"/>
  <c r="R702" i="35" s="1"/>
  <c r="AE702" i="35" s="1"/>
  <c r="Y1969" i="35"/>
  <c r="O1969" i="35"/>
  <c r="R1969" i="35" s="1"/>
  <c r="AD1969" i="35" s="1"/>
  <c r="Y1661" i="35"/>
  <c r="O1661" i="35"/>
  <c r="R1661" i="35" s="1"/>
  <c r="AE1661" i="35" s="1"/>
  <c r="Y1944" i="35"/>
  <c r="O1944" i="35"/>
  <c r="R1944" i="35" s="1"/>
  <c r="AD1944" i="35" s="1"/>
  <c r="Y1431" i="35"/>
  <c r="O1431" i="35"/>
  <c r="R1431" i="35" s="1"/>
  <c r="AD1431" i="35" s="1"/>
  <c r="Y1485" i="35"/>
  <c r="O1485" i="35"/>
  <c r="R1485" i="35" s="1"/>
  <c r="AD1485" i="35" s="1"/>
  <c r="Y251" i="35"/>
  <c r="O251" i="35"/>
  <c r="R251" i="35" s="1"/>
  <c r="AE251" i="35" s="1"/>
  <c r="Y701" i="35"/>
  <c r="O701" i="35"/>
  <c r="R701" i="35" s="1"/>
  <c r="AD701" i="35" s="1"/>
  <c r="Y1983" i="35"/>
  <c r="O1983" i="35"/>
  <c r="R1983" i="35" s="1"/>
  <c r="AD1983" i="35" s="1"/>
  <c r="Y1982" i="35"/>
  <c r="O1982" i="35"/>
  <c r="R1982" i="35" s="1"/>
  <c r="AE1982" i="35" s="1"/>
  <c r="Y1981" i="35"/>
  <c r="O1981" i="35"/>
  <c r="R1981" i="35" s="1"/>
  <c r="AE1981" i="35" s="1"/>
  <c r="Y1974" i="35"/>
  <c r="R1974" i="35"/>
  <c r="Y1968" i="35"/>
  <c r="O1968" i="35"/>
  <c r="R1968" i="35" s="1"/>
  <c r="AD1968" i="35" s="1"/>
  <c r="Y1967" i="35"/>
  <c r="O1967" i="35"/>
  <c r="R1967" i="35" s="1"/>
  <c r="AE1967" i="35" s="1"/>
  <c r="AE1966" i="35"/>
  <c r="Y1966" i="35"/>
  <c r="R1966" i="35"/>
  <c r="Y1965" i="35"/>
  <c r="R1965" i="35"/>
  <c r="Y1964" i="35"/>
  <c r="R1964" i="35"/>
  <c r="AD1964" i="35" s="1"/>
  <c r="Y1963" i="35"/>
  <c r="O1963" i="35"/>
  <c r="R1963" i="35" s="1"/>
  <c r="Y1962" i="35"/>
  <c r="O1962" i="35"/>
  <c r="R1962" i="35" s="1"/>
  <c r="Y1961" i="35"/>
  <c r="R1961" i="35"/>
  <c r="AD1961" i="35" s="1"/>
  <c r="Y1960" i="35"/>
  <c r="R1960" i="35"/>
  <c r="AD1960" i="35" s="1"/>
  <c r="Y1959" i="35"/>
  <c r="O1959" i="35"/>
  <c r="R1959" i="35" s="1"/>
  <c r="AE1959" i="35" s="1"/>
  <c r="Y1958" i="35"/>
  <c r="O1958" i="35"/>
  <c r="R1958" i="35" s="1"/>
  <c r="AC1958" i="35" s="1"/>
  <c r="Y1957" i="35"/>
  <c r="O1957" i="35"/>
  <c r="R1957" i="35" s="1"/>
  <c r="Y1956" i="35"/>
  <c r="M1956" i="35"/>
  <c r="O1956" i="35" s="1"/>
  <c r="R1956" i="35" s="1"/>
  <c r="AE1956" i="35" s="1"/>
  <c r="Y1955" i="35"/>
  <c r="O1955" i="35"/>
  <c r="R1955" i="35" s="1"/>
  <c r="AB1955" i="35" s="1"/>
  <c r="Y1954" i="35"/>
  <c r="O1954" i="35"/>
  <c r="R1954" i="35" s="1"/>
  <c r="Y1953" i="35"/>
  <c r="O1953" i="35"/>
  <c r="R1953" i="35" s="1"/>
  <c r="AD1953" i="35" s="1"/>
  <c r="Y1952" i="35"/>
  <c r="O1952" i="35"/>
  <c r="R1952" i="35" s="1"/>
  <c r="AD1952" i="35" s="1"/>
  <c r="Y1951" i="35"/>
  <c r="O1951" i="35"/>
  <c r="R1951" i="35" s="1"/>
  <c r="AE1951" i="35" s="1"/>
  <c r="Y1950" i="35"/>
  <c r="O1950" i="35"/>
  <c r="R1950" i="35" s="1"/>
  <c r="Y1943" i="35"/>
  <c r="R1943" i="35"/>
  <c r="AE1943" i="35" s="1"/>
  <c r="Y1942" i="35"/>
  <c r="R1942" i="35"/>
  <c r="AE1942" i="35" s="1"/>
  <c r="Y1941" i="35"/>
  <c r="R1941" i="35"/>
  <c r="AD1941" i="35" s="1"/>
  <c r="Y1940" i="35"/>
  <c r="O1940" i="35"/>
  <c r="R1940" i="35" s="1"/>
  <c r="AE1940" i="35" s="1"/>
  <c r="Y1939" i="35"/>
  <c r="O1939" i="35"/>
  <c r="R1939" i="35" s="1"/>
  <c r="AC1939" i="35" s="1"/>
  <c r="Y1938" i="35"/>
  <c r="O1938" i="35"/>
  <c r="R1938" i="35" s="1"/>
  <c r="AE1938" i="35" s="1"/>
  <c r="Y1937" i="35"/>
  <c r="O1937" i="35"/>
  <c r="R1937" i="35" s="1"/>
  <c r="AC1937" i="35" s="1"/>
  <c r="Y1936" i="35"/>
  <c r="O1936" i="35"/>
  <c r="R1936" i="35" s="1"/>
  <c r="AE1936" i="35" s="1"/>
  <c r="Y1935" i="35"/>
  <c r="O1935" i="35"/>
  <c r="R1935" i="35" s="1"/>
  <c r="AC1935" i="35" s="1"/>
  <c r="Y1934" i="35"/>
  <c r="R1934" i="35"/>
  <c r="AE1934" i="35" s="1"/>
  <c r="Y1933" i="35"/>
  <c r="R1933" i="35"/>
  <c r="AD1933" i="35" s="1"/>
  <c r="Y1932" i="35"/>
  <c r="R1932" i="35"/>
  <c r="AD1932" i="35" s="1"/>
  <c r="Y1931" i="35"/>
  <c r="R1931" i="35"/>
  <c r="AC1931" i="35" s="1"/>
  <c r="Y1930" i="35"/>
  <c r="R1930" i="35"/>
  <c r="AD1930" i="35" s="1"/>
  <c r="Y1929" i="35"/>
  <c r="R1929" i="35"/>
  <c r="Y1928" i="35"/>
  <c r="R1928" i="35"/>
  <c r="AE1928" i="35" s="1"/>
  <c r="Y1927" i="35"/>
  <c r="R1927" i="35"/>
  <c r="AE1927" i="35" s="1"/>
  <c r="Y1926" i="35"/>
  <c r="R1926" i="35"/>
  <c r="Y1925" i="35"/>
  <c r="R1925" i="35"/>
  <c r="AD1925" i="35" s="1"/>
  <c r="Y1924" i="35"/>
  <c r="R1924" i="35"/>
  <c r="Y1923" i="35"/>
  <c r="O1923" i="35"/>
  <c r="R1923" i="35" s="1"/>
  <c r="Y1922" i="35"/>
  <c r="O1922" i="35"/>
  <c r="R1922" i="35" s="1"/>
  <c r="Y1921" i="35"/>
  <c r="O1921" i="35"/>
  <c r="R1921" i="35" s="1"/>
  <c r="Y1920" i="35"/>
  <c r="O1920" i="35"/>
  <c r="R1920" i="35" s="1"/>
  <c r="AD1920" i="35" s="1"/>
  <c r="Y1919" i="35"/>
  <c r="O1919" i="35"/>
  <c r="R1919" i="35" s="1"/>
  <c r="Y1918" i="35"/>
  <c r="O1918" i="35"/>
  <c r="R1918" i="35" s="1"/>
  <c r="Y1917" i="35"/>
  <c r="O1917" i="35"/>
  <c r="R1917" i="35" s="1"/>
  <c r="AC1917" i="35" s="1"/>
  <c r="Y1916" i="35"/>
  <c r="O1916" i="35"/>
  <c r="R1916" i="35" s="1"/>
  <c r="Y1915" i="35"/>
  <c r="R1915" i="35"/>
  <c r="Y1914" i="35"/>
  <c r="O1914" i="35"/>
  <c r="R1914" i="35" s="1"/>
  <c r="AE1914" i="35" s="1"/>
  <c r="Y1913" i="35"/>
  <c r="O1913" i="35"/>
  <c r="R1913" i="35" s="1"/>
  <c r="Y1912" i="35"/>
  <c r="O1912" i="35"/>
  <c r="R1912" i="35" s="1"/>
  <c r="AE1912" i="35" s="1"/>
  <c r="Y1911" i="35"/>
  <c r="O1911" i="35"/>
  <c r="R1911" i="35" s="1"/>
  <c r="Y1910" i="35"/>
  <c r="O1910" i="35"/>
  <c r="R1910" i="35" s="1"/>
  <c r="Y1909" i="35"/>
  <c r="O1909" i="35"/>
  <c r="R1909" i="35" s="1"/>
  <c r="Y1908" i="35"/>
  <c r="O1908" i="35"/>
  <c r="R1908" i="35" s="1"/>
  <c r="AE1908" i="35" s="1"/>
  <c r="Y1907" i="35"/>
  <c r="O1907" i="35"/>
  <c r="R1907" i="35" s="1"/>
  <c r="AB1907" i="35" s="1"/>
  <c r="Y1906" i="35"/>
  <c r="O1906" i="35"/>
  <c r="R1906" i="35" s="1"/>
  <c r="AE1906" i="35" s="1"/>
  <c r="Y1905" i="35"/>
  <c r="O1905" i="35"/>
  <c r="R1905" i="35" s="1"/>
  <c r="Y1904" i="35"/>
  <c r="O1904" i="35"/>
  <c r="R1904" i="35" s="1"/>
  <c r="AE1904" i="35" s="1"/>
  <c r="Y1903" i="35"/>
  <c r="O1903" i="35"/>
  <c r="R1903" i="35" s="1"/>
  <c r="Y1902" i="35"/>
  <c r="O1902" i="35"/>
  <c r="R1902" i="35" s="1"/>
  <c r="Y1901" i="35"/>
  <c r="O1901" i="35"/>
  <c r="R1901" i="35" s="1"/>
  <c r="AC1901" i="35" s="1"/>
  <c r="Y1900" i="35"/>
  <c r="O1900" i="35"/>
  <c r="R1900" i="35" s="1"/>
  <c r="Y1899" i="35"/>
  <c r="O1899" i="35"/>
  <c r="R1899" i="35" s="1"/>
  <c r="Y1898" i="35"/>
  <c r="O1898" i="35"/>
  <c r="R1898" i="35" s="1"/>
  <c r="AE1898" i="35" s="1"/>
  <c r="Y1897" i="35"/>
  <c r="O1897" i="35"/>
  <c r="R1897" i="35" s="1"/>
  <c r="Y1896" i="35"/>
  <c r="O1896" i="35"/>
  <c r="R1896" i="35" s="1"/>
  <c r="AC1896" i="35" s="1"/>
  <c r="Y1895" i="35"/>
  <c r="O1895" i="35"/>
  <c r="R1895" i="35" s="1"/>
  <c r="Y1894" i="35"/>
  <c r="O1894" i="35"/>
  <c r="R1894" i="35" s="1"/>
  <c r="AC1894" i="35" s="1"/>
  <c r="Y1884" i="35"/>
  <c r="R1884" i="35"/>
  <c r="AE1884" i="35" s="1"/>
  <c r="Y1883" i="35"/>
  <c r="R1883" i="35"/>
  <c r="AE1883" i="35" s="1"/>
  <c r="Y1882" i="35"/>
  <c r="O1882" i="35"/>
  <c r="R1882" i="35" s="1"/>
  <c r="Y1881" i="35"/>
  <c r="O1881" i="35"/>
  <c r="R1881" i="35" s="1"/>
  <c r="Y1880" i="35"/>
  <c r="O1880" i="35"/>
  <c r="R1880" i="35" s="1"/>
  <c r="Y1879" i="35"/>
  <c r="O1879" i="35"/>
  <c r="R1879" i="35" s="1"/>
  <c r="Y1878" i="35"/>
  <c r="O1878" i="35"/>
  <c r="R1878" i="35" s="1"/>
  <c r="Y1877" i="35"/>
  <c r="R1877" i="35"/>
  <c r="AE1877" i="35" s="1"/>
  <c r="Y1876" i="35"/>
  <c r="R1876" i="35"/>
  <c r="Y1875" i="35"/>
  <c r="R1875" i="35"/>
  <c r="AD1875" i="35" s="1"/>
  <c r="Y1874" i="35"/>
  <c r="R1874" i="35"/>
  <c r="Y1873" i="35"/>
  <c r="R1873" i="35"/>
  <c r="AE1873" i="35" s="1"/>
  <c r="Y1872" i="35"/>
  <c r="R1872" i="35"/>
  <c r="Y1871" i="35"/>
  <c r="R1871" i="35"/>
  <c r="AE1871" i="35" s="1"/>
  <c r="Y1870" i="35"/>
  <c r="R1870" i="35"/>
  <c r="Y1869" i="35"/>
  <c r="R1869" i="35"/>
  <c r="AE1869" i="35" s="1"/>
  <c r="Y1868" i="35"/>
  <c r="R1868" i="35"/>
  <c r="Y1867" i="35"/>
  <c r="R1867" i="35"/>
  <c r="AE1867" i="35" s="1"/>
  <c r="Y1866" i="35"/>
  <c r="R1866" i="35"/>
  <c r="Y1865" i="35"/>
  <c r="R1865" i="35"/>
  <c r="AE1865" i="35" s="1"/>
  <c r="Y1864" i="35"/>
  <c r="O1864" i="35"/>
  <c r="R1864" i="35" s="1"/>
  <c r="AD1864" i="35" s="1"/>
  <c r="Y1863" i="35"/>
  <c r="O1863" i="35"/>
  <c r="R1863" i="35" s="1"/>
  <c r="Y1862" i="35"/>
  <c r="O1862" i="35"/>
  <c r="R1862" i="35" s="1"/>
  <c r="Y1861" i="35"/>
  <c r="O1861" i="35"/>
  <c r="R1861" i="35" s="1"/>
  <c r="Y1860" i="35"/>
  <c r="O1860" i="35"/>
  <c r="R1860" i="35" s="1"/>
  <c r="AD1860" i="35" s="1"/>
  <c r="Y1859" i="35"/>
  <c r="O1859" i="35"/>
  <c r="R1859" i="35" s="1"/>
  <c r="AD1859" i="35" s="1"/>
  <c r="Y1858" i="35"/>
  <c r="O1858" i="35"/>
  <c r="R1858" i="35" s="1"/>
  <c r="Y1857" i="35"/>
  <c r="O1857" i="35"/>
  <c r="R1857" i="35" s="1"/>
  <c r="Y1856" i="35"/>
  <c r="O1856" i="35"/>
  <c r="R1856" i="35" s="1"/>
  <c r="AE1856" i="35" s="1"/>
  <c r="Y1855" i="35"/>
  <c r="O1855" i="35"/>
  <c r="R1855" i="35" s="1"/>
  <c r="AE1855" i="35" s="1"/>
  <c r="Y1854" i="35"/>
  <c r="O1854" i="35"/>
  <c r="R1854" i="35" s="1"/>
  <c r="AD1854" i="35" s="1"/>
  <c r="Y1853" i="35"/>
  <c r="O1853" i="35"/>
  <c r="R1853" i="35" s="1"/>
  <c r="AE1853" i="35" s="1"/>
  <c r="Y1852" i="35"/>
  <c r="O1852" i="35"/>
  <c r="R1852" i="35" s="1"/>
  <c r="Y1851" i="35"/>
  <c r="O1851" i="35"/>
  <c r="R1851" i="35" s="1"/>
  <c r="Y1850" i="35"/>
  <c r="O1850" i="35"/>
  <c r="R1850" i="35" s="1"/>
  <c r="AC1850" i="35" s="1"/>
  <c r="Y1849" i="35"/>
  <c r="R1849" i="35"/>
  <c r="AC1849" i="35" s="1"/>
  <c r="Y1848" i="35"/>
  <c r="R1848" i="35"/>
  <c r="Y1847" i="35"/>
  <c r="R1847" i="35"/>
  <c r="Y1846" i="35"/>
  <c r="R1846" i="35"/>
  <c r="AE1846" i="35" s="1"/>
  <c r="Y1845" i="35"/>
  <c r="O1845" i="35"/>
  <c r="R1845" i="35" s="1"/>
  <c r="AD1845" i="35" s="1"/>
  <c r="Y1844" i="35"/>
  <c r="O1844" i="35"/>
  <c r="R1844" i="35" s="1"/>
  <c r="AC1844" i="35" s="1"/>
  <c r="Y1843" i="35"/>
  <c r="O1843" i="35"/>
  <c r="R1843" i="35" s="1"/>
  <c r="AD1843" i="35" s="1"/>
  <c r="Y1842" i="35"/>
  <c r="O1842" i="35"/>
  <c r="R1842" i="35" s="1"/>
  <c r="Y1841" i="35"/>
  <c r="O1841" i="35"/>
  <c r="R1841" i="35" s="1"/>
  <c r="AE1841" i="35" s="1"/>
  <c r="Y1840" i="35"/>
  <c r="O1840" i="35"/>
  <c r="R1840" i="35" s="1"/>
  <c r="Y1839" i="35"/>
  <c r="O1839" i="35"/>
  <c r="R1839" i="35" s="1"/>
  <c r="AE1839" i="35" s="1"/>
  <c r="Y1838" i="35"/>
  <c r="O1838" i="35"/>
  <c r="R1838" i="35" s="1"/>
  <c r="AD1838" i="35" s="1"/>
  <c r="Y1837" i="35"/>
  <c r="O1837" i="35"/>
  <c r="R1837" i="35" s="1"/>
  <c r="AD1837" i="35" s="1"/>
  <c r="Y1836" i="35"/>
  <c r="M1836" i="35"/>
  <c r="O1836" i="35" s="1"/>
  <c r="R1836" i="35" s="1"/>
  <c r="Y1835" i="35"/>
  <c r="O1835" i="35"/>
  <c r="R1835" i="35" s="1"/>
  <c r="Y1834" i="35"/>
  <c r="O1834" i="35"/>
  <c r="R1834" i="35" s="1"/>
  <c r="AE1834" i="35" s="1"/>
  <c r="Y1833" i="35"/>
  <c r="O1833" i="35"/>
  <c r="R1833" i="35" s="1"/>
  <c r="Y1832" i="35"/>
  <c r="O1832" i="35"/>
  <c r="R1832" i="35" s="1"/>
  <c r="AE1832" i="35" s="1"/>
  <c r="Y1831" i="35"/>
  <c r="O1831" i="35"/>
  <c r="R1831" i="35" s="1"/>
  <c r="Y1830" i="35"/>
  <c r="O1830" i="35"/>
  <c r="R1830" i="35" s="1"/>
  <c r="Y1829" i="35"/>
  <c r="O1829" i="35"/>
  <c r="R1829" i="35" s="1"/>
  <c r="Y1828" i="35"/>
  <c r="O1828" i="35"/>
  <c r="R1828" i="35" s="1"/>
  <c r="Y1827" i="35"/>
  <c r="O1827" i="35"/>
  <c r="R1827" i="35" s="1"/>
  <c r="Y1826" i="35"/>
  <c r="O1826" i="35"/>
  <c r="R1826" i="35" s="1"/>
  <c r="Y1825" i="35"/>
  <c r="O1825" i="35"/>
  <c r="R1825" i="35" s="1"/>
  <c r="Y1824" i="35"/>
  <c r="O1824" i="35"/>
  <c r="R1824" i="35" s="1"/>
  <c r="AE1824" i="35" s="1"/>
  <c r="Y1823" i="35"/>
  <c r="O1823" i="35"/>
  <c r="R1823" i="35" s="1"/>
  <c r="Y1822" i="35"/>
  <c r="O1822" i="35"/>
  <c r="R1822" i="35" s="1"/>
  <c r="Y1821" i="35"/>
  <c r="O1821" i="35"/>
  <c r="R1821" i="35" s="1"/>
  <c r="Y1820" i="35"/>
  <c r="O1820" i="35"/>
  <c r="R1820" i="35" s="1"/>
  <c r="Y1804" i="35"/>
  <c r="R1804" i="35"/>
  <c r="AE1804" i="35" s="1"/>
  <c r="Y1803" i="35"/>
  <c r="R1803" i="35"/>
  <c r="AD1803" i="35" s="1"/>
  <c r="Y1802" i="35"/>
  <c r="R1802" i="35"/>
  <c r="AE1802" i="35" s="1"/>
  <c r="Y1801" i="35"/>
  <c r="O1801" i="35"/>
  <c r="R1801" i="35" s="1"/>
  <c r="AE1801" i="35" s="1"/>
  <c r="Y1800" i="35"/>
  <c r="O1800" i="35"/>
  <c r="R1800" i="35" s="1"/>
  <c r="Y1799" i="35"/>
  <c r="O1799" i="35"/>
  <c r="R1799" i="35" s="1"/>
  <c r="AE1799" i="35" s="1"/>
  <c r="Y1798" i="35"/>
  <c r="R1798" i="35"/>
  <c r="AD1798" i="35" s="1"/>
  <c r="Y1797" i="35"/>
  <c r="R1797" i="35"/>
  <c r="AE1797" i="35" s="1"/>
  <c r="Y1796" i="35"/>
  <c r="R1796" i="35"/>
  <c r="AC1796" i="35" s="1"/>
  <c r="AE1795" i="35"/>
  <c r="Y1795" i="35"/>
  <c r="R1795" i="35"/>
  <c r="AD1795" i="35" s="1"/>
  <c r="AE1794" i="35"/>
  <c r="Y1794" i="35"/>
  <c r="R1794" i="35"/>
  <c r="AE1793" i="35"/>
  <c r="Y1793" i="35"/>
  <c r="R1793" i="35"/>
  <c r="Y1792" i="35"/>
  <c r="R1792" i="35"/>
  <c r="AE1792" i="35" s="1"/>
  <c r="Y1791" i="35"/>
  <c r="R1791" i="35"/>
  <c r="Y1790" i="35"/>
  <c r="O1790" i="35"/>
  <c r="R1790" i="35" s="1"/>
  <c r="AE1790" i="35" s="1"/>
  <c r="AE1789" i="35"/>
  <c r="Y1789" i="35"/>
  <c r="O1789" i="35"/>
  <c r="R1789" i="35" s="1"/>
  <c r="AC1789" i="35" s="1"/>
  <c r="Y1788" i="35"/>
  <c r="O1788" i="35"/>
  <c r="R1788" i="35" s="1"/>
  <c r="AE1788" i="35" s="1"/>
  <c r="Y1787" i="35"/>
  <c r="O1787" i="35"/>
  <c r="R1787" i="35" s="1"/>
  <c r="Y1786" i="35"/>
  <c r="R1786" i="35"/>
  <c r="Y1785" i="35"/>
  <c r="R1785" i="35"/>
  <c r="Y1784" i="35"/>
  <c r="O1784" i="35"/>
  <c r="R1784" i="35" s="1"/>
  <c r="Y1783" i="35"/>
  <c r="R1783" i="35"/>
  <c r="AE1783" i="35" s="1"/>
  <c r="Y1782" i="35"/>
  <c r="R1782" i="35"/>
  <c r="Y1781" i="35"/>
  <c r="R1781" i="35"/>
  <c r="AC1781" i="35" s="1"/>
  <c r="Y1780" i="35"/>
  <c r="R1780" i="35"/>
  <c r="AD1780" i="35" s="1"/>
  <c r="Y1779" i="35"/>
  <c r="R1779" i="35"/>
  <c r="Y1777" i="35"/>
  <c r="R1777" i="35"/>
  <c r="AD1777" i="35" s="1"/>
  <c r="Y1776" i="35"/>
  <c r="R1776" i="35"/>
  <c r="AC1776" i="35" s="1"/>
  <c r="Y1775" i="35"/>
  <c r="R1775" i="35"/>
  <c r="AE1775" i="35" s="1"/>
  <c r="Y1774" i="35"/>
  <c r="R1774" i="35"/>
  <c r="AD1774" i="35" s="1"/>
  <c r="Y1773" i="35"/>
  <c r="R1773" i="35"/>
  <c r="AD1773" i="35" s="1"/>
  <c r="AE1772" i="35"/>
  <c r="Y1772" i="35"/>
  <c r="R1772" i="35"/>
  <c r="AD1772" i="35" s="1"/>
  <c r="Y1771" i="35"/>
  <c r="R1771" i="35"/>
  <c r="AD1771" i="35" s="1"/>
  <c r="Y1770" i="35"/>
  <c r="R1770" i="35"/>
  <c r="AD1770" i="35" s="1"/>
  <c r="AE1769" i="35"/>
  <c r="Y1769" i="35"/>
  <c r="O1769" i="35"/>
  <c r="R1769" i="35" s="1"/>
  <c r="AC1769" i="35" s="1"/>
  <c r="Y1768" i="35"/>
  <c r="O1768" i="35"/>
  <c r="R1768" i="35" s="1"/>
  <c r="Y1767" i="35"/>
  <c r="O1767" i="35"/>
  <c r="R1767" i="35" s="1"/>
  <c r="Y1766" i="35"/>
  <c r="O1766" i="35"/>
  <c r="R1766" i="35" s="1"/>
  <c r="Y1765" i="35"/>
  <c r="R1765" i="35"/>
  <c r="Y1764" i="35"/>
  <c r="R1764" i="35"/>
  <c r="AC1764" i="35" s="1"/>
  <c r="Y1763" i="35"/>
  <c r="O1763" i="35"/>
  <c r="R1763" i="35" s="1"/>
  <c r="AE1763" i="35" s="1"/>
  <c r="Y1762" i="35"/>
  <c r="O1762" i="35"/>
  <c r="R1762" i="35" s="1"/>
  <c r="AB1762" i="35" s="1"/>
  <c r="Y1761" i="35"/>
  <c r="O1761" i="35"/>
  <c r="R1761" i="35" s="1"/>
  <c r="AE1761" i="35" s="1"/>
  <c r="Y1760" i="35"/>
  <c r="O1760" i="35"/>
  <c r="R1760" i="35" s="1"/>
  <c r="Y1759" i="35"/>
  <c r="O1759" i="35"/>
  <c r="R1759" i="35" s="1"/>
  <c r="Y1758" i="35"/>
  <c r="O1758" i="35"/>
  <c r="R1758" i="35" s="1"/>
  <c r="Y1757" i="35"/>
  <c r="O1757" i="35"/>
  <c r="R1757" i="35" s="1"/>
  <c r="AD1757" i="35" s="1"/>
  <c r="Y1756" i="35"/>
  <c r="O1756" i="35"/>
  <c r="R1756" i="35" s="1"/>
  <c r="AD1756" i="35" s="1"/>
  <c r="Y1755" i="35"/>
  <c r="O1755" i="35"/>
  <c r="R1755" i="35" s="1"/>
  <c r="AE1755" i="35" s="1"/>
  <c r="Y1754" i="35"/>
  <c r="O1754" i="35"/>
  <c r="R1754" i="35" s="1"/>
  <c r="AE1754" i="35" s="1"/>
  <c r="Y1753" i="35"/>
  <c r="R1753" i="35"/>
  <c r="Y1752" i="35"/>
  <c r="R1752" i="35"/>
  <c r="Y1751" i="35"/>
  <c r="O1751" i="35"/>
  <c r="R1751" i="35" s="1"/>
  <c r="Y1750" i="35"/>
  <c r="O1750" i="35"/>
  <c r="R1750" i="35" s="1"/>
  <c r="AE1750" i="35" s="1"/>
  <c r="Y1749" i="35"/>
  <c r="O1749" i="35"/>
  <c r="R1749" i="35" s="1"/>
  <c r="Y1748" i="35"/>
  <c r="O1748" i="35"/>
  <c r="R1748" i="35" s="1"/>
  <c r="AD1748" i="35" s="1"/>
  <c r="Y1747" i="35"/>
  <c r="O1747" i="35"/>
  <c r="R1747" i="35" s="1"/>
  <c r="AD1747" i="35" s="1"/>
  <c r="Y1746" i="35"/>
  <c r="O1746" i="35"/>
  <c r="R1746" i="35" s="1"/>
  <c r="Y1745" i="35"/>
  <c r="O1745" i="35"/>
  <c r="R1745" i="35" s="1"/>
  <c r="Y1744" i="35"/>
  <c r="O1744" i="35"/>
  <c r="R1744" i="35" s="1"/>
  <c r="Y1743" i="35"/>
  <c r="O1743" i="35"/>
  <c r="R1743" i="35" s="1"/>
  <c r="AE1742" i="35"/>
  <c r="Y1742" i="35"/>
  <c r="O1742" i="35"/>
  <c r="R1742" i="35" s="1"/>
  <c r="AC1742" i="35" s="1"/>
  <c r="Y1741" i="35"/>
  <c r="O1741" i="35"/>
  <c r="R1741" i="35" s="1"/>
  <c r="AE1741" i="35" s="1"/>
  <c r="Y1740" i="35"/>
  <c r="O1740" i="35"/>
  <c r="R1740" i="35" s="1"/>
  <c r="Y1739" i="35"/>
  <c r="O1739" i="35"/>
  <c r="R1739" i="35" s="1"/>
  <c r="AD1739" i="35" s="1"/>
  <c r="Y1738" i="35"/>
  <c r="O1738" i="35"/>
  <c r="R1738" i="35" s="1"/>
  <c r="AC1738" i="35" s="1"/>
  <c r="Y1737" i="35"/>
  <c r="O1737" i="35"/>
  <c r="R1737" i="35" s="1"/>
  <c r="Y1736" i="35"/>
  <c r="O1736" i="35"/>
  <c r="R1736" i="35" s="1"/>
  <c r="AD1736" i="35" s="1"/>
  <c r="Y1735" i="35"/>
  <c r="R1735" i="35"/>
  <c r="AE1735" i="35" s="1"/>
  <c r="Y1734" i="35"/>
  <c r="O1734" i="35"/>
  <c r="R1734" i="35" s="1"/>
  <c r="AB1734" i="35" s="1"/>
  <c r="Y1733" i="35"/>
  <c r="O1733" i="35"/>
  <c r="R1733" i="35" s="1"/>
  <c r="Y1732" i="35"/>
  <c r="O1732" i="35"/>
  <c r="R1732" i="35" s="1"/>
  <c r="AD1732" i="35" s="1"/>
  <c r="Y1731" i="35"/>
  <c r="O1731" i="35"/>
  <c r="R1731" i="35" s="1"/>
  <c r="AE1731" i="35" s="1"/>
  <c r="Y1730" i="35"/>
  <c r="O1730" i="35"/>
  <c r="R1730" i="35" s="1"/>
  <c r="Y1729" i="35"/>
  <c r="O1729" i="35"/>
  <c r="R1729" i="35" s="1"/>
  <c r="Y1728" i="35"/>
  <c r="O1728" i="35"/>
  <c r="R1728" i="35" s="1"/>
  <c r="Y1727" i="35"/>
  <c r="O1727" i="35"/>
  <c r="R1727" i="35" s="1"/>
  <c r="AD1727" i="35" s="1"/>
  <c r="Y1726" i="35"/>
  <c r="O1726" i="35"/>
  <c r="R1726" i="35" s="1"/>
  <c r="Y1725" i="35"/>
  <c r="O1725" i="35"/>
  <c r="R1725" i="35" s="1"/>
  <c r="Y1724" i="35"/>
  <c r="O1724" i="35"/>
  <c r="R1724" i="35" s="1"/>
  <c r="AE1724" i="35" s="1"/>
  <c r="Y1723" i="35"/>
  <c r="O1723" i="35"/>
  <c r="R1723" i="35" s="1"/>
  <c r="Y1722" i="35"/>
  <c r="O1722" i="35"/>
  <c r="R1722" i="35" s="1"/>
  <c r="AD1722" i="35" s="1"/>
  <c r="Y1721" i="35"/>
  <c r="O1721" i="35"/>
  <c r="R1721" i="35" s="1"/>
  <c r="Y1720" i="35"/>
  <c r="O1720" i="35"/>
  <c r="R1720" i="35" s="1"/>
  <c r="Y1719" i="35"/>
  <c r="O1719" i="35"/>
  <c r="R1719" i="35" s="1"/>
  <c r="Y1718" i="35"/>
  <c r="O1718" i="35"/>
  <c r="R1718" i="35" s="1"/>
  <c r="AD1718" i="35" s="1"/>
  <c r="Y1717" i="35"/>
  <c r="O1717" i="35"/>
  <c r="R1717" i="35" s="1"/>
  <c r="AB1717" i="35" s="1"/>
  <c r="Y1716" i="35"/>
  <c r="O1716" i="35"/>
  <c r="R1716" i="35" s="1"/>
  <c r="Y1715" i="35"/>
  <c r="O1715" i="35"/>
  <c r="R1715" i="35" s="1"/>
  <c r="Y1714" i="35"/>
  <c r="O1714" i="35"/>
  <c r="R1714" i="35" s="1"/>
  <c r="AD1714" i="35" s="1"/>
  <c r="Y1713" i="35"/>
  <c r="O1713" i="35"/>
  <c r="R1713" i="35" s="1"/>
  <c r="Y1712" i="35"/>
  <c r="O1712" i="35"/>
  <c r="R1712" i="35" s="1"/>
  <c r="AD1712" i="35" s="1"/>
  <c r="Y1711" i="35"/>
  <c r="O1711" i="35"/>
  <c r="R1711" i="35" s="1"/>
  <c r="AE1711" i="35" s="1"/>
  <c r="Y1710" i="35"/>
  <c r="O1710" i="35"/>
  <c r="R1710" i="35" s="1"/>
  <c r="Y1709" i="35"/>
  <c r="O1709" i="35"/>
  <c r="R1709" i="35" s="1"/>
  <c r="AD1709" i="35" s="1"/>
  <c r="Y1708" i="35"/>
  <c r="O1708" i="35"/>
  <c r="R1708" i="35" s="1"/>
  <c r="Y1695" i="35"/>
  <c r="R1695" i="35"/>
  <c r="AB1695" i="35" s="1"/>
  <c r="Y1694" i="35"/>
  <c r="R1694" i="35"/>
  <c r="AD1694" i="35" s="1"/>
  <c r="Y1693" i="35"/>
  <c r="R1693" i="35"/>
  <c r="AD1693" i="35" s="1"/>
  <c r="Y1692" i="35"/>
  <c r="O1692" i="35"/>
  <c r="R1692" i="35" s="1"/>
  <c r="AC1692" i="35" s="1"/>
  <c r="Y1691" i="35"/>
  <c r="R1691" i="35"/>
  <c r="Y1690" i="35"/>
  <c r="R1690" i="35"/>
  <c r="Y1689" i="35"/>
  <c r="R1689" i="35"/>
  <c r="AD1689" i="35" s="1"/>
  <c r="Y1688" i="35"/>
  <c r="R1688" i="35"/>
  <c r="AD1688" i="35" s="1"/>
  <c r="Y1687" i="35"/>
  <c r="O1687" i="35"/>
  <c r="R1687" i="35" s="1"/>
  <c r="AC1687" i="35" s="1"/>
  <c r="Y1686" i="35"/>
  <c r="O1686" i="35"/>
  <c r="R1686" i="35" s="1"/>
  <c r="AE1686" i="35" s="1"/>
  <c r="Y1685" i="35"/>
  <c r="O1685" i="35"/>
  <c r="R1685" i="35" s="1"/>
  <c r="AC1685" i="35" s="1"/>
  <c r="Y1684" i="35"/>
  <c r="O1684" i="35"/>
  <c r="R1684" i="35" s="1"/>
  <c r="AE1684" i="35" s="1"/>
  <c r="Y1683" i="35"/>
  <c r="O1683" i="35"/>
  <c r="R1683" i="35" s="1"/>
  <c r="AC1683" i="35" s="1"/>
  <c r="Y1682" i="35"/>
  <c r="O1682" i="35"/>
  <c r="R1682" i="35" s="1"/>
  <c r="AE1682" i="35" s="1"/>
  <c r="Y1681" i="35"/>
  <c r="R1681" i="35"/>
  <c r="AE1681" i="35" s="1"/>
  <c r="Y1680" i="35"/>
  <c r="R1680" i="35"/>
  <c r="AD1680" i="35" s="1"/>
  <c r="Y1679" i="35"/>
  <c r="O1679" i="35"/>
  <c r="R1679" i="35" s="1"/>
  <c r="AC1679" i="35" s="1"/>
  <c r="Y1678" i="35"/>
  <c r="O1678" i="35"/>
  <c r="R1678" i="35" s="1"/>
  <c r="AE1678" i="35" s="1"/>
  <c r="Y1677" i="35"/>
  <c r="O1677" i="35"/>
  <c r="R1677" i="35" s="1"/>
  <c r="AE1677" i="35" s="1"/>
  <c r="Y1676" i="35"/>
  <c r="O1676" i="35"/>
  <c r="R1676" i="35" s="1"/>
  <c r="AE1676" i="35" s="1"/>
  <c r="Y1675" i="35"/>
  <c r="O1675" i="35"/>
  <c r="R1675" i="35" s="1"/>
  <c r="AC1675" i="35" s="1"/>
  <c r="Y1674" i="35"/>
  <c r="O1674" i="35"/>
  <c r="R1674" i="35" s="1"/>
  <c r="Y1673" i="35"/>
  <c r="O1673" i="35"/>
  <c r="R1673" i="35" s="1"/>
  <c r="AC1673" i="35" s="1"/>
  <c r="Y1660" i="35"/>
  <c r="O1660" i="35"/>
  <c r="R1660" i="35" s="1"/>
  <c r="Y1659" i="35"/>
  <c r="O1659" i="35"/>
  <c r="R1659" i="35" s="1"/>
  <c r="Y1658" i="35"/>
  <c r="O1658" i="35"/>
  <c r="R1658" i="35" s="1"/>
  <c r="AE1658" i="35" s="1"/>
  <c r="Y1657" i="35"/>
  <c r="R1657" i="35"/>
  <c r="Y1656" i="35"/>
  <c r="R1656" i="35"/>
  <c r="AC1656" i="35" s="1"/>
  <c r="Y1655" i="35"/>
  <c r="R1655" i="35"/>
  <c r="AE1655" i="35" s="1"/>
  <c r="Y1654" i="35"/>
  <c r="R1654" i="35"/>
  <c r="Y1653" i="35"/>
  <c r="O1653" i="35"/>
  <c r="R1653" i="35" s="1"/>
  <c r="Y1652" i="35"/>
  <c r="O1652" i="35"/>
  <c r="R1652" i="35" s="1"/>
  <c r="AD1652" i="35" s="1"/>
  <c r="Y1651" i="35"/>
  <c r="R1651" i="35"/>
  <c r="Y1650" i="35"/>
  <c r="R1650" i="35"/>
  <c r="Y1649" i="35"/>
  <c r="R1649" i="35"/>
  <c r="AC1649" i="35" s="1"/>
  <c r="Y1648" i="35"/>
  <c r="R1648" i="35"/>
  <c r="Y1647" i="35"/>
  <c r="R1647" i="35"/>
  <c r="AD1647" i="35" s="1"/>
  <c r="Y1646" i="35"/>
  <c r="O1646" i="35"/>
  <c r="R1646" i="35" s="1"/>
  <c r="Y1645" i="35"/>
  <c r="O1645" i="35"/>
  <c r="R1645" i="35" s="1"/>
  <c r="Y1644" i="35"/>
  <c r="O1644" i="35"/>
  <c r="R1644" i="35" s="1"/>
  <c r="Y1643" i="35"/>
  <c r="O1643" i="35"/>
  <c r="R1643" i="35" s="1"/>
  <c r="Y1642" i="35"/>
  <c r="O1642" i="35"/>
  <c r="R1642" i="35" s="1"/>
  <c r="AE1642" i="35" s="1"/>
  <c r="Y1641" i="35"/>
  <c r="O1641" i="35"/>
  <c r="R1641" i="35" s="1"/>
  <c r="Y1640" i="35"/>
  <c r="O1640" i="35"/>
  <c r="R1640" i="35" s="1"/>
  <c r="Y1639" i="35"/>
  <c r="O1639" i="35"/>
  <c r="R1639" i="35" s="1"/>
  <c r="Y1638" i="35"/>
  <c r="O1638" i="35"/>
  <c r="R1638" i="35" s="1"/>
  <c r="Y1637" i="35"/>
  <c r="O1637" i="35"/>
  <c r="R1637" i="35" s="1"/>
  <c r="Y1636" i="35"/>
  <c r="O1636" i="35"/>
  <c r="R1636" i="35" s="1"/>
  <c r="Y1635" i="35"/>
  <c r="O1635" i="35"/>
  <c r="R1635" i="35" s="1"/>
  <c r="Y1634" i="35"/>
  <c r="O1634" i="35"/>
  <c r="R1634" i="35" s="1"/>
  <c r="AE1634" i="35" s="1"/>
  <c r="Y1633" i="35"/>
  <c r="O1633" i="35"/>
  <c r="R1633" i="35" s="1"/>
  <c r="Y1632" i="35"/>
  <c r="R1632" i="35"/>
  <c r="Y1631" i="35"/>
  <c r="O1631" i="35"/>
  <c r="R1631" i="35" s="1"/>
  <c r="Y1620" i="35"/>
  <c r="O1620" i="35"/>
  <c r="R1620" i="35" s="1"/>
  <c r="AE1620" i="35" s="1"/>
  <c r="Y1619" i="35"/>
  <c r="O1619" i="35"/>
  <c r="R1619" i="35" s="1"/>
  <c r="AE1619" i="35" s="1"/>
  <c r="Y1618" i="35"/>
  <c r="O1618" i="35"/>
  <c r="R1618" i="35" s="1"/>
  <c r="AE1618" i="35" s="1"/>
  <c r="Y1617" i="35"/>
  <c r="O1617" i="35"/>
  <c r="R1617" i="35" s="1"/>
  <c r="AE1617" i="35" s="1"/>
  <c r="Y1616" i="35"/>
  <c r="R1616" i="35"/>
  <c r="AE1616" i="35" s="1"/>
  <c r="Y1615" i="35"/>
  <c r="O1615" i="35"/>
  <c r="R1615" i="35" s="1"/>
  <c r="Y1614" i="35"/>
  <c r="O1614" i="35"/>
  <c r="R1614" i="35" s="1"/>
  <c r="AC1614" i="35" s="1"/>
  <c r="Y1613" i="35"/>
  <c r="O1613" i="35"/>
  <c r="R1613" i="35" s="1"/>
  <c r="AE1613" i="35" s="1"/>
  <c r="Y1612" i="35"/>
  <c r="O1612" i="35"/>
  <c r="R1612" i="35" s="1"/>
  <c r="Y1611" i="35"/>
  <c r="O1611" i="35"/>
  <c r="R1611" i="35" s="1"/>
  <c r="Y1610" i="35"/>
  <c r="O1610" i="35"/>
  <c r="R1610" i="35" s="1"/>
  <c r="Y1609" i="35"/>
  <c r="O1609" i="35"/>
  <c r="R1609" i="35" s="1"/>
  <c r="Y1608" i="35"/>
  <c r="O1608" i="35"/>
  <c r="R1608" i="35" s="1"/>
  <c r="AE1608" i="35" s="1"/>
  <c r="Y1607" i="35"/>
  <c r="R1607" i="35"/>
  <c r="AD1607" i="35" s="1"/>
  <c r="Y1606" i="35"/>
  <c r="R1606" i="35"/>
  <c r="Y1605" i="35"/>
  <c r="R1605" i="35"/>
  <c r="AE1605" i="35" s="1"/>
  <c r="Y1604" i="35"/>
  <c r="R1604" i="35"/>
  <c r="Y1603" i="35"/>
  <c r="R1603" i="35"/>
  <c r="Y1602" i="35"/>
  <c r="R1602" i="35"/>
  <c r="Y1601" i="35"/>
  <c r="R1601" i="35"/>
  <c r="Y1600" i="35"/>
  <c r="O1600" i="35"/>
  <c r="R1600" i="35" s="1"/>
  <c r="Y1599" i="35"/>
  <c r="O1599" i="35"/>
  <c r="R1599" i="35" s="1"/>
  <c r="Y1598" i="35"/>
  <c r="O1598" i="35"/>
  <c r="R1598" i="35" s="1"/>
  <c r="Y1597" i="35"/>
  <c r="O1597" i="35"/>
  <c r="R1597" i="35" s="1"/>
  <c r="Y1596" i="35"/>
  <c r="O1596" i="35"/>
  <c r="R1596" i="35" s="1"/>
  <c r="Y1595" i="35"/>
  <c r="O1595" i="35"/>
  <c r="R1595" i="35" s="1"/>
  <c r="Y1594" i="35"/>
  <c r="R1594" i="35"/>
  <c r="AE1594" i="35" s="1"/>
  <c r="Y1593" i="35"/>
  <c r="R1593" i="35"/>
  <c r="AE1593" i="35" s="1"/>
  <c r="Y1592" i="35"/>
  <c r="R1592" i="35"/>
  <c r="AD1592" i="35" s="1"/>
  <c r="Y1591" i="35"/>
  <c r="O1591" i="35"/>
  <c r="R1591" i="35" s="1"/>
  <c r="Y1590" i="35"/>
  <c r="O1590" i="35"/>
  <c r="R1590" i="35" s="1"/>
  <c r="AC1590" i="35" s="1"/>
  <c r="Y1584" i="35"/>
  <c r="O1584" i="35"/>
  <c r="R1584" i="35" s="1"/>
  <c r="Y1583" i="35"/>
  <c r="O1583" i="35"/>
  <c r="R1583" i="35" s="1"/>
  <c r="AE1583" i="35" s="1"/>
  <c r="Y1582" i="35"/>
  <c r="O1582" i="35"/>
  <c r="R1582" i="35" s="1"/>
  <c r="AE1582" i="35" s="1"/>
  <c r="Y1581" i="35"/>
  <c r="O1581" i="35"/>
  <c r="R1581" i="35" s="1"/>
  <c r="AE1581" i="35" s="1"/>
  <c r="Y1580" i="35"/>
  <c r="O1580" i="35"/>
  <c r="R1580" i="35" s="1"/>
  <c r="Y1579" i="35"/>
  <c r="R1579" i="35"/>
  <c r="Y1578" i="35"/>
  <c r="O1578" i="35"/>
  <c r="R1578" i="35" s="1"/>
  <c r="Y1577" i="35"/>
  <c r="R1577" i="35"/>
  <c r="AD1577" i="35" s="1"/>
  <c r="Y1576" i="35"/>
  <c r="R1576" i="35"/>
  <c r="Y1575" i="35"/>
  <c r="R1575" i="35"/>
  <c r="Y1574" i="35"/>
  <c r="R1574" i="35"/>
  <c r="Y1573" i="35"/>
  <c r="R1573" i="35"/>
  <c r="Y1572" i="35"/>
  <c r="R1572" i="35"/>
  <c r="AD1572" i="35" s="1"/>
  <c r="Y1571" i="35"/>
  <c r="O1571" i="35"/>
  <c r="R1571" i="35" s="1"/>
  <c r="AC1571" i="35" s="1"/>
  <c r="Y1570" i="35"/>
  <c r="O1570" i="35"/>
  <c r="R1570" i="35" s="1"/>
  <c r="AE1570" i="35" s="1"/>
  <c r="Y1569" i="35"/>
  <c r="O1569" i="35"/>
  <c r="R1569" i="35" s="1"/>
  <c r="Y1568" i="35"/>
  <c r="O1568" i="35"/>
  <c r="R1568" i="35" s="1"/>
  <c r="AE1568" i="35" s="1"/>
  <c r="Y1567" i="35"/>
  <c r="O1567" i="35"/>
  <c r="R1567" i="35" s="1"/>
  <c r="Y1566" i="35"/>
  <c r="O1566" i="35"/>
  <c r="R1566" i="35" s="1"/>
  <c r="Y1565" i="35"/>
  <c r="O1565" i="35"/>
  <c r="R1565" i="35" s="1"/>
  <c r="Y1564" i="35"/>
  <c r="O1564" i="35"/>
  <c r="R1564" i="35" s="1"/>
  <c r="AC1564" i="35" s="1"/>
  <c r="Y1563" i="35"/>
  <c r="O1563" i="35"/>
  <c r="R1563" i="35" s="1"/>
  <c r="Y1562" i="35"/>
  <c r="O1562" i="35"/>
  <c r="R1562" i="35" s="1"/>
  <c r="Y1561" i="35"/>
  <c r="R1561" i="35"/>
  <c r="AE1561" i="35" s="1"/>
  <c r="Y1560" i="35"/>
  <c r="R1560" i="35"/>
  <c r="Y1559" i="35"/>
  <c r="R1559" i="35"/>
  <c r="AE1559" i="35" s="1"/>
  <c r="Y1558" i="35"/>
  <c r="O1558" i="35"/>
  <c r="R1558" i="35" s="1"/>
  <c r="AB1558" i="35" s="1"/>
  <c r="Y1546" i="35"/>
  <c r="O1546" i="35"/>
  <c r="R1546" i="35" s="1"/>
  <c r="AE1546" i="35" s="1"/>
  <c r="Y1545" i="35"/>
  <c r="R1545" i="35"/>
  <c r="AE1545" i="35" s="1"/>
  <c r="Y1544" i="35"/>
  <c r="R1544" i="35"/>
  <c r="AD1544" i="35" s="1"/>
  <c r="Y1543" i="35"/>
  <c r="R1543" i="35"/>
  <c r="AD1543" i="35" s="1"/>
  <c r="Y1542" i="35"/>
  <c r="R1542" i="35"/>
  <c r="AD1542" i="35" s="1"/>
  <c r="Y1541" i="35"/>
  <c r="R1541" i="35"/>
  <c r="AB1541" i="35" s="1"/>
  <c r="Y1540" i="35"/>
  <c r="O1540" i="35"/>
  <c r="R1540" i="35" s="1"/>
  <c r="AC1540" i="35" s="1"/>
  <c r="Y1539" i="35"/>
  <c r="O1539" i="35"/>
  <c r="R1539" i="35" s="1"/>
  <c r="AE1539" i="35" s="1"/>
  <c r="Y1538" i="35"/>
  <c r="O1538" i="35"/>
  <c r="R1538" i="35" s="1"/>
  <c r="AE1538" i="35" s="1"/>
  <c r="Y1537" i="35"/>
  <c r="R1537" i="35"/>
  <c r="Y1536" i="35"/>
  <c r="R1536" i="35"/>
  <c r="Y1535" i="35"/>
  <c r="R1535" i="35"/>
  <c r="Y1534" i="35"/>
  <c r="R1534" i="35"/>
  <c r="Y1533" i="35"/>
  <c r="R1533" i="35"/>
  <c r="Y1532" i="35"/>
  <c r="R1532" i="35"/>
  <c r="AE1532" i="35" s="1"/>
  <c r="Y1531" i="35"/>
  <c r="R1531" i="35"/>
  <c r="Y1530" i="35"/>
  <c r="O1530" i="35"/>
  <c r="R1530" i="35" s="1"/>
  <c r="Y1529" i="35"/>
  <c r="R1529" i="35"/>
  <c r="AB1529" i="35" s="1"/>
  <c r="Y1528" i="35"/>
  <c r="R1528" i="35"/>
  <c r="Y1527" i="35"/>
  <c r="R1527" i="35"/>
  <c r="AD1527" i="35" s="1"/>
  <c r="Y1526" i="35"/>
  <c r="R1526" i="35"/>
  <c r="AD1526" i="35" s="1"/>
  <c r="Y1525" i="35"/>
  <c r="R1525" i="35"/>
  <c r="AB1525" i="35" s="1"/>
  <c r="Y1524" i="35"/>
  <c r="R1524" i="35"/>
  <c r="Y1523" i="35"/>
  <c r="R1523" i="35"/>
  <c r="AE1523" i="35" s="1"/>
  <c r="Y1522" i="35"/>
  <c r="O1522" i="35"/>
  <c r="R1522" i="35" s="1"/>
  <c r="AD1522" i="35" s="1"/>
  <c r="Y1521" i="35"/>
  <c r="O1521" i="35"/>
  <c r="R1521" i="35" s="1"/>
  <c r="AB1521" i="35" s="1"/>
  <c r="Y1520" i="35"/>
  <c r="O1520" i="35"/>
  <c r="R1520" i="35" s="1"/>
  <c r="Y1519" i="35"/>
  <c r="O1519" i="35"/>
  <c r="R1519" i="35" s="1"/>
  <c r="Y1518" i="35"/>
  <c r="O1518" i="35"/>
  <c r="R1518" i="35" s="1"/>
  <c r="Y1517" i="35"/>
  <c r="R1517" i="35"/>
  <c r="O1517" i="35"/>
  <c r="Y1516" i="35"/>
  <c r="M1516" i="35"/>
  <c r="O1516" i="35" s="1"/>
  <c r="R1516" i="35" s="1"/>
  <c r="AE1516" i="35" s="1"/>
  <c r="Y1515" i="35"/>
  <c r="M1515" i="35"/>
  <c r="O1515" i="35" s="1"/>
  <c r="R1515" i="35" s="1"/>
  <c r="Y1514" i="35"/>
  <c r="O1514" i="35"/>
  <c r="R1514" i="35" s="1"/>
  <c r="Y1513" i="35"/>
  <c r="O1513" i="35"/>
  <c r="R1513" i="35" s="1"/>
  <c r="AE1513" i="35" s="1"/>
  <c r="Y1512" i="35"/>
  <c r="O1512" i="35"/>
  <c r="R1512" i="35" s="1"/>
  <c r="AE1512" i="35" s="1"/>
  <c r="Y1511" i="35"/>
  <c r="O1511" i="35"/>
  <c r="R1511" i="35" s="1"/>
  <c r="Y1510" i="35"/>
  <c r="O1510" i="35"/>
  <c r="R1510" i="35" s="1"/>
  <c r="AD1510" i="35" s="1"/>
  <c r="Y1509" i="35"/>
  <c r="O1509" i="35"/>
  <c r="R1509" i="35" s="1"/>
  <c r="AD1509" i="35" s="1"/>
  <c r="Y1508" i="35"/>
  <c r="O1508" i="35"/>
  <c r="R1508" i="35" s="1"/>
  <c r="AE1507" i="35"/>
  <c r="Y1507" i="35"/>
  <c r="AF1507" i="35" s="1"/>
  <c r="O1507" i="35"/>
  <c r="R1507" i="35" s="1"/>
  <c r="AD1507" i="35" s="1"/>
  <c r="Y1506" i="35"/>
  <c r="O1506" i="35"/>
  <c r="R1506" i="35" s="1"/>
  <c r="Y1505" i="35"/>
  <c r="O1505" i="35"/>
  <c r="R1505" i="35" s="1"/>
  <c r="AE1505" i="35" s="1"/>
  <c r="Y1504" i="35"/>
  <c r="O1504" i="35"/>
  <c r="R1504" i="35" s="1"/>
  <c r="Y1503" i="35"/>
  <c r="O1503" i="35"/>
  <c r="R1503" i="35" s="1"/>
  <c r="AE1501" i="35"/>
  <c r="Y1501" i="35"/>
  <c r="R1501" i="35"/>
  <c r="AE1500" i="35"/>
  <c r="Y1500" i="35"/>
  <c r="R1500" i="35"/>
  <c r="AD1500" i="35" s="1"/>
  <c r="AE1499" i="35"/>
  <c r="Y1499" i="35"/>
  <c r="R1499" i="35"/>
  <c r="AE1498" i="35"/>
  <c r="Y1498" i="35"/>
  <c r="R1498" i="35"/>
  <c r="AB1498" i="35" s="1"/>
  <c r="AE1497" i="35"/>
  <c r="Y1497" i="35"/>
  <c r="R1497" i="35"/>
  <c r="Y1496" i="35"/>
  <c r="O1496" i="35"/>
  <c r="R1496" i="35" s="1"/>
  <c r="AE1495" i="35"/>
  <c r="Y1495" i="35"/>
  <c r="O1495" i="35"/>
  <c r="R1495" i="35" s="1"/>
  <c r="Y1494" i="35"/>
  <c r="R1494" i="35"/>
  <c r="AD1494" i="35" s="1"/>
  <c r="Y1493" i="35"/>
  <c r="M1493" i="35"/>
  <c r="O1493" i="35" s="1"/>
  <c r="R1493" i="35" s="1"/>
  <c r="AD1493" i="35" s="1"/>
  <c r="Y1492" i="35"/>
  <c r="O1492" i="35"/>
  <c r="R1492" i="35" s="1"/>
  <c r="AD1492" i="35" s="1"/>
  <c r="Y1491" i="35"/>
  <c r="O1491" i="35"/>
  <c r="R1491" i="35" s="1"/>
  <c r="AE1491" i="35" s="1"/>
  <c r="Y1484" i="35"/>
  <c r="R1484" i="35"/>
  <c r="Y1483" i="35"/>
  <c r="O1483" i="35"/>
  <c r="R1483" i="35" s="1"/>
  <c r="AD1483" i="35" s="1"/>
  <c r="Y1482" i="35"/>
  <c r="O1482" i="35"/>
  <c r="R1482" i="35" s="1"/>
  <c r="Y1481" i="35"/>
  <c r="O1481" i="35"/>
  <c r="R1481" i="35" s="1"/>
  <c r="AE1481" i="35" s="1"/>
  <c r="Y1480" i="35"/>
  <c r="O1480" i="35"/>
  <c r="R1480" i="35" s="1"/>
  <c r="AE1480" i="35" s="1"/>
  <c r="Y1479" i="35"/>
  <c r="R1479" i="35"/>
  <c r="AE1479" i="35" s="1"/>
  <c r="Y1478" i="35"/>
  <c r="R1478" i="35"/>
  <c r="AE1478" i="35" s="1"/>
  <c r="Y1477" i="35"/>
  <c r="R1477" i="35"/>
  <c r="AE1477" i="35" s="1"/>
  <c r="Y1476" i="35"/>
  <c r="R1476" i="35"/>
  <c r="Y1475" i="35"/>
  <c r="R1475" i="35"/>
  <c r="AE1475" i="35" s="1"/>
  <c r="Y1474" i="35"/>
  <c r="R1474" i="35"/>
  <c r="AE1474" i="35" s="1"/>
  <c r="Y1473" i="35"/>
  <c r="O1473" i="35"/>
  <c r="R1473" i="35" s="1"/>
  <c r="Y1472" i="35"/>
  <c r="O1472" i="35"/>
  <c r="R1472" i="35" s="1"/>
  <c r="Y1471" i="35"/>
  <c r="O1471" i="35"/>
  <c r="R1471" i="35" s="1"/>
  <c r="Y1470" i="35"/>
  <c r="O1470" i="35"/>
  <c r="R1470" i="35" s="1"/>
  <c r="Y1469" i="35"/>
  <c r="O1469" i="35"/>
  <c r="R1469" i="35" s="1"/>
  <c r="Y1468" i="35"/>
  <c r="O1468" i="35"/>
  <c r="R1468" i="35" s="1"/>
  <c r="AC1468" i="35" s="1"/>
  <c r="Y1467" i="35"/>
  <c r="R1467" i="35"/>
  <c r="AE1467" i="35" s="1"/>
  <c r="Y1466" i="35"/>
  <c r="O1466" i="35"/>
  <c r="R1466" i="35" s="1"/>
  <c r="AE1466" i="35" s="1"/>
  <c r="AE1461" i="35"/>
  <c r="Y1461" i="35"/>
  <c r="R1461" i="35"/>
  <c r="AD1461" i="35" s="1"/>
  <c r="Y1460" i="35"/>
  <c r="R1460" i="35"/>
  <c r="AE1460" i="35" s="1"/>
  <c r="Y1459" i="35"/>
  <c r="O1459" i="35"/>
  <c r="R1459" i="35" s="1"/>
  <c r="AE1459" i="35" s="1"/>
  <c r="Y1458" i="35"/>
  <c r="O1458" i="35"/>
  <c r="R1458" i="35" s="1"/>
  <c r="AE1449" i="35"/>
  <c r="Y1449" i="35"/>
  <c r="R1449" i="35"/>
  <c r="AD1449" i="35" s="1"/>
  <c r="AE1448" i="35"/>
  <c r="Y1448" i="35"/>
  <c r="O1448" i="35"/>
  <c r="R1448" i="35" s="1"/>
  <c r="Y1447" i="35"/>
  <c r="M1447" i="35"/>
  <c r="O1447" i="35" s="1"/>
  <c r="R1447" i="35" s="1"/>
  <c r="AD1447" i="35" s="1"/>
  <c r="Y1446" i="35"/>
  <c r="M1446" i="35"/>
  <c r="O1446" i="35" s="1"/>
  <c r="R1446" i="35" s="1"/>
  <c r="AC1446" i="35" s="1"/>
  <c r="Y1442" i="35"/>
  <c r="R1442" i="35"/>
  <c r="AD1442" i="35" s="1"/>
  <c r="Y1441" i="35"/>
  <c r="O1441" i="35"/>
  <c r="R1441" i="35" s="1"/>
  <c r="AC1441" i="35" s="1"/>
  <c r="Y1440" i="35"/>
  <c r="O1440" i="35"/>
  <c r="R1440" i="35" s="1"/>
  <c r="Y1439" i="35"/>
  <c r="O1439" i="35"/>
  <c r="R1439" i="35" s="1"/>
  <c r="AC1439" i="35" s="1"/>
  <c r="Y1438" i="35"/>
  <c r="O1438" i="35"/>
  <c r="R1438" i="35" s="1"/>
  <c r="Y1437" i="35"/>
  <c r="O1437" i="35"/>
  <c r="R1437" i="35" s="1"/>
  <c r="AC1437" i="35" s="1"/>
  <c r="Y1436" i="35"/>
  <c r="O1436" i="35"/>
  <c r="R1436" i="35" s="1"/>
  <c r="AE1436" i="35" s="1"/>
  <c r="Y1435" i="35"/>
  <c r="O1435" i="35"/>
  <c r="R1435" i="35" s="1"/>
  <c r="AC1435" i="35" s="1"/>
  <c r="Y1430" i="35"/>
  <c r="R1430" i="35"/>
  <c r="AD1430" i="35" s="1"/>
  <c r="Y1429" i="35"/>
  <c r="O1429" i="35"/>
  <c r="R1429" i="35" s="1"/>
  <c r="AD1429" i="35" s="1"/>
  <c r="Y1428" i="35"/>
  <c r="R1428" i="35"/>
  <c r="AE1428" i="35" s="1"/>
  <c r="Y1427" i="35"/>
  <c r="R1427" i="35"/>
  <c r="AE1427" i="35" s="1"/>
  <c r="Y1426" i="35"/>
  <c r="O1426" i="35"/>
  <c r="R1426" i="35" s="1"/>
  <c r="AD1426" i="35" s="1"/>
  <c r="Y1425" i="35"/>
  <c r="AF1425" i="35" s="1"/>
  <c r="O1425" i="35"/>
  <c r="R1425" i="35" s="1"/>
  <c r="Y1424" i="35"/>
  <c r="R1424" i="35"/>
  <c r="Y1423" i="35"/>
  <c r="R1423" i="35"/>
  <c r="Y1422" i="35"/>
  <c r="O1422" i="35"/>
  <c r="R1422" i="35" s="1"/>
  <c r="Y1421" i="35"/>
  <c r="O1421" i="35"/>
  <c r="R1421" i="35" s="1"/>
  <c r="AC1421" i="35" s="1"/>
  <c r="Y1420" i="35"/>
  <c r="O1420" i="35"/>
  <c r="R1420" i="35" s="1"/>
  <c r="Y1419" i="35"/>
  <c r="O1419" i="35"/>
  <c r="R1419" i="35" s="1"/>
  <c r="AE1419" i="35" s="1"/>
  <c r="Y1418" i="35"/>
  <c r="O1418" i="35"/>
  <c r="R1418" i="35" s="1"/>
  <c r="AD1418" i="35" s="1"/>
  <c r="Y1417" i="35"/>
  <c r="O1417" i="35"/>
  <c r="R1417" i="35" s="1"/>
  <c r="AC1417" i="35" s="1"/>
  <c r="Y1416" i="35"/>
  <c r="O1416" i="35"/>
  <c r="R1416" i="35" s="1"/>
  <c r="Y1415" i="35"/>
  <c r="O1415" i="35"/>
  <c r="R1415" i="35" s="1"/>
  <c r="Y1414" i="35"/>
  <c r="R1414" i="35"/>
  <c r="AD1414" i="35" s="1"/>
  <c r="Y1413" i="35"/>
  <c r="M1413" i="35"/>
  <c r="O1413" i="35" s="1"/>
  <c r="R1413" i="35" s="1"/>
  <c r="Y1412" i="35"/>
  <c r="O1412" i="35"/>
  <c r="R1412" i="35" s="1"/>
  <c r="Y1411" i="35"/>
  <c r="O1411" i="35"/>
  <c r="R1411" i="35" s="1"/>
  <c r="Y1410" i="35"/>
  <c r="O1410" i="35"/>
  <c r="R1410" i="35" s="1"/>
  <c r="Y1409" i="35"/>
  <c r="O1409" i="35"/>
  <c r="R1409" i="35" s="1"/>
  <c r="AD1409" i="35" s="1"/>
  <c r="Y1408" i="35"/>
  <c r="O1408" i="35"/>
  <c r="R1408" i="35" s="1"/>
  <c r="Y1407" i="35"/>
  <c r="O1407" i="35"/>
  <c r="R1407" i="35" s="1"/>
  <c r="Y1406" i="35"/>
  <c r="O1406" i="35"/>
  <c r="R1406" i="35" s="1"/>
  <c r="Y1405" i="35"/>
  <c r="O1405" i="35"/>
  <c r="R1405" i="35" s="1"/>
  <c r="AD1405" i="35" s="1"/>
  <c r="Y1404" i="35"/>
  <c r="O1404" i="35"/>
  <c r="R1404" i="35" s="1"/>
  <c r="Y1403" i="35"/>
  <c r="O1403" i="35"/>
  <c r="R1403" i="35" s="1"/>
  <c r="Y1402" i="35"/>
  <c r="O1402" i="35"/>
  <c r="R1402" i="35" s="1"/>
  <c r="Y1401" i="35"/>
  <c r="O1401" i="35"/>
  <c r="R1401" i="35" s="1"/>
  <c r="AD1401" i="35" s="1"/>
  <c r="Y1400" i="35"/>
  <c r="O1400" i="35"/>
  <c r="R1400" i="35" s="1"/>
  <c r="AE1400" i="35" s="1"/>
  <c r="Y1399" i="35"/>
  <c r="O1399" i="35"/>
  <c r="R1399" i="35" s="1"/>
  <c r="AD1399" i="35" s="1"/>
  <c r="Y1390" i="35"/>
  <c r="R1390" i="35"/>
  <c r="AE1390" i="35" s="1"/>
  <c r="Y1389" i="35"/>
  <c r="R1389" i="35"/>
  <c r="AE1389" i="35" s="1"/>
  <c r="Y1388" i="35"/>
  <c r="R1388" i="35"/>
  <c r="Y1387" i="35"/>
  <c r="R1387" i="35"/>
  <c r="AE1387" i="35" s="1"/>
  <c r="Y1386" i="35"/>
  <c r="O1386" i="35"/>
  <c r="R1386" i="35" s="1"/>
  <c r="AE1386" i="35" s="1"/>
  <c r="AE1385" i="35"/>
  <c r="Y1385" i="35"/>
  <c r="R1385" i="35"/>
  <c r="AE1384" i="35"/>
  <c r="Y1384" i="35"/>
  <c r="R1384" i="35"/>
  <c r="AE1383" i="35"/>
  <c r="Y1383" i="35"/>
  <c r="R1383" i="35"/>
  <c r="AE1382" i="35"/>
  <c r="Y1382" i="35"/>
  <c r="R1382" i="35"/>
  <c r="AD1382" i="35" s="1"/>
  <c r="AE1381" i="35"/>
  <c r="Y1381" i="35"/>
  <c r="R1381" i="35"/>
  <c r="AE1380" i="35"/>
  <c r="Y1380" i="35"/>
  <c r="R1380" i="35"/>
  <c r="AC1380" i="35" s="1"/>
  <c r="AE1379" i="35"/>
  <c r="Y1379" i="35"/>
  <c r="R1379" i="35"/>
  <c r="AE1378" i="35"/>
  <c r="Y1378" i="35"/>
  <c r="R1378" i="35"/>
  <c r="AE1377" i="35"/>
  <c r="Y1377" i="35"/>
  <c r="R1377" i="35"/>
  <c r="AB1377" i="35" s="1"/>
  <c r="AE1376" i="35"/>
  <c r="Y1376" i="35"/>
  <c r="R1376" i="35"/>
  <c r="AE1375" i="35"/>
  <c r="Y1375" i="35"/>
  <c r="R1375" i="35"/>
  <c r="AE1374" i="35"/>
  <c r="Y1374" i="35"/>
  <c r="R1374" i="35"/>
  <c r="AD1374" i="35" s="1"/>
  <c r="Y1373" i="35"/>
  <c r="R1373" i="35"/>
  <c r="Y1372" i="35"/>
  <c r="R1372" i="35"/>
  <c r="Y1371" i="35"/>
  <c r="R1371" i="35"/>
  <c r="AC1371" i="35" s="1"/>
  <c r="Y1370" i="35"/>
  <c r="O1370" i="35"/>
  <c r="R1370" i="35" s="1"/>
  <c r="AE1370" i="35" s="1"/>
  <c r="Y1369" i="35"/>
  <c r="R1369" i="35"/>
  <c r="AD1369" i="35" s="1"/>
  <c r="Y1368" i="35"/>
  <c r="O1368" i="35"/>
  <c r="R1368" i="35" s="1"/>
  <c r="AC1368" i="35" s="1"/>
  <c r="Y1367" i="35"/>
  <c r="O1367" i="35"/>
  <c r="R1367" i="35" s="1"/>
  <c r="Y1366" i="35"/>
  <c r="O1366" i="35"/>
  <c r="R1366" i="35" s="1"/>
  <c r="AC1366" i="35" s="1"/>
  <c r="Y1365" i="35"/>
  <c r="O1365" i="35"/>
  <c r="R1365" i="35" s="1"/>
  <c r="Y1364" i="35"/>
  <c r="O1364" i="35"/>
  <c r="R1364" i="35" s="1"/>
  <c r="AC1364" i="35" s="1"/>
  <c r="Y1363" i="35"/>
  <c r="O1363" i="35"/>
  <c r="R1363" i="35" s="1"/>
  <c r="AD1363" i="35" s="1"/>
  <c r="Y1362" i="35"/>
  <c r="O1362" i="35"/>
  <c r="R1362" i="35" s="1"/>
  <c r="AC1362" i="35" s="1"/>
  <c r="AE1361" i="35"/>
  <c r="Y1361" i="35"/>
  <c r="O1361" i="35"/>
  <c r="R1361" i="35" s="1"/>
  <c r="AD1361" i="35" s="1"/>
  <c r="Y1360" i="35"/>
  <c r="O1360" i="35"/>
  <c r="R1360" i="35" s="1"/>
  <c r="AC1360" i="35" s="1"/>
  <c r="Y1359" i="35"/>
  <c r="O1359" i="35"/>
  <c r="R1359" i="35" s="1"/>
  <c r="Y1358" i="35"/>
  <c r="O1358" i="35"/>
  <c r="R1358" i="35" s="1"/>
  <c r="AC1358" i="35" s="1"/>
  <c r="Y1357" i="35"/>
  <c r="O1357" i="35"/>
  <c r="R1357" i="35" s="1"/>
  <c r="Y1356" i="35"/>
  <c r="O1356" i="35"/>
  <c r="R1356" i="35" s="1"/>
  <c r="AC1356" i="35" s="1"/>
  <c r="Y1355" i="35"/>
  <c r="O1355" i="35"/>
  <c r="R1355" i="35" s="1"/>
  <c r="Y1354" i="35"/>
  <c r="O1354" i="35"/>
  <c r="R1354" i="35" s="1"/>
  <c r="AC1354" i="35" s="1"/>
  <c r="Y1350" i="35"/>
  <c r="R1350" i="35"/>
  <c r="Y1349" i="35"/>
  <c r="R1349" i="35"/>
  <c r="AE1349" i="35" s="1"/>
  <c r="Y1348" i="35"/>
  <c r="O1348" i="35"/>
  <c r="R1348" i="35" s="1"/>
  <c r="AD1348" i="35" s="1"/>
  <c r="Y1347" i="35"/>
  <c r="O1347" i="35"/>
  <c r="R1347" i="35" s="1"/>
  <c r="Y1346" i="35"/>
  <c r="O1346" i="35"/>
  <c r="R1346" i="35" s="1"/>
  <c r="Y1345" i="35"/>
  <c r="O1345" i="35"/>
  <c r="R1345" i="35" s="1"/>
  <c r="Y1344" i="35"/>
  <c r="O1344" i="35"/>
  <c r="R1344" i="35" s="1"/>
  <c r="AD1344" i="35" s="1"/>
  <c r="Y1343" i="35"/>
  <c r="O1343" i="35"/>
  <c r="R1343" i="35" s="1"/>
  <c r="AB1343" i="35" s="1"/>
  <c r="Y1342" i="35"/>
  <c r="O1342" i="35"/>
  <c r="R1342" i="35" s="1"/>
  <c r="AD1342" i="35" s="1"/>
  <c r="Y1335" i="35"/>
  <c r="R1335" i="35"/>
  <c r="AE1334" i="35"/>
  <c r="Y1334" i="35"/>
  <c r="R1334" i="35"/>
  <c r="AD1334" i="35" s="1"/>
  <c r="AE1333" i="35"/>
  <c r="Y1333" i="35"/>
  <c r="R1333" i="35"/>
  <c r="Y1332" i="35"/>
  <c r="R1332" i="35"/>
  <c r="AE1331" i="35"/>
  <c r="Y1331" i="35"/>
  <c r="O1331" i="35"/>
  <c r="R1331" i="35" s="1"/>
  <c r="AD1331" i="35" s="1"/>
  <c r="Y1330" i="35"/>
  <c r="R1330" i="35"/>
  <c r="Y1329" i="35"/>
  <c r="R1329" i="35"/>
  <c r="AD1329" i="35" s="1"/>
  <c r="Y1328" i="35"/>
  <c r="M1328" i="35"/>
  <c r="O1328" i="35" s="1"/>
  <c r="R1328" i="35" s="1"/>
  <c r="Y1327" i="35"/>
  <c r="M1327" i="35"/>
  <c r="O1327" i="35" s="1"/>
  <c r="R1327" i="35" s="1"/>
  <c r="Y1326" i="35"/>
  <c r="M1326" i="35"/>
  <c r="O1326" i="35" s="1"/>
  <c r="R1326" i="35" s="1"/>
  <c r="AC1326" i="35" s="1"/>
  <c r="Y1325" i="35"/>
  <c r="O1325" i="35"/>
  <c r="R1325" i="35" s="1"/>
  <c r="Y1323" i="35"/>
  <c r="R1323" i="35"/>
  <c r="AE1323" i="35" s="1"/>
  <c r="Y1322" i="35"/>
  <c r="O1322" i="35"/>
  <c r="R1322" i="35" s="1"/>
  <c r="AE1314" i="35"/>
  <c r="Y1314" i="35"/>
  <c r="R1314" i="35"/>
  <c r="Y1313" i="35"/>
  <c r="R1313" i="35"/>
  <c r="AE1313" i="35" s="1"/>
  <c r="AE1312" i="35"/>
  <c r="Y1312" i="35"/>
  <c r="O1312" i="35"/>
  <c r="R1312" i="35" s="1"/>
  <c r="AD1312" i="35" s="1"/>
  <c r="Y1311" i="35"/>
  <c r="R1311" i="35"/>
  <c r="AE1311" i="35" s="1"/>
  <c r="Y1310" i="35"/>
  <c r="R1310" i="35"/>
  <c r="AD1310" i="35" s="1"/>
  <c r="Y1309" i="35"/>
  <c r="R1309" i="35"/>
  <c r="Y1308" i="35"/>
  <c r="R1308" i="35"/>
  <c r="AD1308" i="35" s="1"/>
  <c r="Y1307" i="35"/>
  <c r="R1307" i="35"/>
  <c r="Y1306" i="35"/>
  <c r="O1306" i="35"/>
  <c r="R1306" i="35" s="1"/>
  <c r="Y1305" i="35"/>
  <c r="O1305" i="35"/>
  <c r="R1305" i="35" s="1"/>
  <c r="AB1305" i="35" s="1"/>
  <c r="Y1304" i="35"/>
  <c r="O1304" i="35"/>
  <c r="R1304" i="35" s="1"/>
  <c r="AD1304" i="35" s="1"/>
  <c r="Y1303" i="35"/>
  <c r="M1303" i="35"/>
  <c r="O1303" i="35" s="1"/>
  <c r="R1303" i="35" s="1"/>
  <c r="AB1303" i="35" s="1"/>
  <c r="Y1302" i="35"/>
  <c r="M1302" i="35"/>
  <c r="O1302" i="35" s="1"/>
  <c r="R1302" i="35" s="1"/>
  <c r="Y1301" i="35"/>
  <c r="M1301" i="35"/>
  <c r="O1301" i="35" s="1"/>
  <c r="R1301" i="35" s="1"/>
  <c r="Y1300" i="35"/>
  <c r="M1300" i="35"/>
  <c r="O1300" i="35" s="1"/>
  <c r="R1300" i="35" s="1"/>
  <c r="AC1300" i="35" s="1"/>
  <c r="Y1299" i="35"/>
  <c r="M1299" i="35"/>
  <c r="O1299" i="35" s="1"/>
  <c r="R1299" i="35" s="1"/>
  <c r="Y1298" i="35"/>
  <c r="M1298" i="35"/>
  <c r="O1298" i="35" s="1"/>
  <c r="R1298" i="35" s="1"/>
  <c r="AE1292" i="35"/>
  <c r="Y1292" i="35"/>
  <c r="R1292" i="35"/>
  <c r="AD1292" i="35" s="1"/>
  <c r="AE1291" i="35"/>
  <c r="Y1291" i="35"/>
  <c r="R1291" i="35"/>
  <c r="AD1291" i="35" s="1"/>
  <c r="AE1290" i="35"/>
  <c r="Y1290" i="35"/>
  <c r="R1290" i="35"/>
  <c r="AE1289" i="35"/>
  <c r="Y1289" i="35"/>
  <c r="R1289" i="35"/>
  <c r="AD1289" i="35" s="1"/>
  <c r="AE1288" i="35"/>
  <c r="Y1288" i="35"/>
  <c r="R1288" i="35"/>
  <c r="AD1288" i="35" s="1"/>
  <c r="AE1287" i="35"/>
  <c r="Y1287" i="35"/>
  <c r="R1287" i="35"/>
  <c r="AD1287" i="35" s="1"/>
  <c r="AE1286" i="35"/>
  <c r="Y1286" i="35"/>
  <c r="R1286" i="35"/>
  <c r="AC1286" i="35" s="1"/>
  <c r="AE1285" i="35"/>
  <c r="Y1285" i="35"/>
  <c r="R1285" i="35"/>
  <c r="AD1285" i="35" s="1"/>
  <c r="AE1284" i="35"/>
  <c r="Y1284" i="35"/>
  <c r="R1284" i="35"/>
  <c r="AE1283" i="35"/>
  <c r="Y1283" i="35"/>
  <c r="R1283" i="35"/>
  <c r="AD1283" i="35" s="1"/>
  <c r="AE1282" i="35"/>
  <c r="Y1282" i="35"/>
  <c r="R1282" i="35"/>
  <c r="AD1282" i="35" s="1"/>
  <c r="AE1281" i="35"/>
  <c r="Y1281" i="35"/>
  <c r="R1281" i="35"/>
  <c r="AE1280" i="35"/>
  <c r="Y1280" i="35"/>
  <c r="R1280" i="35"/>
  <c r="AD1280" i="35" s="1"/>
  <c r="AE1279" i="35"/>
  <c r="Y1279" i="35"/>
  <c r="R1279" i="35"/>
  <c r="AD1279" i="35" s="1"/>
  <c r="AE1278" i="35"/>
  <c r="Y1278" i="35"/>
  <c r="R1278" i="35"/>
  <c r="AE1277" i="35"/>
  <c r="Y1277" i="35"/>
  <c r="R1277" i="35"/>
  <c r="AD1277" i="35" s="1"/>
  <c r="AE1276" i="35"/>
  <c r="Y1276" i="35"/>
  <c r="R1276" i="35"/>
  <c r="AE1275" i="35"/>
  <c r="Y1275" i="35"/>
  <c r="R1275" i="35"/>
  <c r="AD1275" i="35" s="1"/>
  <c r="AE1274" i="35"/>
  <c r="Y1274" i="35"/>
  <c r="R1274" i="35"/>
  <c r="AE1273" i="35"/>
  <c r="Y1273" i="35"/>
  <c r="R1273" i="35"/>
  <c r="AE1272" i="35"/>
  <c r="Y1272" i="35"/>
  <c r="R1272" i="35"/>
  <c r="AE1271" i="35"/>
  <c r="Y1271" i="35"/>
  <c r="R1271" i="35"/>
  <c r="AD1271" i="35" s="1"/>
  <c r="Y1270" i="35"/>
  <c r="R1270" i="35"/>
  <c r="AC1270" i="35" s="1"/>
  <c r="Y1269" i="35"/>
  <c r="R1269" i="35"/>
  <c r="AD1269" i="35" s="1"/>
  <c r="Y1268" i="35"/>
  <c r="O1268" i="35"/>
  <c r="R1268" i="35" s="1"/>
  <c r="Y1267" i="35"/>
  <c r="O1267" i="35"/>
  <c r="R1267" i="35" s="1"/>
  <c r="AD1267" i="35" s="1"/>
  <c r="Y1266" i="35"/>
  <c r="R1266" i="35"/>
  <c r="Y1265" i="35"/>
  <c r="R1265" i="35"/>
  <c r="Y1264" i="35"/>
  <c r="R1264" i="35"/>
  <c r="Y1263" i="35"/>
  <c r="R1263" i="35"/>
  <c r="AD1263" i="35" s="1"/>
  <c r="Y1262" i="35"/>
  <c r="R1262" i="35"/>
  <c r="AC1262" i="35" s="1"/>
  <c r="Y1261" i="35"/>
  <c r="R1261" i="35"/>
  <c r="AD1261" i="35" s="1"/>
  <c r="Y1260" i="35"/>
  <c r="R1260" i="35"/>
  <c r="AE1260" i="35" s="1"/>
  <c r="Y1259" i="35"/>
  <c r="R1259" i="35"/>
  <c r="AD1259" i="35" s="1"/>
  <c r="Y1258" i="35"/>
  <c r="O1258" i="35"/>
  <c r="R1258" i="35" s="1"/>
  <c r="AE1258" i="35" s="1"/>
  <c r="Y1257" i="35"/>
  <c r="O1257" i="35"/>
  <c r="R1257" i="35" s="1"/>
  <c r="AD1257" i="35" s="1"/>
  <c r="Y1256" i="35"/>
  <c r="O1256" i="35"/>
  <c r="R1256" i="35" s="1"/>
  <c r="Y1255" i="35"/>
  <c r="O1255" i="35"/>
  <c r="R1255" i="35" s="1"/>
  <c r="AD1255" i="35" s="1"/>
  <c r="Y1254" i="35"/>
  <c r="O1254" i="35"/>
  <c r="R1254" i="35" s="1"/>
  <c r="Y1253" i="35"/>
  <c r="O1253" i="35"/>
  <c r="R1253" i="35" s="1"/>
  <c r="AD1253" i="35" s="1"/>
  <c r="AE1252" i="35"/>
  <c r="Y1252" i="35"/>
  <c r="R1252" i="35"/>
  <c r="AD1252" i="35" s="1"/>
  <c r="Y1251" i="35"/>
  <c r="O1251" i="35"/>
  <c r="R1251" i="35" s="1"/>
  <c r="Y1250" i="35"/>
  <c r="O1250" i="35"/>
  <c r="R1250" i="35" s="1"/>
  <c r="AB1250" i="35" s="1"/>
  <c r="Y1249" i="35"/>
  <c r="O1249" i="35"/>
  <c r="R1249" i="35" s="1"/>
  <c r="AD1249" i="35" s="1"/>
  <c r="Y1248" i="35"/>
  <c r="O1248" i="35"/>
  <c r="R1248" i="35" s="1"/>
  <c r="Y1247" i="35"/>
  <c r="O1247" i="35"/>
  <c r="R1247" i="35" s="1"/>
  <c r="Y1246" i="35"/>
  <c r="O1246" i="35"/>
  <c r="R1246" i="35" s="1"/>
  <c r="AB1246" i="35" s="1"/>
  <c r="Y1245" i="35"/>
  <c r="O1245" i="35"/>
  <c r="R1245" i="35" s="1"/>
  <c r="AD1245" i="35" s="1"/>
  <c r="Y1244" i="35"/>
  <c r="O1244" i="35"/>
  <c r="R1244" i="35" s="1"/>
  <c r="Y1243" i="35"/>
  <c r="O1243" i="35"/>
  <c r="R1243" i="35" s="1"/>
  <c r="AE1243" i="35" s="1"/>
  <c r="Y1240" i="35"/>
  <c r="R1240" i="35"/>
  <c r="Y1239" i="35"/>
  <c r="R1239" i="35"/>
  <c r="AE1239" i="35" s="1"/>
  <c r="Y1238" i="35"/>
  <c r="O1238" i="35"/>
  <c r="R1238" i="35" s="1"/>
  <c r="AE1238" i="35" s="1"/>
  <c r="Y1237" i="35"/>
  <c r="O1237" i="35"/>
  <c r="R1237" i="35" s="1"/>
  <c r="Y1236" i="35"/>
  <c r="O1236" i="35"/>
  <c r="R1236" i="35" s="1"/>
  <c r="AE1234" i="35"/>
  <c r="Y1234" i="35"/>
  <c r="AF1234" i="35" s="1"/>
  <c r="R1234" i="35"/>
  <c r="AD1234" i="35" s="1"/>
  <c r="Y1233" i="35"/>
  <c r="R1233" i="35"/>
  <c r="Y1224" i="35"/>
  <c r="O1224" i="35"/>
  <c r="R1224" i="35" s="1"/>
  <c r="AE1224" i="35" s="1"/>
  <c r="Y1223" i="35"/>
  <c r="R1223" i="35"/>
  <c r="Y1222" i="35"/>
  <c r="R1222" i="35"/>
  <c r="AD1222" i="35" s="1"/>
  <c r="AE1221" i="35"/>
  <c r="Y1221" i="35"/>
  <c r="R1221" i="35"/>
  <c r="Y1220" i="35"/>
  <c r="O1220" i="35"/>
  <c r="R1220" i="35" s="1"/>
  <c r="AD1220" i="35" s="1"/>
  <c r="Y1219" i="35"/>
  <c r="O1219" i="35"/>
  <c r="R1219" i="35" s="1"/>
  <c r="AD1219" i="35" s="1"/>
  <c r="Y1218" i="35"/>
  <c r="O1218" i="35"/>
  <c r="R1218" i="35" s="1"/>
  <c r="Y1217" i="35"/>
  <c r="O1217" i="35"/>
  <c r="R1217" i="35" s="1"/>
  <c r="AD1217" i="35" s="1"/>
  <c r="Y1216" i="35"/>
  <c r="O1216" i="35"/>
  <c r="R1216" i="35" s="1"/>
  <c r="Y1215" i="35"/>
  <c r="O1215" i="35"/>
  <c r="R1215" i="35" s="1"/>
  <c r="Y1214" i="35"/>
  <c r="O1214" i="35"/>
  <c r="R1214" i="35" s="1"/>
  <c r="Y1213" i="35"/>
  <c r="O1213" i="35"/>
  <c r="R1213" i="35" s="1"/>
  <c r="AD1213" i="35" s="1"/>
  <c r="Y1212" i="35"/>
  <c r="O1212" i="35"/>
  <c r="R1212" i="35" s="1"/>
  <c r="Y1211" i="35"/>
  <c r="O1211" i="35"/>
  <c r="R1211" i="35" s="1"/>
  <c r="Y1210" i="35"/>
  <c r="O1210" i="35"/>
  <c r="R1210" i="35" s="1"/>
  <c r="Y1209" i="35"/>
  <c r="O1209" i="35"/>
  <c r="R1209" i="35" s="1"/>
  <c r="Y1208" i="35"/>
  <c r="O1208" i="35"/>
  <c r="R1208" i="35" s="1"/>
  <c r="AD1208" i="35" s="1"/>
  <c r="Y1207" i="35"/>
  <c r="O1207" i="35"/>
  <c r="R1207" i="35" s="1"/>
  <c r="AC1207" i="35" s="1"/>
  <c r="Y1206" i="35"/>
  <c r="R1206" i="35"/>
  <c r="AE1206" i="35" s="1"/>
  <c r="Y1205" i="35"/>
  <c r="R1205" i="35"/>
  <c r="Y1204" i="35"/>
  <c r="O1204" i="35"/>
  <c r="R1204" i="35" s="1"/>
  <c r="Y1203" i="35"/>
  <c r="O1203" i="35"/>
  <c r="R1203" i="35" s="1"/>
  <c r="AD1203" i="35" s="1"/>
  <c r="Y1202" i="35"/>
  <c r="O1202" i="35"/>
  <c r="R1202" i="35" s="1"/>
  <c r="AE1202" i="35" s="1"/>
  <c r="Y1201" i="35"/>
  <c r="O1201" i="35"/>
  <c r="R1201" i="35" s="1"/>
  <c r="AE1201" i="35" s="1"/>
  <c r="Y1200" i="35"/>
  <c r="M1200" i="35"/>
  <c r="O1200" i="35" s="1"/>
  <c r="R1200" i="35" s="1"/>
  <c r="AD1200" i="35" s="1"/>
  <c r="Y1199" i="35"/>
  <c r="M1199" i="35"/>
  <c r="O1199" i="35" s="1"/>
  <c r="R1199" i="35" s="1"/>
  <c r="Y1198" i="35"/>
  <c r="M1198" i="35"/>
  <c r="O1198" i="35" s="1"/>
  <c r="R1198" i="35" s="1"/>
  <c r="Y1197" i="35"/>
  <c r="O1197" i="35"/>
  <c r="R1197" i="35" s="1"/>
  <c r="AE1197" i="35" s="1"/>
  <c r="Y1196" i="35"/>
  <c r="R1196" i="35"/>
  <c r="AD1196" i="35" s="1"/>
  <c r="AE1195" i="35"/>
  <c r="Y1195" i="35"/>
  <c r="O1195" i="35"/>
  <c r="R1195" i="35" s="1"/>
  <c r="AD1195" i="35" s="1"/>
  <c r="Y1194" i="35"/>
  <c r="O1194" i="35"/>
  <c r="R1194" i="35" s="1"/>
  <c r="AD1194" i="35" s="1"/>
  <c r="Y1193" i="35"/>
  <c r="O1193" i="35"/>
  <c r="R1193" i="35" s="1"/>
  <c r="Y1192" i="35"/>
  <c r="O1192" i="35"/>
  <c r="R1192" i="35" s="1"/>
  <c r="Y1191" i="35"/>
  <c r="O1191" i="35"/>
  <c r="R1191" i="35" s="1"/>
  <c r="Y1190" i="35"/>
  <c r="O1190" i="35"/>
  <c r="R1190" i="35" s="1"/>
  <c r="AD1190" i="35" s="1"/>
  <c r="Y1189" i="35"/>
  <c r="O1189" i="35"/>
  <c r="R1189" i="35" s="1"/>
  <c r="AE1189" i="35" s="1"/>
  <c r="Y1188" i="35"/>
  <c r="R1188" i="35"/>
  <c r="AC1188" i="35" s="1"/>
  <c r="Y1187" i="35"/>
  <c r="R1187" i="35"/>
  <c r="AD1187" i="35" s="1"/>
  <c r="Y1168" i="35"/>
  <c r="O1168" i="35"/>
  <c r="R1168" i="35" s="1"/>
  <c r="AE1168" i="35" s="1"/>
  <c r="Y1167" i="35"/>
  <c r="R1167" i="35"/>
  <c r="AC1167" i="35" s="1"/>
  <c r="Y1166" i="35"/>
  <c r="R1166" i="35"/>
  <c r="AD1166" i="35" s="1"/>
  <c r="Y1165" i="35"/>
  <c r="R1165" i="35"/>
  <c r="AE1165" i="35" s="1"/>
  <c r="Y1164" i="35"/>
  <c r="O1164" i="35"/>
  <c r="R1164" i="35" s="1"/>
  <c r="Y1163" i="35"/>
  <c r="O1163" i="35"/>
  <c r="R1163" i="35" s="1"/>
  <c r="AE1163" i="35" s="1"/>
  <c r="Y1162" i="35"/>
  <c r="R1162" i="35"/>
  <c r="Y1161" i="35"/>
  <c r="R1161" i="35"/>
  <c r="Y1160" i="35"/>
  <c r="O1160" i="35"/>
  <c r="R1160" i="35" s="1"/>
  <c r="AD1160" i="35" s="1"/>
  <c r="Y1159" i="35"/>
  <c r="O1159" i="35"/>
  <c r="R1159" i="35" s="1"/>
  <c r="AE1159" i="35" s="1"/>
  <c r="Y1158" i="35"/>
  <c r="R1158" i="35"/>
  <c r="AE1158" i="35" s="1"/>
  <c r="Y1157" i="35"/>
  <c r="R1157" i="35"/>
  <c r="AB1157" i="35" s="1"/>
  <c r="Y1156" i="35"/>
  <c r="R1156" i="35"/>
  <c r="AE1156" i="35" s="1"/>
  <c r="Y1155" i="35"/>
  <c r="R1155" i="35"/>
  <c r="AD1155" i="35" s="1"/>
  <c r="AE1153" i="35"/>
  <c r="Y1153" i="35"/>
  <c r="O1153" i="35"/>
  <c r="R1153" i="35" s="1"/>
  <c r="AD1153" i="35" s="1"/>
  <c r="AE1151" i="35"/>
  <c r="Y1151" i="35"/>
  <c r="O1151" i="35"/>
  <c r="R1151" i="35" s="1"/>
  <c r="AE1149" i="35"/>
  <c r="Y1149" i="35"/>
  <c r="R1149" i="35"/>
  <c r="AD1149" i="35" s="1"/>
  <c r="AE1147" i="35"/>
  <c r="Y1147" i="35"/>
  <c r="R1147" i="35"/>
  <c r="Y1146" i="35"/>
  <c r="O1146" i="35"/>
  <c r="R1146" i="35" s="1"/>
  <c r="AE1146" i="35" s="1"/>
  <c r="Y1145" i="35"/>
  <c r="AF1145" i="35" s="1"/>
  <c r="O1145" i="35"/>
  <c r="R1145" i="35" s="1"/>
  <c r="Y1144" i="35"/>
  <c r="O1144" i="35"/>
  <c r="R1144" i="35" s="1"/>
  <c r="Y1143" i="35"/>
  <c r="O1143" i="35"/>
  <c r="R1143" i="35" s="1"/>
  <c r="Y1142" i="35"/>
  <c r="O1142" i="35"/>
  <c r="R1142" i="35" s="1"/>
  <c r="Y1141" i="35"/>
  <c r="O1141" i="35"/>
  <c r="R1141" i="35" s="1"/>
  <c r="AC1141" i="35" s="1"/>
  <c r="Y1140" i="35"/>
  <c r="O1140" i="35"/>
  <c r="R1140" i="35" s="1"/>
  <c r="AC1140" i="35" s="1"/>
  <c r="Y1139" i="35"/>
  <c r="O1139" i="35"/>
  <c r="R1139" i="35" s="1"/>
  <c r="AE1139" i="35" s="1"/>
  <c r="Y1138" i="35"/>
  <c r="O1138" i="35"/>
  <c r="R1138" i="35" s="1"/>
  <c r="AB1138" i="35" s="1"/>
  <c r="Y1137" i="35"/>
  <c r="O1137" i="35"/>
  <c r="R1137" i="35" s="1"/>
  <c r="AE1137" i="35" s="1"/>
  <c r="Y1136" i="35"/>
  <c r="O1136" i="35"/>
  <c r="R1136" i="35" s="1"/>
  <c r="AC1136" i="35" s="1"/>
  <c r="Y1135" i="35"/>
  <c r="O1135" i="35"/>
  <c r="R1135" i="35" s="1"/>
  <c r="Y1134" i="35"/>
  <c r="O1134" i="35"/>
  <c r="R1134" i="35" s="1"/>
  <c r="AE1134" i="35" s="1"/>
  <c r="Y1133" i="35"/>
  <c r="O1133" i="35"/>
  <c r="R1133" i="35" s="1"/>
  <c r="Y1132" i="35"/>
  <c r="O1132" i="35"/>
  <c r="R1132" i="35" s="1"/>
  <c r="Y1131" i="35"/>
  <c r="O1131" i="35"/>
  <c r="R1131" i="35" s="1"/>
  <c r="Y1130" i="35"/>
  <c r="O1130" i="35"/>
  <c r="R1130" i="35" s="1"/>
  <c r="AC1130" i="35" s="1"/>
  <c r="Y1129" i="35"/>
  <c r="O1129" i="35"/>
  <c r="R1129" i="35" s="1"/>
  <c r="Y1128" i="35"/>
  <c r="O1128" i="35"/>
  <c r="R1128" i="35" s="1"/>
  <c r="Y1127" i="35"/>
  <c r="R1127" i="35"/>
  <c r="AD1127" i="35" s="1"/>
  <c r="Y1126" i="35"/>
  <c r="R1126" i="35"/>
  <c r="Y1125" i="35"/>
  <c r="R1125" i="35"/>
  <c r="AC1125" i="35" s="1"/>
  <c r="Y1124" i="35"/>
  <c r="R1124" i="35"/>
  <c r="Y1123" i="35"/>
  <c r="R1123" i="35"/>
  <c r="Y1122" i="35"/>
  <c r="R1122" i="35"/>
  <c r="AE1122" i="35" s="1"/>
  <c r="Y1121" i="35"/>
  <c r="R1121" i="35"/>
  <c r="AC1121" i="35" s="1"/>
  <c r="Y1120" i="35"/>
  <c r="R1120" i="35"/>
  <c r="AD1120" i="35" s="1"/>
  <c r="AE1119" i="35"/>
  <c r="Y1119" i="35"/>
  <c r="O1119" i="35"/>
  <c r="R1119" i="35" s="1"/>
  <c r="AE1118" i="35"/>
  <c r="Y1118" i="35"/>
  <c r="O1118" i="35"/>
  <c r="R1118" i="35" s="1"/>
  <c r="AC1118" i="35" s="1"/>
  <c r="Y1117" i="35"/>
  <c r="O1117" i="35"/>
  <c r="R1117" i="35" s="1"/>
  <c r="Y1116" i="35"/>
  <c r="O1116" i="35"/>
  <c r="R1116" i="35" s="1"/>
  <c r="Y1115" i="35"/>
  <c r="O1115" i="35"/>
  <c r="R1115" i="35" s="1"/>
  <c r="Y1114" i="35"/>
  <c r="O1114" i="35"/>
  <c r="R1114" i="35" s="1"/>
  <c r="Y1113" i="35"/>
  <c r="O1113" i="35"/>
  <c r="R1113" i="35" s="1"/>
  <c r="AE1113" i="35" s="1"/>
  <c r="Y1112" i="35"/>
  <c r="O1112" i="35"/>
  <c r="R1112" i="35" s="1"/>
  <c r="AC1112" i="35" s="1"/>
  <c r="Y1111" i="35"/>
  <c r="O1111" i="35"/>
  <c r="R1111" i="35" s="1"/>
  <c r="AE1111" i="35" s="1"/>
  <c r="Y1110" i="35"/>
  <c r="O1110" i="35"/>
  <c r="R1110" i="35" s="1"/>
  <c r="AC1110" i="35" s="1"/>
  <c r="Y1109" i="35"/>
  <c r="O1109" i="35"/>
  <c r="R1109" i="35" s="1"/>
  <c r="Y1108" i="35"/>
  <c r="O1108" i="35"/>
  <c r="R1108" i="35" s="1"/>
  <c r="Y1107" i="35"/>
  <c r="R1107" i="35"/>
  <c r="O1107" i="35"/>
  <c r="Y1106" i="35"/>
  <c r="O1106" i="35"/>
  <c r="R1106" i="35" s="1"/>
  <c r="AC1106" i="35" s="1"/>
  <c r="AE1105" i="35"/>
  <c r="Y1105" i="35"/>
  <c r="O1105" i="35"/>
  <c r="R1105" i="35" s="1"/>
  <c r="AE1104" i="35"/>
  <c r="Y1104" i="35"/>
  <c r="O1104" i="35"/>
  <c r="R1104" i="35" s="1"/>
  <c r="AC1104" i="35" s="1"/>
  <c r="Y1103" i="35"/>
  <c r="O1103" i="35"/>
  <c r="R1103" i="35" s="1"/>
  <c r="AE1103" i="35" s="1"/>
  <c r="Y1102" i="35"/>
  <c r="O1102" i="35"/>
  <c r="R1102" i="35" s="1"/>
  <c r="AC1102" i="35" s="1"/>
  <c r="Y1101" i="35"/>
  <c r="O1101" i="35"/>
  <c r="R1101" i="35" s="1"/>
  <c r="AE1101" i="35" s="1"/>
  <c r="Y1100" i="35"/>
  <c r="O1100" i="35"/>
  <c r="R1100" i="35" s="1"/>
  <c r="AC1100" i="35" s="1"/>
  <c r="Y1099" i="35"/>
  <c r="O1099" i="35"/>
  <c r="R1099" i="35" s="1"/>
  <c r="Y1098" i="35"/>
  <c r="O1098" i="35"/>
  <c r="R1098" i="35" s="1"/>
  <c r="Y1097" i="35"/>
  <c r="O1097" i="35"/>
  <c r="R1097" i="35" s="1"/>
  <c r="Y1096" i="35"/>
  <c r="O1096" i="35"/>
  <c r="R1096" i="35" s="1"/>
  <c r="Y1095" i="35"/>
  <c r="O1095" i="35"/>
  <c r="R1095" i="35" s="1"/>
  <c r="AE1095" i="35" s="1"/>
  <c r="Y1094" i="35"/>
  <c r="O1094" i="35"/>
  <c r="R1094" i="35" s="1"/>
  <c r="AC1094" i="35" s="1"/>
  <c r="Y1093" i="35"/>
  <c r="O1093" i="35"/>
  <c r="R1093" i="35" s="1"/>
  <c r="AE1093" i="35" s="1"/>
  <c r="Y1092" i="35"/>
  <c r="O1092" i="35"/>
  <c r="R1092" i="35" s="1"/>
  <c r="AC1092" i="35" s="1"/>
  <c r="Y1091" i="35"/>
  <c r="O1091" i="35"/>
  <c r="R1091" i="35" s="1"/>
  <c r="Y1090" i="35"/>
  <c r="O1090" i="35"/>
  <c r="R1090" i="35" s="1"/>
  <c r="Y1089" i="35"/>
  <c r="O1089" i="35"/>
  <c r="R1089" i="35" s="1"/>
  <c r="Y1088" i="35"/>
  <c r="O1088" i="35"/>
  <c r="R1088" i="35" s="1"/>
  <c r="Y1072" i="35"/>
  <c r="R1072" i="35"/>
  <c r="AE1072" i="35" s="1"/>
  <c r="Y1071" i="35"/>
  <c r="R1071" i="35"/>
  <c r="AD1071" i="35" s="1"/>
  <c r="AE1070" i="35"/>
  <c r="Y1070" i="35"/>
  <c r="R1070" i="35"/>
  <c r="AB1070" i="35" s="1"/>
  <c r="Y1069" i="35"/>
  <c r="R1069" i="35"/>
  <c r="AD1069" i="35" s="1"/>
  <c r="Y1068" i="35"/>
  <c r="R1068" i="35"/>
  <c r="Y1067" i="35"/>
  <c r="R1067" i="35"/>
  <c r="AE1067" i="35" s="1"/>
  <c r="Y1066" i="35"/>
  <c r="R1066" i="35"/>
  <c r="AB1066" i="35" s="1"/>
  <c r="Y1065" i="35"/>
  <c r="O1065" i="35"/>
  <c r="R1065" i="35" s="1"/>
  <c r="AE1065" i="35" s="1"/>
  <c r="Y1064" i="35"/>
  <c r="O1064" i="35"/>
  <c r="R1064" i="35" s="1"/>
  <c r="AE1064" i="35" s="1"/>
  <c r="Y1063" i="35"/>
  <c r="O1063" i="35"/>
  <c r="R1063" i="35" s="1"/>
  <c r="AE1063" i="35" s="1"/>
  <c r="Y1062" i="35"/>
  <c r="R1062" i="35"/>
  <c r="AD1062" i="35" s="1"/>
  <c r="Y1061" i="35"/>
  <c r="R1061" i="35"/>
  <c r="AE1061" i="35" s="1"/>
  <c r="Y1060" i="35"/>
  <c r="R1060" i="35"/>
  <c r="AB1060" i="35" s="1"/>
  <c r="Y1059" i="35"/>
  <c r="R1059" i="35"/>
  <c r="AD1059" i="35" s="1"/>
  <c r="Y1058" i="35"/>
  <c r="R1058" i="35"/>
  <c r="AD1058" i="35" s="1"/>
  <c r="Y1057" i="35"/>
  <c r="O1057" i="35"/>
  <c r="R1057" i="35" s="1"/>
  <c r="AE1057" i="35" s="1"/>
  <c r="Y1056" i="35"/>
  <c r="O1056" i="35"/>
  <c r="R1056" i="35" s="1"/>
  <c r="AD1056" i="35" s="1"/>
  <c r="Y1055" i="35"/>
  <c r="R1055" i="35"/>
  <c r="AD1055" i="35" s="1"/>
  <c r="Y1054" i="35"/>
  <c r="R1054" i="35"/>
  <c r="AB1054" i="35" s="1"/>
  <c r="Y1053" i="35"/>
  <c r="R1053" i="35"/>
  <c r="AD1053" i="35" s="1"/>
  <c r="Y1052" i="35"/>
  <c r="R1052" i="35"/>
  <c r="AD1052" i="35" s="1"/>
  <c r="AE1049" i="35"/>
  <c r="Y1049" i="35"/>
  <c r="R1049" i="35"/>
  <c r="AE1046" i="35"/>
  <c r="Y1046" i="35"/>
  <c r="R1046" i="35"/>
  <c r="AE1043" i="35"/>
  <c r="Y1043" i="35"/>
  <c r="O1043" i="35"/>
  <c r="R1043" i="35" s="1"/>
  <c r="AD1043" i="35" s="1"/>
  <c r="AE1040" i="35"/>
  <c r="Y1040" i="35"/>
  <c r="O1040" i="35"/>
  <c r="R1040" i="35" s="1"/>
  <c r="AD1040" i="35" s="1"/>
  <c r="Y1039" i="35"/>
  <c r="O1039" i="35"/>
  <c r="R1039" i="35" s="1"/>
  <c r="AD1039" i="35" s="1"/>
  <c r="Y1038" i="35"/>
  <c r="O1038" i="35"/>
  <c r="R1038" i="35" s="1"/>
  <c r="AE1038" i="35" s="1"/>
  <c r="AE1036" i="35"/>
  <c r="Y1036" i="35"/>
  <c r="O1036" i="35"/>
  <c r="R1036" i="35" s="1"/>
  <c r="AD1036" i="35" s="1"/>
  <c r="AE1034" i="35"/>
  <c r="Y1034" i="35"/>
  <c r="O1034" i="35"/>
  <c r="R1034" i="35" s="1"/>
  <c r="AD1034" i="35" s="1"/>
  <c r="Y1033" i="35"/>
  <c r="R1033" i="35"/>
  <c r="Y1032" i="35"/>
  <c r="AF1032" i="35" s="1"/>
  <c r="AG1032" i="35" s="1"/>
  <c r="Y1031" i="35"/>
  <c r="O1031" i="35"/>
  <c r="R1031" i="35" s="1"/>
  <c r="AE1031" i="35" s="1"/>
  <c r="AE1030" i="35"/>
  <c r="Y1030" i="35"/>
  <c r="O1030" i="35"/>
  <c r="R1030" i="35" s="1"/>
  <c r="Y1029" i="35"/>
  <c r="R1029" i="35"/>
  <c r="AB1029" i="35" s="1"/>
  <c r="Y1028" i="35"/>
  <c r="R1028" i="35"/>
  <c r="Y1027" i="35"/>
  <c r="R1027" i="35"/>
  <c r="Y1026" i="35"/>
  <c r="R1026" i="35"/>
  <c r="AD1026" i="35" s="1"/>
  <c r="Y1025" i="35"/>
  <c r="R1025" i="35"/>
  <c r="Y1024" i="35"/>
  <c r="R1024" i="35"/>
  <c r="Y1023" i="35"/>
  <c r="R1023" i="35"/>
  <c r="AE1023" i="35" s="1"/>
  <c r="Y1022" i="35"/>
  <c r="O1022" i="35"/>
  <c r="R1022" i="35" s="1"/>
  <c r="Y1021" i="35"/>
  <c r="O1021" i="35"/>
  <c r="R1021" i="35" s="1"/>
  <c r="Y1020" i="35"/>
  <c r="O1020" i="35"/>
  <c r="R1020" i="35" s="1"/>
  <c r="AD1020" i="35" s="1"/>
  <c r="Y1019" i="35"/>
  <c r="O1019" i="35"/>
  <c r="R1019" i="35" s="1"/>
  <c r="Y1018" i="35"/>
  <c r="O1018" i="35"/>
  <c r="R1018" i="35" s="1"/>
  <c r="Y1017" i="35"/>
  <c r="R1017" i="35"/>
  <c r="Y1016" i="35"/>
  <c r="R1016" i="35"/>
  <c r="AB1016" i="35" s="1"/>
  <c r="Y1015" i="35"/>
  <c r="R1015" i="35"/>
  <c r="AD1015" i="35" s="1"/>
  <c r="Y1014" i="35"/>
  <c r="R1014" i="35"/>
  <c r="AD1014" i="35" s="1"/>
  <c r="Y1013" i="35"/>
  <c r="R1013" i="35"/>
  <c r="AE1013" i="35" s="1"/>
  <c r="Y1012" i="35"/>
  <c r="R1012" i="35"/>
  <c r="AB1012" i="35" s="1"/>
  <c r="Y1011" i="35"/>
  <c r="O1011" i="35"/>
  <c r="R1011" i="35" s="1"/>
  <c r="AE1010" i="35"/>
  <c r="Y1010" i="35"/>
  <c r="AF1010" i="35" s="1"/>
  <c r="Y1009" i="35"/>
  <c r="O1009" i="35"/>
  <c r="R1009" i="35" s="1"/>
  <c r="AE1009" i="35" s="1"/>
  <c r="AE1008" i="35"/>
  <c r="Y1008" i="35"/>
  <c r="O1008" i="35"/>
  <c r="R1008" i="35" s="1"/>
  <c r="AD1008" i="35" s="1"/>
  <c r="Y1007" i="35"/>
  <c r="Y1006" i="35"/>
  <c r="O1006" i="35"/>
  <c r="R1006" i="35" s="1"/>
  <c r="AE1006" i="35" s="1"/>
  <c r="AE1005" i="35"/>
  <c r="Y1005" i="35"/>
  <c r="O1005" i="35"/>
  <c r="R1005" i="35" s="1"/>
  <c r="Y1004" i="35"/>
  <c r="O1004" i="35"/>
  <c r="R1004" i="35" s="1"/>
  <c r="AE1004" i="35" s="1"/>
  <c r="Y1003" i="35"/>
  <c r="O1003" i="35"/>
  <c r="R1003" i="35" s="1"/>
  <c r="AD1003" i="35" s="1"/>
  <c r="Y1002" i="35"/>
  <c r="O1002" i="35"/>
  <c r="R1002" i="35" s="1"/>
  <c r="Y1001" i="35"/>
  <c r="O1001" i="35"/>
  <c r="R1001" i="35" s="1"/>
  <c r="Y1000" i="35"/>
  <c r="O1000" i="35"/>
  <c r="R1000" i="35" s="1"/>
  <c r="Y999" i="35"/>
  <c r="O999" i="35"/>
  <c r="R999" i="35" s="1"/>
  <c r="AE999" i="35" s="1"/>
  <c r="Y998" i="35"/>
  <c r="R998" i="35"/>
  <c r="AD998" i="35" s="1"/>
  <c r="Y997" i="35"/>
  <c r="R997" i="35"/>
  <c r="AB997" i="35" s="1"/>
  <c r="Y996" i="35"/>
  <c r="O996" i="35"/>
  <c r="R996" i="35" s="1"/>
  <c r="AE996" i="35" s="1"/>
  <c r="Y995" i="35"/>
  <c r="O995" i="35"/>
  <c r="R995" i="35" s="1"/>
  <c r="AE995" i="35" s="1"/>
  <c r="Y994" i="35"/>
  <c r="O994" i="35"/>
  <c r="R994" i="35" s="1"/>
  <c r="AD994" i="35" s="1"/>
  <c r="Y993" i="35"/>
  <c r="O993" i="35"/>
  <c r="R993" i="35" s="1"/>
  <c r="AE993" i="35" s="1"/>
  <c r="Y992" i="35"/>
  <c r="O992" i="35"/>
  <c r="R992" i="35" s="1"/>
  <c r="Y991" i="35"/>
  <c r="O991" i="35"/>
  <c r="R991" i="35" s="1"/>
  <c r="AE991" i="35" s="1"/>
  <c r="Y990" i="35"/>
  <c r="O990" i="35"/>
  <c r="R990" i="35" s="1"/>
  <c r="AD990" i="35" s="1"/>
  <c r="Y989" i="35"/>
  <c r="O989" i="35"/>
  <c r="R989" i="35" s="1"/>
  <c r="AE989" i="35" s="1"/>
  <c r="Y988" i="35"/>
  <c r="O988" i="35"/>
  <c r="R988" i="35" s="1"/>
  <c r="Y987" i="35"/>
  <c r="O987" i="35"/>
  <c r="R987" i="35" s="1"/>
  <c r="Y986" i="35"/>
  <c r="O986" i="35"/>
  <c r="R986" i="35" s="1"/>
  <c r="AD986" i="35" s="1"/>
  <c r="Y985" i="35"/>
  <c r="O985" i="35"/>
  <c r="R985" i="35" s="1"/>
  <c r="AE984" i="35"/>
  <c r="Y984" i="35"/>
  <c r="AF984" i="35" s="1"/>
  <c r="O984" i="35"/>
  <c r="R984" i="35" s="1"/>
  <c r="AD984" i="35" s="1"/>
  <c r="Y982" i="35"/>
  <c r="O982" i="35"/>
  <c r="R982" i="35" s="1"/>
  <c r="Y981" i="35"/>
  <c r="R981" i="35"/>
  <c r="AD981" i="35" s="1"/>
  <c r="Y980" i="35"/>
  <c r="O980" i="35"/>
  <c r="R980" i="35" s="1"/>
  <c r="Y979" i="35"/>
  <c r="O979" i="35"/>
  <c r="R979" i="35" s="1"/>
  <c r="AE979" i="35" s="1"/>
  <c r="Y978" i="35"/>
  <c r="O978" i="35"/>
  <c r="R978" i="35" s="1"/>
  <c r="AC978" i="35" s="1"/>
  <c r="Y977" i="35"/>
  <c r="O977" i="35"/>
  <c r="R977" i="35" s="1"/>
  <c r="AE977" i="35" s="1"/>
  <c r="Y976" i="35"/>
  <c r="O976" i="35"/>
  <c r="R976" i="35" s="1"/>
  <c r="Y975" i="35"/>
  <c r="O975" i="35"/>
  <c r="R975" i="35" s="1"/>
  <c r="AE975" i="35" s="1"/>
  <c r="Y974" i="35"/>
  <c r="O974" i="35"/>
  <c r="R974" i="35" s="1"/>
  <c r="AE974" i="35" s="1"/>
  <c r="Y973" i="35"/>
  <c r="O973" i="35"/>
  <c r="R973" i="35" s="1"/>
  <c r="AE973" i="35" s="1"/>
  <c r="Y972" i="35"/>
  <c r="O972" i="35"/>
  <c r="R972" i="35" s="1"/>
  <c r="Y971" i="35"/>
  <c r="O971" i="35"/>
  <c r="R971" i="35" s="1"/>
  <c r="AC971" i="35" s="1"/>
  <c r="Y968" i="35"/>
  <c r="O968" i="35"/>
  <c r="R968" i="35" s="1"/>
  <c r="AC968" i="35" s="1"/>
  <c r="Y967" i="35"/>
  <c r="O967" i="35"/>
  <c r="R967" i="35" s="1"/>
  <c r="AE967" i="35" s="1"/>
  <c r="Y966" i="35"/>
  <c r="R966" i="35"/>
  <c r="AD966" i="35" s="1"/>
  <c r="Y965" i="35"/>
  <c r="R965" i="35"/>
  <c r="AD965" i="35" s="1"/>
  <c r="Y964" i="35"/>
  <c r="R964" i="35"/>
  <c r="AB964" i="35" s="1"/>
  <c r="Y963" i="35"/>
  <c r="O963" i="35"/>
  <c r="R963" i="35" s="1"/>
  <c r="AC963" i="35" s="1"/>
  <c r="Y962" i="35"/>
  <c r="O962" i="35"/>
  <c r="R962" i="35" s="1"/>
  <c r="AB962" i="35" s="1"/>
  <c r="Y961" i="35"/>
  <c r="O961" i="35"/>
  <c r="R961" i="35" s="1"/>
  <c r="Y960" i="35"/>
  <c r="O960" i="35"/>
  <c r="R960" i="35" s="1"/>
  <c r="Y959" i="35"/>
  <c r="O959" i="35"/>
  <c r="R959" i="35" s="1"/>
  <c r="AD959" i="35" s="1"/>
  <c r="AE958" i="35"/>
  <c r="Y958" i="35"/>
  <c r="O958" i="35"/>
  <c r="R958" i="35" s="1"/>
  <c r="Y957" i="35"/>
  <c r="R957" i="35"/>
  <c r="AE957" i="35" s="1"/>
  <c r="Y956" i="35"/>
  <c r="O956" i="35"/>
  <c r="R956" i="35" s="1"/>
  <c r="AD956" i="35" s="1"/>
  <c r="Y955" i="35"/>
  <c r="O955" i="35"/>
  <c r="R955" i="35" s="1"/>
  <c r="Y954" i="35"/>
  <c r="O954" i="35"/>
  <c r="R954" i="35" s="1"/>
  <c r="Y953" i="35"/>
  <c r="M953" i="35"/>
  <c r="O953" i="35" s="1"/>
  <c r="R953" i="35" s="1"/>
  <c r="Y952" i="35"/>
  <c r="M952" i="35"/>
  <c r="O952" i="35" s="1"/>
  <c r="R952" i="35" s="1"/>
  <c r="AE952" i="35" s="1"/>
  <c r="Y951" i="35"/>
  <c r="O951" i="35"/>
  <c r="R951" i="35" s="1"/>
  <c r="AB951" i="35" s="1"/>
  <c r="Y950" i="35"/>
  <c r="O950" i="35"/>
  <c r="R950" i="35" s="1"/>
  <c r="Y949" i="35"/>
  <c r="O949" i="35"/>
  <c r="R949" i="35" s="1"/>
  <c r="Y948" i="35"/>
  <c r="O948" i="35"/>
  <c r="R948" i="35" s="1"/>
  <c r="AE948" i="35" s="1"/>
  <c r="Y947" i="35"/>
  <c r="O947" i="35"/>
  <c r="R947" i="35" s="1"/>
  <c r="AD947" i="35" s="1"/>
  <c r="Y946" i="35"/>
  <c r="O946" i="35"/>
  <c r="R946" i="35" s="1"/>
  <c r="Y945" i="35"/>
  <c r="O945" i="35"/>
  <c r="R945" i="35" s="1"/>
  <c r="Y944" i="35"/>
  <c r="O944" i="35"/>
  <c r="R944" i="35" s="1"/>
  <c r="Y943" i="35"/>
  <c r="O943" i="35"/>
  <c r="R943" i="35" s="1"/>
  <c r="AD943" i="35" s="1"/>
  <c r="Y942" i="35"/>
  <c r="O942" i="35"/>
  <c r="R942" i="35" s="1"/>
  <c r="AB942" i="35" s="1"/>
  <c r="Y941" i="35"/>
  <c r="O941" i="35"/>
  <c r="R941" i="35" s="1"/>
  <c r="Y940" i="35"/>
  <c r="O940" i="35"/>
  <c r="R940" i="35" s="1"/>
  <c r="Y939" i="35"/>
  <c r="O939" i="35"/>
  <c r="R939" i="35" s="1"/>
  <c r="AD939" i="35" s="1"/>
  <c r="Y938" i="35"/>
  <c r="O938" i="35"/>
  <c r="R938" i="35" s="1"/>
  <c r="AD938" i="35" s="1"/>
  <c r="Y937" i="35"/>
  <c r="O937" i="35"/>
  <c r="R937" i="35" s="1"/>
  <c r="Y936" i="35"/>
  <c r="O936" i="35"/>
  <c r="R936" i="35" s="1"/>
  <c r="Y935" i="35"/>
  <c r="O935" i="35"/>
  <c r="R935" i="35" s="1"/>
  <c r="AD935" i="35" s="1"/>
  <c r="Y934" i="35"/>
  <c r="O934" i="35"/>
  <c r="R934" i="35" s="1"/>
  <c r="Y933" i="35"/>
  <c r="O933" i="35"/>
  <c r="R933" i="35" s="1"/>
  <c r="AC933" i="35" s="1"/>
  <c r="Y932" i="35"/>
  <c r="O932" i="35"/>
  <c r="R932" i="35" s="1"/>
  <c r="AD932" i="35" s="1"/>
  <c r="Y931" i="35"/>
  <c r="O931" i="35"/>
  <c r="R931" i="35" s="1"/>
  <c r="Y930" i="35"/>
  <c r="O930" i="35"/>
  <c r="R930" i="35" s="1"/>
  <c r="AD930" i="35" s="1"/>
  <c r="Y929" i="35"/>
  <c r="O929" i="35"/>
  <c r="R929" i="35" s="1"/>
  <c r="AE929" i="35" s="1"/>
  <c r="Y928" i="35"/>
  <c r="O928" i="35"/>
  <c r="R928" i="35" s="1"/>
  <c r="Y927" i="35"/>
  <c r="O927" i="35"/>
  <c r="R927" i="35" s="1"/>
  <c r="AB927" i="35" s="1"/>
  <c r="Y926" i="35"/>
  <c r="O926" i="35"/>
  <c r="R926" i="35" s="1"/>
  <c r="Y925" i="35"/>
  <c r="O925" i="35"/>
  <c r="R925" i="35" s="1"/>
  <c r="AD925" i="35" s="1"/>
  <c r="Y924" i="35"/>
  <c r="O924" i="35"/>
  <c r="R924" i="35" s="1"/>
  <c r="AD924" i="35" s="1"/>
  <c r="Y923" i="35"/>
  <c r="O923" i="35"/>
  <c r="R923" i="35" s="1"/>
  <c r="Y922" i="35"/>
  <c r="O922" i="35"/>
  <c r="R922" i="35" s="1"/>
  <c r="Y921" i="35"/>
  <c r="O921" i="35"/>
  <c r="R921" i="35" s="1"/>
  <c r="AD921" i="35" s="1"/>
  <c r="Y920" i="35"/>
  <c r="O920" i="35"/>
  <c r="R920" i="35" s="1"/>
  <c r="Y919" i="35"/>
  <c r="O919" i="35"/>
  <c r="R919" i="35" s="1"/>
  <c r="Y918" i="35"/>
  <c r="O918" i="35"/>
  <c r="R918" i="35" s="1"/>
  <c r="Y917" i="35"/>
  <c r="O917" i="35"/>
  <c r="R917" i="35" s="1"/>
  <c r="AD917" i="35" s="1"/>
  <c r="Y916" i="35"/>
  <c r="O916" i="35"/>
  <c r="R916" i="35" s="1"/>
  <c r="Y915" i="35"/>
  <c r="O915" i="35"/>
  <c r="R915" i="35" s="1"/>
  <c r="AB915" i="35" s="1"/>
  <c r="Y914" i="35"/>
  <c r="O914" i="35"/>
  <c r="R914" i="35" s="1"/>
  <c r="Y913" i="35"/>
  <c r="O913" i="35"/>
  <c r="R913" i="35" s="1"/>
  <c r="AD913" i="35" s="1"/>
  <c r="Y912" i="35"/>
  <c r="O912" i="35"/>
  <c r="R912" i="35" s="1"/>
  <c r="Y911" i="35"/>
  <c r="O911" i="35"/>
  <c r="R911" i="35" s="1"/>
  <c r="Y910" i="35"/>
  <c r="O910" i="35"/>
  <c r="R910" i="35" s="1"/>
  <c r="Y909" i="35"/>
  <c r="O909" i="35"/>
  <c r="R909" i="35" s="1"/>
  <c r="AD909" i="35" s="1"/>
  <c r="Y908" i="35"/>
  <c r="O908" i="35"/>
  <c r="R908" i="35" s="1"/>
  <c r="Y907" i="35"/>
  <c r="O907" i="35"/>
  <c r="R907" i="35" s="1"/>
  <c r="AB907" i="35" s="1"/>
  <c r="Y906" i="35"/>
  <c r="O906" i="35"/>
  <c r="R906" i="35" s="1"/>
  <c r="Y868" i="35"/>
  <c r="R868" i="35"/>
  <c r="AE868" i="35" s="1"/>
  <c r="Y867" i="35"/>
  <c r="R867" i="35"/>
  <c r="AD867" i="35" s="1"/>
  <c r="Y866" i="35"/>
  <c r="R866" i="35"/>
  <c r="AC866" i="35" s="1"/>
  <c r="Y865" i="35"/>
  <c r="R865" i="35"/>
  <c r="AB865" i="35" s="1"/>
  <c r="Y864" i="35"/>
  <c r="R864" i="35"/>
  <c r="AC864" i="35" s="1"/>
  <c r="AE863" i="35"/>
  <c r="Y863" i="35"/>
  <c r="O863" i="35"/>
  <c r="R863" i="35" s="1"/>
  <c r="AC863" i="35" s="1"/>
  <c r="Y862" i="35"/>
  <c r="O862" i="35"/>
  <c r="R862" i="35" s="1"/>
  <c r="AE862" i="35" s="1"/>
  <c r="Y861" i="35"/>
  <c r="O861" i="35"/>
  <c r="R861" i="35" s="1"/>
  <c r="AE861" i="35" s="1"/>
  <c r="Y860" i="35"/>
  <c r="R860" i="35"/>
  <c r="AB860" i="35" s="1"/>
  <c r="Y859" i="35"/>
  <c r="R859" i="35"/>
  <c r="AE859" i="35" s="1"/>
  <c r="Y858" i="35"/>
  <c r="R858" i="35"/>
  <c r="AE857" i="35"/>
  <c r="Y857" i="35"/>
  <c r="R857" i="35"/>
  <c r="AC857" i="35" s="1"/>
  <c r="Y856" i="35"/>
  <c r="R856" i="35"/>
  <c r="AB856" i="35" s="1"/>
  <c r="Y855" i="35"/>
  <c r="R855" i="35"/>
  <c r="Y854" i="35"/>
  <c r="R854" i="35"/>
  <c r="AE854" i="35" s="1"/>
  <c r="Y853" i="35"/>
  <c r="R853" i="35"/>
  <c r="AE853" i="35" s="1"/>
  <c r="Y852" i="35"/>
  <c r="O852" i="35"/>
  <c r="R852" i="35" s="1"/>
  <c r="AE852" i="35" s="1"/>
  <c r="Y851" i="35"/>
  <c r="O851" i="35"/>
  <c r="R851" i="35" s="1"/>
  <c r="AE851" i="35" s="1"/>
  <c r="Y850" i="35"/>
  <c r="O850" i="35"/>
  <c r="R850" i="35" s="1"/>
  <c r="AC850" i="35" s="1"/>
  <c r="Y849" i="35"/>
  <c r="O849" i="35"/>
  <c r="R849" i="35" s="1"/>
  <c r="AC849" i="35" s="1"/>
  <c r="Y848" i="35"/>
  <c r="O848" i="35"/>
  <c r="R848" i="35" s="1"/>
  <c r="AD848" i="35" s="1"/>
  <c r="Y847" i="35"/>
  <c r="O847" i="35"/>
  <c r="R847" i="35" s="1"/>
  <c r="AE847" i="35" s="1"/>
  <c r="Y846" i="35"/>
  <c r="O846" i="35"/>
  <c r="R846" i="35" s="1"/>
  <c r="AB846" i="35" s="1"/>
  <c r="Y845" i="35"/>
  <c r="R845" i="35"/>
  <c r="AC845" i="35" s="1"/>
  <c r="Y844" i="35"/>
  <c r="R844" i="35"/>
  <c r="AC844" i="35" s="1"/>
  <c r="Y843" i="35"/>
  <c r="R843" i="35"/>
  <c r="Y842" i="35"/>
  <c r="R842" i="35"/>
  <c r="Y841" i="35"/>
  <c r="R841" i="35"/>
  <c r="Y840" i="35"/>
  <c r="R840" i="35"/>
  <c r="Y839" i="35"/>
  <c r="O839" i="35"/>
  <c r="R839" i="35" s="1"/>
  <c r="Y838" i="35"/>
  <c r="R838" i="35"/>
  <c r="AC838" i="35" s="1"/>
  <c r="Y837" i="35"/>
  <c r="R837" i="35"/>
  <c r="AE837" i="35" s="1"/>
  <c r="Y836" i="35"/>
  <c r="R836" i="35"/>
  <c r="Y835" i="35"/>
  <c r="R835" i="35"/>
  <c r="Y834" i="35"/>
  <c r="R834" i="35"/>
  <c r="AE833" i="35"/>
  <c r="Y833" i="35"/>
  <c r="R833" i="35"/>
  <c r="AD833" i="35" s="1"/>
  <c r="AE832" i="35"/>
  <c r="Y832" i="35"/>
  <c r="R832" i="35"/>
  <c r="AE831" i="35"/>
  <c r="Y831" i="35"/>
  <c r="R831" i="35"/>
  <c r="AE830" i="35"/>
  <c r="Y830" i="35"/>
  <c r="O830" i="35"/>
  <c r="R830" i="35" s="1"/>
  <c r="AE829" i="35"/>
  <c r="Y829" i="35"/>
  <c r="O829" i="35"/>
  <c r="R829" i="35" s="1"/>
  <c r="AC829" i="35" s="1"/>
  <c r="Y828" i="35"/>
  <c r="R828" i="35"/>
  <c r="AE828" i="35" s="1"/>
  <c r="Y827" i="35"/>
  <c r="O827" i="35"/>
  <c r="R827" i="35" s="1"/>
  <c r="Y826" i="35"/>
  <c r="O826" i="35"/>
  <c r="R826" i="35" s="1"/>
  <c r="Y825" i="35"/>
  <c r="O825" i="35"/>
  <c r="R825" i="35" s="1"/>
  <c r="AD825" i="35" s="1"/>
  <c r="Y824" i="35"/>
  <c r="O824" i="35"/>
  <c r="R824" i="35" s="1"/>
  <c r="AE824" i="35" s="1"/>
  <c r="Y823" i="35"/>
  <c r="O823" i="35"/>
  <c r="R823" i="35" s="1"/>
  <c r="Y822" i="35"/>
  <c r="O822" i="35"/>
  <c r="R822" i="35" s="1"/>
  <c r="Y821" i="35"/>
  <c r="O821" i="35"/>
  <c r="R821" i="35" s="1"/>
  <c r="AB821" i="35" s="1"/>
  <c r="Y820" i="35"/>
  <c r="O820" i="35"/>
  <c r="R820" i="35" s="1"/>
  <c r="AC820" i="35" s="1"/>
  <c r="Y819" i="35"/>
  <c r="O819" i="35"/>
  <c r="R819" i="35" s="1"/>
  <c r="AC819" i="35" s="1"/>
  <c r="Y818" i="35"/>
  <c r="O818" i="35"/>
  <c r="R818" i="35" s="1"/>
  <c r="Y817" i="35"/>
  <c r="R817" i="35"/>
  <c r="AD817" i="35" s="1"/>
  <c r="Y816" i="35"/>
  <c r="R816" i="35"/>
  <c r="AE816" i="35" s="1"/>
  <c r="AE815" i="35"/>
  <c r="Y815" i="35"/>
  <c r="R815" i="35"/>
  <c r="Y814" i="35"/>
  <c r="R814" i="35"/>
  <c r="AD814" i="35" s="1"/>
  <c r="Y813" i="35"/>
  <c r="R813" i="35"/>
  <c r="AE813" i="35" s="1"/>
  <c r="Y812" i="35"/>
  <c r="R812" i="35"/>
  <c r="AB812" i="35" s="1"/>
  <c r="Y811" i="35"/>
  <c r="R811" i="35"/>
  <c r="AE811" i="35" s="1"/>
  <c r="Y810" i="35"/>
  <c r="R810" i="35"/>
  <c r="Y809" i="35"/>
  <c r="R809" i="35"/>
  <c r="AE809" i="35" s="1"/>
  <c r="Y808" i="35"/>
  <c r="R808" i="35"/>
  <c r="AE808" i="35" s="1"/>
  <c r="Y807" i="35"/>
  <c r="R807" i="35"/>
  <c r="AC807" i="35" s="1"/>
  <c r="Y806" i="35"/>
  <c r="R806" i="35"/>
  <c r="AE806" i="35" s="1"/>
  <c r="Y805" i="35"/>
  <c r="R805" i="35"/>
  <c r="Y804" i="35"/>
  <c r="O804" i="35"/>
  <c r="R804" i="35" s="1"/>
  <c r="AE804" i="35" s="1"/>
  <c r="Y803" i="35"/>
  <c r="O803" i="35"/>
  <c r="R803" i="35" s="1"/>
  <c r="AE803" i="35" s="1"/>
  <c r="Y802" i="35"/>
  <c r="O802" i="35"/>
  <c r="R802" i="35" s="1"/>
  <c r="Y801" i="35"/>
  <c r="O801" i="35"/>
  <c r="R801" i="35" s="1"/>
  <c r="AD801" i="35" s="1"/>
  <c r="Y800" i="35"/>
  <c r="O800" i="35"/>
  <c r="R800" i="35" s="1"/>
  <c r="Y799" i="35"/>
  <c r="O799" i="35"/>
  <c r="R799" i="35" s="1"/>
  <c r="Y798" i="35"/>
  <c r="R798" i="35"/>
  <c r="AD798" i="35" s="1"/>
  <c r="Y797" i="35"/>
  <c r="R797" i="35"/>
  <c r="AE797" i="35" s="1"/>
  <c r="Y796" i="35"/>
  <c r="R796" i="35"/>
  <c r="AD796" i="35" s="1"/>
  <c r="Y795" i="35"/>
  <c r="R795" i="35"/>
  <c r="AD795" i="35" s="1"/>
  <c r="Y794" i="35"/>
  <c r="R794" i="35"/>
  <c r="AB794" i="35" s="1"/>
  <c r="Y793" i="35"/>
  <c r="R793" i="35"/>
  <c r="AC793" i="35" s="1"/>
  <c r="AE792" i="35"/>
  <c r="Y792" i="35"/>
  <c r="M792" i="35"/>
  <c r="O792" i="35" s="1"/>
  <c r="R792" i="35" s="1"/>
  <c r="AD792" i="35" s="1"/>
  <c r="Y791" i="35"/>
  <c r="O791" i="35"/>
  <c r="R791" i="35" s="1"/>
  <c r="AC791" i="35" s="1"/>
  <c r="Y790" i="35"/>
  <c r="O790" i="35"/>
  <c r="R790" i="35" s="1"/>
  <c r="AE790" i="35" s="1"/>
  <c r="Y789" i="35"/>
  <c r="O789" i="35"/>
  <c r="R789" i="35" s="1"/>
  <c r="AC789" i="35" s="1"/>
  <c r="Y788" i="35"/>
  <c r="O788" i="35"/>
  <c r="R788" i="35" s="1"/>
  <c r="Y787" i="35"/>
  <c r="O787" i="35"/>
  <c r="R787" i="35" s="1"/>
  <c r="Y786" i="35"/>
  <c r="O786" i="35"/>
  <c r="R786" i="35" s="1"/>
  <c r="AE786" i="35" s="1"/>
  <c r="Y785" i="35"/>
  <c r="O785" i="35"/>
  <c r="R785" i="35" s="1"/>
  <c r="AE785" i="35" s="1"/>
  <c r="Y784" i="35"/>
  <c r="O784" i="35"/>
  <c r="R784" i="35" s="1"/>
  <c r="Y783" i="35"/>
  <c r="O783" i="35"/>
  <c r="R783" i="35" s="1"/>
  <c r="AC783" i="35" s="1"/>
  <c r="Y782" i="35"/>
  <c r="O782" i="35"/>
  <c r="R782" i="35" s="1"/>
  <c r="AD782" i="35" s="1"/>
  <c r="Y781" i="35"/>
  <c r="R781" i="35"/>
  <c r="AE781" i="35" s="1"/>
  <c r="Y780" i="35"/>
  <c r="O780" i="35"/>
  <c r="R780" i="35" s="1"/>
  <c r="AD780" i="35" s="1"/>
  <c r="Y779" i="35"/>
  <c r="O779" i="35"/>
  <c r="R779" i="35" s="1"/>
  <c r="Y778" i="35"/>
  <c r="O778" i="35"/>
  <c r="R778" i="35" s="1"/>
  <c r="AD778" i="35" s="1"/>
  <c r="Y777" i="35"/>
  <c r="O777" i="35"/>
  <c r="R777" i="35" s="1"/>
  <c r="Y776" i="35"/>
  <c r="O776" i="35"/>
  <c r="R776" i="35" s="1"/>
  <c r="AD776" i="35" s="1"/>
  <c r="Y775" i="35"/>
  <c r="O775" i="35"/>
  <c r="R775" i="35" s="1"/>
  <c r="Y774" i="35"/>
  <c r="O774" i="35"/>
  <c r="R774" i="35" s="1"/>
  <c r="Y773" i="35"/>
  <c r="O773" i="35"/>
  <c r="R773" i="35" s="1"/>
  <c r="AD773" i="35" s="1"/>
  <c r="Y772" i="35"/>
  <c r="O772" i="35"/>
  <c r="R772" i="35" s="1"/>
  <c r="AD772" i="35" s="1"/>
  <c r="Y771" i="35"/>
  <c r="O771" i="35"/>
  <c r="R771" i="35" s="1"/>
  <c r="AC771" i="35" s="1"/>
  <c r="Y700" i="35"/>
  <c r="R700" i="35"/>
  <c r="Y699" i="35"/>
  <c r="R699" i="35"/>
  <c r="AE699" i="35" s="1"/>
  <c r="Y698" i="35"/>
  <c r="O698" i="35"/>
  <c r="R698" i="35" s="1"/>
  <c r="AE698" i="35" s="1"/>
  <c r="Y697" i="35"/>
  <c r="O697" i="35"/>
  <c r="R697" i="35" s="1"/>
  <c r="AC697" i="35" s="1"/>
  <c r="Y696" i="35"/>
  <c r="O696" i="35"/>
  <c r="R696" i="35" s="1"/>
  <c r="AE696" i="35" s="1"/>
  <c r="Y695" i="35"/>
  <c r="O695" i="35"/>
  <c r="R695" i="35" s="1"/>
  <c r="AC695" i="35" s="1"/>
  <c r="Y694" i="35"/>
  <c r="O694" i="35"/>
  <c r="R694" i="35" s="1"/>
  <c r="AE694" i="35" s="1"/>
  <c r="Y693" i="35"/>
  <c r="O693" i="35"/>
  <c r="R693" i="35" s="1"/>
  <c r="AC693" i="35" s="1"/>
  <c r="Y692" i="35"/>
  <c r="O692" i="35"/>
  <c r="R692" i="35" s="1"/>
  <c r="Y691" i="35"/>
  <c r="O691" i="35"/>
  <c r="R691" i="35" s="1"/>
  <c r="Y690" i="35"/>
  <c r="O690" i="35"/>
  <c r="R690" i="35" s="1"/>
  <c r="AE690" i="35" s="1"/>
  <c r="Y689" i="35"/>
  <c r="O689" i="35"/>
  <c r="R689" i="35" s="1"/>
  <c r="AC689" i="35" s="1"/>
  <c r="Y688" i="35"/>
  <c r="O688" i="35"/>
  <c r="R688" i="35" s="1"/>
  <c r="AE688" i="35" s="1"/>
  <c r="Y687" i="35"/>
  <c r="O687" i="35"/>
  <c r="R687" i="35" s="1"/>
  <c r="AC687" i="35" s="1"/>
  <c r="Y686" i="35"/>
  <c r="O686" i="35"/>
  <c r="R686" i="35" s="1"/>
  <c r="AE686" i="35" s="1"/>
  <c r="Y685" i="35"/>
  <c r="O685" i="35"/>
  <c r="R685" i="35" s="1"/>
  <c r="AC685" i="35" s="1"/>
  <c r="AE684" i="35"/>
  <c r="Y684" i="35"/>
  <c r="O684" i="35"/>
  <c r="R684" i="35" s="1"/>
  <c r="Y683" i="35"/>
  <c r="O683" i="35"/>
  <c r="R683" i="35" s="1"/>
  <c r="Y682" i="35"/>
  <c r="O682" i="35"/>
  <c r="R682" i="35" s="1"/>
  <c r="AE682" i="35" s="1"/>
  <c r="Y681" i="35"/>
  <c r="O681" i="35"/>
  <c r="R681" i="35" s="1"/>
  <c r="AC681" i="35" s="1"/>
  <c r="Y680" i="35"/>
  <c r="O680" i="35"/>
  <c r="R680" i="35" s="1"/>
  <c r="AE680" i="35" s="1"/>
  <c r="Y679" i="35"/>
  <c r="O679" i="35"/>
  <c r="R679" i="35" s="1"/>
  <c r="AC679" i="35" s="1"/>
  <c r="Y678" i="35"/>
  <c r="O678" i="35"/>
  <c r="R678" i="35" s="1"/>
  <c r="AE678" i="35" s="1"/>
  <c r="Y677" i="35"/>
  <c r="O677" i="35"/>
  <c r="R677" i="35" s="1"/>
  <c r="AC677" i="35" s="1"/>
  <c r="Y676" i="35"/>
  <c r="O676" i="35"/>
  <c r="R676" i="35" s="1"/>
  <c r="Y675" i="35"/>
  <c r="O675" i="35"/>
  <c r="R675" i="35" s="1"/>
  <c r="Y674" i="35"/>
  <c r="O674" i="35"/>
  <c r="R674" i="35" s="1"/>
  <c r="AE674" i="35" s="1"/>
  <c r="Y673" i="35"/>
  <c r="O673" i="35"/>
  <c r="R673" i="35" s="1"/>
  <c r="AC673" i="35" s="1"/>
  <c r="AE672" i="35"/>
  <c r="Y672" i="35"/>
  <c r="O672" i="35"/>
  <c r="R672" i="35" s="1"/>
  <c r="Y671" i="35"/>
  <c r="R671" i="35"/>
  <c r="Y670" i="35"/>
  <c r="R670" i="35"/>
  <c r="AE670" i="35" s="1"/>
  <c r="Y669" i="35"/>
  <c r="R669" i="35"/>
  <c r="AE669" i="35" s="1"/>
  <c r="Y668" i="35"/>
  <c r="R668" i="35"/>
  <c r="Y667" i="35"/>
  <c r="R667" i="35"/>
  <c r="AE667" i="35" s="1"/>
  <c r="Y666" i="35"/>
  <c r="R666" i="35"/>
  <c r="AD666" i="35" s="1"/>
  <c r="Y665" i="35"/>
  <c r="R665" i="35"/>
  <c r="AE665" i="35" s="1"/>
  <c r="Y664" i="35"/>
  <c r="R664" i="35"/>
  <c r="AE664" i="35" s="1"/>
  <c r="Y663" i="35"/>
  <c r="R663" i="35"/>
  <c r="AB663" i="35" s="1"/>
  <c r="Y662" i="35"/>
  <c r="R662" i="35"/>
  <c r="AD662" i="35" s="1"/>
  <c r="Y661" i="35"/>
  <c r="R661" i="35"/>
  <c r="AC661" i="35" s="1"/>
  <c r="Y660" i="35"/>
  <c r="R660" i="35"/>
  <c r="AD660" i="35" s="1"/>
  <c r="Y659" i="35"/>
  <c r="R659" i="35"/>
  <c r="AB659" i="35" s="1"/>
  <c r="Y658" i="35"/>
  <c r="R658" i="35"/>
  <c r="Y657" i="35"/>
  <c r="R657" i="35"/>
  <c r="AD657" i="35" s="1"/>
  <c r="Y656" i="35"/>
  <c r="R656" i="35"/>
  <c r="Y655" i="35"/>
  <c r="O655" i="35"/>
  <c r="R655" i="35" s="1"/>
  <c r="Y654" i="35"/>
  <c r="O654" i="35"/>
  <c r="R654" i="35" s="1"/>
  <c r="AC654" i="35" s="1"/>
  <c r="Y653" i="35"/>
  <c r="O653" i="35"/>
  <c r="R653" i="35" s="1"/>
  <c r="AE653" i="35" s="1"/>
  <c r="Y652" i="35"/>
  <c r="O652" i="35"/>
  <c r="R652" i="35" s="1"/>
  <c r="AE652" i="35" s="1"/>
  <c r="Y651" i="35"/>
  <c r="O651" i="35"/>
  <c r="R651" i="35" s="1"/>
  <c r="AE651" i="35" s="1"/>
  <c r="Y650" i="35"/>
  <c r="O650" i="35"/>
  <c r="R650" i="35" s="1"/>
  <c r="AE650" i="35" s="1"/>
  <c r="Y649" i="35"/>
  <c r="O649" i="35"/>
  <c r="R649" i="35" s="1"/>
  <c r="Y648" i="35"/>
  <c r="O648" i="35"/>
  <c r="R648" i="35" s="1"/>
  <c r="Y647" i="35"/>
  <c r="O647" i="35"/>
  <c r="R647" i="35" s="1"/>
  <c r="AD647" i="35" s="1"/>
  <c r="Y646" i="35"/>
  <c r="O646" i="35"/>
  <c r="R646" i="35" s="1"/>
  <c r="AD646" i="35" s="1"/>
  <c r="Y645" i="35"/>
  <c r="O645" i="35"/>
  <c r="R645" i="35" s="1"/>
  <c r="AD645" i="35" s="1"/>
  <c r="Y644" i="35"/>
  <c r="O644" i="35"/>
  <c r="R644" i="35" s="1"/>
  <c r="Y643" i="35"/>
  <c r="O643" i="35"/>
  <c r="R643" i="35" s="1"/>
  <c r="AD643" i="35" s="1"/>
  <c r="Y642" i="35"/>
  <c r="O642" i="35"/>
  <c r="R642" i="35" s="1"/>
  <c r="AD642" i="35" s="1"/>
  <c r="Y641" i="35"/>
  <c r="O641" i="35"/>
  <c r="R641" i="35" s="1"/>
  <c r="AD641" i="35" s="1"/>
  <c r="Y640" i="35"/>
  <c r="O640" i="35"/>
  <c r="R640" i="35" s="1"/>
  <c r="AE640" i="35" s="1"/>
  <c r="Y639" i="35"/>
  <c r="O639" i="35"/>
  <c r="R639" i="35" s="1"/>
  <c r="Y638" i="35"/>
  <c r="O638" i="35"/>
  <c r="R638" i="35" s="1"/>
  <c r="AE638" i="35" s="1"/>
  <c r="Y637" i="35"/>
  <c r="O637" i="35"/>
  <c r="R637" i="35" s="1"/>
  <c r="AD637" i="35" s="1"/>
  <c r="AE635" i="35"/>
  <c r="Y635" i="35"/>
  <c r="O635" i="35"/>
  <c r="R635" i="35" s="1"/>
  <c r="AD635" i="35" s="1"/>
  <c r="AE634" i="35"/>
  <c r="Y634" i="35"/>
  <c r="O634" i="35"/>
  <c r="R634" i="35" s="1"/>
  <c r="AD634" i="35" s="1"/>
  <c r="Y633" i="35"/>
  <c r="O633" i="35"/>
  <c r="R633" i="35" s="1"/>
  <c r="AE633" i="35" s="1"/>
  <c r="AE631" i="35"/>
  <c r="Y631" i="35"/>
  <c r="O631" i="35"/>
  <c r="R631" i="35" s="1"/>
  <c r="AD631" i="35" s="1"/>
  <c r="Y630" i="35"/>
  <c r="R630" i="35"/>
  <c r="AD630" i="35" s="1"/>
  <c r="AE627" i="35"/>
  <c r="Y627" i="35"/>
  <c r="R627" i="35"/>
  <c r="AB627" i="35" s="1"/>
  <c r="AE625" i="35"/>
  <c r="Y625" i="35"/>
  <c r="R625" i="35"/>
  <c r="AD625" i="35" s="1"/>
  <c r="Y624" i="35"/>
  <c r="R624" i="35"/>
  <c r="AD624" i="35" s="1"/>
  <c r="Y623" i="35"/>
  <c r="R623" i="35"/>
  <c r="AD623" i="35" s="1"/>
  <c r="Y622" i="35"/>
  <c r="R622" i="35"/>
  <c r="AB622" i="35" s="1"/>
  <c r="Y621" i="35"/>
  <c r="O621" i="35"/>
  <c r="R621" i="35" s="1"/>
  <c r="AD621" i="35" s="1"/>
  <c r="AE620" i="35"/>
  <c r="Y620" i="35"/>
  <c r="O620" i="35"/>
  <c r="R620" i="35" s="1"/>
  <c r="AD620" i="35" s="1"/>
  <c r="Y619" i="35"/>
  <c r="R619" i="35"/>
  <c r="AD619" i="35" s="1"/>
  <c r="Y618" i="35"/>
  <c r="R618" i="35"/>
  <c r="AD618" i="35" s="1"/>
  <c r="Y617" i="35"/>
  <c r="R617" i="35"/>
  <c r="AE617" i="35" s="1"/>
  <c r="Y616" i="35"/>
  <c r="R616" i="35"/>
  <c r="AB616" i="35" s="1"/>
  <c r="Y615" i="35"/>
  <c r="R615" i="35"/>
  <c r="AD615" i="35" s="1"/>
  <c r="AE614" i="35"/>
  <c r="Y614" i="35"/>
  <c r="R614" i="35"/>
  <c r="Y613" i="35"/>
  <c r="R613" i="35"/>
  <c r="AE613" i="35" s="1"/>
  <c r="Y612" i="35"/>
  <c r="R612" i="35"/>
  <c r="AB612" i="35" s="1"/>
  <c r="Y611" i="35"/>
  <c r="R611" i="35"/>
  <c r="AE611" i="35" s="1"/>
  <c r="Y610" i="35"/>
  <c r="R610" i="35"/>
  <c r="Y609" i="35"/>
  <c r="R609" i="35"/>
  <c r="AE609" i="35" s="1"/>
  <c r="Y608" i="35"/>
  <c r="R608" i="35"/>
  <c r="Y607" i="35"/>
  <c r="R607" i="35"/>
  <c r="AD607" i="35" s="1"/>
  <c r="Y606" i="35"/>
  <c r="R606" i="35"/>
  <c r="Y605" i="35"/>
  <c r="R605" i="35"/>
  <c r="AE605" i="35" s="1"/>
  <c r="Y604" i="35"/>
  <c r="R604" i="35"/>
  <c r="AE604" i="35" s="1"/>
  <c r="Y603" i="35"/>
  <c r="R603" i="35"/>
  <c r="AD603" i="35" s="1"/>
  <c r="Y602" i="35"/>
  <c r="O602" i="35"/>
  <c r="R602" i="35" s="1"/>
  <c r="AE602" i="35" s="1"/>
  <c r="Y601" i="35"/>
  <c r="R601" i="35"/>
  <c r="AB601" i="35" s="1"/>
  <c r="Y600" i="35"/>
  <c r="R600" i="35"/>
  <c r="AD600" i="35" s="1"/>
  <c r="Y599" i="35"/>
  <c r="R599" i="35"/>
  <c r="AD599" i="35" s="1"/>
  <c r="Y598" i="35"/>
  <c r="R598" i="35"/>
  <c r="AE598" i="35" s="1"/>
  <c r="Y597" i="35"/>
  <c r="R597" i="35"/>
  <c r="AB597" i="35" s="1"/>
  <c r="Y596" i="35"/>
  <c r="R596" i="35"/>
  <c r="AD596" i="35" s="1"/>
  <c r="Y595" i="35"/>
  <c r="R595" i="35"/>
  <c r="Y594" i="35"/>
  <c r="R594" i="35"/>
  <c r="AD594" i="35" s="1"/>
  <c r="Y593" i="35"/>
  <c r="R593" i="35"/>
  <c r="AB593" i="35" s="1"/>
  <c r="Y592" i="35"/>
  <c r="R592" i="35"/>
  <c r="Y591" i="35"/>
  <c r="R591" i="35"/>
  <c r="AD591" i="35" s="1"/>
  <c r="AE590" i="35"/>
  <c r="Y590" i="35"/>
  <c r="O590" i="35"/>
  <c r="R590" i="35" s="1"/>
  <c r="Y589" i="35"/>
  <c r="O589" i="35"/>
  <c r="R589" i="35" s="1"/>
  <c r="AD589" i="35" s="1"/>
  <c r="Y588" i="35"/>
  <c r="O588" i="35"/>
  <c r="R588" i="35" s="1"/>
  <c r="AE588" i="35" s="1"/>
  <c r="Y587" i="35"/>
  <c r="O587" i="35"/>
  <c r="R587" i="35" s="1"/>
  <c r="Y586" i="35"/>
  <c r="O586" i="35"/>
  <c r="R586" i="35" s="1"/>
  <c r="AE586" i="35" s="1"/>
  <c r="Y585" i="35"/>
  <c r="O585" i="35"/>
  <c r="R585" i="35" s="1"/>
  <c r="AD585" i="35" s="1"/>
  <c r="Y584" i="35"/>
  <c r="O584" i="35"/>
  <c r="R584" i="35" s="1"/>
  <c r="Y583" i="35"/>
  <c r="O583" i="35"/>
  <c r="R583" i="35" s="1"/>
  <c r="AD583" i="35" s="1"/>
  <c r="Y582" i="35"/>
  <c r="O582" i="35"/>
  <c r="R582" i="35" s="1"/>
  <c r="AE582" i="35" s="1"/>
  <c r="Y581" i="35"/>
  <c r="O581" i="35"/>
  <c r="R581" i="35" s="1"/>
  <c r="AE581" i="35" s="1"/>
  <c r="Y580" i="35"/>
  <c r="O580" i="35"/>
  <c r="R580" i="35" s="1"/>
  <c r="AD580" i="35" s="1"/>
  <c r="Y579" i="35"/>
  <c r="O579" i="35"/>
  <c r="R579" i="35" s="1"/>
  <c r="AE579" i="35" s="1"/>
  <c r="Y578" i="35"/>
  <c r="O578" i="35"/>
  <c r="R578" i="35" s="1"/>
  <c r="AD578" i="35" s="1"/>
  <c r="Y577" i="35"/>
  <c r="O577" i="35"/>
  <c r="R577" i="35" s="1"/>
  <c r="AD577" i="35" s="1"/>
  <c r="Y576" i="35"/>
  <c r="O576" i="35"/>
  <c r="R576" i="35" s="1"/>
  <c r="AD576" i="35" s="1"/>
  <c r="Y575" i="35"/>
  <c r="O575" i="35"/>
  <c r="R575" i="35" s="1"/>
  <c r="AD575" i="35" s="1"/>
  <c r="Y574" i="35"/>
  <c r="O574" i="35"/>
  <c r="R574" i="35" s="1"/>
  <c r="AE574" i="35" s="1"/>
  <c r="Y573" i="35"/>
  <c r="O573" i="35"/>
  <c r="R573" i="35" s="1"/>
  <c r="AD573" i="35" s="1"/>
  <c r="Y572" i="35"/>
  <c r="O572" i="35"/>
  <c r="R572" i="35" s="1"/>
  <c r="AE572" i="35" s="1"/>
  <c r="Y571" i="35"/>
  <c r="O571" i="35"/>
  <c r="R571" i="35" s="1"/>
  <c r="AD571" i="35" s="1"/>
  <c r="Y570" i="35"/>
  <c r="O570" i="35"/>
  <c r="R570" i="35" s="1"/>
  <c r="Y569" i="35"/>
  <c r="O569" i="35"/>
  <c r="R569" i="35" s="1"/>
  <c r="Y568" i="35"/>
  <c r="O568" i="35"/>
  <c r="R568" i="35" s="1"/>
  <c r="Y567" i="35"/>
  <c r="R567" i="35"/>
  <c r="AD567" i="35" s="1"/>
  <c r="Y566" i="35"/>
  <c r="R566" i="35"/>
  <c r="AD566" i="35" s="1"/>
  <c r="Y565" i="35"/>
  <c r="R565" i="35"/>
  <c r="AC565" i="35" s="1"/>
  <c r="Y564" i="35"/>
  <c r="R564" i="35"/>
  <c r="AD564" i="35" s="1"/>
  <c r="Y563" i="35"/>
  <c r="R563" i="35"/>
  <c r="AD563" i="35" s="1"/>
  <c r="Y562" i="35"/>
  <c r="R562" i="35"/>
  <c r="Y561" i="35"/>
  <c r="R561" i="35"/>
  <c r="AD561" i="35" s="1"/>
  <c r="Y560" i="35"/>
  <c r="R560" i="35"/>
  <c r="Y559" i="35"/>
  <c r="R559" i="35"/>
  <c r="AD559" i="35" s="1"/>
  <c r="Y558" i="35"/>
  <c r="R558" i="35"/>
  <c r="AD558" i="35" s="1"/>
  <c r="Y557" i="35"/>
  <c r="R557" i="35"/>
  <c r="AD557" i="35" s="1"/>
  <c r="Y556" i="35"/>
  <c r="R556" i="35"/>
  <c r="AE556" i="35" s="1"/>
  <c r="Y555" i="35"/>
  <c r="R555" i="35"/>
  <c r="AB555" i="35" s="1"/>
  <c r="Y554" i="35"/>
  <c r="R554" i="35"/>
  <c r="AD554" i="35" s="1"/>
  <c r="Y553" i="35"/>
  <c r="R553" i="35"/>
  <c r="Y552" i="35"/>
  <c r="R552" i="35"/>
  <c r="AE552" i="35" s="1"/>
  <c r="Y551" i="35"/>
  <c r="R551" i="35"/>
  <c r="AD551" i="35" s="1"/>
  <c r="Y550" i="35"/>
  <c r="R550" i="35"/>
  <c r="Y549" i="35"/>
  <c r="R549" i="35"/>
  <c r="AD549" i="35" s="1"/>
  <c r="Y548" i="35"/>
  <c r="R548" i="35"/>
  <c r="AE548" i="35" s="1"/>
  <c r="Y547" i="35"/>
  <c r="R547" i="35"/>
  <c r="AE546" i="35"/>
  <c r="Y546" i="35"/>
  <c r="R546" i="35"/>
  <c r="AD546" i="35" s="1"/>
  <c r="Y545" i="35"/>
  <c r="R545" i="35"/>
  <c r="Y544" i="35"/>
  <c r="R544" i="35"/>
  <c r="Y543" i="35"/>
  <c r="R543" i="35"/>
  <c r="AD543" i="35" s="1"/>
  <c r="Y542" i="35"/>
  <c r="R542" i="35"/>
  <c r="AD542" i="35" s="1"/>
  <c r="Y541" i="35"/>
  <c r="R541" i="35"/>
  <c r="AD541" i="35" s="1"/>
  <c r="Y540" i="35"/>
  <c r="R540" i="35"/>
  <c r="AD540" i="35" s="1"/>
  <c r="Y539" i="35"/>
  <c r="R539" i="35"/>
  <c r="Y538" i="35"/>
  <c r="O538" i="35"/>
  <c r="R538" i="35" s="1"/>
  <c r="Y537" i="35"/>
  <c r="O537" i="35"/>
  <c r="R537" i="35" s="1"/>
  <c r="AE537" i="35" s="1"/>
  <c r="Y536" i="35"/>
  <c r="O536" i="35"/>
  <c r="R536" i="35" s="1"/>
  <c r="AC536" i="35" s="1"/>
  <c r="Y535" i="35"/>
  <c r="O535" i="35"/>
  <c r="R535" i="35" s="1"/>
  <c r="AE535" i="35" s="1"/>
  <c r="Y534" i="35"/>
  <c r="O534" i="35"/>
  <c r="R534" i="35" s="1"/>
  <c r="AC534" i="35" s="1"/>
  <c r="Y533" i="35"/>
  <c r="O533" i="35"/>
  <c r="R533" i="35" s="1"/>
  <c r="AE533" i="35" s="1"/>
  <c r="Y532" i="35"/>
  <c r="O532" i="35"/>
  <c r="R532" i="35" s="1"/>
  <c r="AC532" i="35" s="1"/>
  <c r="Y531" i="35"/>
  <c r="O531" i="35"/>
  <c r="R531" i="35" s="1"/>
  <c r="Y530" i="35"/>
  <c r="O530" i="35"/>
  <c r="R530" i="35" s="1"/>
  <c r="Y529" i="35"/>
  <c r="O529" i="35"/>
  <c r="R529" i="35" s="1"/>
  <c r="AE529" i="35" s="1"/>
  <c r="Y528" i="35"/>
  <c r="O528" i="35"/>
  <c r="R528" i="35" s="1"/>
  <c r="AE528" i="35" s="1"/>
  <c r="Y527" i="35"/>
  <c r="O527" i="35"/>
  <c r="R527" i="35" s="1"/>
  <c r="AE527" i="35" s="1"/>
  <c r="Y526" i="35"/>
  <c r="O526" i="35"/>
  <c r="R526" i="35" s="1"/>
  <c r="Y525" i="35"/>
  <c r="O525" i="35"/>
  <c r="R525" i="35" s="1"/>
  <c r="AE525" i="35" s="1"/>
  <c r="Y524" i="35"/>
  <c r="O524" i="35"/>
  <c r="R524" i="35" s="1"/>
  <c r="AC524" i="35" s="1"/>
  <c r="Y523" i="35"/>
  <c r="O523" i="35"/>
  <c r="R523" i="35" s="1"/>
  <c r="AE523" i="35" s="1"/>
  <c r="Y522" i="35"/>
  <c r="O522" i="35"/>
  <c r="R522" i="35" s="1"/>
  <c r="AC522" i="35" s="1"/>
  <c r="Y521" i="35"/>
  <c r="O521" i="35"/>
  <c r="R521" i="35" s="1"/>
  <c r="AE521" i="35" s="1"/>
  <c r="Y520" i="35"/>
  <c r="O520" i="35"/>
  <c r="R520" i="35" s="1"/>
  <c r="AC520" i="35" s="1"/>
  <c r="Y519" i="35"/>
  <c r="O519" i="35"/>
  <c r="R519" i="35" s="1"/>
  <c r="Y518" i="35"/>
  <c r="O518" i="35"/>
  <c r="R518" i="35" s="1"/>
  <c r="Y517" i="35"/>
  <c r="O517" i="35"/>
  <c r="R517" i="35" s="1"/>
  <c r="Y516" i="35"/>
  <c r="O516" i="35"/>
  <c r="R516" i="35" s="1"/>
  <c r="Y515" i="35"/>
  <c r="O515" i="35"/>
  <c r="R515" i="35" s="1"/>
  <c r="AE515" i="35" s="1"/>
  <c r="Y514" i="35"/>
  <c r="M514" i="35"/>
  <c r="O514" i="35" s="1"/>
  <c r="R514" i="35" s="1"/>
  <c r="AC514" i="35" s="1"/>
  <c r="Y513" i="35"/>
  <c r="M513" i="35"/>
  <c r="O513" i="35" s="1"/>
  <c r="R513" i="35" s="1"/>
  <c r="Y512" i="35"/>
  <c r="M512" i="35"/>
  <c r="O512" i="35" s="1"/>
  <c r="R512" i="35" s="1"/>
  <c r="Y511" i="35"/>
  <c r="M511" i="35"/>
  <c r="O511" i="35" s="1"/>
  <c r="R511" i="35" s="1"/>
  <c r="AD511" i="35" s="1"/>
  <c r="Y510" i="35"/>
  <c r="M510" i="35"/>
  <c r="O510" i="35" s="1"/>
  <c r="R510" i="35" s="1"/>
  <c r="Y509" i="35"/>
  <c r="M509" i="35"/>
  <c r="O509" i="35" s="1"/>
  <c r="R509" i="35" s="1"/>
  <c r="Y508" i="35"/>
  <c r="M508" i="35"/>
  <c r="O508" i="35" s="1"/>
  <c r="R508" i="35" s="1"/>
  <c r="AE508" i="35" s="1"/>
  <c r="Y507" i="35"/>
  <c r="M507" i="35"/>
  <c r="O507" i="35" s="1"/>
  <c r="R507" i="35" s="1"/>
  <c r="AD507" i="35" s="1"/>
  <c r="Y506" i="35"/>
  <c r="M506" i="35"/>
  <c r="O506" i="35" s="1"/>
  <c r="R506" i="35" s="1"/>
  <c r="Y505" i="35"/>
  <c r="O505" i="35"/>
  <c r="R505" i="35" s="1"/>
  <c r="AD505" i="35" s="1"/>
  <c r="Y504" i="35"/>
  <c r="O504" i="35"/>
  <c r="R504" i="35" s="1"/>
  <c r="Y503" i="35"/>
  <c r="O503" i="35"/>
  <c r="R503" i="35" s="1"/>
  <c r="AE503" i="35" s="1"/>
  <c r="Y502" i="35"/>
  <c r="O502" i="35"/>
  <c r="R502" i="35" s="1"/>
  <c r="AD502" i="35" s="1"/>
  <c r="Y499" i="35"/>
  <c r="O499" i="35"/>
  <c r="R499" i="35" s="1"/>
  <c r="Y498" i="35"/>
  <c r="O498" i="35"/>
  <c r="R498" i="35" s="1"/>
  <c r="AD498" i="35" s="1"/>
  <c r="Y497" i="35"/>
  <c r="O497" i="35"/>
  <c r="R497" i="35" s="1"/>
  <c r="AE497" i="35" s="1"/>
  <c r="Y496" i="35"/>
  <c r="O496" i="35"/>
  <c r="R496" i="35" s="1"/>
  <c r="Y495" i="35"/>
  <c r="O495" i="35"/>
  <c r="R495" i="35" s="1"/>
  <c r="Y494" i="35"/>
  <c r="O494" i="35"/>
  <c r="R494" i="35" s="1"/>
  <c r="AD494" i="35" s="1"/>
  <c r="Y493" i="35"/>
  <c r="O493" i="35"/>
  <c r="R493" i="35" s="1"/>
  <c r="Y492" i="35"/>
  <c r="O492" i="35"/>
  <c r="R492" i="35" s="1"/>
  <c r="Y491" i="35"/>
  <c r="O491" i="35"/>
  <c r="R491" i="35" s="1"/>
  <c r="Y490" i="35"/>
  <c r="O490" i="35"/>
  <c r="R490" i="35" s="1"/>
  <c r="AD490" i="35" s="1"/>
  <c r="Y489" i="35"/>
  <c r="O489" i="35"/>
  <c r="R489" i="35" s="1"/>
  <c r="AE489" i="35" s="1"/>
  <c r="Y488" i="35"/>
  <c r="O488" i="35"/>
  <c r="R488" i="35" s="1"/>
  <c r="Y487" i="35"/>
  <c r="O487" i="35"/>
  <c r="R487" i="35" s="1"/>
  <c r="AE487" i="35" s="1"/>
  <c r="Y486" i="35"/>
  <c r="O486" i="35"/>
  <c r="R486" i="35" s="1"/>
  <c r="AD486" i="35" s="1"/>
  <c r="Y485" i="35"/>
  <c r="O485" i="35"/>
  <c r="R485" i="35" s="1"/>
  <c r="Y484" i="35"/>
  <c r="O484" i="35"/>
  <c r="R484" i="35" s="1"/>
  <c r="Y483" i="35"/>
  <c r="O483" i="35"/>
  <c r="R483" i="35" s="1"/>
  <c r="Y482" i="35"/>
  <c r="O482" i="35"/>
  <c r="R482" i="35" s="1"/>
  <c r="AD482" i="35" s="1"/>
  <c r="Y481" i="35"/>
  <c r="O481" i="35"/>
  <c r="R481" i="35" s="1"/>
  <c r="AE481" i="35" s="1"/>
  <c r="Y480" i="35"/>
  <c r="O480" i="35"/>
  <c r="R480" i="35" s="1"/>
  <c r="Y479" i="35"/>
  <c r="O479" i="35"/>
  <c r="R479" i="35" s="1"/>
  <c r="Y478" i="35"/>
  <c r="O478" i="35"/>
  <c r="R478" i="35" s="1"/>
  <c r="AD478" i="35" s="1"/>
  <c r="Y477" i="35"/>
  <c r="O477" i="35"/>
  <c r="R477" i="35" s="1"/>
  <c r="AE477" i="35" s="1"/>
  <c r="Y476" i="35"/>
  <c r="O476" i="35"/>
  <c r="R476" i="35" s="1"/>
  <c r="Y475" i="35"/>
  <c r="O475" i="35"/>
  <c r="R475" i="35" s="1"/>
  <c r="AE475" i="35" s="1"/>
  <c r="Y474" i="35"/>
  <c r="O474" i="35"/>
  <c r="R474" i="35" s="1"/>
  <c r="AE474" i="35" s="1"/>
  <c r="Y473" i="35"/>
  <c r="O473" i="35"/>
  <c r="R473" i="35" s="1"/>
  <c r="Y472" i="35"/>
  <c r="O472" i="35"/>
  <c r="R472" i="35" s="1"/>
  <c r="AD472" i="35" s="1"/>
  <c r="Y471" i="35"/>
  <c r="O471" i="35"/>
  <c r="R471" i="35" s="1"/>
  <c r="Y470" i="35"/>
  <c r="O470" i="35"/>
  <c r="R470" i="35" s="1"/>
  <c r="Y469" i="35"/>
  <c r="O469" i="35"/>
  <c r="R469" i="35" s="1"/>
  <c r="Y468" i="35"/>
  <c r="O468" i="35"/>
  <c r="R468" i="35" s="1"/>
  <c r="AD468" i="35" s="1"/>
  <c r="Y467" i="35"/>
  <c r="O467" i="35"/>
  <c r="R467" i="35" s="1"/>
  <c r="AE467" i="35" s="1"/>
  <c r="Y466" i="35"/>
  <c r="O466" i="35"/>
  <c r="R466" i="35" s="1"/>
  <c r="Y465" i="35"/>
  <c r="AF465" i="35" s="1"/>
  <c r="O465" i="35"/>
  <c r="R465" i="35" s="1"/>
  <c r="AE465" i="35" s="1"/>
  <c r="Y464" i="35"/>
  <c r="O464" i="35"/>
  <c r="R464" i="35" s="1"/>
  <c r="AD464" i="35" s="1"/>
  <c r="Y463" i="35"/>
  <c r="O463" i="35"/>
  <c r="R463" i="35" s="1"/>
  <c r="Y462" i="35"/>
  <c r="O462" i="35"/>
  <c r="R462" i="35" s="1"/>
  <c r="Y461" i="35"/>
  <c r="O461" i="35"/>
  <c r="R461" i="35" s="1"/>
  <c r="Y460" i="35"/>
  <c r="O460" i="35"/>
  <c r="R460" i="35" s="1"/>
  <c r="AD460" i="35" s="1"/>
  <c r="Y459" i="35"/>
  <c r="O459" i="35"/>
  <c r="R459" i="35" s="1"/>
  <c r="Y458" i="35"/>
  <c r="O458" i="35"/>
  <c r="R458" i="35" s="1"/>
  <c r="Y457" i="35"/>
  <c r="O457" i="35"/>
  <c r="R457" i="35" s="1"/>
  <c r="AE457" i="35" s="1"/>
  <c r="Y456" i="35"/>
  <c r="O456" i="35"/>
  <c r="R456" i="35" s="1"/>
  <c r="AD456" i="35" s="1"/>
  <c r="Y455" i="35"/>
  <c r="O455" i="35"/>
  <c r="R455" i="35" s="1"/>
  <c r="Y454" i="35"/>
  <c r="O454" i="35"/>
  <c r="R454" i="35" s="1"/>
  <c r="Y453" i="35"/>
  <c r="O453" i="35"/>
  <c r="R453" i="35" s="1"/>
  <c r="Y452" i="35"/>
  <c r="O452" i="35"/>
  <c r="R452" i="35" s="1"/>
  <c r="AD452" i="35" s="1"/>
  <c r="Y451" i="35"/>
  <c r="O451" i="35"/>
  <c r="R451" i="35" s="1"/>
  <c r="Y450" i="35"/>
  <c r="O450" i="35"/>
  <c r="R450" i="35" s="1"/>
  <c r="Y449" i="35"/>
  <c r="O449" i="35"/>
  <c r="R449" i="35" s="1"/>
  <c r="AE449" i="35" s="1"/>
  <c r="Y448" i="35"/>
  <c r="O448" i="35"/>
  <c r="R448" i="35" s="1"/>
  <c r="AD448" i="35" s="1"/>
  <c r="Y447" i="35"/>
  <c r="O447" i="35"/>
  <c r="R447" i="35" s="1"/>
  <c r="Y446" i="35"/>
  <c r="O446" i="35"/>
  <c r="R446" i="35" s="1"/>
  <c r="Y445" i="35"/>
  <c r="O445" i="35"/>
  <c r="R445" i="35" s="1"/>
  <c r="AD445" i="35" s="1"/>
  <c r="Y444" i="35"/>
  <c r="O444" i="35"/>
  <c r="R444" i="35" s="1"/>
  <c r="AD444" i="35" s="1"/>
  <c r="Y443" i="35"/>
  <c r="O443" i="35"/>
  <c r="R443" i="35" s="1"/>
  <c r="Y442" i="35"/>
  <c r="O442" i="35"/>
  <c r="R442" i="35" s="1"/>
  <c r="Y441" i="35"/>
  <c r="O441" i="35"/>
  <c r="R441" i="35" s="1"/>
  <c r="AD441" i="35" s="1"/>
  <c r="Y440" i="35"/>
  <c r="O440" i="35"/>
  <c r="R440" i="35" s="1"/>
  <c r="AE440" i="35" s="1"/>
  <c r="Y439" i="35"/>
  <c r="O439" i="35"/>
  <c r="R439" i="35" s="1"/>
  <c r="AE439" i="35" s="1"/>
  <c r="Y438" i="35"/>
  <c r="O438" i="35"/>
  <c r="R438" i="35" s="1"/>
  <c r="AC438" i="35" s="1"/>
  <c r="Y437" i="35"/>
  <c r="O437" i="35"/>
  <c r="R437" i="35" s="1"/>
  <c r="AE437" i="35" s="1"/>
  <c r="Y436" i="35"/>
  <c r="O436" i="35"/>
  <c r="R436" i="35" s="1"/>
  <c r="AC436" i="35" s="1"/>
  <c r="Y435" i="35"/>
  <c r="O435" i="35"/>
  <c r="R435" i="35" s="1"/>
  <c r="AE435" i="35" s="1"/>
  <c r="Y434" i="35"/>
  <c r="O434" i="35"/>
  <c r="R434" i="35" s="1"/>
  <c r="AC434" i="35" s="1"/>
  <c r="AE433" i="35"/>
  <c r="Y433" i="35"/>
  <c r="AF433" i="35" s="1"/>
  <c r="R433" i="35"/>
  <c r="AC433" i="35" s="1"/>
  <c r="Y432" i="35"/>
  <c r="O432" i="35"/>
  <c r="R432" i="35" s="1"/>
  <c r="Y431" i="35"/>
  <c r="O431" i="35"/>
  <c r="R431" i="35" s="1"/>
  <c r="AD431" i="35" s="1"/>
  <c r="Y430" i="35"/>
  <c r="O430" i="35"/>
  <c r="R430" i="35" s="1"/>
  <c r="Y429" i="35"/>
  <c r="O429" i="35"/>
  <c r="R429" i="35" s="1"/>
  <c r="AD429" i="35" s="1"/>
  <c r="Y428" i="35"/>
  <c r="O428" i="35"/>
  <c r="R428" i="35" s="1"/>
  <c r="Y427" i="35"/>
  <c r="O427" i="35"/>
  <c r="R427" i="35" s="1"/>
  <c r="Y426" i="35"/>
  <c r="O426" i="35"/>
  <c r="R426" i="35" s="1"/>
  <c r="AB426" i="35" s="1"/>
  <c r="Y425" i="35"/>
  <c r="O425" i="35"/>
  <c r="R425" i="35" s="1"/>
  <c r="AD425" i="35" s="1"/>
  <c r="Y424" i="35"/>
  <c r="O424" i="35"/>
  <c r="R424" i="35" s="1"/>
  <c r="Y250" i="35"/>
  <c r="R250" i="35"/>
  <c r="AD250" i="35" s="1"/>
  <c r="Y249" i="35"/>
  <c r="R249" i="35"/>
  <c r="AE249" i="35" s="1"/>
  <c r="Y248" i="35"/>
  <c r="O248" i="35"/>
  <c r="R248" i="35" s="1"/>
  <c r="AB248" i="35" s="1"/>
  <c r="Y247" i="35"/>
  <c r="O247" i="35"/>
  <c r="R247" i="35" s="1"/>
  <c r="AD247" i="35" s="1"/>
  <c r="Y246" i="35"/>
  <c r="O246" i="35"/>
  <c r="R246" i="35" s="1"/>
  <c r="AE246" i="35" s="1"/>
  <c r="Y245" i="35"/>
  <c r="O245" i="35"/>
  <c r="R245" i="35" s="1"/>
  <c r="AD245" i="35" s="1"/>
  <c r="Y244" i="35"/>
  <c r="O244" i="35"/>
  <c r="R244" i="35" s="1"/>
  <c r="AB244" i="35" s="1"/>
  <c r="Y243" i="35"/>
  <c r="O243" i="35"/>
  <c r="R243" i="35" s="1"/>
  <c r="AD243" i="35" s="1"/>
  <c r="Y242" i="35"/>
  <c r="O242" i="35"/>
  <c r="R242" i="35" s="1"/>
  <c r="Y241" i="35"/>
  <c r="O241" i="35"/>
  <c r="R241" i="35" s="1"/>
  <c r="AE241" i="35" s="1"/>
  <c r="Y240" i="35"/>
  <c r="O240" i="35"/>
  <c r="R240" i="35" s="1"/>
  <c r="AE240" i="35" s="1"/>
  <c r="Y239" i="35"/>
  <c r="O239" i="35"/>
  <c r="R239" i="35" s="1"/>
  <c r="Y238" i="35"/>
  <c r="O238" i="35"/>
  <c r="R238" i="35" s="1"/>
  <c r="AE238" i="35" s="1"/>
  <c r="Y237" i="35"/>
  <c r="O237" i="35"/>
  <c r="R237" i="35" s="1"/>
  <c r="AD237" i="35" s="1"/>
  <c r="Y236" i="35"/>
  <c r="O236" i="35"/>
  <c r="R236" i="35" s="1"/>
  <c r="AB236" i="35" s="1"/>
  <c r="Y235" i="35"/>
  <c r="O235" i="35"/>
  <c r="R235" i="35" s="1"/>
  <c r="AD235" i="35" s="1"/>
  <c r="Y234" i="35"/>
  <c r="R234" i="35"/>
  <c r="AB234" i="35" s="1"/>
  <c r="Y233" i="35"/>
  <c r="R233" i="35"/>
  <c r="AC233" i="35" s="1"/>
  <c r="Y232" i="35"/>
  <c r="R232" i="35"/>
  <c r="AD232" i="35" s="1"/>
  <c r="Y231" i="35"/>
  <c r="R231" i="35"/>
  <c r="AE231" i="35" s="1"/>
  <c r="Y230" i="35"/>
  <c r="R230" i="35"/>
  <c r="AB230" i="35" s="1"/>
  <c r="Y229" i="35"/>
  <c r="R229" i="35"/>
  <c r="AE229" i="35" s="1"/>
  <c r="Y228" i="35"/>
  <c r="R228" i="35"/>
  <c r="AC228" i="35" s="1"/>
  <c r="Y227" i="35"/>
  <c r="R227" i="35"/>
  <c r="AD227" i="35" s="1"/>
  <c r="Y226" i="35"/>
  <c r="R226" i="35"/>
  <c r="AD226" i="35" s="1"/>
  <c r="AE225" i="35"/>
  <c r="Y225" i="35"/>
  <c r="R225" i="35"/>
  <c r="AB225" i="35" s="1"/>
  <c r="Y224" i="35"/>
  <c r="R224" i="35"/>
  <c r="AC224" i="35" s="1"/>
  <c r="Y223" i="35"/>
  <c r="R223" i="35"/>
  <c r="Y222" i="35"/>
  <c r="R222" i="35"/>
  <c r="AE222" i="35" s="1"/>
  <c r="Y221" i="35"/>
  <c r="R221" i="35"/>
  <c r="AB221" i="35" s="1"/>
  <c r="Y220" i="35"/>
  <c r="R220" i="35"/>
  <c r="AC220" i="35" s="1"/>
  <c r="Y219" i="35"/>
  <c r="R219" i="35"/>
  <c r="AD219" i="35" s="1"/>
  <c r="Y218" i="35"/>
  <c r="R218" i="35"/>
  <c r="AC218" i="35" s="1"/>
  <c r="Y217" i="35"/>
  <c r="R217" i="35"/>
  <c r="AB217" i="35" s="1"/>
  <c r="Y216" i="35"/>
  <c r="R216" i="35"/>
  <c r="AC216" i="35" s="1"/>
  <c r="Y215" i="35"/>
  <c r="R215" i="35"/>
  <c r="AD215" i="35" s="1"/>
  <c r="Y214" i="35"/>
  <c r="R214" i="35"/>
  <c r="AD214" i="35" s="1"/>
  <c r="AE213" i="35"/>
  <c r="Y213" i="35"/>
  <c r="R213" i="35"/>
  <c r="AB213" i="35" s="1"/>
  <c r="Y212" i="35"/>
  <c r="R212" i="35"/>
  <c r="AC212" i="35" s="1"/>
  <c r="Y211" i="35"/>
  <c r="R211" i="35"/>
  <c r="AD211" i="35" s="1"/>
  <c r="Y210" i="35"/>
  <c r="R210" i="35"/>
  <c r="Y209" i="35"/>
  <c r="R209" i="35"/>
  <c r="AB209" i="35" s="1"/>
  <c r="Y208" i="35"/>
  <c r="R208" i="35"/>
  <c r="AC208" i="35" s="1"/>
  <c r="Y207" i="35"/>
  <c r="R207" i="35"/>
  <c r="AD207" i="35" s="1"/>
  <c r="Y206" i="35"/>
  <c r="R206" i="35"/>
  <c r="AE206" i="35" s="1"/>
  <c r="Y205" i="35"/>
  <c r="R205" i="35"/>
  <c r="Y204" i="35"/>
  <c r="R204" i="35"/>
  <c r="AC204" i="35" s="1"/>
  <c r="Y203" i="35"/>
  <c r="R203" i="35"/>
  <c r="AD203" i="35" s="1"/>
  <c r="Y202" i="35"/>
  <c r="R202" i="35"/>
  <c r="AE202" i="35" s="1"/>
  <c r="Y201" i="35"/>
  <c r="R201" i="35"/>
  <c r="AB201" i="35" s="1"/>
  <c r="Y200" i="35"/>
  <c r="R200" i="35"/>
  <c r="AB200" i="35" s="1"/>
  <c r="Y199" i="35"/>
  <c r="R199" i="35"/>
  <c r="Y198" i="35"/>
  <c r="R198" i="35"/>
  <c r="AE198" i="35" s="1"/>
  <c r="Y197" i="35"/>
  <c r="R197" i="35"/>
  <c r="AB197" i="35" s="1"/>
  <c r="Y196" i="35"/>
  <c r="R196" i="35"/>
  <c r="AC196" i="35" s="1"/>
  <c r="Y195" i="35"/>
  <c r="R195" i="35"/>
  <c r="AE195" i="35" s="1"/>
  <c r="Y194" i="35"/>
  <c r="R194" i="35"/>
  <c r="AC194" i="35" s="1"/>
  <c r="Y193" i="35"/>
  <c r="R193" i="35"/>
  <c r="AB193" i="35" s="1"/>
  <c r="Y192" i="35"/>
  <c r="R192" i="35"/>
  <c r="AC192" i="35" s="1"/>
  <c r="Y191" i="35"/>
  <c r="O191" i="35"/>
  <c r="R191" i="35" s="1"/>
  <c r="AD191" i="35" s="1"/>
  <c r="Y190" i="35"/>
  <c r="O190" i="35"/>
  <c r="R190" i="35" s="1"/>
  <c r="AB190" i="35" s="1"/>
  <c r="Y189" i="35"/>
  <c r="O189" i="35"/>
  <c r="R189" i="35" s="1"/>
  <c r="AD189" i="35" s="1"/>
  <c r="Y188" i="35"/>
  <c r="R188" i="35"/>
  <c r="AC188" i="35" s="1"/>
  <c r="Y187" i="35"/>
  <c r="O187" i="35"/>
  <c r="R187" i="35" s="1"/>
  <c r="Y186" i="35"/>
  <c r="R186" i="35"/>
  <c r="AC186" i="35" s="1"/>
  <c r="Y185" i="35"/>
  <c r="R185" i="35"/>
  <c r="AB185" i="35" s="1"/>
  <c r="Y184" i="35"/>
  <c r="R184" i="35"/>
  <c r="AC184" i="35" s="1"/>
  <c r="Y183" i="35"/>
  <c r="R183" i="35"/>
  <c r="AC183" i="35" s="1"/>
  <c r="Y182" i="35"/>
  <c r="R182" i="35"/>
  <c r="AE182" i="35" s="1"/>
  <c r="Y181" i="35"/>
  <c r="R181" i="35"/>
  <c r="AB181" i="35" s="1"/>
  <c r="Y180" i="35"/>
  <c r="R180" i="35"/>
  <c r="Y179" i="35"/>
  <c r="R179" i="35"/>
  <c r="AD179" i="35" s="1"/>
  <c r="Y178" i="35"/>
  <c r="R178" i="35"/>
  <c r="AD178" i="35" s="1"/>
  <c r="Y177" i="35"/>
  <c r="R177" i="35"/>
  <c r="Y176" i="35"/>
  <c r="R176" i="35"/>
  <c r="AC176" i="35" s="1"/>
  <c r="Y175" i="35"/>
  <c r="R175" i="35"/>
  <c r="AC175" i="35" s="1"/>
  <c r="Y174" i="35"/>
  <c r="R174" i="35"/>
  <c r="AC174" i="35" s="1"/>
  <c r="Y173" i="35"/>
  <c r="R173" i="35"/>
  <c r="AE173" i="35" s="1"/>
  <c r="Y172" i="35"/>
  <c r="R172" i="35"/>
  <c r="AB172" i="35" s="1"/>
  <c r="Y171" i="35"/>
  <c r="R171" i="35"/>
  <c r="AC171" i="35" s="1"/>
  <c r="Y170" i="35"/>
  <c r="R170" i="35"/>
  <c r="Y169" i="35"/>
  <c r="R169" i="35"/>
  <c r="Y168" i="35"/>
  <c r="R168" i="35"/>
  <c r="AB168" i="35" s="1"/>
  <c r="Y167" i="35"/>
  <c r="R167" i="35"/>
  <c r="AC167" i="35" s="1"/>
  <c r="Y166" i="35"/>
  <c r="R166" i="35"/>
  <c r="Y165" i="35"/>
  <c r="O165" i="35"/>
  <c r="R165" i="35" s="1"/>
  <c r="AE165" i="35" s="1"/>
  <c r="Y164" i="35"/>
  <c r="O164" i="35"/>
  <c r="R164" i="35" s="1"/>
  <c r="AC164" i="35" s="1"/>
  <c r="Y163" i="35"/>
  <c r="O163" i="35"/>
  <c r="R163" i="35" s="1"/>
  <c r="Y162" i="35"/>
  <c r="O162" i="35"/>
  <c r="R162" i="35" s="1"/>
  <c r="AC162" i="35" s="1"/>
  <c r="Y161" i="35"/>
  <c r="O161" i="35"/>
  <c r="R161" i="35" s="1"/>
  <c r="AE161" i="35" s="1"/>
  <c r="Y160" i="35"/>
  <c r="O160" i="35"/>
  <c r="R160" i="35" s="1"/>
  <c r="AC160" i="35" s="1"/>
  <c r="Y159" i="35"/>
  <c r="O159" i="35"/>
  <c r="R159" i="35" s="1"/>
  <c r="AC159" i="35" s="1"/>
  <c r="Y158" i="35"/>
  <c r="O158" i="35"/>
  <c r="R158" i="35" s="1"/>
  <c r="AC158" i="35" s="1"/>
  <c r="Y157" i="35"/>
  <c r="O157" i="35"/>
  <c r="R157" i="35" s="1"/>
  <c r="Y156" i="35"/>
  <c r="O156" i="35"/>
  <c r="R156" i="35" s="1"/>
  <c r="Y155" i="35"/>
  <c r="O155" i="35"/>
  <c r="R155" i="35" s="1"/>
  <c r="Y154" i="35"/>
  <c r="R154" i="35"/>
  <c r="AC154" i="35" s="1"/>
  <c r="Y153" i="35"/>
  <c r="R153" i="35"/>
  <c r="AD153" i="35" s="1"/>
  <c r="Y152" i="35"/>
  <c r="R152" i="35"/>
  <c r="AE152" i="35" s="1"/>
  <c r="Y151" i="35"/>
  <c r="R151" i="35"/>
  <c r="AB151" i="35" s="1"/>
  <c r="Y150" i="35"/>
  <c r="R150" i="35"/>
  <c r="AC150" i="35" s="1"/>
  <c r="Y149" i="35"/>
  <c r="R149" i="35"/>
  <c r="AD149" i="35" s="1"/>
  <c r="Y148" i="35"/>
  <c r="R148" i="35"/>
  <c r="Y147" i="35"/>
  <c r="R147" i="35"/>
  <c r="AE147" i="35" s="1"/>
  <c r="Y146" i="35"/>
  <c r="R146" i="35"/>
  <c r="AE146" i="35" s="1"/>
  <c r="Y145" i="35"/>
  <c r="R145" i="35"/>
  <c r="Y144" i="35"/>
  <c r="R144" i="35"/>
  <c r="Y143" i="35"/>
  <c r="R143" i="35"/>
  <c r="AC143" i="35" s="1"/>
  <c r="Y142" i="35"/>
  <c r="R142" i="35"/>
  <c r="AE142" i="35" s="1"/>
  <c r="Y141" i="35"/>
  <c r="R141" i="35"/>
  <c r="AB141" i="35" s="1"/>
  <c r="Y140" i="35"/>
  <c r="R140" i="35"/>
  <c r="AC140" i="35" s="1"/>
  <c r="Y139" i="35"/>
  <c r="R139" i="35"/>
  <c r="AD139" i="35" s="1"/>
  <c r="Y138" i="35"/>
  <c r="R138" i="35"/>
  <c r="AE138" i="35" s="1"/>
  <c r="Y137" i="35"/>
  <c r="R137" i="35"/>
  <c r="AB137" i="35" s="1"/>
  <c r="Y136" i="35"/>
  <c r="R136" i="35"/>
  <c r="AC136" i="35" s="1"/>
  <c r="Y135" i="35"/>
  <c r="O135" i="35"/>
  <c r="R135" i="35" s="1"/>
  <c r="AD135" i="35" s="1"/>
  <c r="Y134" i="35"/>
  <c r="O134" i="35"/>
  <c r="R134" i="35" s="1"/>
  <c r="Y133" i="35"/>
  <c r="O133" i="35"/>
  <c r="R133" i="35" s="1"/>
  <c r="AD133" i="35" s="1"/>
  <c r="Y132" i="35"/>
  <c r="O132" i="35"/>
  <c r="R132" i="35" s="1"/>
  <c r="Y131" i="35"/>
  <c r="O131" i="35"/>
  <c r="R131" i="35" s="1"/>
  <c r="AD131" i="35" s="1"/>
  <c r="Y130" i="35"/>
  <c r="O130" i="35"/>
  <c r="R130" i="35" s="1"/>
  <c r="AB130" i="35" s="1"/>
  <c r="Y129" i="35"/>
  <c r="O129" i="35"/>
  <c r="R129" i="35" s="1"/>
  <c r="AD129" i="35" s="1"/>
  <c r="Y128" i="35"/>
  <c r="O128" i="35"/>
  <c r="R128" i="35" s="1"/>
  <c r="AE128" i="35" s="1"/>
  <c r="Y127" i="35"/>
  <c r="O127" i="35"/>
  <c r="R127" i="35" s="1"/>
  <c r="AD127" i="35" s="1"/>
  <c r="Y126" i="35"/>
  <c r="O126" i="35"/>
  <c r="R126" i="35" s="1"/>
  <c r="Y125" i="35"/>
  <c r="O125" i="35"/>
  <c r="R125" i="35" s="1"/>
  <c r="AD125" i="35" s="1"/>
  <c r="AE124" i="35"/>
  <c r="Y124" i="35"/>
  <c r="O124" i="35"/>
  <c r="R124" i="35" s="1"/>
  <c r="Y123" i="35"/>
  <c r="O123" i="35"/>
  <c r="R123" i="35" s="1"/>
  <c r="AD123" i="35" s="1"/>
  <c r="Y122" i="35"/>
  <c r="O122" i="35"/>
  <c r="R122" i="35" s="1"/>
  <c r="AB122" i="35" s="1"/>
  <c r="Y121" i="35"/>
  <c r="O121" i="35"/>
  <c r="R121" i="35" s="1"/>
  <c r="AD121" i="35" s="1"/>
  <c r="Y120" i="35"/>
  <c r="O120" i="35"/>
  <c r="R120" i="35" s="1"/>
  <c r="Y119" i="35"/>
  <c r="O119" i="35"/>
  <c r="R119" i="35" s="1"/>
  <c r="AD119" i="35" s="1"/>
  <c r="Y118" i="35"/>
  <c r="O118" i="35"/>
  <c r="R118" i="35" s="1"/>
  <c r="Y117" i="35"/>
  <c r="O117" i="35"/>
  <c r="R117" i="35" s="1"/>
  <c r="AD117" i="35" s="1"/>
  <c r="Y116" i="35"/>
  <c r="O116" i="35"/>
  <c r="R116" i="35" s="1"/>
  <c r="Y115" i="35"/>
  <c r="O115" i="35"/>
  <c r="R115" i="35" s="1"/>
  <c r="AD115" i="35" s="1"/>
  <c r="Y114" i="35"/>
  <c r="O114" i="35"/>
  <c r="R114" i="35" s="1"/>
  <c r="AB114" i="35" s="1"/>
  <c r="Y113" i="35"/>
  <c r="O113" i="35"/>
  <c r="R113" i="35" s="1"/>
  <c r="AD113" i="35" s="1"/>
  <c r="Y112" i="35"/>
  <c r="O112" i="35"/>
  <c r="R112" i="35" s="1"/>
  <c r="Y111" i="35"/>
  <c r="O111" i="35"/>
  <c r="R111" i="35" s="1"/>
  <c r="Y110" i="35"/>
  <c r="O110" i="35"/>
  <c r="R110" i="35" s="1"/>
  <c r="AB110" i="35" s="1"/>
  <c r="Y109" i="35"/>
  <c r="O109" i="35"/>
  <c r="R109" i="35" s="1"/>
  <c r="AD109" i="35" s="1"/>
  <c r="Y108" i="35"/>
  <c r="O108" i="35"/>
  <c r="R108" i="35" s="1"/>
  <c r="AC108" i="35" s="1"/>
  <c r="Y107" i="35"/>
  <c r="O107" i="35"/>
  <c r="R107" i="35" s="1"/>
  <c r="AE107" i="35" s="1"/>
  <c r="Y106" i="35"/>
  <c r="O106" i="35"/>
  <c r="R106" i="35" s="1"/>
  <c r="AC106" i="35" s="1"/>
  <c r="Y105" i="35"/>
  <c r="O105" i="35"/>
  <c r="R105" i="35" s="1"/>
  <c r="AE105" i="35" s="1"/>
  <c r="Y104" i="35"/>
  <c r="O104" i="35"/>
  <c r="R104" i="35" s="1"/>
  <c r="AC104" i="35" s="1"/>
  <c r="Y103" i="35"/>
  <c r="O103" i="35"/>
  <c r="R103" i="35" s="1"/>
  <c r="AE103" i="35" s="1"/>
  <c r="Y102" i="35"/>
  <c r="O102" i="35"/>
  <c r="R102" i="35" s="1"/>
  <c r="AC102" i="35" s="1"/>
  <c r="Y101" i="35"/>
  <c r="O101" i="35"/>
  <c r="R101" i="35" s="1"/>
  <c r="AE101" i="35" s="1"/>
  <c r="Y100" i="35"/>
  <c r="O100" i="35"/>
  <c r="R100" i="35" s="1"/>
  <c r="AC100" i="35" s="1"/>
  <c r="Y99" i="35"/>
  <c r="M99" i="35"/>
  <c r="O99" i="35" s="1"/>
  <c r="R99" i="35" s="1"/>
  <c r="Y98" i="35"/>
  <c r="M98" i="35"/>
  <c r="O98" i="35" s="1"/>
  <c r="R98" i="35" s="1"/>
  <c r="Y97" i="35"/>
  <c r="M97" i="35"/>
  <c r="O97" i="35" s="1"/>
  <c r="R97" i="35" s="1"/>
  <c r="AC97" i="35" s="1"/>
  <c r="Y96" i="35"/>
  <c r="M96" i="35"/>
  <c r="O96" i="35" s="1"/>
  <c r="R96" i="35" s="1"/>
  <c r="Y95" i="35"/>
  <c r="M95" i="35"/>
  <c r="O95" i="35" s="1"/>
  <c r="R95" i="35" s="1"/>
  <c r="Y94" i="35"/>
  <c r="M94" i="35"/>
  <c r="O94" i="35" s="1"/>
  <c r="R94" i="35" s="1"/>
  <c r="AC94" i="35" s="1"/>
  <c r="Y93" i="35"/>
  <c r="M93" i="35"/>
  <c r="O93" i="35" s="1"/>
  <c r="R93" i="35" s="1"/>
  <c r="Y92" i="35"/>
  <c r="M92" i="35"/>
  <c r="O92" i="35" s="1"/>
  <c r="R92" i="35" s="1"/>
  <c r="AE91" i="35"/>
  <c r="Y91" i="35"/>
  <c r="M91" i="35"/>
  <c r="O91" i="35" s="1"/>
  <c r="R91" i="35" s="1"/>
  <c r="Y90" i="35"/>
  <c r="M90" i="35"/>
  <c r="O90" i="35" s="1"/>
  <c r="R90" i="35" s="1"/>
  <c r="AC90" i="35" s="1"/>
  <c r="Y89" i="35"/>
  <c r="M89" i="35"/>
  <c r="O89" i="35" s="1"/>
  <c r="R89" i="35" s="1"/>
  <c r="Y88" i="35"/>
  <c r="M88" i="35"/>
  <c r="O88" i="35" s="1"/>
  <c r="R88" i="35" s="1"/>
  <c r="AE88" i="35" s="1"/>
  <c r="Y87" i="35"/>
  <c r="M87" i="35"/>
  <c r="O87" i="35" s="1"/>
  <c r="R87" i="35" s="1"/>
  <c r="Y86" i="35"/>
  <c r="O86" i="35"/>
  <c r="R86" i="35" s="1"/>
  <c r="AC86" i="35" s="1"/>
  <c r="Y85" i="35"/>
  <c r="O85" i="35"/>
  <c r="R85" i="35" s="1"/>
  <c r="AE85" i="35" s="1"/>
  <c r="Y84" i="35"/>
  <c r="O84" i="35"/>
  <c r="R84" i="35" s="1"/>
  <c r="AC84" i="35" s="1"/>
  <c r="AE83" i="35"/>
  <c r="Y83" i="35"/>
  <c r="O83" i="35"/>
  <c r="R83" i="35" s="1"/>
  <c r="Y82" i="35"/>
  <c r="O82" i="35"/>
  <c r="R82" i="35" s="1"/>
  <c r="AC82" i="35" s="1"/>
  <c r="Y81" i="35"/>
  <c r="O81" i="35"/>
  <c r="R81" i="35" s="1"/>
  <c r="Y80" i="35"/>
  <c r="O80" i="35"/>
  <c r="R80" i="35" s="1"/>
  <c r="AC80" i="35" s="1"/>
  <c r="Y79" i="35"/>
  <c r="O79" i="35"/>
  <c r="R79" i="35" s="1"/>
  <c r="Y78" i="35"/>
  <c r="O78" i="35"/>
  <c r="R78" i="35" s="1"/>
  <c r="AC78" i="35" s="1"/>
  <c r="Y77" i="35"/>
  <c r="O77" i="35"/>
  <c r="R77" i="35" s="1"/>
  <c r="Y76" i="35"/>
  <c r="O76" i="35"/>
  <c r="R76" i="35" s="1"/>
  <c r="AC76" i="35" s="1"/>
  <c r="Y75" i="35"/>
  <c r="O75" i="35"/>
  <c r="R75" i="35" s="1"/>
  <c r="Y74" i="35"/>
  <c r="O74" i="35"/>
  <c r="R74" i="35" s="1"/>
  <c r="AC74" i="35" s="1"/>
  <c r="Y73" i="35"/>
  <c r="O73" i="35"/>
  <c r="R73" i="35" s="1"/>
  <c r="Y72" i="35"/>
  <c r="O72" i="35"/>
  <c r="R72" i="35" s="1"/>
  <c r="AC72" i="35" s="1"/>
  <c r="Y71" i="35"/>
  <c r="O71" i="35"/>
  <c r="R71" i="35" s="1"/>
  <c r="Y70" i="35"/>
  <c r="O70" i="35"/>
  <c r="R70" i="35" s="1"/>
  <c r="AC70" i="35" s="1"/>
  <c r="Y69" i="35"/>
  <c r="O69" i="35"/>
  <c r="R69" i="35" s="1"/>
  <c r="Y68" i="35"/>
  <c r="O68" i="35"/>
  <c r="R68" i="35" s="1"/>
  <c r="AC68" i="35" s="1"/>
  <c r="Y67" i="35"/>
  <c r="O67" i="35"/>
  <c r="R67" i="35" s="1"/>
  <c r="Y66" i="35"/>
  <c r="O66" i="35"/>
  <c r="R66" i="35" s="1"/>
  <c r="AC66" i="35" s="1"/>
  <c r="Y65" i="35"/>
  <c r="O65" i="35"/>
  <c r="R65" i="35" s="1"/>
  <c r="Y64" i="35"/>
  <c r="O64" i="35"/>
  <c r="R64" i="35" s="1"/>
  <c r="AC64" i="35" s="1"/>
  <c r="Y63" i="35"/>
  <c r="O63" i="35"/>
  <c r="R63" i="35" s="1"/>
  <c r="Y62" i="35"/>
  <c r="O62" i="35"/>
  <c r="R62" i="35" s="1"/>
  <c r="AC62" i="35" s="1"/>
  <c r="Y61" i="35"/>
  <c r="O61" i="35"/>
  <c r="R61" i="35" s="1"/>
  <c r="Y60" i="35"/>
  <c r="O60" i="35"/>
  <c r="R60" i="35" s="1"/>
  <c r="AC60" i="35" s="1"/>
  <c r="Y59" i="35"/>
  <c r="O59" i="35"/>
  <c r="R59" i="35" s="1"/>
  <c r="Y58" i="35"/>
  <c r="O58" i="35"/>
  <c r="R58" i="35" s="1"/>
  <c r="AC58" i="35" s="1"/>
  <c r="Y57" i="35"/>
  <c r="O57" i="35"/>
  <c r="R57" i="35" s="1"/>
  <c r="Y56" i="35"/>
  <c r="O56" i="35"/>
  <c r="R56" i="35" s="1"/>
  <c r="AC56" i="35" s="1"/>
  <c r="Y55" i="35"/>
  <c r="O55" i="35"/>
  <c r="R55" i="35" s="1"/>
  <c r="Y54" i="35"/>
  <c r="O54" i="35"/>
  <c r="R54" i="35" s="1"/>
  <c r="AC54" i="35" s="1"/>
  <c r="Y53" i="35"/>
  <c r="O53" i="35"/>
  <c r="R53" i="35" s="1"/>
  <c r="Y52" i="35"/>
  <c r="O52" i="35"/>
  <c r="R52" i="35" s="1"/>
  <c r="AC52" i="35" s="1"/>
  <c r="Y51" i="35"/>
  <c r="O51" i="35"/>
  <c r="R51" i="35" s="1"/>
  <c r="Y50" i="35"/>
  <c r="O50" i="35"/>
  <c r="R50" i="35" s="1"/>
  <c r="AD50" i="35" s="1"/>
  <c r="Y49" i="35"/>
  <c r="O49" i="35"/>
  <c r="R49" i="35" s="1"/>
  <c r="Y48" i="35"/>
  <c r="O48" i="35"/>
  <c r="R48" i="35" s="1"/>
  <c r="Y47" i="35"/>
  <c r="O47" i="35"/>
  <c r="R47" i="35" s="1"/>
  <c r="AE47" i="35" s="1"/>
  <c r="Y46" i="35"/>
  <c r="O46" i="35"/>
  <c r="R46" i="35" s="1"/>
  <c r="AD46" i="35" s="1"/>
  <c r="Y45" i="35"/>
  <c r="O45" i="35"/>
  <c r="R45" i="35" s="1"/>
  <c r="Y44" i="35"/>
  <c r="O44" i="35"/>
  <c r="R44" i="35" s="1"/>
  <c r="Y43" i="35"/>
  <c r="O43" i="35"/>
  <c r="R43" i="35" s="1"/>
  <c r="Y42" i="35"/>
  <c r="O42" i="35"/>
  <c r="R42" i="35" s="1"/>
  <c r="AD42" i="35" s="1"/>
  <c r="Y41" i="35"/>
  <c r="O41" i="35"/>
  <c r="R41" i="35" s="1"/>
  <c r="AE41" i="35" s="1"/>
  <c r="Y40" i="35"/>
  <c r="O40" i="35"/>
  <c r="R40" i="35" s="1"/>
  <c r="Y39" i="35"/>
  <c r="O39" i="35"/>
  <c r="R39" i="35" s="1"/>
  <c r="AE39" i="35" s="1"/>
  <c r="Y38" i="35"/>
  <c r="O38" i="35"/>
  <c r="R38" i="35" s="1"/>
  <c r="AD38" i="35" s="1"/>
  <c r="Y37" i="35"/>
  <c r="O37" i="35"/>
  <c r="R37" i="35" s="1"/>
  <c r="Y36" i="35"/>
  <c r="O36" i="35"/>
  <c r="R36" i="35" s="1"/>
  <c r="AD36" i="35" s="1"/>
  <c r="Y35" i="35"/>
  <c r="O35" i="35"/>
  <c r="R35" i="35" s="1"/>
  <c r="Y34" i="35"/>
  <c r="O34" i="35"/>
  <c r="R34" i="35" s="1"/>
  <c r="AD34" i="35" s="1"/>
  <c r="Y33" i="35"/>
  <c r="O33" i="35"/>
  <c r="R33" i="35" s="1"/>
  <c r="Y32" i="35"/>
  <c r="O32" i="35"/>
  <c r="R32" i="35" s="1"/>
  <c r="Y31" i="35"/>
  <c r="O31" i="35"/>
  <c r="R31" i="35" s="1"/>
  <c r="Y30" i="35"/>
  <c r="O30" i="35"/>
  <c r="R30" i="35" s="1"/>
  <c r="AD30" i="35" s="1"/>
  <c r="Y29" i="35"/>
  <c r="O29" i="35"/>
  <c r="R29" i="35" s="1"/>
  <c r="Y28" i="35"/>
  <c r="O28" i="35"/>
  <c r="R28" i="35" s="1"/>
  <c r="Y27" i="35"/>
  <c r="O27" i="35"/>
  <c r="R27" i="35" s="1"/>
  <c r="Y26" i="35"/>
  <c r="O26" i="35"/>
  <c r="R26" i="35" s="1"/>
  <c r="AD26" i="35" s="1"/>
  <c r="Y25" i="35"/>
  <c r="O25" i="35"/>
  <c r="R25" i="35" s="1"/>
  <c r="AE25" i="35" s="1"/>
  <c r="Y24" i="35"/>
  <c r="O24" i="35"/>
  <c r="R24" i="35" s="1"/>
  <c r="AD24" i="35" s="1"/>
  <c r="Y23" i="35"/>
  <c r="O23" i="35"/>
  <c r="R23" i="35" s="1"/>
  <c r="AE23" i="35" s="1"/>
  <c r="Y22" i="35"/>
  <c r="O22" i="35"/>
  <c r="R22" i="35" s="1"/>
  <c r="AD22" i="35" s="1"/>
  <c r="Y21" i="35"/>
  <c r="O21" i="35"/>
  <c r="R21" i="35" s="1"/>
  <c r="Y20" i="35"/>
  <c r="O20" i="35"/>
  <c r="R20" i="35" s="1"/>
  <c r="Y19" i="35"/>
  <c r="O19" i="35"/>
  <c r="R19" i="35" s="1"/>
  <c r="Y18" i="35"/>
  <c r="O18" i="35"/>
  <c r="R18" i="35" s="1"/>
  <c r="AD18" i="35" s="1"/>
  <c r="Y17" i="35"/>
  <c r="O17" i="35"/>
  <c r="R17" i="35" s="1"/>
  <c r="AE17" i="35" s="1"/>
  <c r="Y16" i="35"/>
  <c r="O16" i="35"/>
  <c r="R16" i="35" s="1"/>
  <c r="Y15" i="35"/>
  <c r="O15" i="35"/>
  <c r="R15" i="35" s="1"/>
  <c r="Y14" i="35"/>
  <c r="O14" i="35"/>
  <c r="R14" i="35" s="1"/>
  <c r="AD14" i="35" s="1"/>
  <c r="Y13" i="35"/>
  <c r="O13" i="35"/>
  <c r="R13" i="35" s="1"/>
  <c r="Y12" i="35"/>
  <c r="O12" i="35"/>
  <c r="R12" i="35" s="1"/>
  <c r="Y11" i="35"/>
  <c r="O11" i="35"/>
  <c r="R11" i="35" s="1"/>
  <c r="Y10" i="35"/>
  <c r="O10" i="35"/>
  <c r="R10" i="35" s="1"/>
  <c r="AD10" i="35" s="1"/>
  <c r="Y9" i="35"/>
  <c r="O9" i="35"/>
  <c r="R9" i="35" s="1"/>
  <c r="AE9" i="35" s="1"/>
  <c r="Y8" i="35"/>
  <c r="O8" i="35"/>
  <c r="R8" i="35" s="1"/>
  <c r="Y7" i="35"/>
  <c r="O7" i="35"/>
  <c r="R7" i="35" s="1"/>
  <c r="AE7" i="35" s="1"/>
  <c r="F17" i="30"/>
  <c r="AE1803" i="35" l="1"/>
  <c r="AE1039" i="35"/>
  <c r="AE838" i="35"/>
  <c r="AE1157" i="35"/>
  <c r="AE1052" i="35"/>
  <c r="AE812" i="35"/>
  <c r="AE558" i="35"/>
  <c r="AE867" i="35"/>
  <c r="AE214" i="35"/>
  <c r="AE866" i="35"/>
  <c r="AE131" i="35"/>
  <c r="AE1540" i="35"/>
  <c r="AE703" i="35"/>
  <c r="AE876" i="35"/>
  <c r="AE216" i="35"/>
  <c r="AE1102" i="35"/>
  <c r="AE1932" i="35"/>
  <c r="AE1968" i="35"/>
  <c r="AE1805" i="35"/>
  <c r="AE1700" i="35"/>
  <c r="AE865" i="35"/>
  <c r="AE1053" i="35"/>
  <c r="AE1155" i="35"/>
  <c r="AD1560" i="35"/>
  <c r="AE1560" i="35"/>
  <c r="AE1225" i="35"/>
  <c r="AE559" i="35"/>
  <c r="AE1055" i="35"/>
  <c r="AF1243" i="35"/>
  <c r="AE1269" i="35"/>
  <c r="F36" i="29"/>
  <c r="AE192" i="35"/>
  <c r="AE814" i="35"/>
  <c r="AE1054" i="35"/>
  <c r="AE215" i="35"/>
  <c r="AE224" i="35"/>
  <c r="AE235" i="35"/>
  <c r="AE583" i="35"/>
  <c r="AE1255" i="35"/>
  <c r="AE267" i="35"/>
  <c r="G8" i="34"/>
  <c r="AE1066" i="35"/>
  <c r="AF1427" i="35"/>
  <c r="AE1431" i="35"/>
  <c r="AE1547" i="35"/>
  <c r="AE125" i="35"/>
  <c r="AE554" i="35"/>
  <c r="AE654" i="35"/>
  <c r="AE1160" i="35"/>
  <c r="AE1542" i="35"/>
  <c r="AE1698" i="35"/>
  <c r="AE277" i="35"/>
  <c r="AE190" i="35"/>
  <c r="AE1127" i="35"/>
  <c r="AE1074" i="35"/>
  <c r="AE159" i="35"/>
  <c r="AE244" i="35"/>
  <c r="AE1429" i="35"/>
  <c r="AF1724" i="35"/>
  <c r="AE1485" i="35"/>
  <c r="AE257" i="35"/>
  <c r="AE1073" i="35"/>
  <c r="AE283" i="35"/>
  <c r="AE1172" i="35"/>
  <c r="AE1167" i="35"/>
  <c r="AE256" i="35"/>
  <c r="AE1663" i="35"/>
  <c r="AE158" i="35"/>
  <c r="AE234" i="35"/>
  <c r="AE237" i="35"/>
  <c r="AE248" i="35"/>
  <c r="AE561" i="35"/>
  <c r="AE642" i="35"/>
  <c r="AE1362" i="35"/>
  <c r="AE1399" i="35"/>
  <c r="AE1426" i="35"/>
  <c r="AE1541" i="35"/>
  <c r="AE1875" i="35"/>
  <c r="AE1699" i="35"/>
  <c r="AE715" i="35"/>
  <c r="AE1806" i="35"/>
  <c r="AE1170" i="35"/>
  <c r="AC2207" i="35"/>
  <c r="AE2207" i="35"/>
  <c r="AE200" i="35"/>
  <c r="AE573" i="35"/>
  <c r="AE576" i="35"/>
  <c r="AD840" i="35"/>
  <c r="AE840" i="35"/>
  <c r="AE860" i="35"/>
  <c r="AE1270" i="35"/>
  <c r="AE871" i="35"/>
  <c r="AE279" i="35"/>
  <c r="AE1550" i="35"/>
  <c r="AD1350" i="35"/>
  <c r="AE1350" i="35"/>
  <c r="AE520" i="35"/>
  <c r="AD148" i="35"/>
  <c r="AE148" i="35"/>
  <c r="AE186" i="35"/>
  <c r="AD539" i="35"/>
  <c r="AE539" i="35"/>
  <c r="AE575" i="35"/>
  <c r="AE1665" i="35"/>
  <c r="AE287" i="35"/>
  <c r="AE289" i="35"/>
  <c r="AC2208" i="35"/>
  <c r="AE2208" i="35"/>
  <c r="AB259" i="35"/>
  <c r="AE259" i="35"/>
  <c r="AD544" i="35"/>
  <c r="AE544" i="35"/>
  <c r="AE1544" i="35"/>
  <c r="AF1840" i="35"/>
  <c r="AD263" i="35"/>
  <c r="AE263" i="35"/>
  <c r="AE290" i="35"/>
  <c r="AE233" i="35"/>
  <c r="AB1424" i="35"/>
  <c r="AE1424" i="35"/>
  <c r="AE1696" i="35"/>
  <c r="AE1970" i="35"/>
  <c r="AE228" i="35"/>
  <c r="AE661" i="35"/>
  <c r="AF1841" i="35"/>
  <c r="AE1944" i="35"/>
  <c r="L334" i="26"/>
  <c r="AE717" i="35"/>
  <c r="AF717" i="35"/>
  <c r="K38" i="25"/>
  <c r="M38" i="25" s="1"/>
  <c r="H145" i="27"/>
  <c r="AF1431" i="35"/>
  <c r="Z3" i="35"/>
  <c r="AF252" i="35"/>
  <c r="AB261" i="35"/>
  <c r="AE261" i="35"/>
  <c r="F24" i="32"/>
  <c r="AD262" i="35"/>
  <c r="AE262" i="35"/>
  <c r="K57" i="25"/>
  <c r="M57" i="25" s="1"/>
  <c r="AF1486" i="35"/>
  <c r="AG1486" i="35" s="1"/>
  <c r="AI1486" i="35" s="1"/>
  <c r="AE782" i="35"/>
  <c r="AE1196" i="35"/>
  <c r="AE1343" i="35"/>
  <c r="AE1417" i="35"/>
  <c r="AE1888" i="35"/>
  <c r="AF718" i="35"/>
  <c r="AF1547" i="35"/>
  <c r="AF876" i="35"/>
  <c r="AE505" i="35"/>
  <c r="AE601" i="35"/>
  <c r="AE580" i="35"/>
  <c r="AE616" i="35"/>
  <c r="H36" i="29"/>
  <c r="K53" i="25"/>
  <c r="M53" i="25" s="1"/>
  <c r="K29" i="25"/>
  <c r="M29" i="25" s="1"/>
  <c r="K37" i="25"/>
  <c r="M37" i="25" s="1"/>
  <c r="K45" i="25"/>
  <c r="M45" i="25" s="1"/>
  <c r="K56" i="25"/>
  <c r="M56" i="25" s="1"/>
  <c r="K58" i="25"/>
  <c r="M58" i="25" s="1"/>
  <c r="K36" i="25"/>
  <c r="M36" i="25" s="1"/>
  <c r="K5" i="25"/>
  <c r="M5" i="25" s="1"/>
  <c r="K21" i="25"/>
  <c r="M21" i="25" s="1"/>
  <c r="K13" i="25"/>
  <c r="AE718" i="35"/>
  <c r="AE933" i="35"/>
  <c r="AE647" i="35"/>
  <c r="AE1738" i="35"/>
  <c r="AE1770" i="35"/>
  <c r="AE1796" i="35"/>
  <c r="AE232" i="35"/>
  <c r="AE1494" i="35"/>
  <c r="AE706" i="35"/>
  <c r="AE219" i="35"/>
  <c r="AE849" i="35"/>
  <c r="AE720" i="35"/>
  <c r="AE622" i="35"/>
  <c r="AD252" i="35"/>
  <c r="AE252" i="35"/>
  <c r="AE196" i="35"/>
  <c r="AE203" i="35"/>
  <c r="AE208" i="35"/>
  <c r="AE245" i="35"/>
  <c r="AE796" i="35"/>
  <c r="AE846" i="35"/>
  <c r="AE968" i="35"/>
  <c r="AE997" i="35"/>
  <c r="AE705" i="35"/>
  <c r="AE869" i="35"/>
  <c r="AE716" i="35"/>
  <c r="AF721" i="35"/>
  <c r="AE630" i="35"/>
  <c r="AE641" i="35"/>
  <c r="AE783" i="35"/>
  <c r="AE795" i="35"/>
  <c r="AE978" i="35"/>
  <c r="AE1267" i="35"/>
  <c r="AE207" i="35"/>
  <c r="AE564" i="35"/>
  <c r="AE623" i="35"/>
  <c r="AE660" i="35"/>
  <c r="AE817" i="35"/>
  <c r="AE1430" i="35"/>
  <c r="AF1885" i="35"/>
  <c r="AE271" i="35"/>
  <c r="AF281" i="35"/>
  <c r="AE179" i="35"/>
  <c r="AE1166" i="35"/>
  <c r="AE1969" i="35"/>
  <c r="AE281" i="35"/>
  <c r="AE721" i="35"/>
  <c r="AD649" i="35"/>
  <c r="AE649" i="35"/>
  <c r="AC1659" i="35"/>
  <c r="AE1659" i="35"/>
  <c r="AE178" i="35"/>
  <c r="AE181" i="35"/>
  <c r="AE194" i="35"/>
  <c r="AE218" i="35"/>
  <c r="AE243" i="35"/>
  <c r="AE247" i="35"/>
  <c r="AE438" i="35"/>
  <c r="AF571" i="35"/>
  <c r="AE594" i="35"/>
  <c r="AE612" i="35"/>
  <c r="AE615" i="35"/>
  <c r="AE621" i="35"/>
  <c r="AE643" i="35"/>
  <c r="AE646" i="35"/>
  <c r="AD656" i="35"/>
  <c r="AE656" i="35"/>
  <c r="AE657" i="35"/>
  <c r="AE663" i="35"/>
  <c r="AE666" i="35"/>
  <c r="AE794" i="35"/>
  <c r="AE825" i="35"/>
  <c r="AD842" i="35"/>
  <c r="AE842" i="35"/>
  <c r="AE864" i="35"/>
  <c r="AE964" i="35"/>
  <c r="AD1164" i="35"/>
  <c r="AE1164" i="35"/>
  <c r="AB1476" i="35"/>
  <c r="AE1476" i="35"/>
  <c r="AE1493" i="35"/>
  <c r="AE1592" i="35"/>
  <c r="AC1660" i="35"/>
  <c r="AE1660" i="35"/>
  <c r="AE1777" i="35"/>
  <c r="AE253" i="35"/>
  <c r="AE704" i="35"/>
  <c r="AE874" i="35"/>
  <c r="AE1549" i="35"/>
  <c r="AE266" i="35"/>
  <c r="AE1664" i="35"/>
  <c r="AD841" i="35"/>
  <c r="AE841" i="35"/>
  <c r="AC843" i="35"/>
  <c r="AE843" i="35"/>
  <c r="AD1268" i="35"/>
  <c r="AE1268" i="35"/>
  <c r="AE183" i="35"/>
  <c r="AE193" i="35"/>
  <c r="AE217" i="35"/>
  <c r="AE571" i="35"/>
  <c r="AE603" i="35"/>
  <c r="AE624" i="35"/>
  <c r="AE645" i="35"/>
  <c r="AB658" i="35"/>
  <c r="AE658" i="35"/>
  <c r="AE662" i="35"/>
  <c r="AD700" i="35"/>
  <c r="AE700" i="35"/>
  <c r="AF786" i="35"/>
  <c r="AE850" i="35"/>
  <c r="AB855" i="35"/>
  <c r="AE855" i="35"/>
  <c r="AE856" i="35"/>
  <c r="AE963" i="35"/>
  <c r="AE998" i="35"/>
  <c r="AD1335" i="35"/>
  <c r="AE1335" i="35"/>
  <c r="AD1388" i="35"/>
  <c r="AE1388" i="35"/>
  <c r="AE1483" i="35"/>
  <c r="AE1492" i="35"/>
  <c r="AE1695" i="35"/>
  <c r="AE1964" i="35"/>
  <c r="AE701" i="35"/>
  <c r="AE713" i="35"/>
  <c r="AE265" i="35"/>
  <c r="AE1585" i="35"/>
  <c r="AE719" i="35"/>
  <c r="AE285" i="35"/>
  <c r="AE288" i="35"/>
  <c r="AE226" i="35"/>
  <c r="AE1894" i="35"/>
  <c r="AF1450" i="35"/>
  <c r="AF822" i="35"/>
  <c r="AF1920" i="35"/>
  <c r="AF251" i="35"/>
  <c r="AF1806" i="35"/>
  <c r="AF289" i="35"/>
  <c r="AF1662" i="35"/>
  <c r="AE578" i="35"/>
  <c r="AF906" i="35"/>
  <c r="AF969" i="35"/>
  <c r="AF1316" i="35"/>
  <c r="AF264" i="35"/>
  <c r="AE1071" i="35"/>
  <c r="AE1414" i="35"/>
  <c r="AF1717" i="35"/>
  <c r="AF543" i="35"/>
  <c r="AG543" i="35" s="1"/>
  <c r="AI543" i="35" s="1"/>
  <c r="AF1272" i="35"/>
  <c r="AF1770" i="35"/>
  <c r="AF807" i="35"/>
  <c r="AF810" i="35"/>
  <c r="AF866" i="35"/>
  <c r="AF1254" i="35"/>
  <c r="AF1311" i="35"/>
  <c r="AF541" i="35"/>
  <c r="AG541" i="35" s="1"/>
  <c r="AI541" i="35" s="1"/>
  <c r="AF545" i="35"/>
  <c r="AF614" i="35"/>
  <c r="AF1603" i="35"/>
  <c r="AF694" i="35"/>
  <c r="AF805" i="35"/>
  <c r="AF1689" i="35"/>
  <c r="AD1871" i="35"/>
  <c r="AD217" i="35"/>
  <c r="AB1259" i="35"/>
  <c r="AB1311" i="35"/>
  <c r="AF1414" i="35"/>
  <c r="AB1507" i="35"/>
  <c r="AF1779" i="35"/>
  <c r="AD1621" i="35"/>
  <c r="AB1621" i="35"/>
  <c r="AD1432" i="35"/>
  <c r="AB1432" i="35"/>
  <c r="AD872" i="35"/>
  <c r="AB872" i="35"/>
  <c r="AD702" i="35"/>
  <c r="AB702" i="35"/>
  <c r="AD1315" i="35"/>
  <c r="AB1315" i="35"/>
  <c r="AF121" i="35"/>
  <c r="AD167" i="35"/>
  <c r="AF865" i="35"/>
  <c r="AD866" i="35"/>
  <c r="AB1137" i="35"/>
  <c r="AC1157" i="35"/>
  <c r="AF1335" i="35"/>
  <c r="AF1345" i="35"/>
  <c r="AF1424" i="35"/>
  <c r="AF1461" i="35"/>
  <c r="AG1461" i="35" s="1"/>
  <c r="AI1461" i="35" s="1"/>
  <c r="AF1543" i="35"/>
  <c r="AF1583" i="35"/>
  <c r="AB1920" i="35"/>
  <c r="AC1932" i="35"/>
  <c r="AB265" i="35"/>
  <c r="AF272" i="35"/>
  <c r="AF1550" i="35"/>
  <c r="AF2207" i="35"/>
  <c r="AF2208" i="35"/>
  <c r="AC149" i="35"/>
  <c r="AF442" i="35"/>
  <c r="AF616" i="35"/>
  <c r="AC663" i="35"/>
  <c r="AB664" i="35"/>
  <c r="AF860" i="35"/>
  <c r="AF944" i="35"/>
  <c r="AC1461" i="35"/>
  <c r="AD1541" i="35"/>
  <c r="AB1543" i="35"/>
  <c r="AC1678" i="35"/>
  <c r="AC1684" i="35"/>
  <c r="AB1771" i="35"/>
  <c r="AB1773" i="35"/>
  <c r="AC1907" i="35"/>
  <c r="AD1931" i="35"/>
  <c r="AB263" i="35"/>
  <c r="AF2201" i="35"/>
  <c r="AG2201" i="35" s="1"/>
  <c r="AB2207" i="35"/>
  <c r="AB247" i="35"/>
  <c r="AB924" i="35"/>
  <c r="AB1414" i="35"/>
  <c r="AC1572" i="35"/>
  <c r="AB1607" i="35"/>
  <c r="AC1655" i="35"/>
  <c r="AF1721" i="35"/>
  <c r="AE1771" i="35"/>
  <c r="AE1773" i="35"/>
  <c r="AF1916" i="35"/>
  <c r="AE1930" i="35"/>
  <c r="AB262" i="35"/>
  <c r="AF983" i="35"/>
  <c r="AF277" i="35"/>
  <c r="AB1244" i="35"/>
  <c r="AE1244" i="35"/>
  <c r="AD1273" i="35"/>
  <c r="AC1273" i="35"/>
  <c r="AB1273" i="35"/>
  <c r="AD1383" i="35"/>
  <c r="AC1383" i="35"/>
  <c r="AE1531" i="35"/>
  <c r="AD1531" i="35"/>
  <c r="AD1661" i="35"/>
  <c r="AB1661" i="35"/>
  <c r="AD255" i="35"/>
  <c r="AB255" i="35"/>
  <c r="AD873" i="35"/>
  <c r="AB873" i="35"/>
  <c r="AB198" i="35"/>
  <c r="AF533" i="35"/>
  <c r="AF552" i="35"/>
  <c r="AF565" i="35"/>
  <c r="AF817" i="35"/>
  <c r="AF840" i="35"/>
  <c r="AC860" i="35"/>
  <c r="AC865" i="35"/>
  <c r="AB866" i="35"/>
  <c r="AC979" i="35"/>
  <c r="AB989" i="35"/>
  <c r="AF1029" i="35"/>
  <c r="AF1244" i="35"/>
  <c r="AB1272" i="35"/>
  <c r="AD1272" i="35"/>
  <c r="AF1273" i="35"/>
  <c r="AF1314" i="35"/>
  <c r="AC1635" i="35"/>
  <c r="AE1635" i="35"/>
  <c r="AD1797" i="35"/>
  <c r="AC1797" i="35"/>
  <c r="AB1797" i="35"/>
  <c r="AD251" i="35"/>
  <c r="AB251" i="35"/>
  <c r="AF1661" i="35"/>
  <c r="AD1885" i="35"/>
  <c r="AB1885" i="35"/>
  <c r="AF255" i="35"/>
  <c r="AD1316" i="35"/>
  <c r="AB1316" i="35"/>
  <c r="AF873" i="35"/>
  <c r="AC119" i="35"/>
  <c r="AC148" i="35"/>
  <c r="AD185" i="35"/>
  <c r="AB638" i="35"/>
  <c r="AD812" i="35"/>
  <c r="AB813" i="35"/>
  <c r="AB938" i="35"/>
  <c r="AD1240" i="35"/>
  <c r="AB1240" i="35"/>
  <c r="AD1333" i="35"/>
  <c r="AB1333" i="35"/>
  <c r="AE1423" i="35"/>
  <c r="AD1423" i="35"/>
  <c r="AD1530" i="35"/>
  <c r="AC1530" i="35"/>
  <c r="AB1530" i="35"/>
  <c r="AD1697" i="35"/>
  <c r="AB1697" i="35"/>
  <c r="AD870" i="35"/>
  <c r="AB870" i="35"/>
  <c r="AD193" i="35"/>
  <c r="AF213" i="35"/>
  <c r="AC219" i="35"/>
  <c r="AD224" i="35"/>
  <c r="AF243" i="35"/>
  <c r="AF247" i="35"/>
  <c r="AF612" i="35"/>
  <c r="AC622" i="35"/>
  <c r="AB623" i="35"/>
  <c r="AB624" i="35"/>
  <c r="AF648" i="35"/>
  <c r="AF671" i="35"/>
  <c r="AF689" i="35"/>
  <c r="AF914" i="35"/>
  <c r="AB932" i="35"/>
  <c r="AF1165" i="35"/>
  <c r="AD1223" i="35"/>
  <c r="AE1223" i="35"/>
  <c r="AD1239" i="35"/>
  <c r="AB1239" i="35"/>
  <c r="AD1278" i="35"/>
  <c r="AB1278" i="35"/>
  <c r="AE1330" i="35"/>
  <c r="AB1330" i="35"/>
  <c r="AD1384" i="35"/>
  <c r="AB1384" i="35"/>
  <c r="AE1648" i="35"/>
  <c r="AC1648" i="35"/>
  <c r="AD1450" i="35"/>
  <c r="AB1450" i="35"/>
  <c r="AF1697" i="35"/>
  <c r="AD969" i="35"/>
  <c r="AB969" i="35"/>
  <c r="AF870" i="35"/>
  <c r="AD1662" i="35"/>
  <c r="AB1662" i="35"/>
  <c r="AF1696" i="35"/>
  <c r="AF254" i="35"/>
  <c r="AG254" i="35" s="1"/>
  <c r="AI254" i="35" s="1"/>
  <c r="AF257" i="35"/>
  <c r="AF1073" i="35"/>
  <c r="AG1073" i="35" s="1"/>
  <c r="AI1073" i="35" s="1"/>
  <c r="AF261" i="35"/>
  <c r="AF1663" i="35"/>
  <c r="AF267" i="35"/>
  <c r="AF1330" i="35"/>
  <c r="AF1333" i="35"/>
  <c r="AF1423" i="35"/>
  <c r="AF1458" i="35"/>
  <c r="AF1546" i="35"/>
  <c r="AF1797" i="35"/>
  <c r="AF1924" i="35"/>
  <c r="AF1961" i="35"/>
  <c r="AF1967" i="35"/>
  <c r="AF1549" i="35"/>
  <c r="AC262" i="35"/>
  <c r="AC263" i="35"/>
  <c r="AC265" i="35"/>
  <c r="AF266" i="35"/>
  <c r="AF720" i="35"/>
  <c r="AF1970" i="35"/>
  <c r="AF283" i="35"/>
  <c r="AF287" i="35"/>
  <c r="AF290" i="35"/>
  <c r="AG2196" i="35"/>
  <c r="AI2196" i="35" s="1"/>
  <c r="AB2208" i="35"/>
  <c r="AF1239" i="35"/>
  <c r="AF1269" i="35"/>
  <c r="AF1304" i="35"/>
  <c r="AF1308" i="35"/>
  <c r="AF1482" i="35"/>
  <c r="AF1522" i="35"/>
  <c r="AF1529" i="35"/>
  <c r="AF1559" i="35"/>
  <c r="AF1637" i="35"/>
  <c r="AF1639" i="35"/>
  <c r="AF1643" i="35"/>
  <c r="AF1645" i="35"/>
  <c r="AB1865" i="35"/>
  <c r="AF1867" i="35"/>
  <c r="AF1869" i="35"/>
  <c r="AF1928" i="35"/>
  <c r="AF1932" i="35"/>
  <c r="AF1958" i="35"/>
  <c r="AB1961" i="35"/>
  <c r="AB1983" i="35"/>
  <c r="AB1431" i="35"/>
  <c r="AF702" i="35"/>
  <c r="AB1696" i="35"/>
  <c r="AF1315" i="35"/>
  <c r="AB254" i="35"/>
  <c r="AF1432" i="35"/>
  <c r="AB257" i="35"/>
  <c r="AF872" i="35"/>
  <c r="AB1073" i="35"/>
  <c r="AF1621" i="35"/>
  <c r="AB267" i="35"/>
  <c r="AF271" i="35"/>
  <c r="AF1100" i="35"/>
  <c r="AF1192" i="35"/>
  <c r="AF1199" i="35"/>
  <c r="AF1290" i="35"/>
  <c r="AB1522" i="35"/>
  <c r="AC1529" i="35"/>
  <c r="AB1559" i="35"/>
  <c r="AE1577" i="35"/>
  <c r="AF1617" i="35"/>
  <c r="AB1647" i="35"/>
  <c r="AF1747" i="35"/>
  <c r="AF1751" i="35"/>
  <c r="AF1794" i="35"/>
  <c r="AF1848" i="35"/>
  <c r="AF1918" i="35"/>
  <c r="AF1925" i="35"/>
  <c r="AB1932" i="35"/>
  <c r="AF1933" i="35"/>
  <c r="AF262" i="35"/>
  <c r="AF263" i="35"/>
  <c r="AF265" i="35"/>
  <c r="AF716" i="35"/>
  <c r="AF1887" i="35"/>
  <c r="AF273" i="35"/>
  <c r="AF279" i="35"/>
  <c r="AF285" i="35"/>
  <c r="AF288" i="35"/>
  <c r="H798" i="24"/>
  <c r="F7" i="30" s="1"/>
  <c r="F798" i="24"/>
  <c r="F799" i="24" s="1"/>
  <c r="AD111" i="35"/>
  <c r="AC111" i="35"/>
  <c r="AD239" i="35"/>
  <c r="AB239" i="35"/>
  <c r="AB608" i="35"/>
  <c r="AC608" i="35"/>
  <c r="AD617" i="35"/>
  <c r="AB617" i="35"/>
  <c r="AB145" i="35"/>
  <c r="AD145" i="35"/>
  <c r="AD199" i="35"/>
  <c r="AC199" i="35"/>
  <c r="AD547" i="35"/>
  <c r="AC547" i="35"/>
  <c r="AF145" i="35"/>
  <c r="AD195" i="35"/>
  <c r="AC195" i="35"/>
  <c r="AE473" i="35"/>
  <c r="AB473" i="35"/>
  <c r="AE495" i="35"/>
  <c r="AB495" i="35"/>
  <c r="AF171" i="35"/>
  <c r="AC180" i="35"/>
  <c r="AD180" i="35"/>
  <c r="AB205" i="35"/>
  <c r="AD205" i="35"/>
  <c r="AB229" i="35"/>
  <c r="AC229" i="35"/>
  <c r="AD170" i="35"/>
  <c r="AB170" i="35"/>
  <c r="AF205" i="35"/>
  <c r="AB1034" i="35"/>
  <c r="AB1046" i="35"/>
  <c r="AC1046" i="35"/>
  <c r="AE1129" i="35"/>
  <c r="AB1129" i="35"/>
  <c r="AC1265" i="35"/>
  <c r="AD1265" i="35"/>
  <c r="AD1270" i="35"/>
  <c r="AB1270" i="35"/>
  <c r="AD1309" i="35"/>
  <c r="AE1309" i="35"/>
  <c r="AB1479" i="35"/>
  <c r="AD1479" i="35"/>
  <c r="AC1503" i="35"/>
  <c r="AE1503" i="35"/>
  <c r="AE1536" i="35"/>
  <c r="AD1536" i="35"/>
  <c r="AD1603" i="35"/>
  <c r="AC1603" i="35"/>
  <c r="AB1603" i="35"/>
  <c r="AE1615" i="35"/>
  <c r="AC1615" i="35"/>
  <c r="AD1735" i="35"/>
  <c r="AC1735" i="35"/>
  <c r="AD1779" i="35"/>
  <c r="AE1779" i="35"/>
  <c r="AB1779" i="35"/>
  <c r="AD1790" i="35"/>
  <c r="AB1790" i="35"/>
  <c r="AD1869" i="35"/>
  <c r="AB1869" i="35"/>
  <c r="AE1205" i="35"/>
  <c r="AB1205" i="35"/>
  <c r="AD1209" i="35"/>
  <c r="AB1209" i="35"/>
  <c r="AD1375" i="35"/>
  <c r="AB1375" i="35"/>
  <c r="AD1650" i="35"/>
  <c r="AB1650" i="35"/>
  <c r="AE1758" i="35"/>
  <c r="AB1758" i="35"/>
  <c r="AD1923" i="35"/>
  <c r="AC1923" i="35"/>
  <c r="AF111" i="35"/>
  <c r="AF473" i="35"/>
  <c r="AF536" i="35"/>
  <c r="AF539" i="35"/>
  <c r="AF544" i="35"/>
  <c r="AD555" i="35"/>
  <c r="AC555" i="35"/>
  <c r="AF1072" i="35"/>
  <c r="AF1279" i="35"/>
  <c r="AG1279" i="35" s="1"/>
  <c r="AI1279" i="35" s="1"/>
  <c r="AD1286" i="35"/>
  <c r="AB1286" i="35"/>
  <c r="AD1349" i="35"/>
  <c r="AB1349" i="35"/>
  <c r="AC1472" i="35"/>
  <c r="AB1472" i="35"/>
  <c r="AB1478" i="35"/>
  <c r="AD1478" i="35"/>
  <c r="AC1535" i="35"/>
  <c r="AB1535" i="35"/>
  <c r="AD1561" i="35"/>
  <c r="AC1561" i="35"/>
  <c r="AE1602" i="35"/>
  <c r="AC1602" i="35"/>
  <c r="AE1606" i="35"/>
  <c r="AB1606" i="35"/>
  <c r="AE1649" i="35"/>
  <c r="AB1649" i="35"/>
  <c r="AF1754" i="35"/>
  <c r="AD1782" i="35"/>
  <c r="AB1782" i="35"/>
  <c r="AF1837" i="35"/>
  <c r="AF1839" i="35"/>
  <c r="AD1849" i="35"/>
  <c r="AB1849" i="35"/>
  <c r="AD1866" i="35"/>
  <c r="AB1866" i="35"/>
  <c r="AF231" i="35"/>
  <c r="AF239" i="35"/>
  <c r="AF526" i="35"/>
  <c r="AF547" i="35"/>
  <c r="AD595" i="35"/>
  <c r="AC595" i="35"/>
  <c r="AD853" i="35"/>
  <c r="AB853" i="35"/>
  <c r="AF140" i="35"/>
  <c r="AF540" i="35"/>
  <c r="AG540" i="35" s="1"/>
  <c r="AI540" i="35" s="1"/>
  <c r="AF542" i="35"/>
  <c r="AG542" i="35" s="1"/>
  <c r="AI542" i="35" s="1"/>
  <c r="AF556" i="35"/>
  <c r="AF561" i="35"/>
  <c r="AB957" i="35"/>
  <c r="AC957" i="35"/>
  <c r="AF1061" i="35"/>
  <c r="AC1128" i="35"/>
  <c r="AB1128" i="35"/>
  <c r="AF129" i="35"/>
  <c r="AF149" i="35"/>
  <c r="AF167" i="35"/>
  <c r="AF172" i="35"/>
  <c r="AF174" i="35"/>
  <c r="AF185" i="35"/>
  <c r="AF193" i="35"/>
  <c r="AF214" i="35"/>
  <c r="AB233" i="35"/>
  <c r="AD234" i="35"/>
  <c r="AB250" i="35"/>
  <c r="AF455" i="35"/>
  <c r="AF527" i="35"/>
  <c r="AB539" i="35"/>
  <c r="AF555" i="35"/>
  <c r="AC561" i="35"/>
  <c r="AC853" i="35"/>
  <c r="AF957" i="35"/>
  <c r="AE1002" i="35"/>
  <c r="AB1002" i="35"/>
  <c r="AD1049" i="35"/>
  <c r="AB1049" i="35"/>
  <c r="AF1118" i="35"/>
  <c r="AC1209" i="35"/>
  <c r="AF1277" i="35"/>
  <c r="AG1277" i="35" s="1"/>
  <c r="AI1277" i="35" s="1"/>
  <c r="AC1375" i="35"/>
  <c r="AF1513" i="35"/>
  <c r="AD1546" i="35"/>
  <c r="AB1546" i="35"/>
  <c r="AF1606" i="35"/>
  <c r="AE1614" i="35"/>
  <c r="AF1616" i="35"/>
  <c r="AC1650" i="35"/>
  <c r="AD1656" i="35"/>
  <c r="AB1656" i="35"/>
  <c r="AB1720" i="35"/>
  <c r="AD1720" i="35"/>
  <c r="AE1749" i="35"/>
  <c r="AB1749" i="35"/>
  <c r="AF1780" i="35"/>
  <c r="AF1782" i="35"/>
  <c r="AD1794" i="35"/>
  <c r="AB1794" i="35"/>
  <c r="AF1795" i="35"/>
  <c r="AG1795" i="35" s="1"/>
  <c r="AI1795" i="35" s="1"/>
  <c r="AF1798" i="35"/>
  <c r="AF1824" i="35"/>
  <c r="AD1857" i="35"/>
  <c r="AC1857" i="35"/>
  <c r="AB1857" i="35"/>
  <c r="AC1905" i="35"/>
  <c r="AB1905" i="35"/>
  <c r="AB1909" i="35"/>
  <c r="AC1909" i="35"/>
  <c r="AE1924" i="35"/>
  <c r="AB1924" i="35"/>
  <c r="AF1942" i="35"/>
  <c r="AD1954" i="35"/>
  <c r="AC1954" i="35"/>
  <c r="AC624" i="35"/>
  <c r="AF853" i="35"/>
  <c r="AF855" i="35"/>
  <c r="AF858" i="35"/>
  <c r="AF991" i="35"/>
  <c r="AF1024" i="35"/>
  <c r="AF1028" i="35"/>
  <c r="AF1121" i="35"/>
  <c r="AD1157" i="35"/>
  <c r="AF1209" i="35"/>
  <c r="AC1240" i="35"/>
  <c r="AC1278" i="35"/>
  <c r="AC1333" i="35"/>
  <c r="AF1349" i="35"/>
  <c r="AF1593" i="35"/>
  <c r="AF1620" i="35"/>
  <c r="AF1631" i="35"/>
  <c r="AF1650" i="35"/>
  <c r="AF1656" i="35"/>
  <c r="AF1660" i="35"/>
  <c r="AF1694" i="35"/>
  <c r="AF1756" i="35"/>
  <c r="AF1793" i="35"/>
  <c r="AF1850" i="35"/>
  <c r="AF1866" i="35"/>
  <c r="AF1877" i="35"/>
  <c r="AF1894" i="35"/>
  <c r="AF1285" i="35"/>
  <c r="AG1285" i="35" s="1"/>
  <c r="AI1285" i="35" s="1"/>
  <c r="AG1507" i="35"/>
  <c r="AI1507" i="35" s="1"/>
  <c r="AF1605" i="35"/>
  <c r="AF1609" i="35"/>
  <c r="AF1619" i="35"/>
  <c r="AF1653" i="35"/>
  <c r="AF1655" i="35"/>
  <c r="AF1659" i="35"/>
  <c r="AF1684" i="35"/>
  <c r="AF1739" i="35"/>
  <c r="AF1748" i="35"/>
  <c r="AF1763" i="35"/>
  <c r="AF1772" i="35"/>
  <c r="AF1773" i="35"/>
  <c r="AF1786" i="35"/>
  <c r="AF1956" i="35"/>
  <c r="AE459" i="35"/>
  <c r="AB459" i="35"/>
  <c r="AE644" i="35"/>
  <c r="AB644" i="35"/>
  <c r="AD1355" i="35"/>
  <c r="AE1355" i="35"/>
  <c r="AE15" i="35"/>
  <c r="AB15" i="35"/>
  <c r="AE31" i="35"/>
  <c r="AB31" i="35"/>
  <c r="AE49" i="35"/>
  <c r="AB49" i="35"/>
  <c r="AC440" i="35"/>
  <c r="AD440" i="35"/>
  <c r="AE33" i="35"/>
  <c r="AB33" i="35"/>
  <c r="AB126" i="35"/>
  <c r="AC126" i="35"/>
  <c r="AE451" i="35"/>
  <c r="AB451" i="35"/>
  <c r="AF39" i="35"/>
  <c r="AD223" i="35"/>
  <c r="AB223" i="35"/>
  <c r="AD427" i="35"/>
  <c r="AC427" i="35"/>
  <c r="AE560" i="35"/>
  <c r="AB560" i="35"/>
  <c r="AD605" i="35"/>
  <c r="AB605" i="35"/>
  <c r="AD832" i="35"/>
  <c r="AC832" i="35"/>
  <c r="AB832" i="35"/>
  <c r="AD837" i="35"/>
  <c r="AB837" i="35"/>
  <c r="AC854" i="35"/>
  <c r="AB854" i="35"/>
  <c r="AD950" i="35"/>
  <c r="AB950" i="35"/>
  <c r="AE987" i="35"/>
  <c r="AB987" i="35"/>
  <c r="AE1021" i="35"/>
  <c r="AB1021" i="35"/>
  <c r="AD1221" i="35"/>
  <c r="AB1221" i="35"/>
  <c r="AE1752" i="35"/>
  <c r="AB1752" i="35"/>
  <c r="AF23" i="35"/>
  <c r="AF35" i="35"/>
  <c r="AF41" i="35"/>
  <c r="AF61" i="35"/>
  <c r="AF69" i="35"/>
  <c r="AB204" i="35"/>
  <c r="AC207" i="35"/>
  <c r="AF210" i="35"/>
  <c r="AC227" i="35"/>
  <c r="AB232" i="35"/>
  <c r="AD241" i="35"/>
  <c r="AC241" i="35"/>
  <c r="AC248" i="35"/>
  <c r="AC249" i="35"/>
  <c r="AC431" i="35"/>
  <c r="AB449" i="35"/>
  <c r="AB457" i="35"/>
  <c r="AF497" i="35"/>
  <c r="AF517" i="35"/>
  <c r="AF522" i="35"/>
  <c r="AF529" i="35"/>
  <c r="AD545" i="35"/>
  <c r="AE545" i="35"/>
  <c r="AB551" i="35"/>
  <c r="AF553" i="35"/>
  <c r="AC563" i="35"/>
  <c r="AD565" i="35"/>
  <c r="AE565" i="35"/>
  <c r="AF566" i="35"/>
  <c r="AG566" i="35" s="1"/>
  <c r="AI566" i="35" s="1"/>
  <c r="AF568" i="35"/>
  <c r="AB574" i="35"/>
  <c r="AB578" i="35"/>
  <c r="AF588" i="35"/>
  <c r="AD609" i="35"/>
  <c r="AB609" i="35"/>
  <c r="AD661" i="35"/>
  <c r="AB661" i="35"/>
  <c r="AE668" i="35"/>
  <c r="AB668" i="35"/>
  <c r="AB671" i="35"/>
  <c r="AE671" i="35"/>
  <c r="AC671" i="35"/>
  <c r="AD810" i="35"/>
  <c r="AC810" i="35"/>
  <c r="AF815" i="35"/>
  <c r="AC834" i="35"/>
  <c r="AD834" i="35"/>
  <c r="AB834" i="35"/>
  <c r="AC837" i="35"/>
  <c r="AD844" i="35"/>
  <c r="AB844" i="35"/>
  <c r="AF864" i="35"/>
  <c r="AF931" i="35"/>
  <c r="AE1000" i="35"/>
  <c r="AB1000" i="35"/>
  <c r="AE1017" i="35"/>
  <c r="AB1017" i="35"/>
  <c r="AF1025" i="35"/>
  <c r="AD1072" i="35"/>
  <c r="AC1072" i="35"/>
  <c r="AB1072" i="35"/>
  <c r="AF1092" i="35"/>
  <c r="AF1110" i="35"/>
  <c r="AD1124" i="35"/>
  <c r="AB1124" i="35"/>
  <c r="AB1126" i="35"/>
  <c r="AD1126" i="35"/>
  <c r="AD1192" i="35"/>
  <c r="AB1192" i="35"/>
  <c r="AD1206" i="35"/>
  <c r="AB1206" i="35"/>
  <c r="AC1206" i="35"/>
  <c r="AE1266" i="35"/>
  <c r="AB1266" i="35"/>
  <c r="AC1266" i="35"/>
  <c r="AE1863" i="35"/>
  <c r="AB1863" i="35"/>
  <c r="AC1879" i="35"/>
  <c r="AB1879" i="35"/>
  <c r="AF103" i="35"/>
  <c r="AD147" i="35"/>
  <c r="AB147" i="35"/>
  <c r="AE169" i="35"/>
  <c r="AC169" i="35"/>
  <c r="AD669" i="35"/>
  <c r="AC669" i="35"/>
  <c r="AB669" i="35"/>
  <c r="AB835" i="35"/>
  <c r="AD835" i="35"/>
  <c r="AD941" i="35"/>
  <c r="AB941" i="35"/>
  <c r="AD955" i="35"/>
  <c r="AB955" i="35"/>
  <c r="AE1123" i="35"/>
  <c r="AB1123" i="35"/>
  <c r="AC1123" i="35"/>
  <c r="AD1161" i="35"/>
  <c r="AC1161" i="35"/>
  <c r="AB1161" i="35"/>
  <c r="AD1224" i="35"/>
  <c r="AB1224" i="35"/>
  <c r="AE1307" i="35"/>
  <c r="AB1307" i="35"/>
  <c r="AD1387" i="35"/>
  <c r="AB1387" i="35"/>
  <c r="AC1387" i="35"/>
  <c r="AC1576" i="35"/>
  <c r="AE1576" i="35"/>
  <c r="AF53" i="35"/>
  <c r="AF77" i="35"/>
  <c r="AF105" i="35"/>
  <c r="AF115" i="35"/>
  <c r="AC144" i="35"/>
  <c r="AB144" i="35"/>
  <c r="AD166" i="35"/>
  <c r="AB166" i="35"/>
  <c r="AF169" i="35"/>
  <c r="AF178" i="35"/>
  <c r="AF182" i="35"/>
  <c r="AF192" i="35"/>
  <c r="AF203" i="35"/>
  <c r="AF207" i="35"/>
  <c r="AE210" i="35"/>
  <c r="AC210" i="35"/>
  <c r="AF249" i="35"/>
  <c r="AF425" i="35"/>
  <c r="AF449" i="35"/>
  <c r="AF457" i="35"/>
  <c r="AF463" i="35"/>
  <c r="AD553" i="35"/>
  <c r="AE553" i="35"/>
  <c r="AF560" i="35"/>
  <c r="AF586" i="35"/>
  <c r="AB604" i="35"/>
  <c r="AC604" i="35"/>
  <c r="AD610" i="35"/>
  <c r="AC610" i="35"/>
  <c r="AF633" i="35"/>
  <c r="AD640" i="35"/>
  <c r="AB640" i="35"/>
  <c r="AD665" i="35"/>
  <c r="AB665" i="35"/>
  <c r="AF669" i="35"/>
  <c r="AC815" i="35"/>
  <c r="AD815" i="35"/>
  <c r="AF823" i="35"/>
  <c r="AD828" i="35"/>
  <c r="AC828" i="35"/>
  <c r="AB831" i="35"/>
  <c r="AD831" i="35"/>
  <c r="AF832" i="35"/>
  <c r="AD912" i="35"/>
  <c r="AB912" i="35"/>
  <c r="AF987" i="35"/>
  <c r="AD1025" i="35"/>
  <c r="AB1025" i="35"/>
  <c r="AC1025" i="35"/>
  <c r="AB1027" i="35"/>
  <c r="AE1027" i="35"/>
  <c r="AC1027" i="35"/>
  <c r="AD1057" i="35"/>
  <c r="AB1057" i="35"/>
  <c r="AD1281" i="35"/>
  <c r="AB1281" i="35"/>
  <c r="AC1281" i="35"/>
  <c r="AD1322" i="35"/>
  <c r="AE1322" i="35"/>
  <c r="AF1963" i="35"/>
  <c r="AE1965" i="35"/>
  <c r="AD1965" i="35"/>
  <c r="AD1974" i="35"/>
  <c r="AC1974" i="35"/>
  <c r="AF7" i="35"/>
  <c r="AB17" i="35"/>
  <c r="AF25" i="35"/>
  <c r="AB47" i="35"/>
  <c r="AF85" i="35"/>
  <c r="AF107" i="35"/>
  <c r="AC115" i="35"/>
  <c r="AF117" i="35"/>
  <c r="AF125" i="35"/>
  <c r="AF127" i="35"/>
  <c r="AF133" i="35"/>
  <c r="AF137" i="35"/>
  <c r="AD143" i="35"/>
  <c r="AB143" i="35"/>
  <c r="AB152" i="35"/>
  <c r="AB162" i="35"/>
  <c r="AB177" i="35"/>
  <c r="AC177" i="35"/>
  <c r="AF187" i="35"/>
  <c r="AF197" i="35"/>
  <c r="AC203" i="35"/>
  <c r="AF9" i="35"/>
  <c r="AF57" i="35"/>
  <c r="AF65" i="35"/>
  <c r="AF73" i="35"/>
  <c r="AF81" i="35"/>
  <c r="AF101" i="35"/>
  <c r="AB117" i="35"/>
  <c r="AB125" i="35"/>
  <c r="AC127" i="35"/>
  <c r="AD137" i="35"/>
  <c r="AF143" i="35"/>
  <c r="AF148" i="35"/>
  <c r="AC152" i="35"/>
  <c r="AF154" i="35"/>
  <c r="AD174" i="35"/>
  <c r="AB174" i="35"/>
  <c r="AB215" i="35"/>
  <c r="AB216" i="35"/>
  <c r="AC217" i="35"/>
  <c r="AB219" i="35"/>
  <c r="AF224" i="35"/>
  <c r="AC232" i="35"/>
  <c r="AF241" i="35"/>
  <c r="AB444" i="35"/>
  <c r="AB497" i="35"/>
  <c r="AB505" i="35"/>
  <c r="AB582" i="35"/>
  <c r="AB588" i="35"/>
  <c r="AC591" i="35"/>
  <c r="AD606" i="35"/>
  <c r="AB606" i="35"/>
  <c r="AD614" i="35"/>
  <c r="AC614" i="35"/>
  <c r="AB667" i="35"/>
  <c r="AC667" i="35"/>
  <c r="AD830" i="35"/>
  <c r="AC830" i="35"/>
  <c r="AD843" i="35"/>
  <c r="AB843" i="35"/>
  <c r="AD858" i="35"/>
  <c r="AC858" i="35"/>
  <c r="AB858" i="35"/>
  <c r="AF953" i="35"/>
  <c r="AE1024" i="35"/>
  <c r="AB1024" i="35"/>
  <c r="AE1028" i="35"/>
  <c r="AB1028" i="35"/>
  <c r="AD1068" i="35"/>
  <c r="AC1068" i="35"/>
  <c r="AB1130" i="35"/>
  <c r="AD1233" i="35"/>
  <c r="AB1233" i="35"/>
  <c r="AC1233" i="35"/>
  <c r="AD1579" i="35"/>
  <c r="AC1579" i="35"/>
  <c r="AB1597" i="35"/>
  <c r="AC1597" i="35"/>
  <c r="AE1599" i="35"/>
  <c r="AB1599" i="35"/>
  <c r="AF1599" i="35"/>
  <c r="AB1601" i="35"/>
  <c r="AC1601" i="35"/>
  <c r="AD1632" i="35"/>
  <c r="AB1632" i="35"/>
  <c r="AC1632" i="35"/>
  <c r="AD1765" i="35"/>
  <c r="AB1765" i="35"/>
  <c r="AC1765" i="35"/>
  <c r="AF1859" i="35"/>
  <c r="AF1863" i="35"/>
  <c r="AD1876" i="35"/>
  <c r="AC1876" i="35"/>
  <c r="AF598" i="35"/>
  <c r="AF604" i="35"/>
  <c r="AF605" i="35"/>
  <c r="AF610" i="35"/>
  <c r="AF644" i="35"/>
  <c r="AF656" i="35"/>
  <c r="AF661" i="35"/>
  <c r="AF667" i="35"/>
  <c r="AF668" i="35"/>
  <c r="AF686" i="35"/>
  <c r="AF698" i="35"/>
  <c r="AF777" i="35"/>
  <c r="AF793" i="35"/>
  <c r="AF799" i="35"/>
  <c r="AF828" i="35"/>
  <c r="AF830" i="35"/>
  <c r="AF837" i="35"/>
  <c r="AF839" i="35"/>
  <c r="AF841" i="35"/>
  <c r="AF844" i="35"/>
  <c r="AF845" i="35"/>
  <c r="AF857" i="35"/>
  <c r="AF949" i="35"/>
  <c r="AF1000" i="35"/>
  <c r="AF1009" i="35"/>
  <c r="AG1009" i="35" s="1"/>
  <c r="AI1009" i="35" s="1"/>
  <c r="AF1013" i="35"/>
  <c r="AF1017" i="35"/>
  <c r="AF1021" i="35"/>
  <c r="AB1023" i="35"/>
  <c r="AC1023" i="35"/>
  <c r="AF1027" i="35"/>
  <c r="AF1058" i="35"/>
  <c r="AF1060" i="35"/>
  <c r="AF1062" i="35"/>
  <c r="AE1107" i="35"/>
  <c r="AB1107" i="35"/>
  <c r="AF1123" i="35"/>
  <c r="AF1134" i="35"/>
  <c r="AF1155" i="35"/>
  <c r="AG1155" i="35" s="1"/>
  <c r="AI1155" i="35" s="1"/>
  <c r="AC1210" i="35"/>
  <c r="AB1210" i="35"/>
  <c r="AF1211" i="35"/>
  <c r="AF1221" i="35"/>
  <c r="AB1248" i="35"/>
  <c r="AE1248" i="35"/>
  <c r="AD1274" i="35"/>
  <c r="AC1274" i="35"/>
  <c r="AB1274" i="35"/>
  <c r="AF1323" i="35"/>
  <c r="AF1334" i="35"/>
  <c r="AG1334" i="35" s="1"/>
  <c r="AI1334" i="35" s="1"/>
  <c r="AF1370" i="35"/>
  <c r="AC1372" i="35"/>
  <c r="AB1372" i="35"/>
  <c r="AD1386" i="35"/>
  <c r="AB1386" i="35"/>
  <c r="AC1386" i="35"/>
  <c r="AE1533" i="35"/>
  <c r="AF1533" i="35"/>
  <c r="AC1674" i="35"/>
  <c r="AE1674" i="35"/>
  <c r="AD1851" i="35"/>
  <c r="AB1851" i="35"/>
  <c r="AC1851" i="35"/>
  <c r="AC1903" i="35"/>
  <c r="AB1903" i="35"/>
  <c r="AE1962" i="35"/>
  <c r="AD1962" i="35"/>
  <c r="AF136" i="35"/>
  <c r="AF152" i="35"/>
  <c r="AF180" i="35"/>
  <c r="AF195" i="35"/>
  <c r="AF199" i="35"/>
  <c r="AF202" i="35"/>
  <c r="AF212" i="35"/>
  <c r="AF216" i="35"/>
  <c r="AF217" i="35"/>
  <c r="AF219" i="35"/>
  <c r="AF227" i="35"/>
  <c r="AF232" i="35"/>
  <c r="AF429" i="35"/>
  <c r="AF451" i="35"/>
  <c r="AF459" i="35"/>
  <c r="AF475" i="35"/>
  <c r="AF483" i="35"/>
  <c r="AF495" i="35"/>
  <c r="AF503" i="35"/>
  <c r="AF516" i="35"/>
  <c r="AF520" i="35"/>
  <c r="AF523" i="35"/>
  <c r="AF537" i="35"/>
  <c r="AF563" i="35"/>
  <c r="AF572" i="35"/>
  <c r="AF595" i="35"/>
  <c r="AF613" i="35"/>
  <c r="AF617" i="35"/>
  <c r="AF624" i="35"/>
  <c r="AF638" i="35"/>
  <c r="AF658" i="35"/>
  <c r="AF664" i="35"/>
  <c r="AF674" i="35"/>
  <c r="AF803" i="35"/>
  <c r="AF812" i="35"/>
  <c r="AF838" i="35"/>
  <c r="AF849" i="35"/>
  <c r="AF910" i="35"/>
  <c r="AF926" i="35"/>
  <c r="AF982" i="35"/>
  <c r="AF989" i="35"/>
  <c r="AF993" i="35"/>
  <c r="AF1004" i="35"/>
  <c r="AF1023" i="35"/>
  <c r="AD1029" i="35"/>
  <c r="AC1029" i="35"/>
  <c r="AF1034" i="35"/>
  <c r="AG1034" i="35" s="1"/>
  <c r="AI1034" i="35" s="1"/>
  <c r="AF1038" i="35"/>
  <c r="AF1046" i="35"/>
  <c r="AF1049" i="35"/>
  <c r="AF1052" i="35"/>
  <c r="AF1057" i="35"/>
  <c r="AF1093" i="35"/>
  <c r="AF1107" i="35"/>
  <c r="AF1125" i="35"/>
  <c r="AF1149" i="35"/>
  <c r="AG1149" i="35" s="1"/>
  <c r="AF1151" i="35"/>
  <c r="AF1210" i="35"/>
  <c r="AF1236" i="35"/>
  <c r="AE1262" i="35"/>
  <c r="AB1262" i="35"/>
  <c r="AD1290" i="35"/>
  <c r="AC1290" i="35"/>
  <c r="AB1290" i="35"/>
  <c r="AD1314" i="35"/>
  <c r="AB1314" i="35"/>
  <c r="AD1365" i="35"/>
  <c r="AE1365" i="35"/>
  <c r="AD1428" i="35"/>
  <c r="AC1428" i="35"/>
  <c r="AC1470" i="35"/>
  <c r="AB1470" i="35"/>
  <c r="AB1475" i="35"/>
  <c r="AD1475" i="35"/>
  <c r="AD1480" i="35"/>
  <c r="AF1480" i="35"/>
  <c r="AD1520" i="35"/>
  <c r="AB1520" i="35"/>
  <c r="AB1575" i="35"/>
  <c r="AF1575" i="35"/>
  <c r="AF1233" i="35"/>
  <c r="AF1260" i="35"/>
  <c r="AF1262" i="35"/>
  <c r="AF1263" i="35"/>
  <c r="AF1265" i="35"/>
  <c r="AF1266" i="35"/>
  <c r="AF1275" i="35"/>
  <c r="AG1275" i="35" s="1"/>
  <c r="AI1275" i="35" s="1"/>
  <c r="AF1281" i="35"/>
  <c r="AF1289" i="35"/>
  <c r="AG1289" i="35" s="1"/>
  <c r="AI1289" i="35" s="1"/>
  <c r="AF1307" i="35"/>
  <c r="AF1322" i="35"/>
  <c r="AF1355" i="35"/>
  <c r="AD1371" i="35"/>
  <c r="AB1371" i="35"/>
  <c r="AD1379" i="35"/>
  <c r="AB1379" i="35"/>
  <c r="AD1389" i="35"/>
  <c r="AB1389" i="35"/>
  <c r="AB1474" i="35"/>
  <c r="AD1474" i="35"/>
  <c r="AE1511" i="35"/>
  <c r="AC1511" i="35"/>
  <c r="AD1534" i="35"/>
  <c r="AC1534" i="35"/>
  <c r="AD1578" i="35"/>
  <c r="AC1578" i="35"/>
  <c r="AD1593" i="35"/>
  <c r="AC1593" i="35"/>
  <c r="AB1593" i="35"/>
  <c r="AF1601" i="35"/>
  <c r="AF1713" i="35"/>
  <c r="AD1751" i="35"/>
  <c r="AC1751" i="35"/>
  <c r="AD1776" i="35"/>
  <c r="AB1776" i="35"/>
  <c r="AD1785" i="35"/>
  <c r="AC1785" i="35"/>
  <c r="AB1785" i="35"/>
  <c r="AF966" i="35"/>
  <c r="AF971" i="35"/>
  <c r="AF979" i="35"/>
  <c r="AF1002" i="35"/>
  <c r="AF1012" i="35"/>
  <c r="AF1014" i="35"/>
  <c r="AF1016" i="35"/>
  <c r="AF1019" i="35"/>
  <c r="AF1101" i="35"/>
  <c r="AF1112" i="35"/>
  <c r="AF1157" i="35"/>
  <c r="AF1203" i="35"/>
  <c r="AF1207" i="35"/>
  <c r="AF1223" i="35"/>
  <c r="AF1250" i="35"/>
  <c r="AF1252" i="35"/>
  <c r="AG1252" i="35" s="1"/>
  <c r="AI1252" i="35" s="1"/>
  <c r="AF1253" i="35"/>
  <c r="AF1259" i="35"/>
  <c r="AF1278" i="35"/>
  <c r="AF1280" i="35"/>
  <c r="AG1280" i="35" s="1"/>
  <c r="AI1280" i="35" s="1"/>
  <c r="AF1282" i="35"/>
  <c r="AG1282" i="35" s="1"/>
  <c r="AI1282" i="35" s="1"/>
  <c r="AF1286" i="35"/>
  <c r="AF1288" i="35"/>
  <c r="AG1288" i="35" s="1"/>
  <c r="AI1288" i="35" s="1"/>
  <c r="AF1309" i="35"/>
  <c r="AF1325" i="35"/>
  <c r="AF1369" i="35"/>
  <c r="AB1373" i="35"/>
  <c r="AC1373" i="35"/>
  <c r="AD1378" i="35"/>
  <c r="AC1378" i="35"/>
  <c r="AF1389" i="35"/>
  <c r="AC1497" i="35"/>
  <c r="AB1497" i="35"/>
  <c r="AF1708" i="35"/>
  <c r="AC1775" i="35"/>
  <c r="AD1775" i="35"/>
  <c r="AF1785" i="35"/>
  <c r="AD1800" i="35"/>
  <c r="AC1800" i="35"/>
  <c r="AB1800" i="35"/>
  <c r="AF1855" i="35"/>
  <c r="AF1873" i="35"/>
  <c r="AD1877" i="35"/>
  <c r="AC1877" i="35"/>
  <c r="AB1877" i="35"/>
  <c r="AD1967" i="35"/>
  <c r="AC1967" i="35"/>
  <c r="AB1967" i="35"/>
  <c r="AF1371" i="35"/>
  <c r="AF1372" i="35"/>
  <c r="AF1378" i="35"/>
  <c r="AF1379" i="35"/>
  <c r="AF1387" i="35"/>
  <c r="AF1497" i="35"/>
  <c r="AF1511" i="35"/>
  <c r="AF1520" i="35"/>
  <c r="AD1535" i="35"/>
  <c r="AF1537" i="35"/>
  <c r="AF1581" i="35"/>
  <c r="AC1607" i="35"/>
  <c r="AF1632" i="35"/>
  <c r="AF1740" i="35"/>
  <c r="AF1776" i="35"/>
  <c r="AF1777" i="35"/>
  <c r="AC1782" i="35"/>
  <c r="AF1796" i="35"/>
  <c r="AF1843" i="35"/>
  <c r="AF1845" i="35"/>
  <c r="AC1865" i="35"/>
  <c r="AC1866" i="35"/>
  <c r="AC1869" i="35"/>
  <c r="AF1896" i="35"/>
  <c r="AC1920" i="35"/>
  <c r="AC1924" i="35"/>
  <c r="AF1959" i="35"/>
  <c r="AC1961" i="35"/>
  <c r="AF1365" i="35"/>
  <c r="AF1375" i="35"/>
  <c r="AF1377" i="35"/>
  <c r="AF1383" i="35"/>
  <c r="AF1384" i="35"/>
  <c r="AF1600" i="35"/>
  <c r="AF1951" i="35"/>
  <c r="AE13" i="35"/>
  <c r="AF13" i="35"/>
  <c r="AB13" i="35"/>
  <c r="AF21" i="35"/>
  <c r="AE51" i="35"/>
  <c r="AB51" i="35"/>
  <c r="AE59" i="35"/>
  <c r="AB59" i="35"/>
  <c r="AE67" i="35"/>
  <c r="AB67" i="35"/>
  <c r="AE75" i="35"/>
  <c r="AB75" i="35"/>
  <c r="AD83" i="35"/>
  <c r="AB83" i="35"/>
  <c r="AE92" i="35"/>
  <c r="AF92" i="35"/>
  <c r="AB92" i="35"/>
  <c r="AB134" i="35"/>
  <c r="AC134" i="35"/>
  <c r="AE155" i="35"/>
  <c r="AB155" i="35"/>
  <c r="AE35" i="35"/>
  <c r="AB35" i="35"/>
  <c r="AE43" i="35"/>
  <c r="AB43" i="35"/>
  <c r="AF43" i="35"/>
  <c r="AF51" i="35"/>
  <c r="AE53" i="35"/>
  <c r="AB53" i="35"/>
  <c r="AF59" i="35"/>
  <c r="AE61" i="35"/>
  <c r="AB61" i="35"/>
  <c r="AF67" i="35"/>
  <c r="AE69" i="35"/>
  <c r="AB69" i="35"/>
  <c r="AF75" i="35"/>
  <c r="AE77" i="35"/>
  <c r="AB77" i="35"/>
  <c r="AF83" i="35"/>
  <c r="AD88" i="35"/>
  <c r="AB88" i="35"/>
  <c r="AF88" i="35"/>
  <c r="AB118" i="35"/>
  <c r="AC118" i="35"/>
  <c r="AE19" i="35"/>
  <c r="AB19" i="35"/>
  <c r="AE27" i="35"/>
  <c r="AF27" i="35"/>
  <c r="AB27" i="35"/>
  <c r="AE37" i="35"/>
  <c r="AB37" i="35"/>
  <c r="AE45" i="35"/>
  <c r="AF45" i="35"/>
  <c r="AB45" i="35"/>
  <c r="AE55" i="35"/>
  <c r="AB55" i="35"/>
  <c r="AE63" i="35"/>
  <c r="AB63" i="35"/>
  <c r="AE71" i="35"/>
  <c r="AB71" i="35"/>
  <c r="AE79" i="35"/>
  <c r="AB79" i="35"/>
  <c r="AE99" i="35"/>
  <c r="AB99" i="35"/>
  <c r="AC156" i="35"/>
  <c r="AD156" i="35"/>
  <c r="AB156" i="35"/>
  <c r="AE11" i="35"/>
  <c r="AF11" i="35"/>
  <c r="AB11" i="35"/>
  <c r="AF19" i="35"/>
  <c r="AE21" i="35"/>
  <c r="AB21" i="35"/>
  <c r="AE29" i="35"/>
  <c r="AF29" i="35"/>
  <c r="AB29" i="35"/>
  <c r="AF37" i="35"/>
  <c r="AF55" i="35"/>
  <c r="AE57" i="35"/>
  <c r="AB57" i="35"/>
  <c r="AF63" i="35"/>
  <c r="AE65" i="35"/>
  <c r="AB65" i="35"/>
  <c r="AF71" i="35"/>
  <c r="AE73" i="35"/>
  <c r="AB73" i="35"/>
  <c r="AF79" i="35"/>
  <c r="AE81" i="35"/>
  <c r="AB81" i="35"/>
  <c r="AF99" i="35"/>
  <c r="AB7" i="35"/>
  <c r="AB9" i="35"/>
  <c r="AB25" i="35"/>
  <c r="AB115" i="35"/>
  <c r="AF119" i="35"/>
  <c r="AC123" i="35"/>
  <c r="AF131" i="35"/>
  <c r="AB133" i="35"/>
  <c r="AC137" i="35"/>
  <c r="AB138" i="35"/>
  <c r="AC139" i="35"/>
  <c r="AD140" i="35"/>
  <c r="AE143" i="35"/>
  <c r="AC147" i="35"/>
  <c r="AB148" i="35"/>
  <c r="AB149" i="35"/>
  <c r="AF150" i="35"/>
  <c r="AC153" i="35"/>
  <c r="AB154" i="35"/>
  <c r="AD162" i="35"/>
  <c r="AC166" i="35"/>
  <c r="AB167" i="35"/>
  <c r="AC168" i="35"/>
  <c r="AC170" i="35"/>
  <c r="AF175" i="35"/>
  <c r="AF176" i="35"/>
  <c r="AC178" i="35"/>
  <c r="AF179" i="35"/>
  <c r="AF183" i="35"/>
  <c r="AC187" i="35"/>
  <c r="AB187" i="35"/>
  <c r="AC191" i="35"/>
  <c r="AB240" i="35"/>
  <c r="AC240" i="35"/>
  <c r="AD475" i="35"/>
  <c r="AB475" i="35"/>
  <c r="AF481" i="35"/>
  <c r="AE483" i="35"/>
  <c r="AB483" i="35"/>
  <c r="AE491" i="35"/>
  <c r="AB491" i="35"/>
  <c r="AF491" i="35"/>
  <c r="AF499" i="35"/>
  <c r="AD503" i="35"/>
  <c r="AB503" i="35"/>
  <c r="AF584" i="35"/>
  <c r="AF590" i="35"/>
  <c r="AF93" i="35"/>
  <c r="AB131" i="35"/>
  <c r="AE139" i="35"/>
  <c r="AB142" i="35"/>
  <c r="AF147" i="35"/>
  <c r="AD150" i="35"/>
  <c r="AE153" i="35"/>
  <c r="AF164" i="35"/>
  <c r="AE166" i="35"/>
  <c r="AE170" i="35"/>
  <c r="AB173" i="35"/>
  <c r="AB175" i="35"/>
  <c r="AD176" i="35"/>
  <c r="AB179" i="35"/>
  <c r="AC182" i="35"/>
  <c r="AB184" i="35"/>
  <c r="AE453" i="35"/>
  <c r="AB453" i="35"/>
  <c r="AE461" i="35"/>
  <c r="AB461" i="35"/>
  <c r="AE485" i="35"/>
  <c r="AB485" i="35"/>
  <c r="AE493" i="35"/>
  <c r="AB493" i="35"/>
  <c r="AF493" i="35"/>
  <c r="AE513" i="35"/>
  <c r="AB513" i="35"/>
  <c r="AE784" i="35"/>
  <c r="AB784" i="35"/>
  <c r="AF15" i="35"/>
  <c r="AF17" i="35"/>
  <c r="AF31" i="35"/>
  <c r="AF33" i="35"/>
  <c r="AF47" i="35"/>
  <c r="AF49" i="35"/>
  <c r="AF87" i="35"/>
  <c r="AF98" i="35"/>
  <c r="AF109" i="35"/>
  <c r="AF113" i="35"/>
  <c r="AF123" i="35"/>
  <c r="AC131" i="35"/>
  <c r="AF135" i="35"/>
  <c r="AF139" i="35"/>
  <c r="AC142" i="35"/>
  <c r="AF144" i="35"/>
  <c r="AE149" i="35"/>
  <c r="AF153" i="35"/>
  <c r="AF158" i="35"/>
  <c r="AF160" i="35"/>
  <c r="AF162" i="35"/>
  <c r="AF166" i="35"/>
  <c r="AF170" i="35"/>
  <c r="AD172" i="35"/>
  <c r="AE174" i="35"/>
  <c r="AD175" i="35"/>
  <c r="AC179" i="35"/>
  <c r="AB180" i="35"/>
  <c r="AB188" i="35"/>
  <c r="AD188" i="35"/>
  <c r="AC200" i="35"/>
  <c r="AD200" i="35"/>
  <c r="AB430" i="35"/>
  <c r="AC430" i="35"/>
  <c r="AB443" i="35"/>
  <c r="AD443" i="35"/>
  <c r="AF453" i="35"/>
  <c r="AF461" i="35"/>
  <c r="AE463" i="35"/>
  <c r="AB463" i="35"/>
  <c r="AE469" i="35"/>
  <c r="AB469" i="35"/>
  <c r="AF469" i="35"/>
  <c r="AE479" i="35"/>
  <c r="AB479" i="35"/>
  <c r="AF479" i="35"/>
  <c r="AF485" i="35"/>
  <c r="AF513" i="35"/>
  <c r="AE568" i="35"/>
  <c r="AB568" i="35"/>
  <c r="AD633" i="35"/>
  <c r="AB633" i="35"/>
  <c r="AE648" i="35"/>
  <c r="AB648" i="35"/>
  <c r="AC787" i="35"/>
  <c r="AD787" i="35"/>
  <c r="AB23" i="35"/>
  <c r="AB39" i="35"/>
  <c r="AB41" i="35"/>
  <c r="AB85" i="35"/>
  <c r="AB101" i="35"/>
  <c r="AB103" i="35"/>
  <c r="AB105" i="35"/>
  <c r="AB107" i="35"/>
  <c r="AB109" i="35"/>
  <c r="AC110" i="35"/>
  <c r="AB123" i="35"/>
  <c r="AC135" i="35"/>
  <c r="AB139" i="35"/>
  <c r="AF142" i="35"/>
  <c r="AB153" i="35"/>
  <c r="AF156" i="35"/>
  <c r="AB160" i="35"/>
  <c r="AB161" i="35"/>
  <c r="AB178" i="35"/>
  <c r="AD183" i="35"/>
  <c r="AB183" i="35"/>
  <c r="AE447" i="35"/>
  <c r="AB447" i="35"/>
  <c r="AF447" i="35"/>
  <c r="AE471" i="35"/>
  <c r="AB471" i="35"/>
  <c r="AF471" i="35"/>
  <c r="AD481" i="35"/>
  <c r="AB481" i="35"/>
  <c r="AD499" i="35"/>
  <c r="AB499" i="35"/>
  <c r="AE509" i="35"/>
  <c r="AB509" i="35"/>
  <c r="AF509" i="35"/>
  <c r="AE570" i="35"/>
  <c r="AF570" i="35"/>
  <c r="AB570" i="35"/>
  <c r="AE584" i="35"/>
  <c r="AB584" i="35"/>
  <c r="AD590" i="35"/>
  <c r="AB590" i="35"/>
  <c r="AB779" i="35"/>
  <c r="AC779" i="35"/>
  <c r="AC785" i="35"/>
  <c r="AD785" i="35"/>
  <c r="AE211" i="35"/>
  <c r="AC237" i="35"/>
  <c r="AC245" i="35"/>
  <c r="AF440" i="35"/>
  <c r="AF564" i="35"/>
  <c r="AB572" i="35"/>
  <c r="AB576" i="35"/>
  <c r="AF578" i="35"/>
  <c r="AB580" i="35"/>
  <c r="AB586" i="35"/>
  <c r="AC593" i="35"/>
  <c r="AB594" i="35"/>
  <c r="AC597" i="35"/>
  <c r="AB598" i="35"/>
  <c r="AB599" i="35"/>
  <c r="AC601" i="35"/>
  <c r="AE618" i="35"/>
  <c r="AF620" i="35"/>
  <c r="AG620" i="35" s="1"/>
  <c r="AI620" i="35" s="1"/>
  <c r="AF630" i="35"/>
  <c r="AB635" i="35"/>
  <c r="AF640" i="35"/>
  <c r="AB642" i="35"/>
  <c r="AB646" i="35"/>
  <c r="AC659" i="35"/>
  <c r="AB660" i="35"/>
  <c r="AF682" i="35"/>
  <c r="AF685" i="35"/>
  <c r="AF693" i="35"/>
  <c r="AF772" i="35"/>
  <c r="AC776" i="35"/>
  <c r="AF778" i="35"/>
  <c r="AC780" i="35"/>
  <c r="AB783" i="35"/>
  <c r="AF785" i="35"/>
  <c r="AB789" i="35"/>
  <c r="AB790" i="35"/>
  <c r="AD791" i="35"/>
  <c r="AB792" i="35"/>
  <c r="AD794" i="35"/>
  <c r="AB796" i="35"/>
  <c r="AB800" i="35"/>
  <c r="AC800" i="35"/>
  <c r="AC801" i="35"/>
  <c r="AB808" i="35"/>
  <c r="AD808" i="35"/>
  <c r="AC818" i="35"/>
  <c r="AD818" i="35"/>
  <c r="AD919" i="35"/>
  <c r="AB919" i="35"/>
  <c r="AD934" i="35"/>
  <c r="AB934" i="35"/>
  <c r="AD946" i="35"/>
  <c r="AB946" i="35"/>
  <c r="AD954" i="35"/>
  <c r="AB954" i="35"/>
  <c r="AC958" i="35"/>
  <c r="AD958" i="35"/>
  <c r="AF184" i="35"/>
  <c r="AC185" i="35"/>
  <c r="AF191" i="35"/>
  <c r="AB192" i="35"/>
  <c r="AC193" i="35"/>
  <c r="AB195" i="35"/>
  <c r="AF196" i="35"/>
  <c r="AD197" i="35"/>
  <c r="AE199" i="35"/>
  <c r="AB207" i="35"/>
  <c r="AF208" i="35"/>
  <c r="AB210" i="35"/>
  <c r="AF211" i="35"/>
  <c r="AD213" i="35"/>
  <c r="AB214" i="35"/>
  <c r="AF215" i="35"/>
  <c r="AF221" i="35"/>
  <c r="AB222" i="35"/>
  <c r="AC223" i="35"/>
  <c r="AB224" i="35"/>
  <c r="AC226" i="35"/>
  <c r="AB227" i="35"/>
  <c r="AF228" i="35"/>
  <c r="AC231" i="35"/>
  <c r="AF233" i="35"/>
  <c r="AF234" i="35"/>
  <c r="AF235" i="35"/>
  <c r="AG235" i="35" s="1"/>
  <c r="AI235" i="35" s="1"/>
  <c r="AC250" i="35"/>
  <c r="AB429" i="35"/>
  <c r="AF434" i="35"/>
  <c r="AF436" i="35"/>
  <c r="AF438" i="35"/>
  <c r="AF454" i="35"/>
  <c r="AF508" i="35"/>
  <c r="AF532" i="35"/>
  <c r="AC540" i="35"/>
  <c r="AC541" i="35"/>
  <c r="AC542" i="35"/>
  <c r="AC543" i="35"/>
  <c r="AC544" i="35"/>
  <c r="AC545" i="35"/>
  <c r="AB547" i="35"/>
  <c r="AF549" i="35"/>
  <c r="AC551" i="35"/>
  <c r="AB552" i="35"/>
  <c r="AC553" i="35"/>
  <c r="AF557" i="35"/>
  <c r="AF559" i="35"/>
  <c r="AB563" i="35"/>
  <c r="AF591" i="35"/>
  <c r="AE593" i="35"/>
  <c r="AB595" i="35"/>
  <c r="AE597" i="35"/>
  <c r="AC599" i="35"/>
  <c r="AC606" i="35"/>
  <c r="AE608" i="35"/>
  <c r="AB610" i="35"/>
  <c r="AC612" i="35"/>
  <c r="AB613" i="35"/>
  <c r="AB614" i="35"/>
  <c r="AC616" i="35"/>
  <c r="AF618" i="35"/>
  <c r="AF627" i="35"/>
  <c r="AF651" i="35"/>
  <c r="AF654" i="35"/>
  <c r="AC658" i="35"/>
  <c r="AE659" i="35"/>
  <c r="AF663" i="35"/>
  <c r="AF665" i="35"/>
  <c r="AF673" i="35"/>
  <c r="AF678" i="35"/>
  <c r="AF681" i="35"/>
  <c r="AF690" i="35"/>
  <c r="AC772" i="35"/>
  <c r="AB778" i="35"/>
  <c r="AF787" i="35"/>
  <c r="AC792" i="35"/>
  <c r="AB793" i="35"/>
  <c r="AC796" i="35"/>
  <c r="AD799" i="35"/>
  <c r="AB799" i="35"/>
  <c r="AE805" i="35"/>
  <c r="AC805" i="35"/>
  <c r="AC822" i="35"/>
  <c r="AD822" i="35"/>
  <c r="AB822" i="35"/>
  <c r="AD908" i="35"/>
  <c r="AB908" i="35"/>
  <c r="AD928" i="35"/>
  <c r="AB928" i="35"/>
  <c r="AD937" i="35"/>
  <c r="AB937" i="35"/>
  <c r="AD961" i="35"/>
  <c r="AB961" i="35"/>
  <c r="AD1038" i="35"/>
  <c r="AB1038" i="35"/>
  <c r="AD208" i="35"/>
  <c r="AC209" i="35"/>
  <c r="AB211" i="35"/>
  <c r="AD221" i="35"/>
  <c r="AE223" i="35"/>
  <c r="AD228" i="35"/>
  <c r="AE250" i="35"/>
  <c r="AB434" i="35"/>
  <c r="AB435" i="35"/>
  <c r="AB436" i="35"/>
  <c r="AD438" i="35"/>
  <c r="AB465" i="35"/>
  <c r="AB467" i="35"/>
  <c r="AB477" i="35"/>
  <c r="AB487" i="35"/>
  <c r="AB489" i="35"/>
  <c r="AF505" i="35"/>
  <c r="AB548" i="35"/>
  <c r="AC549" i="35"/>
  <c r="AE551" i="35"/>
  <c r="AB556" i="35"/>
  <c r="AC557" i="35"/>
  <c r="AB559" i="35"/>
  <c r="AB564" i="35"/>
  <c r="AF576" i="35"/>
  <c r="AF580" i="35"/>
  <c r="AF594" i="35"/>
  <c r="AE599" i="35"/>
  <c r="AE606" i="35"/>
  <c r="AF609" i="35"/>
  <c r="AB618" i="35"/>
  <c r="AB620" i="35"/>
  <c r="AF623" i="35"/>
  <c r="AC627" i="35"/>
  <c r="AB630" i="35"/>
  <c r="AF635" i="35"/>
  <c r="AG635" i="35" s="1"/>
  <c r="AF642" i="35"/>
  <c r="AF646" i="35"/>
  <c r="AF660" i="35"/>
  <c r="AB798" i="35"/>
  <c r="AC798" i="35"/>
  <c r="AC852" i="35"/>
  <c r="AD852" i="35"/>
  <c r="AD916" i="35"/>
  <c r="AB916" i="35"/>
  <c r="AD920" i="35"/>
  <c r="AB920" i="35"/>
  <c r="AD923" i="35"/>
  <c r="AB923" i="35"/>
  <c r="AD945" i="35"/>
  <c r="AB945" i="35"/>
  <c r="AF188" i="35"/>
  <c r="AF189" i="35"/>
  <c r="AB199" i="35"/>
  <c r="AF200" i="35"/>
  <c r="AC202" i="35"/>
  <c r="AB203" i="35"/>
  <c r="AF204" i="35"/>
  <c r="AC205" i="35"/>
  <c r="AC211" i="35"/>
  <c r="AC215" i="35"/>
  <c r="AF220" i="35"/>
  <c r="AF223" i="35"/>
  <c r="AE227" i="35"/>
  <c r="AF237" i="35"/>
  <c r="AF245" i="35"/>
  <c r="AF250" i="35"/>
  <c r="AF427" i="35"/>
  <c r="AF431" i="35"/>
  <c r="AD436" i="35"/>
  <c r="AF467" i="35"/>
  <c r="AF477" i="35"/>
  <c r="AF487" i="35"/>
  <c r="AF489" i="35"/>
  <c r="AF510" i="35"/>
  <c r="AE547" i="35"/>
  <c r="AF548" i="35"/>
  <c r="AE549" i="35"/>
  <c r="AF551" i="35"/>
  <c r="AE555" i="35"/>
  <c r="AE557" i="35"/>
  <c r="AC559" i="35"/>
  <c r="AE563" i="35"/>
  <c r="AF574" i="35"/>
  <c r="AF582" i="35"/>
  <c r="AE591" i="35"/>
  <c r="AF593" i="35"/>
  <c r="AE595" i="35"/>
  <c r="AF597" i="35"/>
  <c r="AF599" i="35"/>
  <c r="AF601" i="35"/>
  <c r="AF606" i="35"/>
  <c r="AF608" i="35"/>
  <c r="AE610" i="35"/>
  <c r="AC618" i="35"/>
  <c r="AF622" i="35"/>
  <c r="AF649" i="35"/>
  <c r="AF659" i="35"/>
  <c r="AC665" i="35"/>
  <c r="AF677" i="35"/>
  <c r="AF697" i="35"/>
  <c r="AF700" i="35"/>
  <c r="AF776" i="35"/>
  <c r="AF780" i="35"/>
  <c r="AF783" i="35"/>
  <c r="AF789" i="35"/>
  <c r="AF791" i="35"/>
  <c r="AF792" i="35"/>
  <c r="AG792" i="35" s="1"/>
  <c r="AI792" i="35" s="1"/>
  <c r="AF794" i="35"/>
  <c r="AF796" i="35"/>
  <c r="AF798" i="35"/>
  <c r="AF801" i="35"/>
  <c r="AD806" i="35"/>
  <c r="AC806" i="35"/>
  <c r="AB806" i="35"/>
  <c r="AC826" i="35"/>
  <c r="AD826" i="35"/>
  <c r="AB826" i="35"/>
  <c r="AC851" i="35"/>
  <c r="AD851" i="35"/>
  <c r="AD911" i="35"/>
  <c r="AB911" i="35"/>
  <c r="AC929" i="35"/>
  <c r="AD929" i="35"/>
  <c r="AE985" i="35"/>
  <c r="AF985" i="35"/>
  <c r="AB985" i="35"/>
  <c r="AE1019" i="35"/>
  <c r="AB1019" i="35"/>
  <c r="AF806" i="35"/>
  <c r="AF808" i="35"/>
  <c r="AB810" i="35"/>
  <c r="AC814" i="35"/>
  <c r="AC817" i="35"/>
  <c r="AF820" i="35"/>
  <c r="AF824" i="35"/>
  <c r="AB828" i="35"/>
  <c r="AC831" i="35"/>
  <c r="AC833" i="35"/>
  <c r="AC842" i="35"/>
  <c r="AD857" i="35"/>
  <c r="AD864" i="35"/>
  <c r="AC867" i="35"/>
  <c r="AD907" i="35"/>
  <c r="AD915" i="35"/>
  <c r="AF922" i="35"/>
  <c r="AD927" i="35"/>
  <c r="AD933" i="35"/>
  <c r="AD942" i="35"/>
  <c r="AD951" i="35"/>
  <c r="AD962" i="35"/>
  <c r="AD963" i="35"/>
  <c r="AC964" i="35"/>
  <c r="AC966" i="35"/>
  <c r="AE971" i="35"/>
  <c r="AC974" i="35"/>
  <c r="AC975" i="35"/>
  <c r="AB995" i="35"/>
  <c r="AC997" i="35"/>
  <c r="AB998" i="35"/>
  <c r="AF1006" i="35"/>
  <c r="AE1012" i="35"/>
  <c r="AC1014" i="35"/>
  <c r="AE1016" i="35"/>
  <c r="AF1040" i="35"/>
  <c r="AG1040" i="35" s="1"/>
  <c r="AI1040" i="35" s="1"/>
  <c r="AF1055" i="35"/>
  <c r="AE1068" i="35"/>
  <c r="AF1071" i="35"/>
  <c r="AF1105" i="35"/>
  <c r="AC1142" i="35"/>
  <c r="AB1142" i="35"/>
  <c r="AC1144" i="35"/>
  <c r="AB1144" i="35"/>
  <c r="AD1158" i="35"/>
  <c r="AB1158" i="35"/>
  <c r="AF1158" i="35"/>
  <c r="AB1193" i="35"/>
  <c r="AC1193" i="35"/>
  <c r="AD1237" i="35"/>
  <c r="AE1237" i="35"/>
  <c r="AD1328" i="35"/>
  <c r="AE1328" i="35"/>
  <c r="AD1357" i="35"/>
  <c r="AE1357" i="35"/>
  <c r="AD1359" i="35"/>
  <c r="AE1359" i="35"/>
  <c r="AE1438" i="35"/>
  <c r="AD1438" i="35"/>
  <c r="AE1440" i="35"/>
  <c r="AD1440" i="35"/>
  <c r="AD1491" i="35"/>
  <c r="AB1491" i="35"/>
  <c r="AB1508" i="35"/>
  <c r="AC1508" i="35"/>
  <c r="AC1566" i="35"/>
  <c r="AB1566" i="35"/>
  <c r="AC1598" i="35"/>
  <c r="AF1598" i="35"/>
  <c r="AB1598" i="35"/>
  <c r="AF818" i="35"/>
  <c r="AB820" i="35"/>
  <c r="AF826" i="35"/>
  <c r="AF842" i="35"/>
  <c r="AF940" i="35"/>
  <c r="AE966" i="35"/>
  <c r="AF995" i="35"/>
  <c r="AE1014" i="35"/>
  <c r="AE1025" i="35"/>
  <c r="AE1029" i="35"/>
  <c r="AB1052" i="35"/>
  <c r="AF1054" i="35"/>
  <c r="AB1058" i="35"/>
  <c r="AC1060" i="35"/>
  <c r="AB1061" i="35"/>
  <c r="AB1062" i="35"/>
  <c r="AF1066" i="35"/>
  <c r="AF1068" i="35"/>
  <c r="AF1070" i="35"/>
  <c r="AF1103" i="35"/>
  <c r="AB1136" i="35"/>
  <c r="AC1138" i="35"/>
  <c r="AD1138" i="35"/>
  <c r="AD1140" i="35"/>
  <c r="AD1198" i="35"/>
  <c r="AB1198" i="35"/>
  <c r="AD1298" i="35"/>
  <c r="AE1298" i="35"/>
  <c r="AD1302" i="35"/>
  <c r="AE1302" i="35"/>
  <c r="AD1367" i="35"/>
  <c r="AE1367" i="35"/>
  <c r="AC1413" i="35"/>
  <c r="AB1413" i="35"/>
  <c r="AD1416" i="35"/>
  <c r="AF1416" i="35"/>
  <c r="AE1416" i="35"/>
  <c r="AB1416" i="35"/>
  <c r="AD1420" i="35"/>
  <c r="AB1420" i="35"/>
  <c r="AF1420" i="35"/>
  <c r="AE1420" i="35"/>
  <c r="AD1495" i="35"/>
  <c r="AB1495" i="35"/>
  <c r="AB807" i="35"/>
  <c r="AE810" i="35"/>
  <c r="AF814" i="35"/>
  <c r="AG814" i="35" s="1"/>
  <c r="AI814" i="35" s="1"/>
  <c r="AD820" i="35"/>
  <c r="AF833" i="35"/>
  <c r="AG833" i="35" s="1"/>
  <c r="AI833" i="35" s="1"/>
  <c r="AB838" i="35"/>
  <c r="AB840" i="35"/>
  <c r="AB841" i="35"/>
  <c r="AF843" i="35"/>
  <c r="AB845" i="35"/>
  <c r="AF847" i="35"/>
  <c r="AD849" i="35"/>
  <c r="AF856" i="35"/>
  <c r="AF867" i="35"/>
  <c r="AG984" i="35"/>
  <c r="AI984" i="35" s="1"/>
  <c r="AF998" i="35"/>
  <c r="AB1040" i="35"/>
  <c r="AC1052" i="35"/>
  <c r="AC1054" i="35"/>
  <c r="AB1055" i="35"/>
  <c r="AC1058" i="35"/>
  <c r="AE1060" i="35"/>
  <c r="AC1062" i="35"/>
  <c r="AC1066" i="35"/>
  <c r="AB1067" i="35"/>
  <c r="AB1068" i="35"/>
  <c r="AC1070" i="35"/>
  <c r="AB1071" i="35"/>
  <c r="AD1107" i="35"/>
  <c r="AC1107" i="35"/>
  <c r="AC1134" i="35"/>
  <c r="AD1134" i="35"/>
  <c r="AE1143" i="35"/>
  <c r="AB1143" i="35"/>
  <c r="AD1144" i="35"/>
  <c r="AC1197" i="35"/>
  <c r="AB1197" i="35"/>
  <c r="AD1400" i="35"/>
  <c r="AB1400" i="35"/>
  <c r="AF1400" i="35"/>
  <c r="AD1422" i="35"/>
  <c r="AF1422" i="35"/>
  <c r="AE1422" i="35"/>
  <c r="AB1422" i="35"/>
  <c r="AD1448" i="35"/>
  <c r="AB1448" i="35"/>
  <c r="AE1504" i="35"/>
  <c r="AD1504" i="35"/>
  <c r="AE1515" i="35"/>
  <c r="AD1515" i="35"/>
  <c r="AE1567" i="35"/>
  <c r="AB1567" i="35"/>
  <c r="AB1584" i="35"/>
  <c r="AC1584" i="35"/>
  <c r="AB814" i="35"/>
  <c r="AB817" i="35"/>
  <c r="AF831" i="35"/>
  <c r="AB833" i="35"/>
  <c r="AF834" i="35"/>
  <c r="AD838" i="35"/>
  <c r="AC840" i="35"/>
  <c r="AC841" i="35"/>
  <c r="AB842" i="35"/>
  <c r="AE844" i="35"/>
  <c r="AD845" i="35"/>
  <c r="AD850" i="35"/>
  <c r="AD854" i="35"/>
  <c r="AC855" i="35"/>
  <c r="AC856" i="35"/>
  <c r="AB857" i="35"/>
  <c r="AE858" i="35"/>
  <c r="AB864" i="35"/>
  <c r="AB867" i="35"/>
  <c r="AB933" i="35"/>
  <c r="AF964" i="35"/>
  <c r="AB966" i="35"/>
  <c r="AF975" i="35"/>
  <c r="AB991" i="35"/>
  <c r="AB993" i="35"/>
  <c r="AF997" i="35"/>
  <c r="AB1004" i="35"/>
  <c r="AC1012" i="35"/>
  <c r="AB1013" i="35"/>
  <c r="AB1014" i="35"/>
  <c r="AC1016" i="35"/>
  <c r="AE1058" i="35"/>
  <c r="AE1062" i="35"/>
  <c r="AF1067" i="35"/>
  <c r="AB1147" i="35"/>
  <c r="AD1147" i="35"/>
  <c r="AC1147" i="35"/>
  <c r="AC1214" i="35"/>
  <c r="AB1214" i="35"/>
  <c r="AC1218" i="35"/>
  <c r="AD1218" i="35"/>
  <c r="AB1299" i="35"/>
  <c r="AF1299" i="35"/>
  <c r="AD1402" i="35"/>
  <c r="AE1402" i="35"/>
  <c r="AB1402" i="35"/>
  <c r="AD1404" i="35"/>
  <c r="AE1404" i="35"/>
  <c r="AB1404" i="35"/>
  <c r="AD1406" i="35"/>
  <c r="AB1406" i="35"/>
  <c r="AF1406" i="35"/>
  <c r="AE1406" i="35"/>
  <c r="AD1408" i="35"/>
  <c r="AB1408" i="35"/>
  <c r="AF1408" i="35"/>
  <c r="AE1408" i="35"/>
  <c r="AD1410" i="35"/>
  <c r="AE1410" i="35"/>
  <c r="AB1410" i="35"/>
  <c r="AD1412" i="35"/>
  <c r="AE1412" i="35"/>
  <c r="AB1412" i="35"/>
  <c r="AF1567" i="35"/>
  <c r="AC1596" i="35"/>
  <c r="AB1596" i="35"/>
  <c r="AD1596" i="35"/>
  <c r="AE1187" i="35"/>
  <c r="AE1222" i="35"/>
  <c r="AF1302" i="35"/>
  <c r="AE1308" i="35"/>
  <c r="AE1369" i="35"/>
  <c r="AF1429" i="35"/>
  <c r="AF1438" i="35"/>
  <c r="AF1442" i="35"/>
  <c r="AF1515" i="35"/>
  <c r="AE1527" i="35"/>
  <c r="AF1540" i="35"/>
  <c r="AF1566" i="35"/>
  <c r="AB1574" i="35"/>
  <c r="AC1574" i="35"/>
  <c r="AD1595" i="35"/>
  <c r="AC1595" i="35"/>
  <c r="AF1596" i="35"/>
  <c r="AB1608" i="35"/>
  <c r="AC1608" i="35"/>
  <c r="AC1653" i="35"/>
  <c r="AD1653" i="35"/>
  <c r="AB1653" i="35"/>
  <c r="AC1711" i="35"/>
  <c r="AD1711" i="35"/>
  <c r="AB1711" i="35"/>
  <c r="AD1716" i="35"/>
  <c r="AB1716" i="35"/>
  <c r="AF1726" i="35"/>
  <c r="AB1726" i="35"/>
  <c r="AC1731" i="35"/>
  <c r="AD1731" i="35"/>
  <c r="AD1766" i="35"/>
  <c r="AE1766" i="35"/>
  <c r="AF1792" i="35"/>
  <c r="AC1792" i="35"/>
  <c r="AB1799" i="35"/>
  <c r="AC1799" i="35"/>
  <c r="AC1820" i="35"/>
  <c r="AD1820" i="35"/>
  <c r="AB1820" i="35"/>
  <c r="AC1828" i="35"/>
  <c r="AB1828" i="35"/>
  <c r="AD1874" i="35"/>
  <c r="AC1874" i="35"/>
  <c r="AB1874" i="35"/>
  <c r="AD1922" i="35"/>
  <c r="AB1922" i="35"/>
  <c r="AF1922" i="35"/>
  <c r="AD1929" i="35"/>
  <c r="AE1929" i="35"/>
  <c r="AB1929" i="35"/>
  <c r="AC1452" i="35"/>
  <c r="AB1452" i="35"/>
  <c r="AD1452" i="35"/>
  <c r="AD260" i="35"/>
  <c r="AC260" i="35"/>
  <c r="AB260" i="35"/>
  <c r="AD276" i="35"/>
  <c r="AC276" i="35"/>
  <c r="AB276" i="35"/>
  <c r="AD284" i="35"/>
  <c r="AC284" i="35"/>
  <c r="AB284" i="35"/>
  <c r="AD1171" i="35"/>
  <c r="AC1171" i="35"/>
  <c r="AB1171" i="35"/>
  <c r="AD1551" i="35"/>
  <c r="AC1551" i="35"/>
  <c r="AB1551" i="35"/>
  <c r="AC2200" i="35"/>
  <c r="AB2200" i="35"/>
  <c r="AF1111" i="35"/>
  <c r="AD1121" i="35"/>
  <c r="AC1124" i="35"/>
  <c r="AB1125" i="35"/>
  <c r="AD1130" i="35"/>
  <c r="AF1147" i="35"/>
  <c r="AB1155" i="35"/>
  <c r="AF1166" i="35"/>
  <c r="AF1187" i="35"/>
  <c r="AF1190" i="35"/>
  <c r="AF1191" i="35"/>
  <c r="AF1206" i="35"/>
  <c r="AB1207" i="35"/>
  <c r="AB1208" i="35"/>
  <c r="AB1220" i="35"/>
  <c r="AC1221" i="35"/>
  <c r="AF1222" i="35"/>
  <c r="AE1233" i="35"/>
  <c r="AC1239" i="35"/>
  <c r="AE1240" i="35"/>
  <c r="AF1246" i="35"/>
  <c r="AE1250" i="35"/>
  <c r="AE1253" i="35"/>
  <c r="AF1257" i="35"/>
  <c r="AC1259" i="35"/>
  <c r="AD1260" i="35"/>
  <c r="AC1261" i="35"/>
  <c r="AB1263" i="35"/>
  <c r="AF1268" i="35"/>
  <c r="AB1269" i="35"/>
  <c r="AB1282" i="35"/>
  <c r="AB1285" i="35"/>
  <c r="AF1287" i="35"/>
  <c r="AG1287" i="35" s="1"/>
  <c r="AI1287" i="35" s="1"/>
  <c r="AB1289" i="35"/>
  <c r="AF1291" i="35"/>
  <c r="AG1291" i="35" s="1"/>
  <c r="AI1291" i="35" s="1"/>
  <c r="AF1313" i="35"/>
  <c r="AF1329" i="35"/>
  <c r="AF1350" i="35"/>
  <c r="AF1361" i="35"/>
  <c r="AG1361" i="35" s="1"/>
  <c r="AI1361" i="35" s="1"/>
  <c r="AF1363" i="35"/>
  <c r="AF1380" i="35"/>
  <c r="AF1388" i="35"/>
  <c r="AF1418" i="35"/>
  <c r="AF1436" i="35"/>
  <c r="AF1459" i="35"/>
  <c r="AF1466" i="35"/>
  <c r="AF1483" i="35"/>
  <c r="AF1493" i="35"/>
  <c r="AF1498" i="35"/>
  <c r="AF1500" i="35"/>
  <c r="AG1500" i="35" s="1"/>
  <c r="AI1500" i="35" s="1"/>
  <c r="AF1509" i="35"/>
  <c r="AF1516" i="35"/>
  <c r="AF1521" i="35"/>
  <c r="AF1525" i="35"/>
  <c r="AF1527" i="35"/>
  <c r="AE1534" i="35"/>
  <c r="AF1544" i="35"/>
  <c r="AF1545" i="35"/>
  <c r="AF1558" i="35"/>
  <c r="AF1560" i="35"/>
  <c r="AF1561" i="35"/>
  <c r="AF1564" i="35"/>
  <c r="AF1568" i="35"/>
  <c r="AE1572" i="35"/>
  <c r="AF1574" i="35"/>
  <c r="AE1579" i="35"/>
  <c r="AF1594" i="35"/>
  <c r="AF1602" i="35"/>
  <c r="AF1608" i="35"/>
  <c r="AD1610" i="35"/>
  <c r="AC1610" i="35"/>
  <c r="AE1636" i="35"/>
  <c r="AC1636" i="35"/>
  <c r="AE1640" i="35"/>
  <c r="AC1640" i="35"/>
  <c r="AE1644" i="35"/>
  <c r="AC1644" i="35"/>
  <c r="AF1657" i="35"/>
  <c r="AF1676" i="35"/>
  <c r="AD1690" i="35"/>
  <c r="AB1690" i="35"/>
  <c r="AF1710" i="35"/>
  <c r="AB1710" i="35"/>
  <c r="AF1711" i="35"/>
  <c r="AF1715" i="35"/>
  <c r="AB1715" i="35"/>
  <c r="AC1724" i="35"/>
  <c r="AB1724" i="35"/>
  <c r="AD1768" i="35"/>
  <c r="AB1768" i="35"/>
  <c r="AF1768" i="35"/>
  <c r="AD1783" i="35"/>
  <c r="AB1783" i="35"/>
  <c r="AC1822" i="35"/>
  <c r="AD1822" i="35"/>
  <c r="AB1822" i="35"/>
  <c r="AF1825" i="35"/>
  <c r="AD1825" i="35"/>
  <c r="AF1831" i="35"/>
  <c r="AD1870" i="35"/>
  <c r="AC1870" i="35"/>
  <c r="AB1870" i="35"/>
  <c r="AC1882" i="35"/>
  <c r="AD1882" i="35"/>
  <c r="AB1882" i="35"/>
  <c r="AE1926" i="35"/>
  <c r="AD1926" i="35"/>
  <c r="AD1943" i="35"/>
  <c r="AB1943" i="35"/>
  <c r="AB714" i="35"/>
  <c r="AD714" i="35"/>
  <c r="AC714" i="35"/>
  <c r="AC879" i="35"/>
  <c r="AB879" i="35"/>
  <c r="AD879" i="35"/>
  <c r="AE1124" i="35"/>
  <c r="AF1142" i="35"/>
  <c r="AF1144" i="35"/>
  <c r="AF1146" i="35"/>
  <c r="AC1155" i="35"/>
  <c r="AE1161" i="35"/>
  <c r="AB1164" i="35"/>
  <c r="AC1165" i="35"/>
  <c r="AB1166" i="35"/>
  <c r="AF1167" i="35"/>
  <c r="AB1187" i="35"/>
  <c r="AF1188" i="35"/>
  <c r="AB1190" i="35"/>
  <c r="AF1194" i="35"/>
  <c r="AF1197" i="35"/>
  <c r="AF1201" i="35"/>
  <c r="AC1203" i="35"/>
  <c r="AD1210" i="35"/>
  <c r="AF1217" i="35"/>
  <c r="AG1217" i="35" s="1"/>
  <c r="AI1217" i="35" s="1"/>
  <c r="AF1218" i="35"/>
  <c r="AB1222" i="35"/>
  <c r="AF1237" i="35"/>
  <c r="AF1240" i="35"/>
  <c r="AE1246" i="35"/>
  <c r="AF1248" i="35"/>
  <c r="AB1252" i="35"/>
  <c r="AE1257" i="35"/>
  <c r="AE1259" i="35"/>
  <c r="AC1263" i="35"/>
  <c r="AC1268" i="35"/>
  <c r="AC1269" i="35"/>
  <c r="AF1270" i="35"/>
  <c r="AF1274" i="35"/>
  <c r="AB1277" i="35"/>
  <c r="AC1282" i="35"/>
  <c r="AF1283" i="35"/>
  <c r="AG1283" i="35" s="1"/>
  <c r="AI1283" i="35" s="1"/>
  <c r="AC1285" i="35"/>
  <c r="AC1289" i="35"/>
  <c r="AF1298" i="35"/>
  <c r="AC1307" i="35"/>
  <c r="AB1308" i="35"/>
  <c r="AF1310" i="35"/>
  <c r="AC1311" i="35"/>
  <c r="AF1312" i="35"/>
  <c r="AG1312" i="35" s="1"/>
  <c r="AI1312" i="35" s="1"/>
  <c r="AC1314" i="35"/>
  <c r="AF1328" i="35"/>
  <c r="AC1330" i="35"/>
  <c r="AF1331" i="35"/>
  <c r="AG1331" i="35" s="1"/>
  <c r="AI1331" i="35" s="1"/>
  <c r="AB1334" i="35"/>
  <c r="AC1349" i="35"/>
  <c r="AF1359" i="35"/>
  <c r="AE1363" i="35"/>
  <c r="AB1369" i="35"/>
  <c r="AE1371" i="35"/>
  <c r="AD1372" i="35"/>
  <c r="AD1373" i="35"/>
  <c r="AC1379" i="35"/>
  <c r="AB1380" i="35"/>
  <c r="AC1382" i="35"/>
  <c r="AB1388" i="35"/>
  <c r="AB1418" i="35"/>
  <c r="AF1426" i="35"/>
  <c r="AB1429" i="35"/>
  <c r="AF1430" i="35"/>
  <c r="AD1436" i="35"/>
  <c r="AB1442" i="35"/>
  <c r="AF1448" i="35"/>
  <c r="AF1449" i="35"/>
  <c r="AG1449" i="35" s="1"/>
  <c r="AI1449" i="35" s="1"/>
  <c r="AB1468" i="35"/>
  <c r="AF1475" i="35"/>
  <c r="AF1476" i="35"/>
  <c r="AF1479" i="35"/>
  <c r="AC1494" i="35"/>
  <c r="AF1495" i="35"/>
  <c r="AC1498" i="35"/>
  <c r="AB1500" i="35"/>
  <c r="AF1503" i="35"/>
  <c r="AF1505" i="35"/>
  <c r="AF1508" i="35"/>
  <c r="AB1509" i="35"/>
  <c r="AD1512" i="35"/>
  <c r="AC1516" i="35"/>
  <c r="AC1521" i="35"/>
  <c r="AC1522" i="35"/>
  <c r="AC1525" i="35"/>
  <c r="AC1526" i="35"/>
  <c r="AB1527" i="35"/>
  <c r="AF1528" i="35"/>
  <c r="AF1534" i="35"/>
  <c r="AB1540" i="35"/>
  <c r="AF1541" i="35"/>
  <c r="AC1543" i="35"/>
  <c r="AC1558" i="35"/>
  <c r="AC1559" i="35"/>
  <c r="AB1560" i="35"/>
  <c r="AB1564" i="35"/>
  <c r="AF1572" i="35"/>
  <c r="AE1575" i="35"/>
  <c r="AC1575" i="35"/>
  <c r="AD1576" i="35"/>
  <c r="AB1576" i="35"/>
  <c r="AD1590" i="35"/>
  <c r="AB1590" i="35"/>
  <c r="AD1594" i="35"/>
  <c r="AE1604" i="35"/>
  <c r="AD1604" i="35"/>
  <c r="AF1640" i="35"/>
  <c r="AF1644" i="35"/>
  <c r="AB1652" i="35"/>
  <c r="AD1681" i="35"/>
  <c r="AC1681" i="35"/>
  <c r="AB1681" i="35"/>
  <c r="AD1725" i="35"/>
  <c r="AB1725" i="35"/>
  <c r="AE1746" i="35"/>
  <c r="AC1746" i="35"/>
  <c r="AB1766" i="35"/>
  <c r="AD1786" i="35"/>
  <c r="AE1786" i="35"/>
  <c r="AB1786" i="35"/>
  <c r="AC1802" i="35"/>
  <c r="AD1802" i="35"/>
  <c r="AC1821" i="35"/>
  <c r="AB1821" i="35"/>
  <c r="AD1828" i="35"/>
  <c r="AC1830" i="35"/>
  <c r="AD1830" i="35"/>
  <c r="AB1830" i="35"/>
  <c r="AE1874" i="35"/>
  <c r="AC1897" i="35"/>
  <c r="AB1897" i="35"/>
  <c r="AC1899" i="35"/>
  <c r="AB1899" i="35"/>
  <c r="AC1911" i="35"/>
  <c r="AB1911" i="35"/>
  <c r="AC1913" i="35"/>
  <c r="AB1913" i="35"/>
  <c r="AD1915" i="35"/>
  <c r="AC1915" i="35"/>
  <c r="AE1922" i="35"/>
  <c r="AF1929" i="35"/>
  <c r="AF1113" i="35"/>
  <c r="AF1124" i="35"/>
  <c r="AF1126" i="35"/>
  <c r="AF1128" i="35"/>
  <c r="AF1130" i="35"/>
  <c r="AF1136" i="35"/>
  <c r="AF1138" i="35"/>
  <c r="AF1140" i="35"/>
  <c r="AB1149" i="35"/>
  <c r="AF1159" i="35"/>
  <c r="AF1161" i="35"/>
  <c r="AC1164" i="35"/>
  <c r="AC1166" i="35"/>
  <c r="AD1167" i="35"/>
  <c r="AC1187" i="35"/>
  <c r="AD1188" i="35"/>
  <c r="AC1190" i="35"/>
  <c r="AC1194" i="35"/>
  <c r="AF1198" i="35"/>
  <c r="AB1213" i="35"/>
  <c r="AC1217" i="35"/>
  <c r="AC1222" i="35"/>
  <c r="AC1252" i="35"/>
  <c r="AF1255" i="35"/>
  <c r="AG1255" i="35" s="1"/>
  <c r="AI1255" i="35" s="1"/>
  <c r="AE1263" i="35"/>
  <c r="AC1277" i="35"/>
  <c r="AF1303" i="35"/>
  <c r="AF1305" i="35"/>
  <c r="AC1308" i="35"/>
  <c r="AB1325" i="35"/>
  <c r="AC1334" i="35"/>
  <c r="AF1344" i="35"/>
  <c r="AF1357" i="35"/>
  <c r="AF1367" i="35"/>
  <c r="AC1369" i="35"/>
  <c r="AB1378" i="35"/>
  <c r="AD1380" i="35"/>
  <c r="AB1383" i="35"/>
  <c r="AF1402" i="35"/>
  <c r="AF1404" i="35"/>
  <c r="AF1410" i="35"/>
  <c r="AF1412" i="35"/>
  <c r="AE1418" i="35"/>
  <c r="AF1440" i="35"/>
  <c r="AE1442" i="35"/>
  <c r="AB1461" i="35"/>
  <c r="AC1474" i="35"/>
  <c r="AC1475" i="35"/>
  <c r="AC1478" i="35"/>
  <c r="AC1479" i="35"/>
  <c r="AF1481" i="35"/>
  <c r="AF1491" i="35"/>
  <c r="AD1498" i="35"/>
  <c r="AC1500" i="35"/>
  <c r="AC1509" i="35"/>
  <c r="AD1525" i="35"/>
  <c r="AC1527" i="35"/>
  <c r="AF1530" i="35"/>
  <c r="AF1531" i="35"/>
  <c r="AF1532" i="35"/>
  <c r="AB1533" i="35"/>
  <c r="AB1534" i="35"/>
  <c r="AF1535" i="35"/>
  <c r="AD1537" i="35"/>
  <c r="AC1541" i="35"/>
  <c r="AE1543" i="35"/>
  <c r="AC1560" i="35"/>
  <c r="AB1561" i="35"/>
  <c r="AD1564" i="35"/>
  <c r="AB1572" i="35"/>
  <c r="AF1573" i="35"/>
  <c r="AF1576" i="35"/>
  <c r="AB1579" i="35"/>
  <c r="AD1583" i="35"/>
  <c r="AB1583" i="35"/>
  <c r="AF1590" i="35"/>
  <c r="AB1602" i="35"/>
  <c r="AF1604" i="35"/>
  <c r="AD1609" i="35"/>
  <c r="AC1609" i="35"/>
  <c r="AB1609" i="35"/>
  <c r="AE1639" i="35"/>
  <c r="AC1639" i="35"/>
  <c r="AE1643" i="35"/>
  <c r="AC1643" i="35"/>
  <c r="AF1651" i="35"/>
  <c r="AD1660" i="35"/>
  <c r="AF1681" i="35"/>
  <c r="AD1691" i="35"/>
  <c r="AE1691" i="35"/>
  <c r="AC1691" i="35"/>
  <c r="AB1721" i="35"/>
  <c r="AD1724" i="35"/>
  <c r="AD1729" i="35"/>
  <c r="AB1729" i="35"/>
  <c r="AF1731" i="35"/>
  <c r="AD1734" i="35"/>
  <c r="AD1743" i="35"/>
  <c r="AC1743" i="35"/>
  <c r="AB1753" i="35"/>
  <c r="AD1753" i="35"/>
  <c r="AD1760" i="35"/>
  <c r="AF1760" i="35"/>
  <c r="AC1760" i="35"/>
  <c r="AE1768" i="35"/>
  <c r="AD1788" i="35"/>
  <c r="AB1788" i="35"/>
  <c r="AD1793" i="35"/>
  <c r="AC1793" i="35"/>
  <c r="AB1793" i="35"/>
  <c r="AE1848" i="35"/>
  <c r="AC1848" i="35"/>
  <c r="AB1848" i="35"/>
  <c r="AE1870" i="35"/>
  <c r="AF260" i="35"/>
  <c r="AE1607" i="35"/>
  <c r="AF1635" i="35"/>
  <c r="AF1636" i="35"/>
  <c r="AF1649" i="35"/>
  <c r="AF1674" i="35"/>
  <c r="AF1682" i="35"/>
  <c r="AB1688" i="35"/>
  <c r="AB1689" i="35"/>
  <c r="AF1691" i="35"/>
  <c r="AB1693" i="35"/>
  <c r="AC1694" i="35"/>
  <c r="AB1712" i="35"/>
  <c r="AC1739" i="35"/>
  <c r="AF1741" i="35"/>
  <c r="AF1743" i="35"/>
  <c r="AC1747" i="35"/>
  <c r="AF1753" i="35"/>
  <c r="AB1754" i="35"/>
  <c r="AC1756" i="35"/>
  <c r="AF1761" i="35"/>
  <c r="AB1770" i="35"/>
  <c r="AF1771" i="35"/>
  <c r="AE1776" i="35"/>
  <c r="AB1777" i="35"/>
  <c r="AE1780" i="35"/>
  <c r="AE1782" i="35"/>
  <c r="AF1783" i="35"/>
  <c r="AB1798" i="35"/>
  <c r="AF1803" i="35"/>
  <c r="AG1803" i="35" s="1"/>
  <c r="AI1803" i="35" s="1"/>
  <c r="AF1820" i="35"/>
  <c r="AF1822" i="35"/>
  <c r="AF1830" i="35"/>
  <c r="AF1832" i="35"/>
  <c r="AB1837" i="35"/>
  <c r="AC1838" i="35"/>
  <c r="AC1839" i="35"/>
  <c r="AB1843" i="35"/>
  <c r="AF1844" i="35"/>
  <c r="AB1845" i="35"/>
  <c r="AE1849" i="35"/>
  <c r="AB1859" i="35"/>
  <c r="AC1860" i="35"/>
  <c r="AF1865" i="35"/>
  <c r="AD1867" i="35"/>
  <c r="AF1870" i="35"/>
  <c r="AB1873" i="35"/>
  <c r="AF1874" i="35"/>
  <c r="AF1882" i="35"/>
  <c r="AB1894" i="35"/>
  <c r="AB1896" i="35"/>
  <c r="AB1901" i="35"/>
  <c r="AB1925" i="35"/>
  <c r="AF1926" i="35"/>
  <c r="AB1928" i="35"/>
  <c r="AB1933" i="35"/>
  <c r="AB1935" i="35"/>
  <c r="AB1937" i="35"/>
  <c r="AB1939" i="35"/>
  <c r="AC1941" i="35"/>
  <c r="AB1942" i="35"/>
  <c r="AB1953" i="35"/>
  <c r="AD1955" i="35"/>
  <c r="AE1955" i="35"/>
  <c r="AB1964" i="35"/>
  <c r="AD1981" i="35"/>
  <c r="AB1981" i="35"/>
  <c r="AC701" i="35"/>
  <c r="AF701" i="35"/>
  <c r="AB701" i="35"/>
  <c r="AC1485" i="35"/>
  <c r="AF1485" i="35"/>
  <c r="AB1485" i="35"/>
  <c r="AC1944" i="35"/>
  <c r="AF1944" i="35"/>
  <c r="AG1944" i="35" s="1"/>
  <c r="AI1944" i="35" s="1"/>
  <c r="AB1944" i="35"/>
  <c r="AC1969" i="35"/>
  <c r="AF1969" i="35"/>
  <c r="AB1969" i="35"/>
  <c r="AC703" i="35"/>
  <c r="AF703" i="35"/>
  <c r="AG703" i="35" s="1"/>
  <c r="AI703" i="35" s="1"/>
  <c r="AB703" i="35"/>
  <c r="AC1547" i="35"/>
  <c r="AB1547" i="35"/>
  <c r="AC1486" i="35"/>
  <c r="AB1486" i="35"/>
  <c r="AC1698" i="35"/>
  <c r="AF1698" i="35"/>
  <c r="AB1698" i="35"/>
  <c r="AC252" i="35"/>
  <c r="AB252" i="35"/>
  <c r="AC253" i="35"/>
  <c r="AF253" i="35"/>
  <c r="AB253" i="35"/>
  <c r="AC1699" i="35"/>
  <c r="AF1699" i="35"/>
  <c r="AB1699" i="35"/>
  <c r="AC704" i="35"/>
  <c r="AF704" i="35"/>
  <c r="AB704" i="35"/>
  <c r="AC705" i="35"/>
  <c r="AF705" i="35"/>
  <c r="AB705" i="35"/>
  <c r="AC256" i="35"/>
  <c r="AF256" i="35"/>
  <c r="AB256" i="35"/>
  <c r="AC869" i="35"/>
  <c r="AF869" i="35"/>
  <c r="AB869" i="35"/>
  <c r="AC871" i="35"/>
  <c r="AF871" i="35"/>
  <c r="AB871" i="35"/>
  <c r="AC706" i="35"/>
  <c r="AF706" i="35"/>
  <c r="AB706" i="35"/>
  <c r="AC1805" i="35"/>
  <c r="AF1805" i="35"/>
  <c r="AB1805" i="35"/>
  <c r="AC1074" i="35"/>
  <c r="AF1074" i="35"/>
  <c r="AB1074" i="35"/>
  <c r="AC874" i="35"/>
  <c r="AF874" i="35"/>
  <c r="AB874" i="35"/>
  <c r="AC875" i="35"/>
  <c r="AB875" i="35"/>
  <c r="AC876" i="35"/>
  <c r="AB876" i="35"/>
  <c r="AD713" i="35"/>
  <c r="AC713" i="35"/>
  <c r="AF713" i="35"/>
  <c r="AC274" i="35"/>
  <c r="AB274" i="35"/>
  <c r="AD274" i="35"/>
  <c r="AF1577" i="35"/>
  <c r="AF1579" i="35"/>
  <c r="AF1582" i="35"/>
  <c r="AF1584" i="35"/>
  <c r="AE1603" i="35"/>
  <c r="AF1607" i="35"/>
  <c r="AF1614" i="35"/>
  <c r="AF1615" i="35"/>
  <c r="AE1632" i="35"/>
  <c r="AE1650" i="35"/>
  <c r="AE1656" i="35"/>
  <c r="AF1678" i="35"/>
  <c r="AF1686" i="35"/>
  <c r="AC1689" i="35"/>
  <c r="AE1694" i="35"/>
  <c r="AF1735" i="35"/>
  <c r="AF1749" i="35"/>
  <c r="AF1765" i="35"/>
  <c r="AC1770" i="35"/>
  <c r="AE1785" i="35"/>
  <c r="AF1788" i="35"/>
  <c r="AC1798" i="35"/>
  <c r="AF1799" i="35"/>
  <c r="AF1800" i="35"/>
  <c r="AF1828" i="35"/>
  <c r="AC1837" i="35"/>
  <c r="AC1843" i="35"/>
  <c r="AC1845" i="35"/>
  <c r="AF1849" i="35"/>
  <c r="AF1851" i="35"/>
  <c r="AF1857" i="35"/>
  <c r="AC1859" i="35"/>
  <c r="AE1866" i="35"/>
  <c r="AF1871" i="35"/>
  <c r="AC1873" i="35"/>
  <c r="AF1876" i="35"/>
  <c r="AD1894" i="35"/>
  <c r="AD1896" i="35"/>
  <c r="AE1925" i="35"/>
  <c r="AC1928" i="35"/>
  <c r="AF1931" i="35"/>
  <c r="AE1933" i="35"/>
  <c r="AE1953" i="35"/>
  <c r="AF875" i="35"/>
  <c r="AG875" i="35" s="1"/>
  <c r="AI875" i="35" s="1"/>
  <c r="AD259" i="35"/>
  <c r="AC259" i="35"/>
  <c r="AF259" i="35"/>
  <c r="AB715" i="35"/>
  <c r="AC715" i="35"/>
  <c r="AD264" i="35"/>
  <c r="AC264" i="35"/>
  <c r="AB264" i="35"/>
  <c r="AB1462" i="35"/>
  <c r="AD1462" i="35"/>
  <c r="AC1462" i="35"/>
  <c r="AD272" i="35"/>
  <c r="AC272" i="35"/>
  <c r="AB272" i="35"/>
  <c r="AE1689" i="35"/>
  <c r="AF1762" i="35"/>
  <c r="AF1766" i="35"/>
  <c r="AF1790" i="35"/>
  <c r="AE1798" i="35"/>
  <c r="AF1856" i="35"/>
  <c r="AD1942" i="35"/>
  <c r="AC1942" i="35"/>
  <c r="AD1951" i="35"/>
  <c r="AB1951" i="35"/>
  <c r="AF1953" i="35"/>
  <c r="AC1549" i="35"/>
  <c r="AB1549" i="35"/>
  <c r="AD268" i="35"/>
  <c r="AC268" i="35"/>
  <c r="AB268" i="35"/>
  <c r="AF268" i="35"/>
  <c r="AC269" i="35"/>
  <c r="AB269" i="35"/>
  <c r="AD269" i="35"/>
  <c r="AD983" i="35"/>
  <c r="AC983" i="35"/>
  <c r="AB983" i="35"/>
  <c r="AF1943" i="35"/>
  <c r="AF1957" i="35"/>
  <c r="AE1961" i="35"/>
  <c r="AF1962" i="35"/>
  <c r="AE1983" i="35"/>
  <c r="AC251" i="35"/>
  <c r="AC1431" i="35"/>
  <c r="AC1661" i="35"/>
  <c r="AC702" i="35"/>
  <c r="AC1450" i="35"/>
  <c r="AC1696" i="35"/>
  <c r="AC1697" i="35"/>
  <c r="AC1315" i="35"/>
  <c r="AC1885" i="35"/>
  <c r="AC254" i="35"/>
  <c r="AC255" i="35"/>
  <c r="AC1432" i="35"/>
  <c r="AC969" i="35"/>
  <c r="AC257" i="35"/>
  <c r="AC870" i="35"/>
  <c r="AC872" i="35"/>
  <c r="AC1316" i="35"/>
  <c r="AC1073" i="35"/>
  <c r="AC873" i="35"/>
  <c r="AC1621" i="35"/>
  <c r="AC1662" i="35"/>
  <c r="AC261" i="35"/>
  <c r="AF1462" i="35"/>
  <c r="AB1806" i="35"/>
  <c r="AC1663" i="35"/>
  <c r="AF269" i="35"/>
  <c r="AD270" i="35"/>
  <c r="AC270" i="35"/>
  <c r="AF270" i="35"/>
  <c r="AC1887" i="35"/>
  <c r="AB1887" i="35"/>
  <c r="AF879" i="35"/>
  <c r="AD717" i="35"/>
  <c r="AC717" i="35"/>
  <c r="AC273" i="35"/>
  <c r="AB273" i="35"/>
  <c r="AF274" i="35"/>
  <c r="AD282" i="35"/>
  <c r="AC282" i="35"/>
  <c r="AB282" i="35"/>
  <c r="AD286" i="35"/>
  <c r="AC286" i="35"/>
  <c r="AB286" i="35"/>
  <c r="AD1173" i="35"/>
  <c r="AC1173" i="35"/>
  <c r="AB1173" i="35"/>
  <c r="AF1968" i="35"/>
  <c r="AG1968" i="35" s="1"/>
  <c r="AI1968" i="35" s="1"/>
  <c r="AF1981" i="35"/>
  <c r="AF1983" i="35"/>
  <c r="AD261" i="35"/>
  <c r="AF715" i="35"/>
  <c r="AC1806" i="35"/>
  <c r="AD1663" i="35"/>
  <c r="AC266" i="35"/>
  <c r="AB266" i="35"/>
  <c r="AC267" i="35"/>
  <c r="AC1700" i="35"/>
  <c r="AB1700" i="35"/>
  <c r="AD1585" i="35"/>
  <c r="AC1585" i="35"/>
  <c r="AF1585" i="35"/>
  <c r="AC1664" i="35"/>
  <c r="AB1664" i="35"/>
  <c r="AD719" i="35"/>
  <c r="AC719" i="35"/>
  <c r="AF719" i="35"/>
  <c r="AD280" i="35"/>
  <c r="AC280" i="35"/>
  <c r="AB280" i="35"/>
  <c r="AD1807" i="35"/>
  <c r="AC1807" i="35"/>
  <c r="AB1807" i="35"/>
  <c r="AD723" i="35"/>
  <c r="AC723" i="35"/>
  <c r="AB723" i="35"/>
  <c r="AF1955" i="35"/>
  <c r="AF1964" i="35"/>
  <c r="AF1965" i="35"/>
  <c r="AF714" i="35"/>
  <c r="AC716" i="35"/>
  <c r="AB716" i="35"/>
  <c r="AB270" i="35"/>
  <c r="AC271" i="35"/>
  <c r="AB271" i="35"/>
  <c r="AF1700" i="35"/>
  <c r="AD1170" i="35"/>
  <c r="AC1170" i="35"/>
  <c r="AF1170" i="35"/>
  <c r="AD1887" i="35"/>
  <c r="AB717" i="35"/>
  <c r="AC718" i="35"/>
  <c r="AB718" i="35"/>
  <c r="AF1664" i="35"/>
  <c r="AD1665" i="35"/>
  <c r="AC1665" i="35"/>
  <c r="AF1665" i="35"/>
  <c r="AD273" i="35"/>
  <c r="AD278" i="35"/>
  <c r="AC278" i="35"/>
  <c r="AB278" i="35"/>
  <c r="AD880" i="35"/>
  <c r="AC880" i="35"/>
  <c r="AB880" i="35"/>
  <c r="AD722" i="35"/>
  <c r="AC722" i="35"/>
  <c r="AB722" i="35"/>
  <c r="AB275" i="35"/>
  <c r="AD275" i="35"/>
  <c r="AF276" i="35"/>
  <c r="AF278" i="35"/>
  <c r="AF280" i="35"/>
  <c r="AF282" i="35"/>
  <c r="AF284" i="35"/>
  <c r="AF880" i="35"/>
  <c r="AF1807" i="35"/>
  <c r="AF286" i="35"/>
  <c r="AF722" i="35"/>
  <c r="AF723" i="35"/>
  <c r="AF1173" i="35"/>
  <c r="AF1551" i="35"/>
  <c r="AC2199" i="35"/>
  <c r="AB2199" i="35"/>
  <c r="AF2200" i="35"/>
  <c r="AG2200" i="35" s="1"/>
  <c r="AI2200" i="35" s="1"/>
  <c r="AF275" i="35"/>
  <c r="AD720" i="35"/>
  <c r="AB720" i="35"/>
  <c r="AC2198" i="35"/>
  <c r="AB2198" i="35"/>
  <c r="AF2199" i="35"/>
  <c r="AG2199" i="35" s="1"/>
  <c r="AI2199" i="35" s="1"/>
  <c r="AC275" i="35"/>
  <c r="AB1970" i="35"/>
  <c r="AD1970" i="35"/>
  <c r="AB277" i="35"/>
  <c r="AD277" i="35"/>
  <c r="AB279" i="35"/>
  <c r="AD279" i="35"/>
  <c r="AB281" i="35"/>
  <c r="AD281" i="35"/>
  <c r="AB283" i="35"/>
  <c r="AD283" i="35"/>
  <c r="AB721" i="35"/>
  <c r="AD721" i="35"/>
  <c r="AB285" i="35"/>
  <c r="AD285" i="35"/>
  <c r="AB1550" i="35"/>
  <c r="AD1550" i="35"/>
  <c r="AB287" i="35"/>
  <c r="AD287" i="35"/>
  <c r="AB1172" i="35"/>
  <c r="AD1172" i="35"/>
  <c r="AB288" i="35"/>
  <c r="AD288" i="35"/>
  <c r="AB289" i="35"/>
  <c r="AD289" i="35"/>
  <c r="AB290" i="35"/>
  <c r="AD290" i="35"/>
  <c r="AD291" i="35"/>
  <c r="AB291" i="35"/>
  <c r="AF2198" i="35"/>
  <c r="AC2201" i="35"/>
  <c r="AB2201" i="35"/>
  <c r="AC8" i="35"/>
  <c r="AF8" i="35"/>
  <c r="AB8" i="35"/>
  <c r="AE8" i="35"/>
  <c r="AC16" i="35"/>
  <c r="AF16" i="35"/>
  <c r="AB16" i="35"/>
  <c r="AE16" i="35"/>
  <c r="AC32" i="35"/>
  <c r="AF32" i="35"/>
  <c r="AB32" i="35"/>
  <c r="AE32" i="35"/>
  <c r="AC40" i="35"/>
  <c r="AF40" i="35"/>
  <c r="AB40" i="35"/>
  <c r="AE40" i="35"/>
  <c r="AC44" i="35"/>
  <c r="AF44" i="35"/>
  <c r="AB44" i="35"/>
  <c r="AE44" i="35"/>
  <c r="AB96" i="35"/>
  <c r="AE96" i="35"/>
  <c r="AD96" i="35"/>
  <c r="AC96" i="35"/>
  <c r="AB116" i="35"/>
  <c r="AE116" i="35"/>
  <c r="AD116" i="35"/>
  <c r="AC116" i="35"/>
  <c r="AC10" i="35"/>
  <c r="AF10" i="35"/>
  <c r="AB10" i="35"/>
  <c r="AE10" i="35"/>
  <c r="AC14" i="35"/>
  <c r="AF14" i="35"/>
  <c r="AB14" i="35"/>
  <c r="AE14" i="35"/>
  <c r="AC18" i="35"/>
  <c r="AB18" i="35"/>
  <c r="AF18" i="35"/>
  <c r="AE18" i="35"/>
  <c r="AC22" i="35"/>
  <c r="AF22" i="35"/>
  <c r="AB22" i="35"/>
  <c r="AE22" i="35"/>
  <c r="AC30" i="35"/>
  <c r="AF30" i="35"/>
  <c r="AB30" i="35"/>
  <c r="AE30" i="35"/>
  <c r="AD32" i="35"/>
  <c r="AD40" i="35"/>
  <c r="AC46" i="35"/>
  <c r="AB46" i="35"/>
  <c r="AF46" i="35"/>
  <c r="AE46" i="35"/>
  <c r="AC50" i="35"/>
  <c r="AF50" i="35"/>
  <c r="AB50" i="35"/>
  <c r="AE50" i="35"/>
  <c r="AD95" i="35"/>
  <c r="AC95" i="35"/>
  <c r="AB95" i="35"/>
  <c r="AB112" i="35"/>
  <c r="AC112" i="35"/>
  <c r="AE112" i="35"/>
  <c r="AD112" i="35"/>
  <c r="AB128" i="35"/>
  <c r="AC128" i="35"/>
  <c r="AD128" i="35"/>
  <c r="AB424" i="35"/>
  <c r="AC424" i="35"/>
  <c r="AE424" i="35"/>
  <c r="AD424" i="35"/>
  <c r="AC12" i="35"/>
  <c r="AF12" i="35"/>
  <c r="AB12" i="35"/>
  <c r="AE12" i="35"/>
  <c r="AC20" i="35"/>
  <c r="AF20" i="35"/>
  <c r="AB20" i="35"/>
  <c r="AE20" i="35"/>
  <c r="AC24" i="35"/>
  <c r="AF24" i="35"/>
  <c r="AB24" i="35"/>
  <c r="AE24" i="35"/>
  <c r="AC28" i="35"/>
  <c r="AF28" i="35"/>
  <c r="AB28" i="35"/>
  <c r="AE28" i="35"/>
  <c r="AC36" i="35"/>
  <c r="AB36" i="35"/>
  <c r="AF36" i="35"/>
  <c r="AE36" i="35"/>
  <c r="AC48" i="35"/>
  <c r="AF48" i="35"/>
  <c r="AB48" i="35"/>
  <c r="AE48" i="35"/>
  <c r="AD91" i="35"/>
  <c r="AC91" i="35"/>
  <c r="AB91" i="35"/>
  <c r="AB120" i="35"/>
  <c r="AC120" i="35"/>
  <c r="AE120" i="35"/>
  <c r="AD120" i="35"/>
  <c r="AE157" i="35"/>
  <c r="AD157" i="35"/>
  <c r="AC157" i="35"/>
  <c r="AB157" i="35"/>
  <c r="AF157" i="35"/>
  <c r="AB238" i="35"/>
  <c r="AD238" i="35"/>
  <c r="AC238" i="35"/>
  <c r="AB246" i="35"/>
  <c r="AD246" i="35"/>
  <c r="AC246" i="35"/>
  <c r="AD8" i="35"/>
  <c r="AD12" i="35"/>
  <c r="AD16" i="35"/>
  <c r="AD20" i="35"/>
  <c r="AC26" i="35"/>
  <c r="AF26" i="35"/>
  <c r="AB26" i="35"/>
  <c r="AE26" i="35"/>
  <c r="AD28" i="35"/>
  <c r="AC34" i="35"/>
  <c r="AF34" i="35"/>
  <c r="AB34" i="35"/>
  <c r="AE34" i="35"/>
  <c r="AC38" i="35"/>
  <c r="AF38" i="35"/>
  <c r="AB38" i="35"/>
  <c r="AE38" i="35"/>
  <c r="AC42" i="35"/>
  <c r="AB42" i="35"/>
  <c r="AF42" i="35"/>
  <c r="AE42" i="35"/>
  <c r="AD44" i="35"/>
  <c r="AD48" i="35"/>
  <c r="AB89" i="35"/>
  <c r="AE89" i="35"/>
  <c r="AC89" i="35"/>
  <c r="AD89" i="35"/>
  <c r="AF91" i="35"/>
  <c r="AF96" i="35"/>
  <c r="AF89" i="35"/>
  <c r="AB93" i="35"/>
  <c r="AE93" i="35"/>
  <c r="AD93" i="35"/>
  <c r="AC93" i="35"/>
  <c r="AF95" i="35"/>
  <c r="AB132" i="35"/>
  <c r="AE132" i="35"/>
  <c r="AD132" i="35"/>
  <c r="AC132" i="35"/>
  <c r="AD437" i="35"/>
  <c r="AC437" i="35"/>
  <c r="AF437" i="35"/>
  <c r="AB437" i="35"/>
  <c r="AC439" i="35"/>
  <c r="AB439" i="35"/>
  <c r="AF439" i="35"/>
  <c r="AD439" i="35"/>
  <c r="AD87" i="35"/>
  <c r="AC87" i="35"/>
  <c r="AB87" i="35"/>
  <c r="AE87" i="35"/>
  <c r="AD98" i="35"/>
  <c r="AC98" i="35"/>
  <c r="AB98" i="35"/>
  <c r="AE98" i="35"/>
  <c r="AB124" i="35"/>
  <c r="AD124" i="35"/>
  <c r="AC124" i="35"/>
  <c r="AE163" i="35"/>
  <c r="AD163" i="35"/>
  <c r="AC163" i="35"/>
  <c r="AB163" i="35"/>
  <c r="AF163" i="35"/>
  <c r="AB242" i="35"/>
  <c r="AC242" i="35"/>
  <c r="AD242" i="35"/>
  <c r="AE242" i="35"/>
  <c r="AB428" i="35"/>
  <c r="AE428" i="35"/>
  <c r="AD428" i="35"/>
  <c r="AC428" i="35"/>
  <c r="AB432" i="35"/>
  <c r="AC432" i="35"/>
  <c r="AD432" i="35"/>
  <c r="AE432" i="35"/>
  <c r="AD52" i="35"/>
  <c r="AD54" i="35"/>
  <c r="AD58" i="35"/>
  <c r="AD64" i="35"/>
  <c r="AD66" i="35"/>
  <c r="AD72" i="35"/>
  <c r="AD76" i="35"/>
  <c r="AD80" i="35"/>
  <c r="AD84" i="35"/>
  <c r="AD86" i="35"/>
  <c r="AD97" i="35"/>
  <c r="AD108" i="35"/>
  <c r="AF116" i="35"/>
  <c r="AF124" i="35"/>
  <c r="AE129" i="35"/>
  <c r="AE130" i="35"/>
  <c r="AE136" i="35"/>
  <c r="AE141" i="35"/>
  <c r="AD146" i="35"/>
  <c r="AE151" i="35"/>
  <c r="AE164" i="35"/>
  <c r="AE171" i="35"/>
  <c r="AE189" i="35"/>
  <c r="AE201" i="35"/>
  <c r="AE212" i="35"/>
  <c r="AD218" i="35"/>
  <c r="AE236" i="35"/>
  <c r="AF246" i="35"/>
  <c r="AE426" i="35"/>
  <c r="AC446" i="35"/>
  <c r="AF446" i="35"/>
  <c r="AE446" i="35"/>
  <c r="AC458" i="35"/>
  <c r="AF458" i="35"/>
  <c r="AB458" i="35"/>
  <c r="AE458" i="35"/>
  <c r="AC466" i="35"/>
  <c r="AF466" i="35"/>
  <c r="AB466" i="35"/>
  <c r="AE466" i="35"/>
  <c r="AC470" i="35"/>
  <c r="AF470" i="35"/>
  <c r="AB470" i="35"/>
  <c r="AE470" i="35"/>
  <c r="AC474" i="35"/>
  <c r="AF474" i="35"/>
  <c r="AB474" i="35"/>
  <c r="AC476" i="35"/>
  <c r="AF476" i="35"/>
  <c r="AB476" i="35"/>
  <c r="AE476" i="35"/>
  <c r="AC480" i="35"/>
  <c r="AF480" i="35"/>
  <c r="AB480" i="35"/>
  <c r="AE480" i="35"/>
  <c r="AD512" i="35"/>
  <c r="AC512" i="35"/>
  <c r="AB512" i="35"/>
  <c r="AD519" i="35"/>
  <c r="AC519" i="35"/>
  <c r="AB519" i="35"/>
  <c r="AD521" i="35"/>
  <c r="AC521" i="35"/>
  <c r="AB521" i="35"/>
  <c r="AB530" i="35"/>
  <c r="AE530" i="35"/>
  <c r="AD530" i="35"/>
  <c r="AD531" i="35"/>
  <c r="AC531" i="35"/>
  <c r="AB531" i="35"/>
  <c r="AB538" i="35"/>
  <c r="AE538" i="35"/>
  <c r="AD538" i="35"/>
  <c r="AC562" i="35"/>
  <c r="AF562" i="35"/>
  <c r="AB562" i="35"/>
  <c r="AE562" i="35"/>
  <c r="AC569" i="35"/>
  <c r="AF569" i="35"/>
  <c r="AB569" i="35"/>
  <c r="AE569" i="35"/>
  <c r="AC581" i="35"/>
  <c r="AF581" i="35"/>
  <c r="AB581" i="35"/>
  <c r="AC639" i="35"/>
  <c r="AF639" i="35"/>
  <c r="AB639" i="35"/>
  <c r="AE639" i="35"/>
  <c r="AB650" i="35"/>
  <c r="AD650" i="35"/>
  <c r="AB652" i="35"/>
  <c r="AD652" i="35"/>
  <c r="AD653" i="35"/>
  <c r="AC653" i="35"/>
  <c r="AB653" i="35"/>
  <c r="AD676" i="35"/>
  <c r="AC676" i="35"/>
  <c r="AB676" i="35"/>
  <c r="AB683" i="35"/>
  <c r="AE683" i="35"/>
  <c r="AD683" i="35"/>
  <c r="AD684" i="35"/>
  <c r="AC684" i="35"/>
  <c r="AB684" i="35"/>
  <c r="AD692" i="35"/>
  <c r="AC692" i="35"/>
  <c r="AB692" i="35"/>
  <c r="AB775" i="35"/>
  <c r="AD775" i="35"/>
  <c r="AC775" i="35"/>
  <c r="AE788" i="35"/>
  <c r="AB788" i="35"/>
  <c r="AF788" i="35"/>
  <c r="AD788" i="35"/>
  <c r="AC797" i="35"/>
  <c r="AD797" i="35"/>
  <c r="AB797" i="35"/>
  <c r="AB802" i="35"/>
  <c r="AC802" i="35"/>
  <c r="AE802" i="35"/>
  <c r="AB816" i="35"/>
  <c r="AD816" i="35"/>
  <c r="AC816" i="35"/>
  <c r="AE827" i="35"/>
  <c r="AF827" i="35"/>
  <c r="AD827" i="35"/>
  <c r="AC827" i="35"/>
  <c r="AC859" i="35"/>
  <c r="AD859" i="35"/>
  <c r="AB859" i="35"/>
  <c r="AF859" i="35"/>
  <c r="AE918" i="35"/>
  <c r="AC918" i="35"/>
  <c r="AD918" i="35"/>
  <c r="AB918" i="35"/>
  <c r="AE936" i="35"/>
  <c r="AC936" i="35"/>
  <c r="AD936" i="35"/>
  <c r="AB936" i="35"/>
  <c r="AE960" i="35"/>
  <c r="AC960" i="35"/>
  <c r="AD960" i="35"/>
  <c r="AB960" i="35"/>
  <c r="AD972" i="35"/>
  <c r="AB972" i="35"/>
  <c r="AE972" i="35"/>
  <c r="AC972" i="35"/>
  <c r="AD980" i="35"/>
  <c r="AB980" i="35"/>
  <c r="AE980" i="35"/>
  <c r="AC980" i="35"/>
  <c r="AB1063" i="35"/>
  <c r="AD1063" i="35"/>
  <c r="AC1063" i="35"/>
  <c r="AD1099" i="35"/>
  <c r="AC1099" i="35"/>
  <c r="AB1099" i="35"/>
  <c r="AE1099" i="35"/>
  <c r="AB1116" i="35"/>
  <c r="AE1116" i="35"/>
  <c r="AD1116" i="35"/>
  <c r="AC1116" i="35"/>
  <c r="AD1119" i="35"/>
  <c r="AC1119" i="35"/>
  <c r="AB1119" i="35"/>
  <c r="AE1133" i="35"/>
  <c r="AC1133" i="35"/>
  <c r="AB1133" i="35"/>
  <c r="AF1133" i="35"/>
  <c r="AD1133" i="35"/>
  <c r="AE1563" i="35"/>
  <c r="AB1563" i="35"/>
  <c r="AF1563" i="35"/>
  <c r="AC1563" i="35"/>
  <c r="AD1563" i="35"/>
  <c r="AC7" i="35"/>
  <c r="AC9" i="35"/>
  <c r="AC11" i="35"/>
  <c r="AC13" i="35"/>
  <c r="AC15" i="35"/>
  <c r="AC17" i="35"/>
  <c r="AC19" i="35"/>
  <c r="AC21" i="35"/>
  <c r="AC23" i="35"/>
  <c r="AC25" i="35"/>
  <c r="AC27" i="35"/>
  <c r="AC29" i="35"/>
  <c r="AC31" i="35"/>
  <c r="AC33" i="35"/>
  <c r="AC35" i="35"/>
  <c r="AC37" i="35"/>
  <c r="AC39" i="35"/>
  <c r="AC41" i="35"/>
  <c r="AC43" i="35"/>
  <c r="AC45" i="35"/>
  <c r="AC47" i="35"/>
  <c r="AC49" i="35"/>
  <c r="AC51" i="35"/>
  <c r="AE52" i="35"/>
  <c r="AC53" i="35"/>
  <c r="AE54" i="35"/>
  <c r="AC55" i="35"/>
  <c r="AE56" i="35"/>
  <c r="AC57" i="35"/>
  <c r="AE58" i="35"/>
  <c r="AC59" i="35"/>
  <c r="AE60" i="35"/>
  <c r="AC61" i="35"/>
  <c r="AE62" i="35"/>
  <c r="AC63" i="35"/>
  <c r="AE64" i="35"/>
  <c r="AC65" i="35"/>
  <c r="AE66" i="35"/>
  <c r="AC67" i="35"/>
  <c r="AE68" i="35"/>
  <c r="AC69" i="35"/>
  <c r="AE70" i="35"/>
  <c r="AC71" i="35"/>
  <c r="AE72" i="35"/>
  <c r="AC73" i="35"/>
  <c r="AE74" i="35"/>
  <c r="AC75" i="35"/>
  <c r="AE76" i="35"/>
  <c r="AC77" i="35"/>
  <c r="AE78" i="35"/>
  <c r="AC79" i="35"/>
  <c r="AE80" i="35"/>
  <c r="AC81" i="35"/>
  <c r="AE82" i="35"/>
  <c r="AC83" i="35"/>
  <c r="AE84" i="35"/>
  <c r="AC85" i="35"/>
  <c r="AE86" i="35"/>
  <c r="AC88" i="35"/>
  <c r="AE90" i="35"/>
  <c r="AC92" i="35"/>
  <c r="AE94" i="35"/>
  <c r="AE97" i="35"/>
  <c r="AC99" i="35"/>
  <c r="AE100" i="35"/>
  <c r="AC101" i="35"/>
  <c r="AE102" i="35"/>
  <c r="AC103" i="35"/>
  <c r="AE104" i="35"/>
  <c r="AC105" i="35"/>
  <c r="AE106" i="35"/>
  <c r="AC107" i="35"/>
  <c r="AE108" i="35"/>
  <c r="AC109" i="35"/>
  <c r="AD110" i="35"/>
  <c r="AE111" i="35"/>
  <c r="AF114" i="35"/>
  <c r="AC117" i="35"/>
  <c r="AD118" i="35"/>
  <c r="AE119" i="35"/>
  <c r="AF122" i="35"/>
  <c r="AC125" i="35"/>
  <c r="AD126" i="35"/>
  <c r="AE127" i="35"/>
  <c r="AF130" i="35"/>
  <c r="AC133" i="35"/>
  <c r="AD134" i="35"/>
  <c r="AE135" i="35"/>
  <c r="AC138" i="35"/>
  <c r="AE140" i="35"/>
  <c r="AF141" i="35"/>
  <c r="AD144" i="35"/>
  <c r="AE145" i="35"/>
  <c r="AF146" i="35"/>
  <c r="AE150" i="35"/>
  <c r="AF151" i="35"/>
  <c r="AD154" i="35"/>
  <c r="AC155" i="35"/>
  <c r="AD160" i="35"/>
  <c r="AC161" i="35"/>
  <c r="AF165" i="35"/>
  <c r="AD168" i="35"/>
  <c r="AD169" i="35"/>
  <c r="AC172" i="35"/>
  <c r="AC173" i="35"/>
  <c r="AB176" i="35"/>
  <c r="AD177" i="35"/>
  <c r="AE180" i="35"/>
  <c r="AF181" i="35"/>
  <c r="AB182" i="35"/>
  <c r="AD184" i="35"/>
  <c r="AE185" i="35"/>
  <c r="AD187" i="35"/>
  <c r="AE188" i="35"/>
  <c r="AF190" i="35"/>
  <c r="AB191" i="35"/>
  <c r="AD192" i="35"/>
  <c r="AC197" i="35"/>
  <c r="AC198" i="35"/>
  <c r="AF201" i="35"/>
  <c r="AB202" i="35"/>
  <c r="AD204" i="35"/>
  <c r="AE205" i="35"/>
  <c r="AF206" i="35"/>
  <c r="AB208" i="35"/>
  <c r="AD209" i="35"/>
  <c r="AD210" i="35"/>
  <c r="AC213" i="35"/>
  <c r="AC214" i="35"/>
  <c r="AD216" i="35"/>
  <c r="AC221" i="35"/>
  <c r="AC222" i="35"/>
  <c r="AF225" i="35"/>
  <c r="AB226" i="35"/>
  <c r="AF226" i="35"/>
  <c r="AB228" i="35"/>
  <c r="AD229" i="35"/>
  <c r="AF230" i="35"/>
  <c r="AB231" i="35"/>
  <c r="AD233" i="35"/>
  <c r="AF236" i="35"/>
  <c r="AB237" i="35"/>
  <c r="AC239" i="35"/>
  <c r="AD240" i="35"/>
  <c r="AF244" i="35"/>
  <c r="AB245" i="35"/>
  <c r="AC247" i="35"/>
  <c r="AD248" i="35"/>
  <c r="AD249" i="35"/>
  <c r="AF426" i="35"/>
  <c r="AB427" i="35"/>
  <c r="AC429" i="35"/>
  <c r="AD430" i="35"/>
  <c r="AE431" i="35"/>
  <c r="AD434" i="35"/>
  <c r="AC435" i="35"/>
  <c r="AE441" i="35"/>
  <c r="AC441" i="35"/>
  <c r="AF441" i="35"/>
  <c r="AE445" i="35"/>
  <c r="AC445" i="35"/>
  <c r="AF445" i="35"/>
  <c r="AC450" i="35"/>
  <c r="AF450" i="35"/>
  <c r="AB450" i="35"/>
  <c r="AE450" i="35"/>
  <c r="AC454" i="35"/>
  <c r="AB454" i="35"/>
  <c r="AE454" i="35"/>
  <c r="AE455" i="35"/>
  <c r="AD455" i="35"/>
  <c r="AC455" i="35"/>
  <c r="AC484" i="35"/>
  <c r="AF484" i="35"/>
  <c r="AB484" i="35"/>
  <c r="AE484" i="35"/>
  <c r="AC488" i="35"/>
  <c r="AF488" i="35"/>
  <c r="AB488" i="35"/>
  <c r="AE488" i="35"/>
  <c r="AC492" i="35"/>
  <c r="AF492" i="35"/>
  <c r="AB492" i="35"/>
  <c r="AE492" i="35"/>
  <c r="AC496" i="35"/>
  <c r="AF496" i="35"/>
  <c r="AB496" i="35"/>
  <c r="AE496" i="35"/>
  <c r="AC504" i="35"/>
  <c r="AF504" i="35"/>
  <c r="AB504" i="35"/>
  <c r="AE504" i="35"/>
  <c r="AF506" i="35"/>
  <c r="AB510" i="35"/>
  <c r="AE510" i="35"/>
  <c r="AD510" i="35"/>
  <c r="AF512" i="35"/>
  <c r="AB516" i="35"/>
  <c r="AE516" i="35"/>
  <c r="AD516" i="35"/>
  <c r="AD517" i="35"/>
  <c r="AC517" i="35"/>
  <c r="AB517" i="35"/>
  <c r="AF518" i="35"/>
  <c r="AF519" i="35"/>
  <c r="AF521" i="35"/>
  <c r="AB526" i="35"/>
  <c r="AE526" i="35"/>
  <c r="AD526" i="35"/>
  <c r="AD527" i="35"/>
  <c r="AC527" i="35"/>
  <c r="AB527" i="35"/>
  <c r="AF528" i="35"/>
  <c r="AD529" i="35"/>
  <c r="AC529" i="35"/>
  <c r="AB529" i="35"/>
  <c r="AF530" i="35"/>
  <c r="AF531" i="35"/>
  <c r="AB536" i="35"/>
  <c r="AE536" i="35"/>
  <c r="AD536" i="35"/>
  <c r="AD537" i="35"/>
  <c r="AC537" i="35"/>
  <c r="AB537" i="35"/>
  <c r="AF538" i="35"/>
  <c r="AC546" i="35"/>
  <c r="AF546" i="35"/>
  <c r="AG546" i="35" s="1"/>
  <c r="AI546" i="35" s="1"/>
  <c r="AB546" i="35"/>
  <c r="AC558" i="35"/>
  <c r="AF558" i="35"/>
  <c r="AB558" i="35"/>
  <c r="AC575" i="35"/>
  <c r="AF575" i="35"/>
  <c r="AB575" i="35"/>
  <c r="AC577" i="35"/>
  <c r="AF577" i="35"/>
  <c r="AB577" i="35"/>
  <c r="AE577" i="35"/>
  <c r="AC600" i="35"/>
  <c r="AF600" i="35"/>
  <c r="AB600" i="35"/>
  <c r="AE600" i="35"/>
  <c r="AC603" i="35"/>
  <c r="AF603" i="35"/>
  <c r="AB603" i="35"/>
  <c r="AC607" i="35"/>
  <c r="AF607" i="35"/>
  <c r="AB607" i="35"/>
  <c r="AE607" i="35"/>
  <c r="AC649" i="35"/>
  <c r="AB649" i="35"/>
  <c r="AF650" i="35"/>
  <c r="AD651" i="35"/>
  <c r="AC651" i="35"/>
  <c r="AB651" i="35"/>
  <c r="AF652" i="35"/>
  <c r="AF653" i="35"/>
  <c r="AF655" i="35"/>
  <c r="AC666" i="35"/>
  <c r="AF666" i="35"/>
  <c r="AB666" i="35"/>
  <c r="AB673" i="35"/>
  <c r="AE673" i="35"/>
  <c r="AD673" i="35"/>
  <c r="AD674" i="35"/>
  <c r="AC674" i="35"/>
  <c r="AB674" i="35"/>
  <c r="AF675" i="35"/>
  <c r="AF676" i="35"/>
  <c r="AB681" i="35"/>
  <c r="AE681" i="35"/>
  <c r="AD681" i="35"/>
  <c r="AD682" i="35"/>
  <c r="AC682" i="35"/>
  <c r="AB682" i="35"/>
  <c r="AF683" i="35"/>
  <c r="AF684" i="35"/>
  <c r="AB689" i="35"/>
  <c r="AE689" i="35"/>
  <c r="AD689" i="35"/>
  <c r="AD690" i="35"/>
  <c r="AC690" i="35"/>
  <c r="AB690" i="35"/>
  <c r="AF691" i="35"/>
  <c r="AF692" i="35"/>
  <c r="AB697" i="35"/>
  <c r="AE697" i="35"/>
  <c r="AD697" i="35"/>
  <c r="AD698" i="35"/>
  <c r="AC698" i="35"/>
  <c r="AB698" i="35"/>
  <c r="AF699" i="35"/>
  <c r="AB773" i="35"/>
  <c r="AC773" i="35"/>
  <c r="AE773" i="35"/>
  <c r="AF774" i="35"/>
  <c r="AF797" i="35"/>
  <c r="AE819" i="35"/>
  <c r="AB819" i="35"/>
  <c r="AF819" i="35"/>
  <c r="AD819" i="35"/>
  <c r="AE823" i="35"/>
  <c r="AD823" i="35"/>
  <c r="AC823" i="35"/>
  <c r="AB823" i="35"/>
  <c r="AC824" i="35"/>
  <c r="AD824" i="35"/>
  <c r="AB824" i="35"/>
  <c r="AC825" i="35"/>
  <c r="AF825" i="35"/>
  <c r="AB825" i="35"/>
  <c r="AD846" i="35"/>
  <c r="AC846" i="35"/>
  <c r="AF846" i="35"/>
  <c r="AE914" i="35"/>
  <c r="AC914" i="35"/>
  <c r="AD914" i="35"/>
  <c r="AB914" i="35"/>
  <c r="AC948" i="35"/>
  <c r="AD948" i="35"/>
  <c r="AB948" i="35"/>
  <c r="AF948" i="35"/>
  <c r="AC949" i="35"/>
  <c r="AE949" i="35"/>
  <c r="AD949" i="35"/>
  <c r="AB949" i="35"/>
  <c r="AE953" i="35"/>
  <c r="AC953" i="35"/>
  <c r="AD953" i="35"/>
  <c r="AB953" i="35"/>
  <c r="AC1033" i="35"/>
  <c r="AF1033" i="35"/>
  <c r="AB1033" i="35"/>
  <c r="AE1033" i="35"/>
  <c r="AD1033" i="35"/>
  <c r="AB1090" i="35"/>
  <c r="AE1090" i="35"/>
  <c r="AD1090" i="35"/>
  <c r="AC1090" i="35"/>
  <c r="AD1109" i="35"/>
  <c r="AC1109" i="35"/>
  <c r="AB1109" i="35"/>
  <c r="AE1109" i="35"/>
  <c r="AC1132" i="35"/>
  <c r="AD1132" i="35"/>
  <c r="AB1132" i="35"/>
  <c r="AE1132" i="35"/>
  <c r="AF1168" i="35"/>
  <c r="AB1168" i="35"/>
  <c r="AD1168" i="35"/>
  <c r="AC1168" i="35"/>
  <c r="AC1216" i="35"/>
  <c r="AB1216" i="35"/>
  <c r="AD1216" i="35"/>
  <c r="AD56" i="35"/>
  <c r="AD60" i="35"/>
  <c r="AD62" i="35"/>
  <c r="AD68" i="35"/>
  <c r="AD70" i="35"/>
  <c r="AD74" i="35"/>
  <c r="AD78" i="35"/>
  <c r="AD82" i="35"/>
  <c r="AD90" i="35"/>
  <c r="AD94" i="35"/>
  <c r="AD100" i="35"/>
  <c r="AD102" i="35"/>
  <c r="AD104" i="35"/>
  <c r="AD106" i="35"/>
  <c r="AE113" i="35"/>
  <c r="AE114" i="35"/>
  <c r="AE121" i="35"/>
  <c r="AE122" i="35"/>
  <c r="AF132" i="35"/>
  <c r="AD159" i="35"/>
  <c r="AD165" i="35"/>
  <c r="AD186" i="35"/>
  <c r="AD194" i="35"/>
  <c r="AD206" i="35"/>
  <c r="AE220" i="35"/>
  <c r="AE230" i="35"/>
  <c r="AF238" i="35"/>
  <c r="AE425" i="35"/>
  <c r="AF428" i="35"/>
  <c r="AD433" i="35"/>
  <c r="AG433" i="35" s="1"/>
  <c r="AI433" i="35" s="1"/>
  <c r="AC442" i="35"/>
  <c r="AE442" i="35"/>
  <c r="AC462" i="35"/>
  <c r="AF462" i="35"/>
  <c r="AB462" i="35"/>
  <c r="AE462" i="35"/>
  <c r="AB506" i="35"/>
  <c r="AE506" i="35"/>
  <c r="AD506" i="35"/>
  <c r="AB518" i="35"/>
  <c r="AE518" i="35"/>
  <c r="AD518" i="35"/>
  <c r="AB528" i="35"/>
  <c r="AD528" i="35"/>
  <c r="AC550" i="35"/>
  <c r="AF550" i="35"/>
  <c r="AB550" i="35"/>
  <c r="AE550" i="35"/>
  <c r="AC579" i="35"/>
  <c r="AF579" i="35"/>
  <c r="AB579" i="35"/>
  <c r="AC587" i="35"/>
  <c r="AF587" i="35"/>
  <c r="AB587" i="35"/>
  <c r="AE587" i="35"/>
  <c r="AC592" i="35"/>
  <c r="AF592" i="35"/>
  <c r="AB592" i="35"/>
  <c r="AE592" i="35"/>
  <c r="AC611" i="35"/>
  <c r="AF611" i="35"/>
  <c r="AB611" i="35"/>
  <c r="AD655" i="35"/>
  <c r="AC655" i="35"/>
  <c r="AB655" i="35"/>
  <c r="AC670" i="35"/>
  <c r="AF670" i="35"/>
  <c r="AB670" i="35"/>
  <c r="AB675" i="35"/>
  <c r="AE675" i="35"/>
  <c r="AD675" i="35"/>
  <c r="AB691" i="35"/>
  <c r="AE691" i="35"/>
  <c r="AD691" i="35"/>
  <c r="AC699" i="35"/>
  <c r="AB699" i="35"/>
  <c r="AD774" i="35"/>
  <c r="AC774" i="35"/>
  <c r="AB774" i="35"/>
  <c r="AD786" i="35"/>
  <c r="AC786" i="35"/>
  <c r="AB786" i="35"/>
  <c r="AC809" i="35"/>
  <c r="AF809" i="35"/>
  <c r="AB809" i="35"/>
  <c r="AE836" i="35"/>
  <c r="AC836" i="35"/>
  <c r="AB836" i="35"/>
  <c r="AF836" i="35"/>
  <c r="AD19" i="35"/>
  <c r="AD23" i="35"/>
  <c r="AD27" i="35"/>
  <c r="AD31" i="35"/>
  <c r="AD33" i="35"/>
  <c r="AD37" i="35"/>
  <c r="AD43" i="35"/>
  <c r="AD47" i="35"/>
  <c r="AF52" i="35"/>
  <c r="AD53" i="35"/>
  <c r="AB54" i="35"/>
  <c r="AF54" i="35"/>
  <c r="AD55" i="35"/>
  <c r="AB56" i="35"/>
  <c r="AF56" i="35"/>
  <c r="AD57" i="35"/>
  <c r="AB58" i="35"/>
  <c r="AF60" i="35"/>
  <c r="AD61" i="35"/>
  <c r="AB64" i="35"/>
  <c r="AF64" i="35"/>
  <c r="AD65" i="35"/>
  <c r="AD67" i="35"/>
  <c r="AB68" i="35"/>
  <c r="AF68" i="35"/>
  <c r="AD69" i="35"/>
  <c r="AB70" i="35"/>
  <c r="AF72" i="35"/>
  <c r="AD73" i="35"/>
  <c r="AB74" i="35"/>
  <c r="AB76" i="35"/>
  <c r="AD79" i="35"/>
  <c r="AB80" i="35"/>
  <c r="AF82" i="35"/>
  <c r="AB84" i="35"/>
  <c r="AF84" i="35"/>
  <c r="AD85" i="35"/>
  <c r="AF86" i="35"/>
  <c r="AF90" i="35"/>
  <c r="AD92" i="35"/>
  <c r="AF94" i="35"/>
  <c r="AB97" i="35"/>
  <c r="AF97" i="35"/>
  <c r="AD99" i="35"/>
  <c r="AB100" i="35"/>
  <c r="AD101" i="35"/>
  <c r="AB102" i="35"/>
  <c r="AF102" i="35"/>
  <c r="AD103" i="35"/>
  <c r="AB104" i="35"/>
  <c r="AF104" i="35"/>
  <c r="AD105" i="35"/>
  <c r="AB106" i="35"/>
  <c r="AF106" i="35"/>
  <c r="AD107" i="35"/>
  <c r="AB108" i="35"/>
  <c r="AF108" i="35"/>
  <c r="AE109" i="35"/>
  <c r="AE110" i="35"/>
  <c r="AF112" i="35"/>
  <c r="AB113" i="35"/>
  <c r="AC114" i="35"/>
  <c r="AE117" i="35"/>
  <c r="AE118" i="35"/>
  <c r="AF120" i="35"/>
  <c r="AB121" i="35"/>
  <c r="AC122" i="35"/>
  <c r="AE126" i="35"/>
  <c r="AF128" i="35"/>
  <c r="AB129" i="35"/>
  <c r="AC130" i="35"/>
  <c r="AE133" i="35"/>
  <c r="AE134" i="35"/>
  <c r="AB136" i="35"/>
  <c r="AD138" i="35"/>
  <c r="AC141" i="35"/>
  <c r="AE144" i="35"/>
  <c r="AB146" i="35"/>
  <c r="AC151" i="35"/>
  <c r="AE154" i="35"/>
  <c r="AD155" i="35"/>
  <c r="AB158" i="35"/>
  <c r="AB159" i="35"/>
  <c r="AF159" i="35"/>
  <c r="AE160" i="35"/>
  <c r="AD161" i="35"/>
  <c r="AB164" i="35"/>
  <c r="AB165" i="35"/>
  <c r="AE168" i="35"/>
  <c r="AB171" i="35"/>
  <c r="AD173" i="35"/>
  <c r="AE177" i="35"/>
  <c r="AC181" i="35"/>
  <c r="AE184" i="35"/>
  <c r="AB186" i="35"/>
  <c r="AF186" i="35"/>
  <c r="AE187" i="35"/>
  <c r="AB189" i="35"/>
  <c r="AC190" i="35"/>
  <c r="AB194" i="35"/>
  <c r="AF194" i="35"/>
  <c r="AB196" i="35"/>
  <c r="AD198" i="35"/>
  <c r="AC201" i="35"/>
  <c r="AE204" i="35"/>
  <c r="AB206" i="35"/>
  <c r="AE209" i="35"/>
  <c r="AB212" i="35"/>
  <c r="AB218" i="35"/>
  <c r="AF218" i="35"/>
  <c r="AB220" i="35"/>
  <c r="AD222" i="35"/>
  <c r="AC225" i="35"/>
  <c r="AC230" i="35"/>
  <c r="AB235" i="35"/>
  <c r="AC236" i="35"/>
  <c r="AE239" i="35"/>
  <c r="AF242" i="35"/>
  <c r="AB243" i="35"/>
  <c r="AC244" i="35"/>
  <c r="AF424" i="35"/>
  <c r="AB425" i="35"/>
  <c r="AC426" i="35"/>
  <c r="AE429" i="35"/>
  <c r="AE430" i="35"/>
  <c r="AF432" i="35"/>
  <c r="AB433" i="35"/>
  <c r="AE434" i="35"/>
  <c r="AD435" i="35"/>
  <c r="AB442" i="35"/>
  <c r="AC444" i="35"/>
  <c r="AE444" i="35"/>
  <c r="AF444" i="35"/>
  <c r="AB446" i="35"/>
  <c r="AC456" i="35"/>
  <c r="AB456" i="35"/>
  <c r="AE456" i="35"/>
  <c r="AD458" i="35"/>
  <c r="AC460" i="35"/>
  <c r="AF460" i="35"/>
  <c r="AB460" i="35"/>
  <c r="AE460" i="35"/>
  <c r="AD462" i="35"/>
  <c r="AC464" i="35"/>
  <c r="AF464" i="35"/>
  <c r="AB464" i="35"/>
  <c r="AE464" i="35"/>
  <c r="AD466" i="35"/>
  <c r="AC468" i="35"/>
  <c r="AF468" i="35"/>
  <c r="AB468" i="35"/>
  <c r="AE468" i="35"/>
  <c r="AD470" i="35"/>
  <c r="AC472" i="35"/>
  <c r="AF472" i="35"/>
  <c r="AB472" i="35"/>
  <c r="AE472" i="35"/>
  <c r="AD474" i="35"/>
  <c r="AD476" i="35"/>
  <c r="AC478" i="35"/>
  <c r="AF478" i="35"/>
  <c r="AB478" i="35"/>
  <c r="AE478" i="35"/>
  <c r="AD480" i="35"/>
  <c r="AC502" i="35"/>
  <c r="AF502" i="35"/>
  <c r="AB502" i="35"/>
  <c r="AE502" i="35"/>
  <c r="AC506" i="35"/>
  <c r="AC507" i="35"/>
  <c r="AF507" i="35"/>
  <c r="AB507" i="35"/>
  <c r="AE507" i="35"/>
  <c r="AE512" i="35"/>
  <c r="AB514" i="35"/>
  <c r="AE514" i="35"/>
  <c r="AD514" i="35"/>
  <c r="AD515" i="35"/>
  <c r="AC515" i="35"/>
  <c r="AB515" i="35"/>
  <c r="AC518" i="35"/>
  <c r="AE519" i="35"/>
  <c r="AB524" i="35"/>
  <c r="AE524" i="35"/>
  <c r="AD524" i="35"/>
  <c r="AD525" i="35"/>
  <c r="AC525" i="35"/>
  <c r="AB525" i="35"/>
  <c r="AC528" i="35"/>
  <c r="AC530" i="35"/>
  <c r="AE531" i="35"/>
  <c r="AB534" i="35"/>
  <c r="AE534" i="35"/>
  <c r="AD534" i="35"/>
  <c r="AD535" i="35"/>
  <c r="AC535" i="35"/>
  <c r="AB535" i="35"/>
  <c r="AC538" i="35"/>
  <c r="AD550" i="35"/>
  <c r="AC554" i="35"/>
  <c r="AF554" i="35"/>
  <c r="AB554" i="35"/>
  <c r="AD562" i="35"/>
  <c r="AC567" i="35"/>
  <c r="AF567" i="35"/>
  <c r="AB567" i="35"/>
  <c r="AE567" i="35"/>
  <c r="AD569" i="35"/>
  <c r="AC571" i="35"/>
  <c r="AB571" i="35"/>
  <c r="AC573" i="35"/>
  <c r="AF573" i="35"/>
  <c r="AB573" i="35"/>
  <c r="AD579" i="35"/>
  <c r="AD581" i="35"/>
  <c r="AC585" i="35"/>
  <c r="AF585" i="35"/>
  <c r="AB585" i="35"/>
  <c r="AE585" i="35"/>
  <c r="AD587" i="35"/>
  <c r="AC589" i="35"/>
  <c r="AF589" i="35"/>
  <c r="AB589" i="35"/>
  <c r="AE589" i="35"/>
  <c r="AD592" i="35"/>
  <c r="AD602" i="35"/>
  <c r="AC602" i="35"/>
  <c r="AB602" i="35"/>
  <c r="AD611" i="35"/>
  <c r="AC621" i="35"/>
  <c r="AF621" i="35"/>
  <c r="AB621" i="35"/>
  <c r="AC625" i="35"/>
  <c r="AF625" i="35"/>
  <c r="AG625" i="35" s="1"/>
  <c r="AB625" i="35"/>
  <c r="AC631" i="35"/>
  <c r="AF631" i="35"/>
  <c r="AG631" i="35" s="1"/>
  <c r="AB631" i="35"/>
  <c r="AC634" i="35"/>
  <c r="AF634" i="35"/>
  <c r="AG634" i="35" s="1"/>
  <c r="AI634" i="35" s="1"/>
  <c r="AB634" i="35"/>
  <c r="AC637" i="35"/>
  <c r="AF637" i="35"/>
  <c r="AB637" i="35"/>
  <c r="AE637" i="35"/>
  <c r="AD639" i="35"/>
  <c r="AC645" i="35"/>
  <c r="AF645" i="35"/>
  <c r="AB645" i="35"/>
  <c r="AC647" i="35"/>
  <c r="AF647" i="35"/>
  <c r="AB647" i="35"/>
  <c r="AC650" i="35"/>
  <c r="AC652" i="35"/>
  <c r="AE655" i="35"/>
  <c r="AC657" i="35"/>
  <c r="AF657" i="35"/>
  <c r="AB657" i="35"/>
  <c r="AC662" i="35"/>
  <c r="AF662" i="35"/>
  <c r="AB662" i="35"/>
  <c r="AD670" i="35"/>
  <c r="AD672" i="35"/>
  <c r="AC672" i="35"/>
  <c r="AB672" i="35"/>
  <c r="AC675" i="35"/>
  <c r="AE676" i="35"/>
  <c r="AB679" i="35"/>
  <c r="AE679" i="35"/>
  <c r="AD679" i="35"/>
  <c r="AD680" i="35"/>
  <c r="AC680" i="35"/>
  <c r="AB680" i="35"/>
  <c r="AC683" i="35"/>
  <c r="AB687" i="35"/>
  <c r="AE687" i="35"/>
  <c r="AD687" i="35"/>
  <c r="AD688" i="35"/>
  <c r="AC688" i="35"/>
  <c r="AB688" i="35"/>
  <c r="AC691" i="35"/>
  <c r="AE692" i="35"/>
  <c r="AB695" i="35"/>
  <c r="AE695" i="35"/>
  <c r="AD695" i="35"/>
  <c r="AD696" i="35"/>
  <c r="AC696" i="35"/>
  <c r="AB696" i="35"/>
  <c r="AD699" i="35"/>
  <c r="AB771" i="35"/>
  <c r="AE771" i="35"/>
  <c r="AD771" i="35"/>
  <c r="AE774" i="35"/>
  <c r="AE775" i="35"/>
  <c r="AB781" i="35"/>
  <c r="AC781" i="35"/>
  <c r="AF781" i="35"/>
  <c r="AG781" i="35" s="1"/>
  <c r="AI781" i="35" s="1"/>
  <c r="AC782" i="35"/>
  <c r="AF782" i="35"/>
  <c r="AB782" i="35"/>
  <c r="AC788" i="35"/>
  <c r="AC795" i="35"/>
  <c r="AF795" i="35"/>
  <c r="AB795" i="35"/>
  <c r="AD802" i="35"/>
  <c r="AD809" i="35"/>
  <c r="AC811" i="35"/>
  <c r="AD811" i="35"/>
  <c r="AB811" i="35"/>
  <c r="AB827" i="35"/>
  <c r="AB829" i="35"/>
  <c r="AD829" i="35"/>
  <c r="AD836" i="35"/>
  <c r="AE839" i="35"/>
  <c r="AD839" i="35"/>
  <c r="AC839" i="35"/>
  <c r="AB839" i="35"/>
  <c r="AE910" i="35"/>
  <c r="AC910" i="35"/>
  <c r="AD910" i="35"/>
  <c r="AB910" i="35"/>
  <c r="AF918" i="35"/>
  <c r="AE926" i="35"/>
  <c r="AC926" i="35"/>
  <c r="AD926" i="35"/>
  <c r="AB926" i="35"/>
  <c r="AC931" i="35"/>
  <c r="AE931" i="35"/>
  <c r="AD931" i="35"/>
  <c r="AB931" i="35"/>
  <c r="AF936" i="35"/>
  <c r="AE944" i="35"/>
  <c r="AC944" i="35"/>
  <c r="AD944" i="35"/>
  <c r="AB944" i="35"/>
  <c r="AF960" i="35"/>
  <c r="AD976" i="35"/>
  <c r="AB976" i="35"/>
  <c r="AE976" i="35"/>
  <c r="AC976" i="35"/>
  <c r="AC1001" i="35"/>
  <c r="AF1001" i="35"/>
  <c r="AB1001" i="35"/>
  <c r="AE1001" i="35"/>
  <c r="AD1001" i="35"/>
  <c r="AC1011" i="35"/>
  <c r="AF1011" i="35"/>
  <c r="AB1011" i="35"/>
  <c r="AE1011" i="35"/>
  <c r="AD1011" i="35"/>
  <c r="AC1018" i="35"/>
  <c r="AF1018" i="35"/>
  <c r="AB1018" i="35"/>
  <c r="AE1018" i="35"/>
  <c r="AD1018" i="35"/>
  <c r="AB1098" i="35"/>
  <c r="AE1098" i="35"/>
  <c r="AD1098" i="35"/>
  <c r="AC1098" i="35"/>
  <c r="AD1117" i="35"/>
  <c r="AC1117" i="35"/>
  <c r="AB1117" i="35"/>
  <c r="AE1117" i="35"/>
  <c r="AE1131" i="35"/>
  <c r="AD1131" i="35"/>
  <c r="AC1131" i="35"/>
  <c r="AB1131" i="35"/>
  <c r="AF1131" i="35"/>
  <c r="AC1156" i="35"/>
  <c r="AD1156" i="35"/>
  <c r="AB1156" i="35"/>
  <c r="AB1215" i="35"/>
  <c r="AC1215" i="35"/>
  <c r="AD1215" i="35"/>
  <c r="AD1258" i="35"/>
  <c r="AC1258" i="35"/>
  <c r="AB1258" i="35"/>
  <c r="AF1258" i="35"/>
  <c r="AC1306" i="35"/>
  <c r="AB1306" i="35"/>
  <c r="AE1306" i="35"/>
  <c r="AD1306" i="35"/>
  <c r="AC1469" i="35"/>
  <c r="AB1469" i="35"/>
  <c r="AE1469" i="35"/>
  <c r="AD1469" i="35"/>
  <c r="AB1641" i="35"/>
  <c r="AD1641" i="35"/>
  <c r="AE1641" i="35"/>
  <c r="AC1641" i="35"/>
  <c r="AD7" i="35"/>
  <c r="AD9" i="35"/>
  <c r="AD11" i="35"/>
  <c r="AD13" i="35"/>
  <c r="AD15" i="35"/>
  <c r="AD17" i="35"/>
  <c r="AD21" i="35"/>
  <c r="AD25" i="35"/>
  <c r="AD29" i="35"/>
  <c r="AD35" i="35"/>
  <c r="AD39" i="35"/>
  <c r="AD41" i="35"/>
  <c r="AD45" i="35"/>
  <c r="AD49" i="35"/>
  <c r="AD51" i="35"/>
  <c r="AB52" i="35"/>
  <c r="AF58" i="35"/>
  <c r="AD59" i="35"/>
  <c r="AB60" i="35"/>
  <c r="AB62" i="35"/>
  <c r="AF62" i="35"/>
  <c r="AD63" i="35"/>
  <c r="AB66" i="35"/>
  <c r="AF66" i="35"/>
  <c r="AF70" i="35"/>
  <c r="AD71" i="35"/>
  <c r="AB72" i="35"/>
  <c r="AF74" i="35"/>
  <c r="AD75" i="35"/>
  <c r="AF76" i="35"/>
  <c r="AD77" i="35"/>
  <c r="AB78" i="35"/>
  <c r="AF78" i="35"/>
  <c r="AF80" i="35"/>
  <c r="AD81" i="35"/>
  <c r="AB82" i="35"/>
  <c r="AB86" i="35"/>
  <c r="AB90" i="35"/>
  <c r="AB94" i="35"/>
  <c r="AF100" i="35"/>
  <c r="AF110" i="35"/>
  <c r="AB111" i="35"/>
  <c r="AC113" i="35"/>
  <c r="AD114" i="35"/>
  <c r="AE115" i="35"/>
  <c r="AF118" i="35"/>
  <c r="AB119" i="35"/>
  <c r="AC121" i="35"/>
  <c r="AD122" i="35"/>
  <c r="AE123" i="35"/>
  <c r="AF126" i="35"/>
  <c r="AB127" i="35"/>
  <c r="AC129" i="35"/>
  <c r="AD130" i="35"/>
  <c r="AF134" i="35"/>
  <c r="AB135" i="35"/>
  <c r="AD136" i="35"/>
  <c r="AE137" i="35"/>
  <c r="AF138" i="35"/>
  <c r="AB140" i="35"/>
  <c r="AD141" i="35"/>
  <c r="AD142" i="35"/>
  <c r="AC145" i="35"/>
  <c r="AC146" i="35"/>
  <c r="AB150" i="35"/>
  <c r="AD151" i="35"/>
  <c r="AD152" i="35"/>
  <c r="AF155" i="35"/>
  <c r="AE156" i="35"/>
  <c r="AD158" i="35"/>
  <c r="AF161" i="35"/>
  <c r="AE162" i="35"/>
  <c r="AD164" i="35"/>
  <c r="AC165" i="35"/>
  <c r="AE167" i="35"/>
  <c r="AF168" i="35"/>
  <c r="AB169" i="35"/>
  <c r="AD171" i="35"/>
  <c r="AE172" i="35"/>
  <c r="AF173" i="35"/>
  <c r="AE176" i="35"/>
  <c r="AF177" i="35"/>
  <c r="AD181" i="35"/>
  <c r="AD182" i="35"/>
  <c r="AC189" i="35"/>
  <c r="AD190" i="35"/>
  <c r="AE191" i="35"/>
  <c r="AD196" i="35"/>
  <c r="AE197" i="35"/>
  <c r="AF198" i="35"/>
  <c r="AD201" i="35"/>
  <c r="AD202" i="35"/>
  <c r="AC206" i="35"/>
  <c r="AF209" i="35"/>
  <c r="AD212" i="35"/>
  <c r="AD220" i="35"/>
  <c r="AE221" i="35"/>
  <c r="AF222" i="35"/>
  <c r="AD225" i="35"/>
  <c r="AF229" i="35"/>
  <c r="AD230" i="35"/>
  <c r="AD231" i="35"/>
  <c r="AC234" i="35"/>
  <c r="AC235" i="35"/>
  <c r="AD236" i="35"/>
  <c r="AF240" i="35"/>
  <c r="AB241" i="35"/>
  <c r="AC243" i="35"/>
  <c r="AD244" i="35"/>
  <c r="AF248" i="35"/>
  <c r="AB249" i="35"/>
  <c r="AC425" i="35"/>
  <c r="AD426" i="35"/>
  <c r="AE427" i="35"/>
  <c r="AF430" i="35"/>
  <c r="AB431" i="35"/>
  <c r="AF435" i="35"/>
  <c r="AE436" i="35"/>
  <c r="AB438" i="35"/>
  <c r="AB440" i="35"/>
  <c r="AB441" i="35"/>
  <c r="AD442" i="35"/>
  <c r="AE443" i="35"/>
  <c r="AC443" i="35"/>
  <c r="AF443" i="35"/>
  <c r="AB445" i="35"/>
  <c r="AD446" i="35"/>
  <c r="AC448" i="35"/>
  <c r="AF448" i="35"/>
  <c r="AB448" i="35"/>
  <c r="AE448" i="35"/>
  <c r="AD450" i="35"/>
  <c r="AC452" i="35"/>
  <c r="AF452" i="35"/>
  <c r="AB452" i="35"/>
  <c r="AE452" i="35"/>
  <c r="AD454" i="35"/>
  <c r="AB455" i="35"/>
  <c r="AF456" i="35"/>
  <c r="AC482" i="35"/>
  <c r="AF482" i="35"/>
  <c r="AB482" i="35"/>
  <c r="AE482" i="35"/>
  <c r="AD484" i="35"/>
  <c r="AC486" i="35"/>
  <c r="AF486" i="35"/>
  <c r="AB486" i="35"/>
  <c r="AE486" i="35"/>
  <c r="AD488" i="35"/>
  <c r="AC490" i="35"/>
  <c r="AF490" i="35"/>
  <c r="AB490" i="35"/>
  <c r="AE490" i="35"/>
  <c r="AD492" i="35"/>
  <c r="AC494" i="35"/>
  <c r="AF494" i="35"/>
  <c r="AB494" i="35"/>
  <c r="AE494" i="35"/>
  <c r="AD496" i="35"/>
  <c r="AC498" i="35"/>
  <c r="AF498" i="35"/>
  <c r="AB498" i="35"/>
  <c r="AE498" i="35"/>
  <c r="AD504" i="35"/>
  <c r="AD508" i="35"/>
  <c r="AC508" i="35"/>
  <c r="AB508" i="35"/>
  <c r="AC510" i="35"/>
  <c r="AC511" i="35"/>
  <c r="AF511" i="35"/>
  <c r="AB511" i="35"/>
  <c r="AE511" i="35"/>
  <c r="AF514" i="35"/>
  <c r="AF515" i="35"/>
  <c r="AC516" i="35"/>
  <c r="AE517" i="35"/>
  <c r="AB520" i="35"/>
  <c r="AD520" i="35"/>
  <c r="AB522" i="35"/>
  <c r="AE522" i="35"/>
  <c r="AD522" i="35"/>
  <c r="AD523" i="35"/>
  <c r="AC523" i="35"/>
  <c r="AB523" i="35"/>
  <c r="AF524" i="35"/>
  <c r="AF525" i="35"/>
  <c r="AC526" i="35"/>
  <c r="AB532" i="35"/>
  <c r="AE532" i="35"/>
  <c r="AD532" i="35"/>
  <c r="AD533" i="35"/>
  <c r="AC533" i="35"/>
  <c r="AB533" i="35"/>
  <c r="AF534" i="35"/>
  <c r="AF535" i="35"/>
  <c r="AC566" i="35"/>
  <c r="AB566" i="35"/>
  <c r="AC583" i="35"/>
  <c r="AF583" i="35"/>
  <c r="AG583" i="35" s="1"/>
  <c r="AI583" i="35" s="1"/>
  <c r="AB583" i="35"/>
  <c r="AC596" i="35"/>
  <c r="AF596" i="35"/>
  <c r="AB596" i="35"/>
  <c r="AE596" i="35"/>
  <c r="AF602" i="35"/>
  <c r="AC615" i="35"/>
  <c r="AF615" i="35"/>
  <c r="AB615" i="35"/>
  <c r="AC619" i="35"/>
  <c r="AF619" i="35"/>
  <c r="AB619" i="35"/>
  <c r="AE619" i="35"/>
  <c r="AC641" i="35"/>
  <c r="AF641" i="35"/>
  <c r="AB641" i="35"/>
  <c r="AC643" i="35"/>
  <c r="AF643" i="35"/>
  <c r="AB643" i="35"/>
  <c r="AB654" i="35"/>
  <c r="AD654" i="35"/>
  <c r="AC656" i="35"/>
  <c r="AB656" i="35"/>
  <c r="AF672" i="35"/>
  <c r="AB677" i="35"/>
  <c r="AE677" i="35"/>
  <c r="AD677" i="35"/>
  <c r="AD678" i="35"/>
  <c r="AC678" i="35"/>
  <c r="AB678" i="35"/>
  <c r="AF679" i="35"/>
  <c r="AF680" i="35"/>
  <c r="AB685" i="35"/>
  <c r="AE685" i="35"/>
  <c r="AD685" i="35"/>
  <c r="AD686" i="35"/>
  <c r="AC686" i="35"/>
  <c r="AB686" i="35"/>
  <c r="AF687" i="35"/>
  <c r="AF688" i="35"/>
  <c r="AB693" i="35"/>
  <c r="AE693" i="35"/>
  <c r="AD693" i="35"/>
  <c r="AD694" i="35"/>
  <c r="AC694" i="35"/>
  <c r="AB694" i="35"/>
  <c r="AF695" i="35"/>
  <c r="AF696" i="35"/>
  <c r="AC700" i="35"/>
  <c r="AB700" i="35"/>
  <c r="AB777" i="35"/>
  <c r="AE777" i="35"/>
  <c r="AD777" i="35"/>
  <c r="AC777" i="35"/>
  <c r="AD803" i="35"/>
  <c r="AC803" i="35"/>
  <c r="AB803" i="35"/>
  <c r="AB804" i="35"/>
  <c r="AD804" i="35"/>
  <c r="AC804" i="35"/>
  <c r="AF811" i="35"/>
  <c r="AE821" i="35"/>
  <c r="AF821" i="35"/>
  <c r="AD821" i="35"/>
  <c r="AC821" i="35"/>
  <c r="AC847" i="35"/>
  <c r="AD847" i="35"/>
  <c r="AB847" i="35"/>
  <c r="AE848" i="35"/>
  <c r="AC848" i="35"/>
  <c r="AB848" i="35"/>
  <c r="AF848" i="35"/>
  <c r="AD861" i="35"/>
  <c r="AB861" i="35"/>
  <c r="AC861" i="35"/>
  <c r="AC868" i="35"/>
  <c r="AD868" i="35"/>
  <c r="AB868" i="35"/>
  <c r="AF868" i="35"/>
  <c r="AE906" i="35"/>
  <c r="AC906" i="35"/>
  <c r="AD906" i="35"/>
  <c r="AB906" i="35"/>
  <c r="AE922" i="35"/>
  <c r="AC922" i="35"/>
  <c r="AD922" i="35"/>
  <c r="AB922" i="35"/>
  <c r="AE940" i="35"/>
  <c r="AC940" i="35"/>
  <c r="AD940" i="35"/>
  <c r="AB940" i="35"/>
  <c r="AE982" i="35"/>
  <c r="AC982" i="35"/>
  <c r="AD982" i="35"/>
  <c r="AB982" i="35"/>
  <c r="R1007" i="35"/>
  <c r="AC1005" i="35"/>
  <c r="AF1005" i="35"/>
  <c r="AB1005" i="35"/>
  <c r="AD1005" i="35"/>
  <c r="AC1022" i="35"/>
  <c r="AF1022" i="35"/>
  <c r="AB1022" i="35"/>
  <c r="AE1022" i="35"/>
  <c r="AD1022" i="35"/>
  <c r="AB1030" i="35"/>
  <c r="AD1030" i="35"/>
  <c r="AC1030" i="35"/>
  <c r="AB1065" i="35"/>
  <c r="AD1065" i="35"/>
  <c r="AC1065" i="35"/>
  <c r="AD1091" i="35"/>
  <c r="AC1091" i="35"/>
  <c r="AB1091" i="35"/>
  <c r="AE1091" i="35"/>
  <c r="AB1108" i="35"/>
  <c r="AE1108" i="35"/>
  <c r="AD1108" i="35"/>
  <c r="AC1108" i="35"/>
  <c r="AE1135" i="35"/>
  <c r="AB1135" i="35"/>
  <c r="AF1135" i="35"/>
  <c r="AD1135" i="35"/>
  <c r="AC1135" i="35"/>
  <c r="AD1139" i="35"/>
  <c r="AC1139" i="35"/>
  <c r="AF1139" i="35"/>
  <c r="AB1139" i="35"/>
  <c r="AB1591" i="35"/>
  <c r="AE1591" i="35"/>
  <c r="AD1591" i="35"/>
  <c r="AC1591" i="35"/>
  <c r="AC447" i="35"/>
  <c r="AC449" i="35"/>
  <c r="AC451" i="35"/>
  <c r="AC453" i="35"/>
  <c r="AC457" i="35"/>
  <c r="AC459" i="35"/>
  <c r="AC461" i="35"/>
  <c r="AC463" i="35"/>
  <c r="AC465" i="35"/>
  <c r="AC467" i="35"/>
  <c r="AC469" i="35"/>
  <c r="AC471" i="35"/>
  <c r="AC473" i="35"/>
  <c r="AC475" i="35"/>
  <c r="AC477" i="35"/>
  <c r="AC479" i="35"/>
  <c r="AC481" i="35"/>
  <c r="AC483" i="35"/>
  <c r="AC485" i="35"/>
  <c r="AC487" i="35"/>
  <c r="AC489" i="35"/>
  <c r="AC491" i="35"/>
  <c r="AC493" i="35"/>
  <c r="AC495" i="35"/>
  <c r="AC497" i="35"/>
  <c r="AC499" i="35"/>
  <c r="AC503" i="35"/>
  <c r="AC505" i="35"/>
  <c r="AC509" i="35"/>
  <c r="AC513" i="35"/>
  <c r="AC539" i="35"/>
  <c r="AB540" i="35"/>
  <c r="AB541" i="35"/>
  <c r="AB542" i="35"/>
  <c r="AB543" i="35"/>
  <c r="AB544" i="35"/>
  <c r="AB545" i="35"/>
  <c r="AC548" i="35"/>
  <c r="AB549" i="35"/>
  <c r="AC552" i="35"/>
  <c r="AB553" i="35"/>
  <c r="AC556" i="35"/>
  <c r="AB557" i="35"/>
  <c r="AC560" i="35"/>
  <c r="AB561" i="35"/>
  <c r="AC564" i="35"/>
  <c r="AB565" i="35"/>
  <c r="AC568" i="35"/>
  <c r="AC570" i="35"/>
  <c r="AC572" i="35"/>
  <c r="AC574" i="35"/>
  <c r="AC576" i="35"/>
  <c r="AC578" i="35"/>
  <c r="AC580" i="35"/>
  <c r="AC582" i="35"/>
  <c r="AC584" i="35"/>
  <c r="AC586" i="35"/>
  <c r="AC588" i="35"/>
  <c r="AC590" i="35"/>
  <c r="AB591" i="35"/>
  <c r="AD593" i="35"/>
  <c r="AC594" i="35"/>
  <c r="AD597" i="35"/>
  <c r="AC598" i="35"/>
  <c r="AD601" i="35"/>
  <c r="AD604" i="35"/>
  <c r="AC605" i="35"/>
  <c r="AD608" i="35"/>
  <c r="AC609" i="35"/>
  <c r="AD612" i="35"/>
  <c r="AC613" i="35"/>
  <c r="AD616" i="35"/>
  <c r="AC617" i="35"/>
  <c r="AC620" i="35"/>
  <c r="AD622" i="35"/>
  <c r="AC623" i="35"/>
  <c r="AD627" i="35"/>
  <c r="AC630" i="35"/>
  <c r="AC633" i="35"/>
  <c r="AC635" i="35"/>
  <c r="AC638" i="35"/>
  <c r="AC640" i="35"/>
  <c r="AC642" i="35"/>
  <c r="AC644" i="35"/>
  <c r="AC646" i="35"/>
  <c r="AC648" i="35"/>
  <c r="AD658" i="35"/>
  <c r="AD659" i="35"/>
  <c r="AC660" i="35"/>
  <c r="AD663" i="35"/>
  <c r="AC664" i="35"/>
  <c r="AD667" i="35"/>
  <c r="AC668" i="35"/>
  <c r="AD671" i="35"/>
  <c r="AE772" i="35"/>
  <c r="AF775" i="35"/>
  <c r="AB776" i="35"/>
  <c r="AC778" i="35"/>
  <c r="AD779" i="35"/>
  <c r="AE780" i="35"/>
  <c r="AD783" i="35"/>
  <c r="AC784" i="35"/>
  <c r="AB785" i="35"/>
  <c r="AE787" i="35"/>
  <c r="AD789" i="35"/>
  <c r="AC790" i="35"/>
  <c r="AB791" i="35"/>
  <c r="AD793" i="35"/>
  <c r="AC799" i="35"/>
  <c r="AD800" i="35"/>
  <c r="AE801" i="35"/>
  <c r="AF804" i="35"/>
  <c r="AB805" i="35"/>
  <c r="AD807" i="35"/>
  <c r="AC812" i="35"/>
  <c r="AC813" i="35"/>
  <c r="AF816" i="35"/>
  <c r="AE818" i="35"/>
  <c r="AE835" i="35"/>
  <c r="AF861" i="35"/>
  <c r="AB862" i="35"/>
  <c r="AD862" i="35"/>
  <c r="AC909" i="35"/>
  <c r="AE909" i="35"/>
  <c r="AF909" i="35"/>
  <c r="AC913" i="35"/>
  <c r="AE913" i="35"/>
  <c r="AF913" i="35"/>
  <c r="AC917" i="35"/>
  <c r="AE917" i="35"/>
  <c r="AF917" i="35"/>
  <c r="AC921" i="35"/>
  <c r="AE921" i="35"/>
  <c r="AF921" i="35"/>
  <c r="AC925" i="35"/>
  <c r="AE925" i="35"/>
  <c r="AF925" i="35"/>
  <c r="AE930" i="35"/>
  <c r="AC930" i="35"/>
  <c r="AF930" i="35"/>
  <c r="AC935" i="35"/>
  <c r="AE935" i="35"/>
  <c r="AF935" i="35"/>
  <c r="AC939" i="35"/>
  <c r="AE939" i="35"/>
  <c r="AF939" i="35"/>
  <c r="AC943" i="35"/>
  <c r="AE943" i="35"/>
  <c r="AF943" i="35"/>
  <c r="AC947" i="35"/>
  <c r="AE947" i="35"/>
  <c r="AF947" i="35"/>
  <c r="AD952" i="35"/>
  <c r="AB952" i="35"/>
  <c r="AC956" i="35"/>
  <c r="AE956" i="35"/>
  <c r="AF956" i="35"/>
  <c r="AC959" i="35"/>
  <c r="AE959" i="35"/>
  <c r="AF959" i="35"/>
  <c r="AE965" i="35"/>
  <c r="AC965" i="35"/>
  <c r="AF965" i="35"/>
  <c r="AB967" i="35"/>
  <c r="AD967" i="35"/>
  <c r="AF972" i="35"/>
  <c r="AB973" i="35"/>
  <c r="AD973" i="35"/>
  <c r="AF976" i="35"/>
  <c r="AB977" i="35"/>
  <c r="AD977" i="35"/>
  <c r="AF980" i="35"/>
  <c r="AC981" i="35"/>
  <c r="AE981" i="35"/>
  <c r="AF981" i="35"/>
  <c r="AC988" i="35"/>
  <c r="AF988" i="35"/>
  <c r="AB988" i="35"/>
  <c r="AE988" i="35"/>
  <c r="AC992" i="35"/>
  <c r="AF992" i="35"/>
  <c r="AB992" i="35"/>
  <c r="AE992" i="35"/>
  <c r="AC996" i="35"/>
  <c r="AF996" i="35"/>
  <c r="AB996" i="35"/>
  <c r="AC999" i="35"/>
  <c r="AF999" i="35"/>
  <c r="AB999" i="35"/>
  <c r="AF1030" i="35"/>
  <c r="AC1031" i="35"/>
  <c r="AB1031" i="35"/>
  <c r="AF1031" i="35"/>
  <c r="AG1031" i="35" s="1"/>
  <c r="AI1031" i="35" s="1"/>
  <c r="AF1063" i="35"/>
  <c r="AD1064" i="35"/>
  <c r="AC1064" i="35"/>
  <c r="AB1064" i="35"/>
  <c r="AF1065" i="35"/>
  <c r="AB1088" i="35"/>
  <c r="AE1088" i="35"/>
  <c r="AD1088" i="35"/>
  <c r="AD1089" i="35"/>
  <c r="AC1089" i="35"/>
  <c r="AB1089" i="35"/>
  <c r="AF1090" i="35"/>
  <c r="AF1091" i="35"/>
  <c r="AB1096" i="35"/>
  <c r="AE1096" i="35"/>
  <c r="AD1096" i="35"/>
  <c r="AD1097" i="35"/>
  <c r="AC1097" i="35"/>
  <c r="AB1097" i="35"/>
  <c r="AF1098" i="35"/>
  <c r="AF1099" i="35"/>
  <c r="AF1108" i="35"/>
  <c r="AF1109" i="35"/>
  <c r="AB1114" i="35"/>
  <c r="AE1114" i="35"/>
  <c r="AD1114" i="35"/>
  <c r="AD1115" i="35"/>
  <c r="AC1115" i="35"/>
  <c r="AB1115" i="35"/>
  <c r="AF1116" i="35"/>
  <c r="AF1117" i="35"/>
  <c r="AF1119" i="35"/>
  <c r="AF1132" i="35"/>
  <c r="AF1156" i="35"/>
  <c r="AC1162" i="35"/>
  <c r="AD1162" i="35"/>
  <c r="AB1162" i="35"/>
  <c r="AC1163" i="35"/>
  <c r="AB1163" i="35"/>
  <c r="AB1204" i="35"/>
  <c r="AE1204" i="35"/>
  <c r="AD1204" i="35"/>
  <c r="AC1204" i="35"/>
  <c r="AD1212" i="35"/>
  <c r="AC1212" i="35"/>
  <c r="AB1212" i="35"/>
  <c r="AF1215" i="35"/>
  <c r="AD1238" i="35"/>
  <c r="AC1238" i="35"/>
  <c r="AB1238" i="35"/>
  <c r="AB1243" i="35"/>
  <c r="AD1243" i="35"/>
  <c r="AC1243" i="35"/>
  <c r="AB1247" i="35"/>
  <c r="AE1247" i="35"/>
  <c r="AC1247" i="35"/>
  <c r="AB1251" i="35"/>
  <c r="AE1251" i="35"/>
  <c r="AC1251" i="35"/>
  <c r="AE1256" i="35"/>
  <c r="AD1256" i="35"/>
  <c r="AC1256" i="35"/>
  <c r="AB1256" i="35"/>
  <c r="AC1332" i="35"/>
  <c r="AB1332" i="35"/>
  <c r="AE1332" i="35"/>
  <c r="AD1332" i="35"/>
  <c r="AC1346" i="35"/>
  <c r="AB1346" i="35"/>
  <c r="AE1346" i="35"/>
  <c r="AD1346" i="35"/>
  <c r="AF1415" i="35"/>
  <c r="AB1415" i="35"/>
  <c r="AE1415" i="35"/>
  <c r="AC1415" i="35"/>
  <c r="AD1415" i="35"/>
  <c r="AF1460" i="35"/>
  <c r="AB1460" i="35"/>
  <c r="AD1460" i="35"/>
  <c r="AC1460" i="35"/>
  <c r="AB1467" i="35"/>
  <c r="AD1467" i="35"/>
  <c r="AC1467" i="35"/>
  <c r="AB1612" i="35"/>
  <c r="AD1612" i="35"/>
  <c r="AE1612" i="35"/>
  <c r="AC1612" i="35"/>
  <c r="AD447" i="35"/>
  <c r="AD449" i="35"/>
  <c r="AD451" i="35"/>
  <c r="AD453" i="35"/>
  <c r="AD457" i="35"/>
  <c r="AD459" i="35"/>
  <c r="AD461" i="35"/>
  <c r="AD463" i="35"/>
  <c r="AD465" i="35"/>
  <c r="AG465" i="35" s="1"/>
  <c r="AI465" i="35" s="1"/>
  <c r="AD467" i="35"/>
  <c r="AD469" i="35"/>
  <c r="AD471" i="35"/>
  <c r="AD473" i="35"/>
  <c r="AD477" i="35"/>
  <c r="AD479" i="35"/>
  <c r="AD483" i="35"/>
  <c r="AD485" i="35"/>
  <c r="AD487" i="35"/>
  <c r="AD489" i="35"/>
  <c r="AD491" i="35"/>
  <c r="AD493" i="35"/>
  <c r="AD495" i="35"/>
  <c r="AD497" i="35"/>
  <c r="AD509" i="35"/>
  <c r="AD513" i="35"/>
  <c r="AD548" i="35"/>
  <c r="AD552" i="35"/>
  <c r="AD556" i="35"/>
  <c r="AD560" i="35"/>
  <c r="AD568" i="35"/>
  <c r="AD570" i="35"/>
  <c r="AD572" i="35"/>
  <c r="AD574" i="35"/>
  <c r="AD582" i="35"/>
  <c r="AD584" i="35"/>
  <c r="AD586" i="35"/>
  <c r="AD588" i="35"/>
  <c r="AD598" i="35"/>
  <c r="AD613" i="35"/>
  <c r="AD638" i="35"/>
  <c r="AD644" i="35"/>
  <c r="AD648" i="35"/>
  <c r="AD664" i="35"/>
  <c r="AD668" i="35"/>
  <c r="AF771" i="35"/>
  <c r="AF773" i="35"/>
  <c r="AE778" i="35"/>
  <c r="AE779" i="35"/>
  <c r="AD784" i="35"/>
  <c r="AE789" i="35"/>
  <c r="AD790" i="35"/>
  <c r="AE793" i="35"/>
  <c r="AE799" i="35"/>
  <c r="AE800" i="35"/>
  <c r="AF802" i="35"/>
  <c r="AE807" i="35"/>
  <c r="AD813" i="35"/>
  <c r="AE820" i="35"/>
  <c r="AE826" i="35"/>
  <c r="AE834" i="35"/>
  <c r="AF835" i="35"/>
  <c r="AE845" i="35"/>
  <c r="AF850" i="35"/>
  <c r="AF851" i="35"/>
  <c r="AF852" i="35"/>
  <c r="AF862" i="35"/>
  <c r="AD863" i="35"/>
  <c r="AB863" i="35"/>
  <c r="AE908" i="35"/>
  <c r="AC908" i="35"/>
  <c r="AF908" i="35"/>
  <c r="AE912" i="35"/>
  <c r="AC912" i="35"/>
  <c r="AF912" i="35"/>
  <c r="AE916" i="35"/>
  <c r="AC916" i="35"/>
  <c r="AF916" i="35"/>
  <c r="AE920" i="35"/>
  <c r="AC920" i="35"/>
  <c r="AF920" i="35"/>
  <c r="AE924" i="35"/>
  <c r="AC924" i="35"/>
  <c r="AF924" i="35"/>
  <c r="AE928" i="35"/>
  <c r="AC928" i="35"/>
  <c r="AF928" i="35"/>
  <c r="AF929" i="35"/>
  <c r="AE934" i="35"/>
  <c r="AC934" i="35"/>
  <c r="AF934" i="35"/>
  <c r="AE938" i="35"/>
  <c r="AC938" i="35"/>
  <c r="AF938" i="35"/>
  <c r="AE942" i="35"/>
  <c r="AC942" i="35"/>
  <c r="AF942" i="35"/>
  <c r="AE946" i="35"/>
  <c r="AC946" i="35"/>
  <c r="AF946" i="35"/>
  <c r="AC951" i="35"/>
  <c r="AE951" i="35"/>
  <c r="AF951" i="35"/>
  <c r="AF952" i="35"/>
  <c r="AE955" i="35"/>
  <c r="AC955" i="35"/>
  <c r="AF955" i="35"/>
  <c r="AF958" i="35"/>
  <c r="AE962" i="35"/>
  <c r="AC962" i="35"/>
  <c r="AF962" i="35"/>
  <c r="AF963" i="35"/>
  <c r="AF967" i="35"/>
  <c r="AD968" i="35"/>
  <c r="AB968" i="35"/>
  <c r="AF973" i="35"/>
  <c r="AD974" i="35"/>
  <c r="AB974" i="35"/>
  <c r="AF977" i="35"/>
  <c r="AD978" i="35"/>
  <c r="AB978" i="35"/>
  <c r="AC1003" i="35"/>
  <c r="AF1003" i="35"/>
  <c r="AB1003" i="35"/>
  <c r="AE1003" i="35"/>
  <c r="AC1008" i="35"/>
  <c r="AF1008" i="35"/>
  <c r="AB1008" i="35"/>
  <c r="AC1015" i="35"/>
  <c r="AF1015" i="35"/>
  <c r="AB1015" i="35"/>
  <c r="AE1015" i="35"/>
  <c r="AC1020" i="35"/>
  <c r="AF1020" i="35"/>
  <c r="AB1020" i="35"/>
  <c r="AE1020" i="35"/>
  <c r="AC1026" i="35"/>
  <c r="AF1026" i="35"/>
  <c r="AB1026" i="35"/>
  <c r="AE1026" i="35"/>
  <c r="AC1059" i="35"/>
  <c r="AF1059" i="35"/>
  <c r="AB1059" i="35"/>
  <c r="AE1059" i="35"/>
  <c r="AF1064" i="35"/>
  <c r="AC1069" i="35"/>
  <c r="AF1069" i="35"/>
  <c r="AB1069" i="35"/>
  <c r="AE1069" i="35"/>
  <c r="AF1088" i="35"/>
  <c r="AF1089" i="35"/>
  <c r="AB1094" i="35"/>
  <c r="AE1094" i="35"/>
  <c r="AD1094" i="35"/>
  <c r="AD1095" i="35"/>
  <c r="AC1095" i="35"/>
  <c r="AB1095" i="35"/>
  <c r="AF1096" i="35"/>
  <c r="AF1097" i="35"/>
  <c r="AB1102" i="35"/>
  <c r="AD1102" i="35"/>
  <c r="AB1104" i="35"/>
  <c r="AD1104" i="35"/>
  <c r="AB1106" i="35"/>
  <c r="AE1106" i="35"/>
  <c r="AD1106" i="35"/>
  <c r="AB1112" i="35"/>
  <c r="AE1112" i="35"/>
  <c r="AD1112" i="35"/>
  <c r="AD1113" i="35"/>
  <c r="AC1113" i="35"/>
  <c r="AB1113" i="35"/>
  <c r="AF1114" i="35"/>
  <c r="AF1115" i="35"/>
  <c r="AB1122" i="35"/>
  <c r="AD1122" i="35"/>
  <c r="AC1122" i="35"/>
  <c r="AC1151" i="35"/>
  <c r="AD1151" i="35"/>
  <c r="AB1151" i="35"/>
  <c r="AC1153" i="35"/>
  <c r="AF1153" i="35"/>
  <c r="AG1153" i="35" s="1"/>
  <c r="AI1153" i="35" s="1"/>
  <c r="AB1153" i="35"/>
  <c r="AF1162" i="35"/>
  <c r="AB1195" i="35"/>
  <c r="AC1195" i="35"/>
  <c r="AC1196" i="35"/>
  <c r="AF1196" i="35"/>
  <c r="AB1196" i="35"/>
  <c r="AD1201" i="35"/>
  <c r="AC1201" i="35"/>
  <c r="AB1201" i="35"/>
  <c r="AB1202" i="35"/>
  <c r="AD1202" i="35"/>
  <c r="AC1202" i="35"/>
  <c r="AF1204" i="35"/>
  <c r="AB1211" i="35"/>
  <c r="AD1211" i="35"/>
  <c r="AC1211" i="35"/>
  <c r="AF1212" i="35"/>
  <c r="AE1236" i="35"/>
  <c r="AD1236" i="35"/>
  <c r="AC1236" i="35"/>
  <c r="AB1236" i="35"/>
  <c r="AE1254" i="35"/>
  <c r="AD1254" i="35"/>
  <c r="AC1254" i="35"/>
  <c r="AB1254" i="35"/>
  <c r="AC1264" i="35"/>
  <c r="AB1264" i="35"/>
  <c r="AE1264" i="35"/>
  <c r="AD1264" i="35"/>
  <c r="AC1284" i="35"/>
  <c r="AB1284" i="35"/>
  <c r="AD1284" i="35"/>
  <c r="AC1301" i="35"/>
  <c r="AB1301" i="35"/>
  <c r="AE1301" i="35"/>
  <c r="AD1301" i="35"/>
  <c r="AC1473" i="35"/>
  <c r="AB1473" i="35"/>
  <c r="AE1473" i="35"/>
  <c r="AD1473" i="35"/>
  <c r="AF1539" i="35"/>
  <c r="AB1539" i="35"/>
  <c r="AC1539" i="35"/>
  <c r="AD1539" i="35"/>
  <c r="AB1580" i="35"/>
  <c r="AC1580" i="35"/>
  <c r="AE1580" i="35"/>
  <c r="AD1580" i="35"/>
  <c r="AB772" i="35"/>
  <c r="AE776" i="35"/>
  <c r="AF779" i="35"/>
  <c r="AB780" i="35"/>
  <c r="AF784" i="35"/>
  <c r="AB787" i="35"/>
  <c r="AF790" i="35"/>
  <c r="AE791" i="35"/>
  <c r="AC794" i="35"/>
  <c r="AE798" i="35"/>
  <c r="AF800" i="35"/>
  <c r="AB801" i="35"/>
  <c r="AD805" i="35"/>
  <c r="AC808" i="35"/>
  <c r="AF813" i="35"/>
  <c r="AB815" i="35"/>
  <c r="AB818" i="35"/>
  <c r="AE822" i="35"/>
  <c r="AF829" i="35"/>
  <c r="AB830" i="35"/>
  <c r="AC835" i="35"/>
  <c r="AB849" i="35"/>
  <c r="AB850" i="35"/>
  <c r="AB851" i="35"/>
  <c r="AB852" i="35"/>
  <c r="AF854" i="35"/>
  <c r="AC862" i="35"/>
  <c r="AF863" i="35"/>
  <c r="AC907" i="35"/>
  <c r="AE907" i="35"/>
  <c r="AF907" i="35"/>
  <c r="AB909" i="35"/>
  <c r="AC911" i="35"/>
  <c r="AE911" i="35"/>
  <c r="AF911" i="35"/>
  <c r="AB913" i="35"/>
  <c r="AC915" i="35"/>
  <c r="AE915" i="35"/>
  <c r="AF915" i="35"/>
  <c r="AB917" i="35"/>
  <c r="AC919" i="35"/>
  <c r="AE919" i="35"/>
  <c r="AF919" i="35"/>
  <c r="AB921" i="35"/>
  <c r="AC923" i="35"/>
  <c r="AE923" i="35"/>
  <c r="AF923" i="35"/>
  <c r="AB925" i="35"/>
  <c r="AC927" i="35"/>
  <c r="AE927" i="35"/>
  <c r="AF927" i="35"/>
  <c r="AB929" i="35"/>
  <c r="AB930" i="35"/>
  <c r="AE932" i="35"/>
  <c r="AC932" i="35"/>
  <c r="AF932" i="35"/>
  <c r="AF933" i="35"/>
  <c r="AB935" i="35"/>
  <c r="AC937" i="35"/>
  <c r="AE937" i="35"/>
  <c r="AF937" i="35"/>
  <c r="AB939" i="35"/>
  <c r="AC941" i="35"/>
  <c r="AE941" i="35"/>
  <c r="AF941" i="35"/>
  <c r="AB943" i="35"/>
  <c r="AC945" i="35"/>
  <c r="AE945" i="35"/>
  <c r="AF945" i="35"/>
  <c r="AB947" i="35"/>
  <c r="AE950" i="35"/>
  <c r="AC950" i="35"/>
  <c r="AF950" i="35"/>
  <c r="AC952" i="35"/>
  <c r="AC954" i="35"/>
  <c r="AE954" i="35"/>
  <c r="AF954" i="35"/>
  <c r="AB956" i="35"/>
  <c r="AB958" i="35"/>
  <c r="AB959" i="35"/>
  <c r="AC961" i="35"/>
  <c r="AE961" i="35"/>
  <c r="AF961" i="35"/>
  <c r="AB963" i="35"/>
  <c r="AB965" i="35"/>
  <c r="AC967" i="35"/>
  <c r="AF968" i="35"/>
  <c r="AB971" i="35"/>
  <c r="AD971" i="35"/>
  <c r="AC973" i="35"/>
  <c r="AF974" i="35"/>
  <c r="AB975" i="35"/>
  <c r="AD975" i="35"/>
  <c r="AC977" i="35"/>
  <c r="AF978" i="35"/>
  <c r="AB979" i="35"/>
  <c r="AD979" i="35"/>
  <c r="AB981" i="35"/>
  <c r="AC984" i="35"/>
  <c r="AB984" i="35"/>
  <c r="AC986" i="35"/>
  <c r="AF986" i="35"/>
  <c r="AB986" i="35"/>
  <c r="AE986" i="35"/>
  <c r="AD988" i="35"/>
  <c r="AC990" i="35"/>
  <c r="AF990" i="35"/>
  <c r="AB990" i="35"/>
  <c r="AE990" i="35"/>
  <c r="AD992" i="35"/>
  <c r="AC994" i="35"/>
  <c r="AF994" i="35"/>
  <c r="AB994" i="35"/>
  <c r="AE994" i="35"/>
  <c r="AD996" i="35"/>
  <c r="AD999" i="35"/>
  <c r="AC1036" i="35"/>
  <c r="AF1036" i="35"/>
  <c r="AG1036" i="35" s="1"/>
  <c r="AI1036" i="35" s="1"/>
  <c r="AB1036" i="35"/>
  <c r="AC1039" i="35"/>
  <c r="AF1039" i="35"/>
  <c r="AG1039" i="35" s="1"/>
  <c r="AI1039" i="35" s="1"/>
  <c r="AB1039" i="35"/>
  <c r="AC1043" i="35"/>
  <c r="AF1043" i="35"/>
  <c r="AG1043" i="35" s="1"/>
  <c r="AI1043" i="35" s="1"/>
  <c r="AB1043" i="35"/>
  <c r="AC1053" i="35"/>
  <c r="AF1053" i="35"/>
  <c r="AG1053" i="35" s="1"/>
  <c r="AI1053" i="35" s="1"/>
  <c r="AB1053" i="35"/>
  <c r="AC1056" i="35"/>
  <c r="AF1056" i="35"/>
  <c r="AB1056" i="35"/>
  <c r="AE1056" i="35"/>
  <c r="AC1088" i="35"/>
  <c r="AE1089" i="35"/>
  <c r="AB1092" i="35"/>
  <c r="AE1092" i="35"/>
  <c r="AD1092" i="35"/>
  <c r="AD1093" i="35"/>
  <c r="AC1093" i="35"/>
  <c r="AB1093" i="35"/>
  <c r="AF1094" i="35"/>
  <c r="AF1095" i="35"/>
  <c r="AC1096" i="35"/>
  <c r="AE1097" i="35"/>
  <c r="AB1100" i="35"/>
  <c r="AE1100" i="35"/>
  <c r="AD1100" i="35"/>
  <c r="AD1101" i="35"/>
  <c r="AC1101" i="35"/>
  <c r="AB1101" i="35"/>
  <c r="AF1102" i="35"/>
  <c r="AD1103" i="35"/>
  <c r="AC1103" i="35"/>
  <c r="AB1103" i="35"/>
  <c r="AF1104" i="35"/>
  <c r="AD1105" i="35"/>
  <c r="AC1105" i="35"/>
  <c r="AB1105" i="35"/>
  <c r="AF1106" i="35"/>
  <c r="AB1110" i="35"/>
  <c r="AE1110" i="35"/>
  <c r="AD1110" i="35"/>
  <c r="AD1111" i="35"/>
  <c r="AC1111" i="35"/>
  <c r="AB1111" i="35"/>
  <c r="AC1114" i="35"/>
  <c r="AE1115" i="35"/>
  <c r="AB1118" i="35"/>
  <c r="AD1118" i="35"/>
  <c r="AC1120" i="35"/>
  <c r="AF1120" i="35"/>
  <c r="AB1120" i="35"/>
  <c r="AE1120" i="35"/>
  <c r="AC1127" i="35"/>
  <c r="AF1127" i="35"/>
  <c r="AB1127" i="35"/>
  <c r="AE1141" i="35"/>
  <c r="AB1141" i="35"/>
  <c r="AF1141" i="35"/>
  <c r="AD1141" i="35"/>
  <c r="AE1145" i="35"/>
  <c r="AD1145" i="35"/>
  <c r="AC1145" i="35"/>
  <c r="AB1145" i="35"/>
  <c r="AC1146" i="35"/>
  <c r="AD1146" i="35"/>
  <c r="AB1146" i="35"/>
  <c r="AC1159" i="35"/>
  <c r="AD1159" i="35"/>
  <c r="AB1159" i="35"/>
  <c r="AC1160" i="35"/>
  <c r="AF1160" i="35"/>
  <c r="AB1160" i="35"/>
  <c r="AE1162" i="35"/>
  <c r="AD1163" i="35"/>
  <c r="AB1189" i="35"/>
  <c r="AD1189" i="35"/>
  <c r="AC1189" i="35"/>
  <c r="AB1191" i="35"/>
  <c r="AE1191" i="35"/>
  <c r="AD1191" i="35"/>
  <c r="AC1191" i="35"/>
  <c r="AE1199" i="35"/>
  <c r="AD1199" i="35"/>
  <c r="AC1199" i="35"/>
  <c r="AB1199" i="35"/>
  <c r="AB1200" i="35"/>
  <c r="AC1200" i="35"/>
  <c r="AE1200" i="35"/>
  <c r="AB1219" i="35"/>
  <c r="AC1219" i="35"/>
  <c r="AG1234" i="35"/>
  <c r="AI1234" i="35" s="1"/>
  <c r="AB1245" i="35"/>
  <c r="AE1245" i="35"/>
  <c r="AC1245" i="35"/>
  <c r="AD1247" i="35"/>
  <c r="AB1249" i="35"/>
  <c r="AE1249" i="35"/>
  <c r="AC1249" i="35"/>
  <c r="AD1251" i="35"/>
  <c r="AF1256" i="35"/>
  <c r="AB1276" i="35"/>
  <c r="AD1276" i="35"/>
  <c r="AC1276" i="35"/>
  <c r="AE1347" i="35"/>
  <c r="AD1347" i="35"/>
  <c r="AC1347" i="35"/>
  <c r="AF1347" i="35"/>
  <c r="AB1347" i="35"/>
  <c r="AC1385" i="35"/>
  <c r="AB1385" i="35"/>
  <c r="AD1385" i="35"/>
  <c r="AF1407" i="35"/>
  <c r="AB1407" i="35"/>
  <c r="AE1407" i="35"/>
  <c r="AD1407" i="35"/>
  <c r="AC1407" i="35"/>
  <c r="AF1419" i="35"/>
  <c r="AB1419" i="35"/>
  <c r="AD1419" i="35"/>
  <c r="AC1419" i="35"/>
  <c r="AE1425" i="35"/>
  <c r="AD1425" i="35"/>
  <c r="AC1425" i="35"/>
  <c r="AB1425" i="35"/>
  <c r="AC1471" i="35"/>
  <c r="AB1471" i="35"/>
  <c r="AE1471" i="35"/>
  <c r="AD1471" i="35"/>
  <c r="AE1565" i="35"/>
  <c r="AF1565" i="35"/>
  <c r="AD1565" i="35"/>
  <c r="AC1565" i="35"/>
  <c r="AB1565" i="35"/>
  <c r="AD855" i="35"/>
  <c r="AD856" i="35"/>
  <c r="AD860" i="35"/>
  <c r="AD865" i="35"/>
  <c r="AD957" i="35"/>
  <c r="AD964" i="35"/>
  <c r="AC985" i="35"/>
  <c r="AC987" i="35"/>
  <c r="AC989" i="35"/>
  <c r="AC991" i="35"/>
  <c r="AC993" i="35"/>
  <c r="AC995" i="35"/>
  <c r="AD997" i="35"/>
  <c r="AC998" i="35"/>
  <c r="AC1000" i="35"/>
  <c r="AC1002" i="35"/>
  <c r="AC1004" i="35"/>
  <c r="AB1006" i="35"/>
  <c r="AB1009" i="35"/>
  <c r="AD1012" i="35"/>
  <c r="AC1013" i="35"/>
  <c r="AD1016" i="35"/>
  <c r="AC1017" i="35"/>
  <c r="AC1019" i="35"/>
  <c r="AC1021" i="35"/>
  <c r="AD1023" i="35"/>
  <c r="AC1024" i="35"/>
  <c r="AD1027" i="35"/>
  <c r="AC1028" i="35"/>
  <c r="AC1034" i="35"/>
  <c r="AC1038" i="35"/>
  <c r="AC1040" i="35"/>
  <c r="AD1046" i="35"/>
  <c r="AC1049" i="35"/>
  <c r="AD1054" i="35"/>
  <c r="AC1055" i="35"/>
  <c r="AC1057" i="35"/>
  <c r="AD1060" i="35"/>
  <c r="AC1061" i="35"/>
  <c r="AD1066" i="35"/>
  <c r="AC1067" i="35"/>
  <c r="AD1070" i="35"/>
  <c r="AC1071" i="35"/>
  <c r="AE1121" i="35"/>
  <c r="AF1122" i="35"/>
  <c r="AD1125" i="35"/>
  <c r="AE1126" i="35"/>
  <c r="AD1128" i="35"/>
  <c r="AC1129" i="35"/>
  <c r="AD1136" i="35"/>
  <c r="AC1137" i="35"/>
  <c r="AE1140" i="35"/>
  <c r="AD1142" i="35"/>
  <c r="AC1143" i="35"/>
  <c r="AC1149" i="35"/>
  <c r="AC1158" i="35"/>
  <c r="AF1163" i="35"/>
  <c r="AD1165" i="35"/>
  <c r="AF1189" i="35"/>
  <c r="AC1192" i="35"/>
  <c r="AD1193" i="35"/>
  <c r="AE1194" i="35"/>
  <c r="AD1197" i="35"/>
  <c r="AC1198" i="35"/>
  <c r="AF1202" i="35"/>
  <c r="AB1203" i="35"/>
  <c r="AC1205" i="35"/>
  <c r="AD1207" i="35"/>
  <c r="AC1208" i="35"/>
  <c r="AC1213" i="35"/>
  <c r="AD1214" i="35"/>
  <c r="AF1216" i="35"/>
  <c r="AB1217" i="35"/>
  <c r="AB1218" i="35"/>
  <c r="AC1220" i="35"/>
  <c r="AC1223" i="35"/>
  <c r="AB1223" i="35"/>
  <c r="AC1224" i="35"/>
  <c r="AF1238" i="35"/>
  <c r="AC1260" i="35"/>
  <c r="AB1260" i="35"/>
  <c r="AF1264" i="35"/>
  <c r="AB1265" i="35"/>
  <c r="AE1265" i="35"/>
  <c r="AB1268" i="35"/>
  <c r="AC1272" i="35"/>
  <c r="AF1276" i="35"/>
  <c r="AF1284" i="35"/>
  <c r="AC1288" i="35"/>
  <c r="AB1288" i="35"/>
  <c r="AE1299" i="35"/>
  <c r="AD1299" i="35"/>
  <c r="AC1299" i="35"/>
  <c r="AF1301" i="35"/>
  <c r="AF1306" i="35"/>
  <c r="AC1313" i="35"/>
  <c r="AB1313" i="35"/>
  <c r="AC1323" i="35"/>
  <c r="AB1323" i="35"/>
  <c r="AC1327" i="35"/>
  <c r="AB1327" i="35"/>
  <c r="AE1327" i="35"/>
  <c r="AF1332" i="35"/>
  <c r="AC1342" i="35"/>
  <c r="AB1342" i="35"/>
  <c r="AE1342" i="35"/>
  <c r="AD1343" i="35"/>
  <c r="AC1343" i="35"/>
  <c r="AF1343" i="35"/>
  <c r="AB1345" i="35"/>
  <c r="AF1346" i="35"/>
  <c r="AC1348" i="35"/>
  <c r="AB1348" i="35"/>
  <c r="AE1348" i="35"/>
  <c r="AF1354" i="35"/>
  <c r="AB1354" i="35"/>
  <c r="AE1354" i="35"/>
  <c r="AD1354" i="35"/>
  <c r="AF1356" i="35"/>
  <c r="AB1356" i="35"/>
  <c r="AE1356" i="35"/>
  <c r="AD1356" i="35"/>
  <c r="AF1358" i="35"/>
  <c r="AB1358" i="35"/>
  <c r="AE1358" i="35"/>
  <c r="AD1358" i="35"/>
  <c r="AF1360" i="35"/>
  <c r="AB1360" i="35"/>
  <c r="AE1360" i="35"/>
  <c r="AD1360" i="35"/>
  <c r="AF1362" i="35"/>
  <c r="AB1362" i="35"/>
  <c r="AD1362" i="35"/>
  <c r="AC1376" i="35"/>
  <c r="AD1376" i="35"/>
  <c r="AB1376" i="35"/>
  <c r="AC1381" i="35"/>
  <c r="AB1381" i="35"/>
  <c r="AD1381" i="35"/>
  <c r="AC1390" i="35"/>
  <c r="AB1390" i="35"/>
  <c r="AF1390" i="35"/>
  <c r="AD1390" i="35"/>
  <c r="AF1417" i="35"/>
  <c r="AB1417" i="35"/>
  <c r="AD1417" i="35"/>
  <c r="AF1421" i="35"/>
  <c r="AB1421" i="35"/>
  <c r="AE1421" i="35"/>
  <c r="AD1421" i="35"/>
  <c r="AB1477" i="35"/>
  <c r="AD1477" i="35"/>
  <c r="AC1477" i="35"/>
  <c r="AD1518" i="35"/>
  <c r="AC1518" i="35"/>
  <c r="AB1518" i="35"/>
  <c r="AE1518" i="35"/>
  <c r="AC1538" i="35"/>
  <c r="AB1538" i="35"/>
  <c r="AD1538" i="35"/>
  <c r="AE1569" i="35"/>
  <c r="AC1569" i="35"/>
  <c r="AB1569" i="35"/>
  <c r="AF1569" i="35"/>
  <c r="AD1569" i="35"/>
  <c r="AC1618" i="35"/>
  <c r="AD1618" i="35"/>
  <c r="AB1618" i="35"/>
  <c r="AF1618" i="35"/>
  <c r="AC1723" i="35"/>
  <c r="AE1723" i="35"/>
  <c r="AD1723" i="35"/>
  <c r="AB1723" i="35"/>
  <c r="AF1723" i="35"/>
  <c r="AD985" i="35"/>
  <c r="AD987" i="35"/>
  <c r="AD989" i="35"/>
  <c r="AD991" i="35"/>
  <c r="AD993" i="35"/>
  <c r="AD995" i="35"/>
  <c r="AD1000" i="35"/>
  <c r="AD1002" i="35"/>
  <c r="AD1004" i="35"/>
  <c r="AC1006" i="35"/>
  <c r="AC1009" i="35"/>
  <c r="AD1013" i="35"/>
  <c r="AD1017" i="35"/>
  <c r="AD1019" i="35"/>
  <c r="AD1021" i="35"/>
  <c r="AD1024" i="35"/>
  <c r="AD1028" i="35"/>
  <c r="AD1061" i="35"/>
  <c r="AD1067" i="35"/>
  <c r="AE1125" i="35"/>
  <c r="AE1128" i="35"/>
  <c r="AD1129" i="35"/>
  <c r="AE1136" i="35"/>
  <c r="AD1137" i="35"/>
  <c r="AE1142" i="35"/>
  <c r="AD1143" i="35"/>
  <c r="AE1192" i="35"/>
  <c r="AE1193" i="35"/>
  <c r="AF1195" i="35"/>
  <c r="AG1195" i="35" s="1"/>
  <c r="AI1195" i="35" s="1"/>
  <c r="AE1198" i="35"/>
  <c r="AF1200" i="35"/>
  <c r="AD1205" i="35"/>
  <c r="AE1207" i="35"/>
  <c r="AF1213" i="35"/>
  <c r="AG1213" i="35" s="1"/>
  <c r="AI1213" i="35" s="1"/>
  <c r="AF1214" i="35"/>
  <c r="AF1219" i="35"/>
  <c r="AG1219" i="35" s="1"/>
  <c r="AI1219" i="35" s="1"/>
  <c r="AF1245" i="35"/>
  <c r="AF1247" i="35"/>
  <c r="AF1249" i="35"/>
  <c r="AF1251" i="35"/>
  <c r="AB1261" i="35"/>
  <c r="AE1261" i="35"/>
  <c r="AC1267" i="35"/>
  <c r="AB1267" i="35"/>
  <c r="AC1271" i="35"/>
  <c r="AB1271" i="35"/>
  <c r="AC1292" i="35"/>
  <c r="AB1292" i="35"/>
  <c r="AF1300" i="35"/>
  <c r="AB1300" i="35"/>
  <c r="AE1300" i="35"/>
  <c r="AD1300" i="35"/>
  <c r="AE1303" i="35"/>
  <c r="AD1303" i="35"/>
  <c r="AC1303" i="35"/>
  <c r="AE1325" i="35"/>
  <c r="AD1325" i="35"/>
  <c r="AC1325" i="35"/>
  <c r="AF1327" i="35"/>
  <c r="AC1329" i="35"/>
  <c r="AB1329" i="35"/>
  <c r="AE1329" i="35"/>
  <c r="AF1342" i="35"/>
  <c r="AF1348" i="35"/>
  <c r="AC1350" i="35"/>
  <c r="AB1350" i="35"/>
  <c r="AF1364" i="35"/>
  <c r="AB1364" i="35"/>
  <c r="AE1364" i="35"/>
  <c r="AD1364" i="35"/>
  <c r="AF1366" i="35"/>
  <c r="AB1366" i="35"/>
  <c r="AE1366" i="35"/>
  <c r="AD1366" i="35"/>
  <c r="AF1368" i="35"/>
  <c r="AB1368" i="35"/>
  <c r="AE1368" i="35"/>
  <c r="AD1368" i="35"/>
  <c r="AF1376" i="35"/>
  <c r="AE1458" i="35"/>
  <c r="AD1458" i="35"/>
  <c r="AC1458" i="35"/>
  <c r="AB1458" i="35"/>
  <c r="AF1484" i="35"/>
  <c r="AB1484" i="35"/>
  <c r="AE1484" i="35"/>
  <c r="AD1484" i="35"/>
  <c r="AC1484" i="35"/>
  <c r="AF1492" i="35"/>
  <c r="AB1492" i="35"/>
  <c r="AC1492" i="35"/>
  <c r="AD1496" i="35"/>
  <c r="AC1496" i="35"/>
  <c r="AB1496" i="35"/>
  <c r="AE1496" i="35"/>
  <c r="AF1499" i="35"/>
  <c r="AB1499" i="35"/>
  <c r="AD1499" i="35"/>
  <c r="AC1499" i="35"/>
  <c r="AB1514" i="35"/>
  <c r="AD1514" i="35"/>
  <c r="AC1514" i="35"/>
  <c r="AE1514" i="35"/>
  <c r="AF1518" i="35"/>
  <c r="AC1562" i="35"/>
  <c r="AB1562" i="35"/>
  <c r="AE1562" i="35"/>
  <c r="AD1562" i="35"/>
  <c r="AD1611" i="35"/>
  <c r="AB1611" i="35"/>
  <c r="AE1611" i="35"/>
  <c r="AC1611" i="35"/>
  <c r="AB1121" i="35"/>
  <c r="AD1123" i="35"/>
  <c r="AC1126" i="35"/>
  <c r="AF1129" i="35"/>
  <c r="AE1130" i="35"/>
  <c r="AB1134" i="35"/>
  <c r="AF1137" i="35"/>
  <c r="AE1138" i="35"/>
  <c r="AB1140" i="35"/>
  <c r="AF1143" i="35"/>
  <c r="AE1144" i="35"/>
  <c r="AB1165" i="35"/>
  <c r="AB1167" i="35"/>
  <c r="AB1188" i="35"/>
  <c r="AE1190" i="35"/>
  <c r="AF1193" i="35"/>
  <c r="AB1194" i="35"/>
  <c r="AE1203" i="35"/>
  <c r="AF1205" i="35"/>
  <c r="AF1208" i="35"/>
  <c r="AG1208" i="35" s="1"/>
  <c r="AI1208" i="35" s="1"/>
  <c r="AF1220" i="35"/>
  <c r="AG1220" i="35" s="1"/>
  <c r="AI1220" i="35" s="1"/>
  <c r="AF1224" i="35"/>
  <c r="AC1234" i="35"/>
  <c r="AB1234" i="35"/>
  <c r="AC1237" i="35"/>
  <c r="AB1237" i="35"/>
  <c r="AD1244" i="35"/>
  <c r="AC1244" i="35"/>
  <c r="AD1246" i="35"/>
  <c r="AC1246" i="35"/>
  <c r="AD1248" i="35"/>
  <c r="AC1248" i="35"/>
  <c r="AD1250" i="35"/>
  <c r="AC1250" i="35"/>
  <c r="AC1253" i="35"/>
  <c r="AB1253" i="35"/>
  <c r="AC1255" i="35"/>
  <c r="AB1255" i="35"/>
  <c r="AC1257" i="35"/>
  <c r="AB1257" i="35"/>
  <c r="AF1261" i="35"/>
  <c r="AF1267" i="35"/>
  <c r="AF1271" i="35"/>
  <c r="AG1271" i="35" s="1"/>
  <c r="AI1271" i="35" s="1"/>
  <c r="AC1275" i="35"/>
  <c r="AB1275" i="35"/>
  <c r="AC1280" i="35"/>
  <c r="AB1280" i="35"/>
  <c r="AF1292" i="35"/>
  <c r="AG1292" i="35" s="1"/>
  <c r="AI1292" i="35" s="1"/>
  <c r="AC1304" i="35"/>
  <c r="AB1304" i="35"/>
  <c r="AE1304" i="35"/>
  <c r="AE1305" i="35"/>
  <c r="AD1305" i="35"/>
  <c r="AC1305" i="35"/>
  <c r="AC1310" i="35"/>
  <c r="AB1310" i="35"/>
  <c r="AE1310" i="35"/>
  <c r="AD1313" i="35"/>
  <c r="AD1323" i="35"/>
  <c r="AF1326" i="35"/>
  <c r="AB1326" i="35"/>
  <c r="AE1326" i="35"/>
  <c r="AD1326" i="35"/>
  <c r="AD1327" i="35"/>
  <c r="AC1344" i="35"/>
  <c r="AB1344" i="35"/>
  <c r="AE1344" i="35"/>
  <c r="AE1345" i="35"/>
  <c r="AD1345" i="35"/>
  <c r="AC1345" i="35"/>
  <c r="AC1374" i="35"/>
  <c r="AF1374" i="35"/>
  <c r="AG1374" i="35" s="1"/>
  <c r="AI1374" i="35" s="1"/>
  <c r="AB1374" i="35"/>
  <c r="AF1399" i="35"/>
  <c r="AB1399" i="35"/>
  <c r="AC1399" i="35"/>
  <c r="AF1403" i="35"/>
  <c r="AB1403" i="35"/>
  <c r="AE1403" i="35"/>
  <c r="AD1403" i="35"/>
  <c r="AC1403" i="35"/>
  <c r="AF1405" i="35"/>
  <c r="AB1405" i="35"/>
  <c r="AE1405" i="35"/>
  <c r="AC1405" i="35"/>
  <c r="AF1411" i="35"/>
  <c r="AB1411" i="35"/>
  <c r="AE1411" i="35"/>
  <c r="AD1411" i="35"/>
  <c r="AC1411" i="35"/>
  <c r="AB1427" i="35"/>
  <c r="AD1427" i="35"/>
  <c r="AG1427" i="35" s="1"/>
  <c r="AI1427" i="35" s="1"/>
  <c r="AC1427" i="35"/>
  <c r="AE1482" i="35"/>
  <c r="AD1482" i="35"/>
  <c r="AC1482" i="35"/>
  <c r="AB1482" i="35"/>
  <c r="AF1496" i="35"/>
  <c r="AB1506" i="35"/>
  <c r="AD1506" i="35"/>
  <c r="AC1506" i="35"/>
  <c r="AE1506" i="35"/>
  <c r="AB1517" i="35"/>
  <c r="AC1517" i="35"/>
  <c r="AE1517" i="35"/>
  <c r="AD1517" i="35"/>
  <c r="AC1528" i="35"/>
  <c r="AD1528" i="35"/>
  <c r="AB1528" i="35"/>
  <c r="AE1528" i="35"/>
  <c r="AE1571" i="35"/>
  <c r="AB1571" i="35"/>
  <c r="AF1571" i="35"/>
  <c r="AD1571" i="35"/>
  <c r="AC1573" i="35"/>
  <c r="AD1573" i="35"/>
  <c r="AB1573" i="35"/>
  <c r="AE1573" i="35"/>
  <c r="AB1633" i="35"/>
  <c r="AD1633" i="35"/>
  <c r="AE1633" i="35"/>
  <c r="AC1633" i="35"/>
  <c r="AD1262" i="35"/>
  <c r="AD1266" i="35"/>
  <c r="AB1279" i="35"/>
  <c r="AB1283" i="35"/>
  <c r="AB1287" i="35"/>
  <c r="AB1291" i="35"/>
  <c r="AB1298" i="35"/>
  <c r="AB1302" i="35"/>
  <c r="AD1307" i="35"/>
  <c r="AB1309" i="35"/>
  <c r="AD1311" i="35"/>
  <c r="AB1312" i="35"/>
  <c r="AB1322" i="35"/>
  <c r="AB1328" i="35"/>
  <c r="AD1330" i="35"/>
  <c r="AB1331" i="35"/>
  <c r="AB1335" i="35"/>
  <c r="AB1355" i="35"/>
  <c r="AB1357" i="35"/>
  <c r="AB1359" i="35"/>
  <c r="AB1361" i="35"/>
  <c r="AB1363" i="35"/>
  <c r="AB1365" i="35"/>
  <c r="AB1367" i="35"/>
  <c r="AB1370" i="35"/>
  <c r="AE1373" i="35"/>
  <c r="AC1377" i="35"/>
  <c r="AF1381" i="35"/>
  <c r="AF1382" i="35"/>
  <c r="AG1382" i="35" s="1"/>
  <c r="AI1382" i="35" s="1"/>
  <c r="AB1382" i="35"/>
  <c r="AF1385" i="35"/>
  <c r="AC1401" i="35"/>
  <c r="AC1409" i="35"/>
  <c r="AE1413" i="35"/>
  <c r="AD1413" i="35"/>
  <c r="AF1413" i="35"/>
  <c r="AC1424" i="35"/>
  <c r="AF1428" i="35"/>
  <c r="AB1428" i="35"/>
  <c r="AB1435" i="35"/>
  <c r="AB1437" i="35"/>
  <c r="AB1439" i="35"/>
  <c r="AB1441" i="35"/>
  <c r="AB1446" i="35"/>
  <c r="AC1447" i="35"/>
  <c r="AD1459" i="35"/>
  <c r="AD1466" i="35"/>
  <c r="AF1467" i="35"/>
  <c r="AE1468" i="35"/>
  <c r="AD1468" i="35"/>
  <c r="AF1468" i="35"/>
  <c r="AF1469" i="35"/>
  <c r="AE1470" i="35"/>
  <c r="AD1470" i="35"/>
  <c r="AF1470" i="35"/>
  <c r="AF1471" i="35"/>
  <c r="AE1472" i="35"/>
  <c r="AD1472" i="35"/>
  <c r="AF1472" i="35"/>
  <c r="AF1473" i="35"/>
  <c r="AC1476" i="35"/>
  <c r="AF1477" i="35"/>
  <c r="AB1480" i="35"/>
  <c r="AD1481" i="35"/>
  <c r="AC1501" i="35"/>
  <c r="AB1501" i="35"/>
  <c r="AF1506" i="35"/>
  <c r="AB1510" i="35"/>
  <c r="AE1510" i="35"/>
  <c r="AF1514" i="35"/>
  <c r="AB1519" i="35"/>
  <c r="AD1519" i="35"/>
  <c r="AC1519" i="35"/>
  <c r="AC1523" i="35"/>
  <c r="AB1523" i="35"/>
  <c r="AB1524" i="35"/>
  <c r="AD1524" i="35"/>
  <c r="AC1524" i="35"/>
  <c r="AF1538" i="35"/>
  <c r="AF1542" i="35"/>
  <c r="AG1542" i="35" s="1"/>
  <c r="AI1542" i="35" s="1"/>
  <c r="AB1542" i="35"/>
  <c r="AF1562" i="35"/>
  <c r="AC1570" i="35"/>
  <c r="AB1570" i="35"/>
  <c r="AF1592" i="35"/>
  <c r="AB1592" i="35"/>
  <c r="AC1600" i="35"/>
  <c r="AD1600" i="35"/>
  <c r="AB1600" i="35"/>
  <c r="AF1611" i="35"/>
  <c r="AF1612" i="35"/>
  <c r="AC1619" i="35"/>
  <c r="AD1619" i="35"/>
  <c r="AB1619" i="35"/>
  <c r="AF1633" i="35"/>
  <c r="AD1638" i="35"/>
  <c r="AB1638" i="35"/>
  <c r="AC1638" i="35"/>
  <c r="AF1641" i="35"/>
  <c r="AD1646" i="35"/>
  <c r="AB1646" i="35"/>
  <c r="AC1646" i="35"/>
  <c r="AB1654" i="35"/>
  <c r="AD1654" i="35"/>
  <c r="AC1654" i="35"/>
  <c r="AB1677" i="35"/>
  <c r="AD1677" i="35"/>
  <c r="AC1677" i="35"/>
  <c r="AE1728" i="35"/>
  <c r="AC1728" i="35"/>
  <c r="AD1728" i="35"/>
  <c r="AB1728" i="35"/>
  <c r="AD1745" i="35"/>
  <c r="AC1745" i="35"/>
  <c r="AE1745" i="35"/>
  <c r="AB1745" i="35"/>
  <c r="AB1840" i="35"/>
  <c r="AC1840" i="35"/>
  <c r="AE1840" i="35"/>
  <c r="AD1840" i="35"/>
  <c r="AB1852" i="35"/>
  <c r="AE1852" i="35"/>
  <c r="AD1852" i="35"/>
  <c r="AC1852" i="35"/>
  <c r="AC1878" i="35"/>
  <c r="AB1878" i="35"/>
  <c r="AD1878" i="35"/>
  <c r="AE1878" i="35"/>
  <c r="AC1279" i="35"/>
  <c r="AC1283" i="35"/>
  <c r="AC1287" i="35"/>
  <c r="AC1291" i="35"/>
  <c r="AC1298" i="35"/>
  <c r="AC1302" i="35"/>
  <c r="AC1309" i="35"/>
  <c r="AC1312" i="35"/>
  <c r="AC1322" i="35"/>
  <c r="AC1328" i="35"/>
  <c r="AC1331" i="35"/>
  <c r="AC1335" i="35"/>
  <c r="AC1355" i="35"/>
  <c r="AC1357" i="35"/>
  <c r="AC1359" i="35"/>
  <c r="AC1361" i="35"/>
  <c r="AC1363" i="35"/>
  <c r="AC1365" i="35"/>
  <c r="AC1367" i="35"/>
  <c r="AC1370" i="35"/>
  <c r="AE1372" i="35"/>
  <c r="AF1373" i="35"/>
  <c r="AD1377" i="35"/>
  <c r="AF1386" i="35"/>
  <c r="AC1423" i="35"/>
  <c r="AB1423" i="35"/>
  <c r="AD1424" i="35"/>
  <c r="AC1430" i="35"/>
  <c r="AB1430" i="35"/>
  <c r="AC1436" i="35"/>
  <c r="AB1436" i="35"/>
  <c r="AC1438" i="35"/>
  <c r="AB1438" i="35"/>
  <c r="AC1440" i="35"/>
  <c r="AB1440" i="35"/>
  <c r="AF1474" i="35"/>
  <c r="AD1476" i="35"/>
  <c r="AF1478" i="35"/>
  <c r="AC1480" i="35"/>
  <c r="AC1493" i="35"/>
  <c r="AB1493" i="35"/>
  <c r="AF1501" i="35"/>
  <c r="AD1503" i="35"/>
  <c r="AB1503" i="35"/>
  <c r="AD1511" i="35"/>
  <c r="AB1511" i="35"/>
  <c r="AC1515" i="35"/>
  <c r="AB1515" i="35"/>
  <c r="AF1519" i="35"/>
  <c r="AF1523" i="35"/>
  <c r="AE1526" i="35"/>
  <c r="AB1526" i="35"/>
  <c r="AF1526" i="35"/>
  <c r="AC1531" i="35"/>
  <c r="AB1531" i="35"/>
  <c r="AB1532" i="35"/>
  <c r="AD1532" i="35"/>
  <c r="AC1532" i="35"/>
  <c r="AC1544" i="35"/>
  <c r="AB1544" i="35"/>
  <c r="AB1545" i="35"/>
  <c r="AD1545" i="35"/>
  <c r="AC1545" i="35"/>
  <c r="AF1570" i="35"/>
  <c r="AC1577" i="35"/>
  <c r="AB1577" i="35"/>
  <c r="AD1581" i="35"/>
  <c r="AC1581" i="35"/>
  <c r="AB1581" i="35"/>
  <c r="AC1594" i="35"/>
  <c r="AB1594" i="35"/>
  <c r="AE1597" i="35"/>
  <c r="AF1597" i="35"/>
  <c r="AD1597" i="35"/>
  <c r="AC1616" i="35"/>
  <c r="AD1616" i="35"/>
  <c r="AB1616" i="35"/>
  <c r="AC1620" i="35"/>
  <c r="AD1620" i="35"/>
  <c r="AB1620" i="35"/>
  <c r="AB1637" i="35"/>
  <c r="AD1637" i="35"/>
  <c r="AE1637" i="35"/>
  <c r="AC1637" i="35"/>
  <c r="AB1645" i="35"/>
  <c r="AD1645" i="35"/>
  <c r="AE1645" i="35"/>
  <c r="AC1645" i="35"/>
  <c r="AB1658" i="35"/>
  <c r="AD1658" i="35"/>
  <c r="AC1658" i="35"/>
  <c r="AE1708" i="35"/>
  <c r="AC1708" i="35"/>
  <c r="AD1708" i="35"/>
  <c r="AB1708" i="35"/>
  <c r="AE1730" i="35"/>
  <c r="AC1730" i="35"/>
  <c r="AD1730" i="35"/>
  <c r="AF1730" i="35"/>
  <c r="AB1730" i="35"/>
  <c r="AD1737" i="35"/>
  <c r="AC1737" i="35"/>
  <c r="AE1737" i="35"/>
  <c r="AB1737" i="35"/>
  <c r="AB1801" i="35"/>
  <c r="AD1801" i="35"/>
  <c r="AC1801" i="35"/>
  <c r="AD1370" i="35"/>
  <c r="AF1401" i="35"/>
  <c r="AB1401" i="35"/>
  <c r="AE1401" i="35"/>
  <c r="AF1409" i="35"/>
  <c r="AB1409" i="35"/>
  <c r="AE1409" i="35"/>
  <c r="AC1426" i="35"/>
  <c r="AB1426" i="35"/>
  <c r="AE1435" i="35"/>
  <c r="AD1435" i="35"/>
  <c r="AF1435" i="35"/>
  <c r="AE1437" i="35"/>
  <c r="AD1437" i="35"/>
  <c r="AF1437" i="35"/>
  <c r="AE1439" i="35"/>
  <c r="AD1439" i="35"/>
  <c r="AF1439" i="35"/>
  <c r="AE1441" i="35"/>
  <c r="AD1441" i="35"/>
  <c r="AF1441" i="35"/>
  <c r="AE1446" i="35"/>
  <c r="AD1446" i="35"/>
  <c r="AF1446" i="35"/>
  <c r="AF1447" i="35"/>
  <c r="AB1447" i="35"/>
  <c r="AE1447" i="35"/>
  <c r="AC1449" i="35"/>
  <c r="AB1449" i="35"/>
  <c r="AC1459" i="35"/>
  <c r="AB1459" i="35"/>
  <c r="AC1466" i="35"/>
  <c r="AB1466" i="35"/>
  <c r="AC1481" i="35"/>
  <c r="AB1481" i="35"/>
  <c r="AC1483" i="35"/>
  <c r="AB1483" i="35"/>
  <c r="AF1494" i="35"/>
  <c r="AB1494" i="35"/>
  <c r="AD1501" i="35"/>
  <c r="AB1504" i="35"/>
  <c r="AC1504" i="35"/>
  <c r="AD1505" i="35"/>
  <c r="AC1505" i="35"/>
  <c r="AB1505" i="35"/>
  <c r="AC1510" i="35"/>
  <c r="AB1512" i="35"/>
  <c r="AC1512" i="35"/>
  <c r="AD1513" i="35"/>
  <c r="AC1513" i="35"/>
  <c r="AB1513" i="35"/>
  <c r="AD1516" i="35"/>
  <c r="AB1516" i="35"/>
  <c r="AE1519" i="35"/>
  <c r="AD1523" i="35"/>
  <c r="AF1524" i="35"/>
  <c r="AB1536" i="35"/>
  <c r="AC1536" i="35"/>
  <c r="AE1537" i="35"/>
  <c r="AC1537" i="35"/>
  <c r="AB1537" i="35"/>
  <c r="AC1542" i="35"/>
  <c r="AC1568" i="35"/>
  <c r="AD1568" i="35"/>
  <c r="AB1568" i="35"/>
  <c r="AD1570" i="35"/>
  <c r="AE1578" i="35"/>
  <c r="AB1578" i="35"/>
  <c r="AF1578" i="35"/>
  <c r="AB1582" i="35"/>
  <c r="AD1582" i="35"/>
  <c r="AC1582" i="35"/>
  <c r="AC1592" i="35"/>
  <c r="AE1595" i="35"/>
  <c r="AB1595" i="35"/>
  <c r="AF1595" i="35"/>
  <c r="AE1600" i="35"/>
  <c r="AC1604" i="35"/>
  <c r="AB1604" i="35"/>
  <c r="AB1605" i="35"/>
  <c r="AD1605" i="35"/>
  <c r="AC1605" i="35"/>
  <c r="AB1610" i="35"/>
  <c r="AE1610" i="35"/>
  <c r="AD1613" i="35"/>
  <c r="AB1613" i="35"/>
  <c r="AC1613" i="35"/>
  <c r="AC1617" i="35"/>
  <c r="AD1617" i="35"/>
  <c r="AB1617" i="35"/>
  <c r="AE1631" i="35"/>
  <c r="AC1631" i="35"/>
  <c r="AD1631" i="35"/>
  <c r="AB1631" i="35"/>
  <c r="AD1634" i="35"/>
  <c r="AB1634" i="35"/>
  <c r="AC1634" i="35"/>
  <c r="AE1638" i="35"/>
  <c r="AD1642" i="35"/>
  <c r="AB1642" i="35"/>
  <c r="AC1642" i="35"/>
  <c r="AE1646" i="35"/>
  <c r="AC1651" i="35"/>
  <c r="AD1651" i="35"/>
  <c r="AE1651" i="35"/>
  <c r="AB1651" i="35"/>
  <c r="AE1654" i="35"/>
  <c r="AC1657" i="35"/>
  <c r="AD1657" i="35"/>
  <c r="AB1657" i="35"/>
  <c r="AC1713" i="35"/>
  <c r="AE1713" i="35"/>
  <c r="AD1713" i="35"/>
  <c r="AB1713" i="35"/>
  <c r="AC1719" i="35"/>
  <c r="AE1719" i="35"/>
  <c r="AD1719" i="35"/>
  <c r="AF1719" i="35"/>
  <c r="AB1719" i="35"/>
  <c r="AF1728" i="35"/>
  <c r="AC1733" i="35"/>
  <c r="AE1733" i="35"/>
  <c r="AD1733" i="35"/>
  <c r="AF1733" i="35"/>
  <c r="AB1733" i="35"/>
  <c r="AB1744" i="35"/>
  <c r="AC1744" i="35"/>
  <c r="AE1744" i="35"/>
  <c r="AD1744" i="35"/>
  <c r="AC1791" i="35"/>
  <c r="AB1791" i="35"/>
  <c r="AE1791" i="35"/>
  <c r="AD1791" i="35"/>
  <c r="AC1384" i="35"/>
  <c r="AC1388" i="35"/>
  <c r="AC1389" i="35"/>
  <c r="AC1400" i="35"/>
  <c r="AC1402" i="35"/>
  <c r="AC1404" i="35"/>
  <c r="AC1406" i="35"/>
  <c r="AC1408" i="35"/>
  <c r="AC1410" i="35"/>
  <c r="AC1412" i="35"/>
  <c r="AC1414" i="35"/>
  <c r="AC1416" i="35"/>
  <c r="AC1418" i="35"/>
  <c r="AC1420" i="35"/>
  <c r="AC1422" i="35"/>
  <c r="AC1429" i="35"/>
  <c r="AC1442" i="35"/>
  <c r="AC1448" i="35"/>
  <c r="AC1491" i="35"/>
  <c r="AC1495" i="35"/>
  <c r="AD1497" i="35"/>
  <c r="AF1504" i="35"/>
  <c r="AC1507" i="35"/>
  <c r="AD1508" i="35"/>
  <c r="AE1509" i="35"/>
  <c r="AF1512" i="35"/>
  <c r="AF1517" i="35"/>
  <c r="AC1520" i="35"/>
  <c r="AD1521" i="35"/>
  <c r="AE1522" i="35"/>
  <c r="AE1525" i="35"/>
  <c r="AD1529" i="35"/>
  <c r="AE1530" i="35"/>
  <c r="AC1533" i="35"/>
  <c r="AE1535" i="35"/>
  <c r="AF1536" i="35"/>
  <c r="AD1540" i="35"/>
  <c r="AC1546" i="35"/>
  <c r="AD1558" i="35"/>
  <c r="AD1559" i="35"/>
  <c r="AE1564" i="35"/>
  <c r="AD1566" i="35"/>
  <c r="AC1567" i="35"/>
  <c r="AD1574" i="35"/>
  <c r="AD1575" i="35"/>
  <c r="AF1580" i="35"/>
  <c r="AC1583" i="35"/>
  <c r="AD1584" i="35"/>
  <c r="AE1590" i="35"/>
  <c r="AE1596" i="35"/>
  <c r="AD1598" i="35"/>
  <c r="AC1599" i="35"/>
  <c r="AD1601" i="35"/>
  <c r="AD1602" i="35"/>
  <c r="AC1606" i="35"/>
  <c r="AD1608" i="35"/>
  <c r="AE1609" i="35"/>
  <c r="AF1613" i="35"/>
  <c r="AB1614" i="35"/>
  <c r="AD1614" i="35"/>
  <c r="AF1634" i="35"/>
  <c r="AB1635" i="35"/>
  <c r="AD1635" i="35"/>
  <c r="AF1638" i="35"/>
  <c r="AB1639" i="35"/>
  <c r="AD1639" i="35"/>
  <c r="AF1642" i="35"/>
  <c r="AB1643" i="35"/>
  <c r="AD1643" i="35"/>
  <c r="AF1646" i="35"/>
  <c r="AC1647" i="35"/>
  <c r="AE1647" i="35"/>
  <c r="AF1647" i="35"/>
  <c r="AE1652" i="35"/>
  <c r="AF1652" i="35"/>
  <c r="AC1652" i="35"/>
  <c r="AB1673" i="35"/>
  <c r="AD1673" i="35"/>
  <c r="AE1673" i="35"/>
  <c r="AB1675" i="35"/>
  <c r="AD1675" i="35"/>
  <c r="AE1675" i="35"/>
  <c r="AB1679" i="35"/>
  <c r="AD1679" i="35"/>
  <c r="AE1679" i="35"/>
  <c r="AD1687" i="35"/>
  <c r="AB1687" i="35"/>
  <c r="AE1687" i="35"/>
  <c r="AB1692" i="35"/>
  <c r="AD1692" i="35"/>
  <c r="AE1692" i="35"/>
  <c r="AC1717" i="35"/>
  <c r="AE1717" i="35"/>
  <c r="AD1717" i="35"/>
  <c r="AB1736" i="35"/>
  <c r="AC1736" i="35"/>
  <c r="AE1736" i="35"/>
  <c r="AB1738" i="35"/>
  <c r="AD1738" i="35"/>
  <c r="AB1759" i="35"/>
  <c r="AD1759" i="35"/>
  <c r="AE1759" i="35"/>
  <c r="AC1759" i="35"/>
  <c r="AE1829" i="35"/>
  <c r="AF1829" i="35"/>
  <c r="AD1829" i="35"/>
  <c r="AC1829" i="35"/>
  <c r="AB1829" i="35"/>
  <c r="AE1508" i="35"/>
  <c r="AF1510" i="35"/>
  <c r="AE1520" i="35"/>
  <c r="AE1521" i="35"/>
  <c r="AE1529" i="35"/>
  <c r="AD1533" i="35"/>
  <c r="AE1558" i="35"/>
  <c r="AE1566" i="35"/>
  <c r="AD1567" i="35"/>
  <c r="AE1574" i="35"/>
  <c r="AE1584" i="35"/>
  <c r="AF1591" i="35"/>
  <c r="AE1598" i="35"/>
  <c r="AD1599" i="35"/>
  <c r="AE1601" i="35"/>
  <c r="AD1606" i="35"/>
  <c r="AF1610" i="35"/>
  <c r="AD1615" i="35"/>
  <c r="AB1615" i="35"/>
  <c r="AD1636" i="35"/>
  <c r="AB1636" i="35"/>
  <c r="AD1640" i="35"/>
  <c r="AB1640" i="35"/>
  <c r="AD1644" i="35"/>
  <c r="AB1644" i="35"/>
  <c r="AB1648" i="35"/>
  <c r="AD1648" i="35"/>
  <c r="AD1683" i="35"/>
  <c r="AB1683" i="35"/>
  <c r="AE1683" i="35"/>
  <c r="AD1685" i="35"/>
  <c r="AB1685" i="35"/>
  <c r="AE1685" i="35"/>
  <c r="AC1695" i="35"/>
  <c r="AF1695" i="35"/>
  <c r="AD1695" i="35"/>
  <c r="AE1710" i="35"/>
  <c r="AC1710" i="35"/>
  <c r="AD1710" i="35"/>
  <c r="AC1715" i="35"/>
  <c r="AE1715" i="35"/>
  <c r="AD1715" i="35"/>
  <c r="AC1721" i="35"/>
  <c r="AE1721" i="35"/>
  <c r="AD1721" i="35"/>
  <c r="AE1726" i="35"/>
  <c r="AC1726" i="35"/>
  <c r="AD1726" i="35"/>
  <c r="AF1767" i="35"/>
  <c r="AB1767" i="35"/>
  <c r="AE1767" i="35"/>
  <c r="AC1767" i="35"/>
  <c r="AD1767" i="35"/>
  <c r="AE1827" i="35"/>
  <c r="AB1827" i="35"/>
  <c r="AF1827" i="35"/>
  <c r="AC1827" i="35"/>
  <c r="AD1827" i="35"/>
  <c r="AF1648" i="35"/>
  <c r="AD1655" i="35"/>
  <c r="AF1675" i="35"/>
  <c r="AD1676" i="35"/>
  <c r="AB1676" i="35"/>
  <c r="AF1679" i="35"/>
  <c r="AE1680" i="35"/>
  <c r="AC1680" i="35"/>
  <c r="AF1680" i="35"/>
  <c r="AB1682" i="35"/>
  <c r="AD1682" i="35"/>
  <c r="AF1685" i="35"/>
  <c r="AB1686" i="35"/>
  <c r="AD1686" i="35"/>
  <c r="AC1709" i="35"/>
  <c r="AE1709" i="35"/>
  <c r="AF1709" i="35"/>
  <c r="AE1714" i="35"/>
  <c r="AC1714" i="35"/>
  <c r="AF1714" i="35"/>
  <c r="AE1718" i="35"/>
  <c r="AC1718" i="35"/>
  <c r="AF1718" i="35"/>
  <c r="AE1722" i="35"/>
  <c r="AC1722" i="35"/>
  <c r="AF1722" i="35"/>
  <c r="AC1727" i="35"/>
  <c r="AE1727" i="35"/>
  <c r="AF1727" i="35"/>
  <c r="AE1732" i="35"/>
  <c r="AC1732" i="35"/>
  <c r="AF1732" i="35"/>
  <c r="AB1740" i="35"/>
  <c r="AE1740" i="35"/>
  <c r="AC1740" i="35"/>
  <c r="AD1741" i="35"/>
  <c r="AC1741" i="35"/>
  <c r="AF1744" i="35"/>
  <c r="AF1745" i="35"/>
  <c r="AB1750" i="35"/>
  <c r="AD1750" i="35"/>
  <c r="AB1755" i="35"/>
  <c r="AD1755" i="35"/>
  <c r="AB1761" i="35"/>
  <c r="AC1761" i="35"/>
  <c r="AF1784" i="35"/>
  <c r="AB1784" i="35"/>
  <c r="AE1784" i="35"/>
  <c r="AC1784" i="35"/>
  <c r="AF1787" i="35"/>
  <c r="AB1787" i="35"/>
  <c r="AE1787" i="35"/>
  <c r="AD1787" i="35"/>
  <c r="AB1862" i="35"/>
  <c r="AE1862" i="35"/>
  <c r="AC1862" i="35"/>
  <c r="AD1862" i="35"/>
  <c r="AB1746" i="35"/>
  <c r="AD1746" i="35"/>
  <c r="AC1752" i="35"/>
  <c r="AD1752" i="35"/>
  <c r="AB1757" i="35"/>
  <c r="AC1757" i="35"/>
  <c r="AE1757" i="35"/>
  <c r="AD1758" i="35"/>
  <c r="AC1758" i="35"/>
  <c r="AE1762" i="35"/>
  <c r="AD1762" i="35"/>
  <c r="AC1762" i="35"/>
  <c r="AF1764" i="35"/>
  <c r="AB1764" i="35"/>
  <c r="AE1764" i="35"/>
  <c r="AD1764" i="35"/>
  <c r="AF1781" i="35"/>
  <c r="AB1781" i="35"/>
  <c r="AE1781" i="35"/>
  <c r="AD1781" i="35"/>
  <c r="AF1789" i="35"/>
  <c r="AB1789" i="35"/>
  <c r="AD1789" i="35"/>
  <c r="AC1826" i="35"/>
  <c r="AB1826" i="35"/>
  <c r="AE1826" i="35"/>
  <c r="AD1826" i="35"/>
  <c r="AD1841" i="35"/>
  <c r="AC1841" i="35"/>
  <c r="AB1841" i="35"/>
  <c r="AB1854" i="35"/>
  <c r="AC1854" i="35"/>
  <c r="AE1854" i="35"/>
  <c r="AC1900" i="35"/>
  <c r="AB1900" i="35"/>
  <c r="AD1900" i="35"/>
  <c r="AE1900" i="35"/>
  <c r="AD1649" i="35"/>
  <c r="AE1653" i="35"/>
  <c r="AF1654" i="35"/>
  <c r="AB1655" i="35"/>
  <c r="AF1658" i="35"/>
  <c r="AD1659" i="35"/>
  <c r="AB1659" i="35"/>
  <c r="AB1660" i="35"/>
  <c r="AF1673" i="35"/>
  <c r="AD1674" i="35"/>
  <c r="AB1674" i="35"/>
  <c r="AC1676" i="35"/>
  <c r="AF1677" i="35"/>
  <c r="AD1678" i="35"/>
  <c r="AB1678" i="35"/>
  <c r="AB1680" i="35"/>
  <c r="AC1682" i="35"/>
  <c r="AF1683" i="35"/>
  <c r="AB1684" i="35"/>
  <c r="AD1684" i="35"/>
  <c r="AC1686" i="35"/>
  <c r="AF1687" i="35"/>
  <c r="AC1688" i="35"/>
  <c r="AE1688" i="35"/>
  <c r="AF1688" i="35"/>
  <c r="AE1690" i="35"/>
  <c r="AC1690" i="35"/>
  <c r="AF1690" i="35"/>
  <c r="AF1692" i="35"/>
  <c r="AE1693" i="35"/>
  <c r="AC1693" i="35"/>
  <c r="AF1693" i="35"/>
  <c r="AB1709" i="35"/>
  <c r="AE1712" i="35"/>
  <c r="AC1712" i="35"/>
  <c r="AF1712" i="35"/>
  <c r="AB1714" i="35"/>
  <c r="AE1716" i="35"/>
  <c r="AC1716" i="35"/>
  <c r="AF1716" i="35"/>
  <c r="AB1718" i="35"/>
  <c r="AE1720" i="35"/>
  <c r="AC1720" i="35"/>
  <c r="AF1720" i="35"/>
  <c r="AB1722" i="35"/>
  <c r="AC1725" i="35"/>
  <c r="AE1725" i="35"/>
  <c r="AF1725" i="35"/>
  <c r="AB1727" i="35"/>
  <c r="AC1729" i="35"/>
  <c r="AE1729" i="35"/>
  <c r="AF1729" i="35"/>
  <c r="AB1731" i="35"/>
  <c r="AB1732" i="35"/>
  <c r="AE1734" i="35"/>
  <c r="AC1734" i="35"/>
  <c r="AF1734" i="35"/>
  <c r="AF1736" i="35"/>
  <c r="AF1737" i="35"/>
  <c r="AD1740" i="35"/>
  <c r="AB1741" i="35"/>
  <c r="AB1742" i="35"/>
  <c r="AD1742" i="35"/>
  <c r="AB1748" i="35"/>
  <c r="AE1748" i="35"/>
  <c r="AC1748" i="35"/>
  <c r="AD1749" i="35"/>
  <c r="AC1749" i="35"/>
  <c r="AC1750" i="35"/>
  <c r="AF1752" i="35"/>
  <c r="AD1754" i="35"/>
  <c r="AC1754" i="35"/>
  <c r="AC1755" i="35"/>
  <c r="AF1757" i="35"/>
  <c r="AF1758" i="35"/>
  <c r="AD1761" i="35"/>
  <c r="AF1769" i="35"/>
  <c r="AB1769" i="35"/>
  <c r="AD1769" i="35"/>
  <c r="AC1774" i="35"/>
  <c r="AB1774" i="35"/>
  <c r="AE1774" i="35"/>
  <c r="AD1784" i="35"/>
  <c r="AC1787" i="35"/>
  <c r="AD1861" i="35"/>
  <c r="AB1861" i="35"/>
  <c r="AE1861" i="35"/>
  <c r="AC1861" i="35"/>
  <c r="AB1691" i="35"/>
  <c r="AB1694" i="35"/>
  <c r="AB1735" i="35"/>
  <c r="AF1738" i="35"/>
  <c r="AB1739" i="35"/>
  <c r="AE1743" i="35"/>
  <c r="AF1746" i="35"/>
  <c r="AB1747" i="35"/>
  <c r="AE1751" i="35"/>
  <c r="AC1753" i="35"/>
  <c r="AE1756" i="35"/>
  <c r="AF1759" i="35"/>
  <c r="AB1760" i="35"/>
  <c r="AC1763" i="35"/>
  <c r="AB1763" i="35"/>
  <c r="AC1772" i="35"/>
  <c r="AB1772" i="35"/>
  <c r="AF1791" i="35"/>
  <c r="AC1804" i="35"/>
  <c r="AF1804" i="35"/>
  <c r="AB1804" i="35"/>
  <c r="AD1804" i="35"/>
  <c r="AE1835" i="35"/>
  <c r="AB1835" i="35"/>
  <c r="AF1835" i="35"/>
  <c r="AD1835" i="35"/>
  <c r="AB1836" i="35"/>
  <c r="AE1836" i="35"/>
  <c r="AD1836" i="35"/>
  <c r="AC1836" i="35"/>
  <c r="AE1881" i="35"/>
  <c r="AB1881" i="35"/>
  <c r="AF1881" i="35"/>
  <c r="AD1881" i="35"/>
  <c r="AC1881" i="35"/>
  <c r="AE1895" i="35"/>
  <c r="AF1895" i="35"/>
  <c r="AD1895" i="35"/>
  <c r="AB1895" i="35"/>
  <c r="AC1895" i="35"/>
  <c r="AE1739" i="35"/>
  <c r="AF1742" i="35"/>
  <c r="AB1743" i="35"/>
  <c r="AE1747" i="35"/>
  <c r="AF1750" i="35"/>
  <c r="AB1751" i="35"/>
  <c r="AE1753" i="35"/>
  <c r="AF1755" i="35"/>
  <c r="AB1756" i="35"/>
  <c r="AE1760" i="35"/>
  <c r="AD1763" i="35"/>
  <c r="AF1774" i="35"/>
  <c r="AF1775" i="35"/>
  <c r="AB1775" i="35"/>
  <c r="AC1780" i="35"/>
  <c r="AB1780" i="35"/>
  <c r="AC1795" i="35"/>
  <c r="AB1795" i="35"/>
  <c r="AE1823" i="35"/>
  <c r="AD1823" i="35"/>
  <c r="AC1823" i="35"/>
  <c r="AF1823" i="35"/>
  <c r="AB1823" i="35"/>
  <c r="AE1833" i="35"/>
  <c r="AC1833" i="35"/>
  <c r="AB1833" i="35"/>
  <c r="AF1833" i="35"/>
  <c r="AD1833" i="35"/>
  <c r="AC1835" i="35"/>
  <c r="AB1864" i="35"/>
  <c r="AE1864" i="35"/>
  <c r="AC1864" i="35"/>
  <c r="AD1792" i="35"/>
  <c r="AD1796" i="35"/>
  <c r="AF1826" i="35"/>
  <c r="AE1831" i="35"/>
  <c r="AD1831" i="35"/>
  <c r="AC1831" i="35"/>
  <c r="AC1834" i="35"/>
  <c r="AB1834" i="35"/>
  <c r="AF1836" i="35"/>
  <c r="AB1842" i="35"/>
  <c r="AD1842" i="35"/>
  <c r="AC1842" i="35"/>
  <c r="AC1846" i="35"/>
  <c r="AB1846" i="35"/>
  <c r="AB1847" i="35"/>
  <c r="AD1847" i="35"/>
  <c r="AC1847" i="35"/>
  <c r="AD1853" i="35"/>
  <c r="AB1853" i="35"/>
  <c r="AB1858" i="35"/>
  <c r="AE1858" i="35"/>
  <c r="AD1858" i="35"/>
  <c r="AF1861" i="35"/>
  <c r="AB1868" i="35"/>
  <c r="AE1868" i="35"/>
  <c r="AD1868" i="35"/>
  <c r="AC1868" i="35"/>
  <c r="AB1872" i="35"/>
  <c r="AE1872" i="35"/>
  <c r="AD1872" i="35"/>
  <c r="AC1872" i="35"/>
  <c r="AC1880" i="35"/>
  <c r="AB1880" i="35"/>
  <c r="AD1880" i="35"/>
  <c r="AC1884" i="35"/>
  <c r="AF1884" i="35"/>
  <c r="AB1884" i="35"/>
  <c r="AD1884" i="35"/>
  <c r="AB1919" i="35"/>
  <c r="AE1919" i="35"/>
  <c r="AD1919" i="35"/>
  <c r="AC1919" i="35"/>
  <c r="AC1940" i="35"/>
  <c r="AB1940" i="35"/>
  <c r="AD1940" i="35"/>
  <c r="AC1766" i="35"/>
  <c r="AC1768" i="35"/>
  <c r="AC1771" i="35"/>
  <c r="AC1773" i="35"/>
  <c r="AC1777" i="35"/>
  <c r="AC1779" i="35"/>
  <c r="AC1783" i="35"/>
  <c r="AC1786" i="35"/>
  <c r="AC1788" i="35"/>
  <c r="AC1790" i="35"/>
  <c r="AC1794" i="35"/>
  <c r="AD1799" i="35"/>
  <c r="AE1800" i="35"/>
  <c r="AF1802" i="35"/>
  <c r="AC1824" i="35"/>
  <c r="AD1824" i="35"/>
  <c r="AB1824" i="35"/>
  <c r="AF1834" i="35"/>
  <c r="AB1838" i="35"/>
  <c r="AE1838" i="35"/>
  <c r="AF1842" i="35"/>
  <c r="AF1846" i="35"/>
  <c r="AF1847" i="35"/>
  <c r="AB1850" i="35"/>
  <c r="AE1850" i="35"/>
  <c r="AD1850" i="35"/>
  <c r="AF1853" i="35"/>
  <c r="AD1855" i="35"/>
  <c r="AC1855" i="35"/>
  <c r="AB1855" i="35"/>
  <c r="AF1858" i="35"/>
  <c r="AF1868" i="35"/>
  <c r="AF1872" i="35"/>
  <c r="AB1883" i="35"/>
  <c r="AC1883" i="35"/>
  <c r="AD1883" i="35"/>
  <c r="AB1792" i="35"/>
  <c r="AB1796" i="35"/>
  <c r="AF1801" i="35"/>
  <c r="AB1802" i="35"/>
  <c r="AB1803" i="35"/>
  <c r="AC1803" i="35"/>
  <c r="AE1821" i="35"/>
  <c r="AF1821" i="35"/>
  <c r="AD1821" i="35"/>
  <c r="AE1825" i="35"/>
  <c r="AC1825" i="35"/>
  <c r="AB1825" i="35"/>
  <c r="AB1831" i="35"/>
  <c r="AC1832" i="35"/>
  <c r="AD1832" i="35"/>
  <c r="AB1832" i="35"/>
  <c r="AD1834" i="35"/>
  <c r="AD1839" i="35"/>
  <c r="AB1839" i="35"/>
  <c r="AE1842" i="35"/>
  <c r="AB1844" i="35"/>
  <c r="AE1844" i="35"/>
  <c r="AD1844" i="35"/>
  <c r="AD1846" i="35"/>
  <c r="AE1847" i="35"/>
  <c r="AC1853" i="35"/>
  <c r="AB1856" i="35"/>
  <c r="AD1856" i="35"/>
  <c r="AC1856" i="35"/>
  <c r="AC1858" i="35"/>
  <c r="AB1860" i="35"/>
  <c r="AE1860" i="35"/>
  <c r="AE1880" i="35"/>
  <c r="AC1902" i="35"/>
  <c r="AB1902" i="35"/>
  <c r="AD1902" i="35"/>
  <c r="AE1902" i="35"/>
  <c r="AC1910" i="35"/>
  <c r="AB1910" i="35"/>
  <c r="AD1910" i="35"/>
  <c r="AE1910" i="35"/>
  <c r="AE1820" i="35"/>
  <c r="AE1828" i="35"/>
  <c r="AE1837" i="35"/>
  <c r="AE1845" i="35"/>
  <c r="AE1851" i="35"/>
  <c r="AF1854" i="35"/>
  <c r="AE1859" i="35"/>
  <c r="AF1862" i="35"/>
  <c r="AF1864" i="35"/>
  <c r="AC1875" i="35"/>
  <c r="AB1875" i="35"/>
  <c r="AF1878" i="35"/>
  <c r="AE1879" i="35"/>
  <c r="AD1879" i="35"/>
  <c r="AF1879" i="35"/>
  <c r="AF1880" i="35"/>
  <c r="AC1904" i="35"/>
  <c r="AB1904" i="35"/>
  <c r="AD1904" i="35"/>
  <c r="AD1918" i="35"/>
  <c r="AC1918" i="35"/>
  <c r="AE1918" i="35"/>
  <c r="AB1918" i="35"/>
  <c r="AB1950" i="35"/>
  <c r="AE1950" i="35"/>
  <c r="AC1950" i="35"/>
  <c r="AD1950" i="35"/>
  <c r="AE1822" i="35"/>
  <c r="AE1830" i="35"/>
  <c r="AF1838" i="35"/>
  <c r="AE1843" i="35"/>
  <c r="AD1848" i="35"/>
  <c r="AF1852" i="35"/>
  <c r="AE1857" i="35"/>
  <c r="AF1860" i="35"/>
  <c r="AD1863" i="35"/>
  <c r="AC1863" i="35"/>
  <c r="AC1867" i="35"/>
  <c r="AB1867" i="35"/>
  <c r="AC1871" i="35"/>
  <c r="AB1871" i="35"/>
  <c r="AF1875" i="35"/>
  <c r="AG1875" i="35" s="1"/>
  <c r="AI1875" i="35" s="1"/>
  <c r="AB1876" i="35"/>
  <c r="AE1876" i="35"/>
  <c r="AC1898" i="35"/>
  <c r="AB1898" i="35"/>
  <c r="AD1898" i="35"/>
  <c r="AC1906" i="35"/>
  <c r="AB1906" i="35"/>
  <c r="AD1906" i="35"/>
  <c r="AB1917" i="35"/>
  <c r="AE1917" i="35"/>
  <c r="AD1917" i="35"/>
  <c r="AC1908" i="35"/>
  <c r="AB1908" i="35"/>
  <c r="AD1908" i="35"/>
  <c r="AD1916" i="35"/>
  <c r="AC1916" i="35"/>
  <c r="AE1916" i="35"/>
  <c r="AB1916" i="35"/>
  <c r="AB1921" i="35"/>
  <c r="AE1921" i="35"/>
  <c r="AC1921" i="35"/>
  <c r="AD1921" i="35"/>
  <c r="AC1912" i="35"/>
  <c r="AB1912" i="35"/>
  <c r="AC1914" i="35"/>
  <c r="AB1914" i="35"/>
  <c r="AC1934" i="35"/>
  <c r="AB1934" i="35"/>
  <c r="AD1934" i="35"/>
  <c r="AB1952" i="35"/>
  <c r="AE1952" i="35"/>
  <c r="AF1966" i="35"/>
  <c r="AB1966" i="35"/>
  <c r="AD1966" i="35"/>
  <c r="AC1966" i="35"/>
  <c r="AD1865" i="35"/>
  <c r="AD1873" i="35"/>
  <c r="AE1882" i="35"/>
  <c r="AF1883" i="35"/>
  <c r="AE1897" i="35"/>
  <c r="AD1897" i="35"/>
  <c r="AF1897" i="35"/>
  <c r="AF1898" i="35"/>
  <c r="AE1899" i="35"/>
  <c r="AD1899" i="35"/>
  <c r="AF1899" i="35"/>
  <c r="AF1900" i="35"/>
  <c r="AE1901" i="35"/>
  <c r="AD1901" i="35"/>
  <c r="AF1901" i="35"/>
  <c r="AF1902" i="35"/>
  <c r="AE1903" i="35"/>
  <c r="AD1903" i="35"/>
  <c r="AF1903" i="35"/>
  <c r="AF1904" i="35"/>
  <c r="AE1905" i="35"/>
  <c r="AD1905" i="35"/>
  <c r="AF1905" i="35"/>
  <c r="AF1906" i="35"/>
  <c r="AE1907" i="35"/>
  <c r="AD1907" i="35"/>
  <c r="AF1907" i="35"/>
  <c r="AF1908" i="35"/>
  <c r="AE1909" i="35"/>
  <c r="AD1909" i="35"/>
  <c r="AF1909" i="35"/>
  <c r="AF1910" i="35"/>
  <c r="AE1911" i="35"/>
  <c r="AD1911" i="35"/>
  <c r="AF1911" i="35"/>
  <c r="AF1912" i="35"/>
  <c r="AE1913" i="35"/>
  <c r="AD1913" i="35"/>
  <c r="AF1913" i="35"/>
  <c r="AF1914" i="35"/>
  <c r="AB1915" i="35"/>
  <c r="AE1915" i="35"/>
  <c r="AB1927" i="35"/>
  <c r="AD1927" i="35"/>
  <c r="AC1927" i="35"/>
  <c r="AC1936" i="35"/>
  <c r="AB1936" i="35"/>
  <c r="AD1936" i="35"/>
  <c r="AD1956" i="35"/>
  <c r="AC1956" i="35"/>
  <c r="AB1956" i="35"/>
  <c r="AE1958" i="35"/>
  <c r="AD1958" i="35"/>
  <c r="AB1958" i="35"/>
  <c r="AE1963" i="35"/>
  <c r="AD1963" i="35"/>
  <c r="AC1963" i="35"/>
  <c r="AB1963" i="35"/>
  <c r="AE1896" i="35"/>
  <c r="AD1912" i="35"/>
  <c r="AD1914" i="35"/>
  <c r="AF1915" i="35"/>
  <c r="AF1917" i="35"/>
  <c r="AF1919" i="35"/>
  <c r="AB1923" i="35"/>
  <c r="AE1923" i="35"/>
  <c r="AF1927" i="35"/>
  <c r="AC1938" i="35"/>
  <c r="AB1938" i="35"/>
  <c r="AD1938" i="35"/>
  <c r="AC1952" i="35"/>
  <c r="AC1957" i="35"/>
  <c r="AB1957" i="35"/>
  <c r="AE1957" i="35"/>
  <c r="AD1957" i="35"/>
  <c r="AC1959" i="35"/>
  <c r="AB1959" i="35"/>
  <c r="AD1959" i="35"/>
  <c r="AF1960" i="35"/>
  <c r="AB1960" i="35"/>
  <c r="AE1960" i="35"/>
  <c r="AC1960" i="35"/>
  <c r="AF1982" i="35"/>
  <c r="AB1982" i="35"/>
  <c r="AD1982" i="35"/>
  <c r="AC1982" i="35"/>
  <c r="AE1920" i="35"/>
  <c r="AF1921" i="35"/>
  <c r="AC1930" i="35"/>
  <c r="AB1930" i="35"/>
  <c r="AF1934" i="35"/>
  <c r="AE1935" i="35"/>
  <c r="AD1935" i="35"/>
  <c r="AF1935" i="35"/>
  <c r="AF1936" i="35"/>
  <c r="AE1937" i="35"/>
  <c r="AD1937" i="35"/>
  <c r="AF1937" i="35"/>
  <c r="AF1938" i="35"/>
  <c r="AE1939" i="35"/>
  <c r="AD1939" i="35"/>
  <c r="AF1939" i="35"/>
  <c r="AF1940" i="35"/>
  <c r="AF1941" i="35"/>
  <c r="AB1941" i="35"/>
  <c r="AE1941" i="35"/>
  <c r="AF1950" i="35"/>
  <c r="AC1968" i="35"/>
  <c r="AB1968" i="35"/>
  <c r="AF1923" i="35"/>
  <c r="AC1926" i="35"/>
  <c r="AB1926" i="35"/>
  <c r="AF1930" i="35"/>
  <c r="AB1931" i="35"/>
  <c r="AE1931" i="35"/>
  <c r="AF1952" i="35"/>
  <c r="AF1954" i="35"/>
  <c r="AB1954" i="35"/>
  <c r="AE1954" i="35"/>
  <c r="AC1962" i="35"/>
  <c r="AB1962" i="35"/>
  <c r="AC1965" i="35"/>
  <c r="AB1965" i="35"/>
  <c r="AF1974" i="35"/>
  <c r="AB1974" i="35"/>
  <c r="AE1974" i="35"/>
  <c r="AC1922" i="35"/>
  <c r="AD1924" i="35"/>
  <c r="AC1925" i="35"/>
  <c r="AD1928" i="35"/>
  <c r="AC1929" i="35"/>
  <c r="AC1933" i="35"/>
  <c r="AC1943" i="35"/>
  <c r="AC1951" i="35"/>
  <c r="AC1953" i="35"/>
  <c r="AC1955" i="35"/>
  <c r="AC1964" i="35"/>
  <c r="AC1981" i="35"/>
  <c r="AC1983" i="35"/>
  <c r="AF1586" i="35"/>
  <c r="AD1586" i="35"/>
  <c r="AB1586" i="35"/>
  <c r="AB1622" i="35"/>
  <c r="AF1622" i="35"/>
  <c r="AG1622" i="35" s="1"/>
  <c r="AI1622" i="35" s="1"/>
  <c r="AC1622" i="35"/>
  <c r="AF724" i="35"/>
  <c r="AG724" i="35" s="1"/>
  <c r="AI724" i="35" s="1"/>
  <c r="AB724" i="35"/>
  <c r="AC724" i="35"/>
  <c r="AB1888" i="35"/>
  <c r="AF1888" i="35"/>
  <c r="AC1888" i="35"/>
  <c r="AF1225" i="35"/>
  <c r="AD1225" i="35"/>
  <c r="AB1225" i="35"/>
  <c r="AC291" i="35"/>
  <c r="AF291" i="35"/>
  <c r="F11" i="30" l="1"/>
  <c r="AG1243" i="35"/>
  <c r="AI1243" i="35" s="1"/>
  <c r="AG1431" i="35"/>
  <c r="AI1431" i="35" s="1"/>
  <c r="AG715" i="35"/>
  <c r="AI715" i="35" s="1"/>
  <c r="AG871" i="35"/>
  <c r="AI871" i="35" s="1"/>
  <c r="AG256" i="35"/>
  <c r="AI256" i="35" s="1"/>
  <c r="AG1426" i="35"/>
  <c r="AI1426" i="35" s="1"/>
  <c r="AG1269" i="35"/>
  <c r="AI1269" i="35" s="1"/>
  <c r="AG214" i="35"/>
  <c r="AI214" i="35" s="1"/>
  <c r="AG1932" i="35"/>
  <c r="AI1932" i="35" s="1"/>
  <c r="AG1052" i="35"/>
  <c r="AI1052" i="35" s="1"/>
  <c r="AG1006" i="35"/>
  <c r="AI1006" i="35" s="1"/>
  <c r="AG1147" i="35"/>
  <c r="AI1147" i="35" s="1"/>
  <c r="AG558" i="35"/>
  <c r="AI558" i="35" s="1"/>
  <c r="AG1560" i="35"/>
  <c r="AI1560" i="35" s="1"/>
  <c r="AG1700" i="35"/>
  <c r="AI1700" i="35" s="1"/>
  <c r="AG1485" i="35"/>
  <c r="AI1485" i="35" s="1"/>
  <c r="AG867" i="35"/>
  <c r="AI867" i="35" s="1"/>
  <c r="AG627" i="35"/>
  <c r="AI627" i="35" s="1"/>
  <c r="AG554" i="35"/>
  <c r="AI554" i="35" s="1"/>
  <c r="AG1805" i="35"/>
  <c r="AI1805" i="35" s="1"/>
  <c r="AG1399" i="35"/>
  <c r="AI1399" i="35" s="1"/>
  <c r="AG1699" i="35"/>
  <c r="AI1699" i="35" s="1"/>
  <c r="AG1698" i="35"/>
  <c r="AI1698" i="35" s="1"/>
  <c r="AG795" i="35"/>
  <c r="AI795" i="35" s="1"/>
  <c r="AG621" i="35"/>
  <c r="AI621" i="35" s="1"/>
  <c r="AG1350" i="35"/>
  <c r="AI1350" i="35" s="1"/>
  <c r="AG131" i="35"/>
  <c r="AI131" i="35" s="1"/>
  <c r="AG1724" i="35"/>
  <c r="AI1724" i="35" s="1"/>
  <c r="AG559" i="35"/>
  <c r="AI559" i="35" s="1"/>
  <c r="AG215" i="35"/>
  <c r="AI215" i="35" s="1"/>
  <c r="AG876" i="35"/>
  <c r="AI876" i="35" s="1"/>
  <c r="AG1055" i="35"/>
  <c r="AI1055" i="35" s="1"/>
  <c r="AG267" i="35"/>
  <c r="AI267" i="35" s="1"/>
  <c r="AG257" i="35"/>
  <c r="AI257" i="35" s="1"/>
  <c r="AG2208" i="35"/>
  <c r="AI2208" i="35" s="1"/>
  <c r="AG1160" i="35"/>
  <c r="AI1160" i="35" s="1"/>
  <c r="AG1544" i="35"/>
  <c r="AI1544" i="35" s="1"/>
  <c r="AG1841" i="35"/>
  <c r="AI1841" i="35" s="1"/>
  <c r="AG1806" i="35"/>
  <c r="AI1806" i="35" s="1"/>
  <c r="AG573" i="35"/>
  <c r="AI573" i="35" s="1"/>
  <c r="AG2207" i="35"/>
  <c r="AI2207" i="35" s="1"/>
  <c r="AG1429" i="35"/>
  <c r="AI1429" i="35" s="1"/>
  <c r="AG1127" i="35"/>
  <c r="AI1127" i="35" s="1"/>
  <c r="AG561" i="35"/>
  <c r="AI561" i="35" s="1"/>
  <c r="AG1074" i="35"/>
  <c r="AI1074" i="35" s="1"/>
  <c r="AG1696" i="35"/>
  <c r="AI1696" i="35" s="1"/>
  <c r="AG580" i="35"/>
  <c r="AI580" i="35" s="1"/>
  <c r="AG840" i="35"/>
  <c r="AI840" i="35" s="1"/>
  <c r="AG575" i="35"/>
  <c r="AI575" i="35" s="1"/>
  <c r="AG642" i="35"/>
  <c r="AI642" i="35" s="1"/>
  <c r="AI1149" i="35"/>
  <c r="AI631" i="35"/>
  <c r="AI635" i="35"/>
  <c r="AI625" i="35"/>
  <c r="AG237" i="35"/>
  <c r="AI237" i="35" s="1"/>
  <c r="AG539" i="35"/>
  <c r="AI539" i="35" s="1"/>
  <c r="AG148" i="35"/>
  <c r="AI148" i="35" s="1"/>
  <c r="AG125" i="35"/>
  <c r="AI125" i="35" s="1"/>
  <c r="AG1547" i="35"/>
  <c r="AI1547" i="35" s="1"/>
  <c r="AG544" i="35"/>
  <c r="AI544" i="35" s="1"/>
  <c r="AG263" i="35"/>
  <c r="AI263" i="35" s="1"/>
  <c r="AG576" i="35"/>
  <c r="AI576" i="35" s="1"/>
  <c r="AG615" i="35"/>
  <c r="AI615" i="35" s="1"/>
  <c r="AG1888" i="35"/>
  <c r="AI1888" i="35" s="1"/>
  <c r="AG786" i="35"/>
  <c r="AI786" i="35" s="1"/>
  <c r="AG252" i="35"/>
  <c r="AI252" i="35" s="1"/>
  <c r="AG505" i="35"/>
  <c r="AI505" i="35" s="1"/>
  <c r="AG869" i="35"/>
  <c r="AI869" i="35" s="1"/>
  <c r="AG1196" i="35"/>
  <c r="AI1196" i="35" s="1"/>
  <c r="AG782" i="35"/>
  <c r="AI782" i="35" s="1"/>
  <c r="AG265" i="35"/>
  <c r="AI265" i="35" s="1"/>
  <c r="AG101" i="35"/>
  <c r="AI101" i="35" s="1"/>
  <c r="AG1804" i="35"/>
  <c r="AI1804" i="35" s="1"/>
  <c r="AG857" i="35"/>
  <c r="AI857" i="35" s="1"/>
  <c r="AG1969" i="35"/>
  <c r="AI1969" i="35" s="1"/>
  <c r="AG1424" i="35"/>
  <c r="AI1424" i="35" s="1"/>
  <c r="AG41" i="35"/>
  <c r="AI41" i="35" s="1"/>
  <c r="AG641" i="35"/>
  <c r="AI641" i="35" s="1"/>
  <c r="AG701" i="35"/>
  <c r="AI701" i="35" s="1"/>
  <c r="AG548" i="35"/>
  <c r="AI548" i="35" s="1"/>
  <c r="AG1887" i="35"/>
  <c r="AI1887" i="35" s="1"/>
  <c r="AG812" i="35"/>
  <c r="AI812" i="35" s="1"/>
  <c r="AG1513" i="35"/>
  <c r="AI1513" i="35" s="1"/>
  <c r="AG1430" i="35"/>
  <c r="AI1430" i="35" s="1"/>
  <c r="AG271" i="35"/>
  <c r="AI271" i="35" s="1"/>
  <c r="AG23" i="35"/>
  <c r="AI23" i="35" s="1"/>
  <c r="AG648" i="35"/>
  <c r="AI648" i="35" s="1"/>
  <c r="AG1286" i="35"/>
  <c r="AI1286" i="35" s="1"/>
  <c r="AG147" i="35"/>
  <c r="AI147" i="35" s="1"/>
  <c r="AG705" i="35"/>
  <c r="AI705" i="35" s="1"/>
  <c r="AG289" i="35"/>
  <c r="AI289" i="35" s="1"/>
  <c r="AG565" i="35"/>
  <c r="AI565" i="35" s="1"/>
  <c r="AG1494" i="35"/>
  <c r="AI1494" i="35" s="1"/>
  <c r="AG281" i="35"/>
  <c r="AI281" i="35" s="1"/>
  <c r="AG645" i="35"/>
  <c r="AI645" i="35" s="1"/>
  <c r="AG253" i="35"/>
  <c r="AI253" i="35" s="1"/>
  <c r="AG582" i="35"/>
  <c r="AI582" i="35" s="1"/>
  <c r="AG1172" i="35"/>
  <c r="AI1172" i="35" s="1"/>
  <c r="AG704" i="35"/>
  <c r="AI704" i="35" s="1"/>
  <c r="AG232" i="35"/>
  <c r="AI232" i="35" s="1"/>
  <c r="AG449" i="35"/>
  <c r="AI449" i="35" s="1"/>
  <c r="AG666" i="35"/>
  <c r="AI666" i="35" s="1"/>
  <c r="AG603" i="35"/>
  <c r="AI603" i="35" s="1"/>
  <c r="AG192" i="35"/>
  <c r="AI192" i="35" s="1"/>
  <c r="AG958" i="35"/>
  <c r="AI958" i="35" s="1"/>
  <c r="AG817" i="35"/>
  <c r="AI817" i="35" s="1"/>
  <c r="AG277" i="35"/>
  <c r="AI277" i="35" s="1"/>
  <c r="AG1483" i="35"/>
  <c r="AI1483" i="35" s="1"/>
  <c r="AG179" i="35"/>
  <c r="AI179" i="35" s="1"/>
  <c r="AG1770" i="35"/>
  <c r="AI1770" i="35" s="1"/>
  <c r="AG1492" i="35"/>
  <c r="AI1492" i="35" s="1"/>
  <c r="AG182" i="35"/>
  <c r="AI182" i="35" s="1"/>
  <c r="AG287" i="35"/>
  <c r="AI287" i="35" s="1"/>
  <c r="AG624" i="35"/>
  <c r="AI624" i="35" s="1"/>
  <c r="AG121" i="35"/>
  <c r="AI121" i="35" s="1"/>
  <c r="AG261" i="35"/>
  <c r="AI261" i="35" s="1"/>
  <c r="AG219" i="35"/>
  <c r="AI219" i="35" s="1"/>
  <c r="AG1739" i="35"/>
  <c r="AI1739" i="35" s="1"/>
  <c r="AG1684" i="35"/>
  <c r="AI1684" i="35" s="1"/>
  <c r="AG1559" i="35"/>
  <c r="AI1559" i="35" s="1"/>
  <c r="AG1386" i="35"/>
  <c r="AI1386" i="35" s="1"/>
  <c r="AG706" i="35"/>
  <c r="AI706" i="35" s="1"/>
  <c r="AG1166" i="35"/>
  <c r="AI1166" i="35" s="1"/>
  <c r="AG842" i="35"/>
  <c r="AI842" i="35" s="1"/>
  <c r="AG658" i="35"/>
  <c r="AI658" i="35" s="1"/>
  <c r="AG1756" i="35"/>
  <c r="AI1756" i="35" s="1"/>
  <c r="AG273" i="35"/>
  <c r="AI273" i="35" s="1"/>
  <c r="AG662" i="35"/>
  <c r="AI662" i="35" s="1"/>
  <c r="AG721" i="35"/>
  <c r="AI721" i="35" s="1"/>
  <c r="AG661" i="35"/>
  <c r="AI661" i="35" s="1"/>
  <c r="AG25" i="35"/>
  <c r="AI25" i="35" s="1"/>
  <c r="AG266" i="35"/>
  <c r="AI266" i="35" s="1"/>
  <c r="AG1920" i="35"/>
  <c r="AI1920" i="35" s="1"/>
  <c r="AG1845" i="35"/>
  <c r="AI1845" i="35" s="1"/>
  <c r="AG115" i="35"/>
  <c r="AI115" i="35" s="1"/>
  <c r="AG1777" i="35"/>
  <c r="AI1777" i="35" s="1"/>
  <c r="AG262" i="35"/>
  <c r="AI262" i="35" s="1"/>
  <c r="AG571" i="35"/>
  <c r="AI571" i="35" s="1"/>
  <c r="AG1928" i="35"/>
  <c r="AI1928" i="35" s="1"/>
  <c r="AG1616" i="35"/>
  <c r="AI1616" i="35" s="1"/>
  <c r="AG1550" i="35"/>
  <c r="AI1550" i="35" s="1"/>
  <c r="AG1741" i="35"/>
  <c r="AI1741" i="35" s="1"/>
  <c r="AG1311" i="35"/>
  <c r="AI1311" i="35" s="1"/>
  <c r="AG803" i="35"/>
  <c r="AI803" i="35" s="1"/>
  <c r="AG283" i="35"/>
  <c r="AI283" i="35" s="1"/>
  <c r="AG1664" i="35"/>
  <c r="AI1664" i="35" s="1"/>
  <c r="AG1621" i="35"/>
  <c r="AI1621" i="35" s="1"/>
  <c r="AG431" i="35"/>
  <c r="AI431" i="35" s="1"/>
  <c r="AG178" i="35"/>
  <c r="AI178" i="35" s="1"/>
  <c r="AG716" i="35"/>
  <c r="AI716" i="35" s="1"/>
  <c r="AG1775" i="35"/>
  <c r="AI1775" i="35" s="1"/>
  <c r="AG103" i="35"/>
  <c r="AI103" i="35" s="1"/>
  <c r="AG1682" i="35"/>
  <c r="AI1682" i="35" s="1"/>
  <c r="AG1545" i="35"/>
  <c r="AI1545" i="35" s="1"/>
  <c r="AG1004" i="35"/>
  <c r="AI1004" i="35" s="1"/>
  <c r="AG229" i="35"/>
  <c r="AI229" i="35" s="1"/>
  <c r="AG13" i="35"/>
  <c r="AI13" i="35" s="1"/>
  <c r="AG613" i="35"/>
  <c r="AI613" i="35" s="1"/>
  <c r="AG53" i="35"/>
  <c r="AI53" i="35" s="1"/>
  <c r="AG139" i="35"/>
  <c r="AI139" i="35" s="1"/>
  <c r="AG1660" i="35"/>
  <c r="AI1660" i="35" s="1"/>
  <c r="AG117" i="35"/>
  <c r="AI117" i="35" s="1"/>
  <c r="AG646" i="35"/>
  <c r="AI646" i="35" s="1"/>
  <c r="AG718" i="35"/>
  <c r="AI718" i="35" s="1"/>
  <c r="AG264" i="35"/>
  <c r="AI264" i="35" s="1"/>
  <c r="AG153" i="35"/>
  <c r="AI153" i="35" s="1"/>
  <c r="AG537" i="35"/>
  <c r="AI537" i="35" s="1"/>
  <c r="AG1267" i="35"/>
  <c r="AI1267" i="35" s="1"/>
  <c r="AG694" i="35"/>
  <c r="AI694" i="35" s="1"/>
  <c r="AG1493" i="35"/>
  <c r="AI1493" i="35" s="1"/>
  <c r="AG998" i="35"/>
  <c r="AI998" i="35" s="1"/>
  <c r="AG1735" i="35"/>
  <c r="AI1735" i="35" s="1"/>
  <c r="AG1541" i="35"/>
  <c r="AI1541" i="35" s="1"/>
  <c r="AG1308" i="35"/>
  <c r="AI1308" i="35" s="1"/>
  <c r="AG37" i="35"/>
  <c r="AI37" i="35" s="1"/>
  <c r="AG564" i="35"/>
  <c r="AI564" i="35" s="1"/>
  <c r="AG1871" i="35"/>
  <c r="AI1871" i="35" s="1"/>
  <c r="AG1635" i="35"/>
  <c r="AI1635" i="35" s="1"/>
  <c r="AG1013" i="35"/>
  <c r="AI1013" i="35" s="1"/>
  <c r="AG1192" i="35"/>
  <c r="AI1192" i="35" s="1"/>
  <c r="AG612" i="35"/>
  <c r="AI612" i="35" s="1"/>
  <c r="AG288" i="35"/>
  <c r="AI288" i="35" s="1"/>
  <c r="AG560" i="35"/>
  <c r="AI560" i="35" s="1"/>
  <c r="AG647" i="35"/>
  <c r="AI647" i="35" s="1"/>
  <c r="AG815" i="35"/>
  <c r="AI815" i="35" s="1"/>
  <c r="AG69" i="35"/>
  <c r="AI69" i="35" s="1"/>
  <c r="AG1942" i="35"/>
  <c r="AI1942" i="35" s="1"/>
  <c r="AG1224" i="35"/>
  <c r="AI1224" i="35" s="1"/>
  <c r="AG529" i="35"/>
  <c r="AI529" i="35" s="1"/>
  <c r="AG245" i="35"/>
  <c r="AI245" i="35" s="1"/>
  <c r="AG65" i="35"/>
  <c r="AI65" i="35" s="1"/>
  <c r="AG698" i="35"/>
  <c r="AI698" i="35" s="1"/>
  <c r="AG1780" i="35"/>
  <c r="AI1780" i="35" s="1"/>
  <c r="AG1211" i="35"/>
  <c r="AI1211" i="35" s="1"/>
  <c r="AG207" i="35"/>
  <c r="AI207" i="35" s="1"/>
  <c r="AG1592" i="35"/>
  <c r="AI1592" i="35" s="1"/>
  <c r="AG216" i="35"/>
  <c r="AI216" i="35" s="1"/>
  <c r="K61" i="25"/>
  <c r="M61" i="25" s="1"/>
  <c r="M13" i="25"/>
  <c r="AG643" i="35"/>
  <c r="AI643" i="35" s="1"/>
  <c r="AG657" i="35"/>
  <c r="AI657" i="35" s="1"/>
  <c r="AG983" i="35"/>
  <c r="AI983" i="35" s="1"/>
  <c r="AG796" i="35"/>
  <c r="AI796" i="35" s="1"/>
  <c r="AG594" i="35"/>
  <c r="AI594" i="35" s="1"/>
  <c r="AG467" i="35"/>
  <c r="AI467" i="35" s="1"/>
  <c r="AG226" i="35"/>
  <c r="AI226" i="35" s="1"/>
  <c r="AG285" i="35"/>
  <c r="AI285" i="35" s="1"/>
  <c r="AG1970" i="35"/>
  <c r="AI1970" i="35" s="1"/>
  <c r="AG1933" i="35"/>
  <c r="AI1933" i="35" s="1"/>
  <c r="AG1388" i="35"/>
  <c r="AI1388" i="35" s="1"/>
  <c r="AG630" i="35"/>
  <c r="AI630" i="35" s="1"/>
  <c r="AG1593" i="35"/>
  <c r="AI1593" i="35" s="1"/>
  <c r="AG825" i="35"/>
  <c r="AI825" i="35" s="1"/>
  <c r="AG527" i="35"/>
  <c r="AI527" i="35" s="1"/>
  <c r="AG1964" i="35"/>
  <c r="AI1964" i="35" s="1"/>
  <c r="AG272" i="35"/>
  <c r="AI272" i="35" s="1"/>
  <c r="AG874" i="35"/>
  <c r="AI874" i="35" s="1"/>
  <c r="AG1268" i="35"/>
  <c r="AG623" i="35"/>
  <c r="AI623" i="35" s="1"/>
  <c r="AG1662" i="35"/>
  <c r="AI1662" i="35" s="1"/>
  <c r="AG1885" i="35"/>
  <c r="AI1885" i="35" s="1"/>
  <c r="AG1316" i="35"/>
  <c r="AI1316" i="35" s="1"/>
  <c r="AG188" i="35"/>
  <c r="AI188" i="35" s="1"/>
  <c r="AG227" i="35"/>
  <c r="AI227" i="35" s="1"/>
  <c r="AG1379" i="35"/>
  <c r="AI1379" i="35" s="1"/>
  <c r="AG243" i="35"/>
  <c r="AI243" i="35" s="1"/>
  <c r="AG1384" i="35"/>
  <c r="AI1384" i="35" s="1"/>
  <c r="AG1943" i="35"/>
  <c r="AI1943" i="35" s="1"/>
  <c r="AG1253" i="35"/>
  <c r="AI1253" i="35" s="1"/>
  <c r="AG700" i="35"/>
  <c r="AI700" i="35" s="1"/>
  <c r="AG1278" i="35"/>
  <c r="AI1278" i="35" s="1"/>
  <c r="AG217" i="35"/>
  <c r="AI217" i="35" s="1"/>
  <c r="AG1820" i="35"/>
  <c r="AI1820" i="35" s="1"/>
  <c r="AG1686" i="35"/>
  <c r="AI1686" i="35" s="1"/>
  <c r="AG1636" i="35"/>
  <c r="AI1636" i="35" s="1"/>
  <c r="AF1007" i="35"/>
  <c r="AF2191" i="35" s="1"/>
  <c r="AE1007" i="35"/>
  <c r="AE2191" i="35" s="1"/>
  <c r="AG810" i="35"/>
  <c r="AI810" i="35" s="1"/>
  <c r="AG649" i="35"/>
  <c r="AI649" i="35" s="1"/>
  <c r="AG660" i="35"/>
  <c r="AI660" i="35" s="1"/>
  <c r="AG578" i="35"/>
  <c r="AI578" i="35" s="1"/>
  <c r="AG1967" i="35"/>
  <c r="AI1967" i="35" s="1"/>
  <c r="AG841" i="35"/>
  <c r="AI841" i="35" s="1"/>
  <c r="AG203" i="35"/>
  <c r="AI203" i="35" s="1"/>
  <c r="AG1546" i="35"/>
  <c r="AI1546" i="35" s="1"/>
  <c r="AG1432" i="35"/>
  <c r="AI1432" i="35" s="1"/>
  <c r="AG702" i="35"/>
  <c r="AI702" i="35" s="1"/>
  <c r="AG1134" i="35"/>
  <c r="AI1134" i="35" s="1"/>
  <c r="AG193" i="35"/>
  <c r="AI193" i="35" s="1"/>
  <c r="AG1549" i="35"/>
  <c r="AI1549" i="35" s="1"/>
  <c r="AG1797" i="35"/>
  <c r="AI1797" i="35" s="1"/>
  <c r="AG247" i="35"/>
  <c r="AI247" i="35" s="1"/>
  <c r="AG459" i="35"/>
  <c r="AI459" i="35" s="1"/>
  <c r="AG1111" i="35"/>
  <c r="AI1111" i="35" s="1"/>
  <c r="AG1113" i="35"/>
  <c r="AI1113" i="35" s="1"/>
  <c r="AG457" i="35"/>
  <c r="AI457" i="35" s="1"/>
  <c r="AG1066" i="35"/>
  <c r="AI1066" i="35" s="1"/>
  <c r="AG1118" i="35"/>
  <c r="AI1118" i="35" s="1"/>
  <c r="AG1101" i="35"/>
  <c r="AI1101" i="35" s="1"/>
  <c r="AG656" i="35"/>
  <c r="AI656" i="35" s="1"/>
  <c r="AG832" i="35"/>
  <c r="AI832" i="35" s="1"/>
  <c r="AG1349" i="35"/>
  <c r="AI1349" i="35" s="1"/>
  <c r="AG1450" i="35"/>
  <c r="AI1450" i="35" s="1"/>
  <c r="AG1164" i="35"/>
  <c r="AI1164" i="35" s="1"/>
  <c r="AG291" i="35"/>
  <c r="AI291" i="35" s="1"/>
  <c r="AG1344" i="35"/>
  <c r="AI1344" i="35" s="1"/>
  <c r="AG1274" i="35"/>
  <c r="AI1274" i="35" s="1"/>
  <c r="AG966" i="35"/>
  <c r="AI966" i="35" s="1"/>
  <c r="AG1359" i="35"/>
  <c r="AI1359" i="35" s="1"/>
  <c r="AG440" i="35"/>
  <c r="AI440" i="35" s="1"/>
  <c r="AG1779" i="35"/>
  <c r="AI1779" i="35" s="1"/>
  <c r="AG1062" i="35"/>
  <c r="AI1062" i="35" s="1"/>
  <c r="AG481" i="35"/>
  <c r="AI481" i="35" s="1"/>
  <c r="AG183" i="35"/>
  <c r="AI183" i="35" s="1"/>
  <c r="AG503" i="35"/>
  <c r="AI503" i="35" s="1"/>
  <c r="AG1387" i="35"/>
  <c r="AI1387" i="35" s="1"/>
  <c r="AG1223" i="35"/>
  <c r="AI1223" i="35" s="1"/>
  <c r="AG1480" i="35"/>
  <c r="AI1480" i="35" s="1"/>
  <c r="AG1335" i="35"/>
  <c r="AI1335" i="35" s="1"/>
  <c r="AI2201" i="35"/>
  <c r="AG837" i="35"/>
  <c r="AI837" i="35" s="1"/>
  <c r="AG241" i="35"/>
  <c r="AI241" i="35" s="1"/>
  <c r="AG251" i="35"/>
  <c r="AI251" i="35" s="1"/>
  <c r="AG864" i="35"/>
  <c r="AI864" i="35" s="1"/>
  <c r="AG1581" i="35"/>
  <c r="AI1581" i="35" s="1"/>
  <c r="AG1377" i="35"/>
  <c r="AI1377" i="35" s="1"/>
  <c r="AG1105" i="35"/>
  <c r="AI1105" i="35" s="1"/>
  <c r="AG783" i="35"/>
  <c r="AI783" i="35" s="1"/>
  <c r="AG39" i="35"/>
  <c r="AI39" i="35" s="1"/>
  <c r="AG21" i="35"/>
  <c r="AI21" i="35" s="1"/>
  <c r="AG11" i="35"/>
  <c r="AI11" i="35" s="1"/>
  <c r="AG1663" i="35"/>
  <c r="AI1663" i="35" s="1"/>
  <c r="AG1694" i="35"/>
  <c r="AI1694" i="35" s="1"/>
  <c r="AF2209" i="35"/>
  <c r="AG866" i="35"/>
  <c r="AI866" i="35" s="1"/>
  <c r="AG1959" i="35"/>
  <c r="AI1959" i="35" s="1"/>
  <c r="AG1843" i="35"/>
  <c r="AI1843" i="35" s="1"/>
  <c r="AG1522" i="35"/>
  <c r="AI1522" i="35" s="1"/>
  <c r="AG1478" i="35"/>
  <c r="AI1478" i="35" s="1"/>
  <c r="AG523" i="35"/>
  <c r="AI523" i="35" s="1"/>
  <c r="AG231" i="35"/>
  <c r="AI231" i="35" s="1"/>
  <c r="AG137" i="35"/>
  <c r="AI137" i="35" s="1"/>
  <c r="AG133" i="35"/>
  <c r="AI133" i="35" s="1"/>
  <c r="AG105" i="35"/>
  <c r="AI105" i="35" s="1"/>
  <c r="AG290" i="35"/>
  <c r="AI290" i="35" s="1"/>
  <c r="AG279" i="35"/>
  <c r="AI279" i="35" s="1"/>
  <c r="AG720" i="35"/>
  <c r="AI720" i="35" s="1"/>
  <c r="AG722" i="35"/>
  <c r="AI722" i="35" s="1"/>
  <c r="AG872" i="35"/>
  <c r="AI872" i="35" s="1"/>
  <c r="AG1315" i="35"/>
  <c r="AI1315" i="35" s="1"/>
  <c r="AG1530" i="35"/>
  <c r="AI1530" i="35" s="1"/>
  <c r="AG1619" i="35"/>
  <c r="AI1619" i="35" s="1"/>
  <c r="AG991" i="35"/>
  <c r="AI991" i="35" s="1"/>
  <c r="AG865" i="35"/>
  <c r="AI865" i="35" s="1"/>
  <c r="AG584" i="35"/>
  <c r="AI584" i="35" s="1"/>
  <c r="AG461" i="35"/>
  <c r="AI461" i="35" s="1"/>
  <c r="AG686" i="35"/>
  <c r="AI686" i="35" s="1"/>
  <c r="AG678" i="35"/>
  <c r="AI678" i="35" s="1"/>
  <c r="AG210" i="35"/>
  <c r="AI210" i="35" s="1"/>
  <c r="AG205" i="35"/>
  <c r="AI205" i="35" s="1"/>
  <c r="AG1867" i="35"/>
  <c r="AI1867" i="35" s="1"/>
  <c r="AG969" i="35"/>
  <c r="AI969" i="35" s="1"/>
  <c r="AG682" i="35"/>
  <c r="AI682" i="35" s="1"/>
  <c r="AG1071" i="35"/>
  <c r="AI1071" i="35" s="1"/>
  <c r="AG1877" i="35"/>
  <c r="AI1877" i="35" s="1"/>
  <c r="AG975" i="35"/>
  <c r="AI975" i="35" s="1"/>
  <c r="AG1650" i="35"/>
  <c r="AI1650" i="35" s="1"/>
  <c r="AG1799" i="35"/>
  <c r="AI1799" i="35" s="1"/>
  <c r="AG1615" i="35"/>
  <c r="AI1615" i="35" s="1"/>
  <c r="AG1857" i="35"/>
  <c r="AI1857" i="35" s="1"/>
  <c r="AG1572" i="35"/>
  <c r="AI1572" i="35" s="1"/>
  <c r="AG1380" i="35"/>
  <c r="AI1380" i="35" s="1"/>
  <c r="AG1711" i="35"/>
  <c r="AI1711" i="35" s="1"/>
  <c r="AG1788" i="35"/>
  <c r="AI1788" i="35" s="1"/>
  <c r="AG591" i="35"/>
  <c r="AI591" i="35" s="1"/>
  <c r="AG838" i="35"/>
  <c r="AI838" i="35" s="1"/>
  <c r="AG614" i="35"/>
  <c r="AI614" i="35" s="1"/>
  <c r="AG1894" i="35"/>
  <c r="AI1894" i="35" s="1"/>
  <c r="AG1333" i="35"/>
  <c r="AI1333" i="35" s="1"/>
  <c r="AG1272" i="35"/>
  <c r="AI1272" i="35" s="1"/>
  <c r="AG1130" i="35"/>
  <c r="AI1130" i="35" s="1"/>
  <c r="AG1329" i="35"/>
  <c r="AI1329" i="35" s="1"/>
  <c r="AG1330" i="35"/>
  <c r="AI1330" i="35" s="1"/>
  <c r="AG552" i="35"/>
  <c r="AI552" i="35" s="1"/>
  <c r="AG497" i="35"/>
  <c r="AI497" i="35" s="1"/>
  <c r="AG1849" i="35"/>
  <c r="AI1849" i="35" s="1"/>
  <c r="AG1731" i="35"/>
  <c r="AI1731" i="35" s="1"/>
  <c r="AG1367" i="35"/>
  <c r="AI1367" i="35" s="1"/>
  <c r="AG1298" i="35"/>
  <c r="AI1298" i="35" s="1"/>
  <c r="AG547" i="35"/>
  <c r="AI547" i="35" s="1"/>
  <c r="AG1423" i="35"/>
  <c r="AI1423" i="35" s="1"/>
  <c r="AG1414" i="35"/>
  <c r="AI1414" i="35" s="1"/>
  <c r="AG1221" i="35"/>
  <c r="AI1221" i="35" s="1"/>
  <c r="AG1103" i="35"/>
  <c r="AI1103" i="35" s="1"/>
  <c r="AG834" i="35"/>
  <c r="AI834" i="35" s="1"/>
  <c r="AG533" i="35"/>
  <c r="AI533" i="35" s="1"/>
  <c r="AG172" i="35"/>
  <c r="AI172" i="35" s="1"/>
  <c r="AG33" i="35"/>
  <c r="AI33" i="35" s="1"/>
  <c r="AG563" i="35"/>
  <c r="AI563" i="35" s="1"/>
  <c r="AG1209" i="35"/>
  <c r="AI1209" i="35" s="1"/>
  <c r="AG1825" i="35"/>
  <c r="AI1825" i="35" s="1"/>
  <c r="AG855" i="35"/>
  <c r="AI855" i="35" s="1"/>
  <c r="AG780" i="35"/>
  <c r="AI780" i="35" s="1"/>
  <c r="AG167" i="35"/>
  <c r="AI167" i="35" s="1"/>
  <c r="AG1748" i="35"/>
  <c r="AI1748" i="35" s="1"/>
  <c r="AG1525" i="35"/>
  <c r="AI1525" i="35" s="1"/>
  <c r="AG1027" i="35"/>
  <c r="AI1027" i="35" s="1"/>
  <c r="AG469" i="35"/>
  <c r="AI469" i="35" s="1"/>
  <c r="AG451" i="35"/>
  <c r="AI451" i="35" s="1"/>
  <c r="AG111" i="35"/>
  <c r="AI111" i="35" s="1"/>
  <c r="AG1962" i="35"/>
  <c r="AI1962" i="35" s="1"/>
  <c r="AG1167" i="35"/>
  <c r="AI1167" i="35" s="1"/>
  <c r="AG1240" i="35"/>
  <c r="AI1240" i="35" s="1"/>
  <c r="AG1422" i="35"/>
  <c r="AI1422" i="35" s="1"/>
  <c r="AG610" i="35"/>
  <c r="AI610" i="35" s="1"/>
  <c r="AG1869" i="35"/>
  <c r="AI1869" i="35" s="1"/>
  <c r="AG1773" i="35"/>
  <c r="AI1773" i="35" s="1"/>
  <c r="AG830" i="35"/>
  <c r="AI830" i="35" s="1"/>
  <c r="AG1747" i="35"/>
  <c r="AI1747" i="35" s="1"/>
  <c r="AG1743" i="35"/>
  <c r="AI1743" i="35" s="1"/>
  <c r="AG1640" i="35"/>
  <c r="AI1640" i="35" s="1"/>
  <c r="AG996" i="35"/>
  <c r="AI996" i="35" s="1"/>
  <c r="AG664" i="35"/>
  <c r="AI664" i="35" s="1"/>
  <c r="AG1930" i="35"/>
  <c r="AI1930" i="35" s="1"/>
  <c r="AG1837" i="35"/>
  <c r="AI1837" i="35" s="1"/>
  <c r="AG1751" i="35"/>
  <c r="AI1751" i="35" s="1"/>
  <c r="AG1655" i="35"/>
  <c r="AI1655" i="35" s="1"/>
  <c r="AG1054" i="35"/>
  <c r="AI1054" i="35" s="1"/>
  <c r="AG860" i="35"/>
  <c r="AI860" i="35" s="1"/>
  <c r="AG963" i="35"/>
  <c r="AI963" i="35" s="1"/>
  <c r="AG908" i="35"/>
  <c r="AI908" i="35" s="1"/>
  <c r="AG773" i="35"/>
  <c r="AI773" i="35" s="1"/>
  <c r="AG663" i="35"/>
  <c r="AI663" i="35" s="1"/>
  <c r="AG847" i="35"/>
  <c r="AI847" i="35" s="1"/>
  <c r="AG206" i="35"/>
  <c r="AI206" i="35" s="1"/>
  <c r="AG26" i="35"/>
  <c r="AI26" i="35" s="1"/>
  <c r="AG1951" i="35"/>
  <c r="AI1951" i="35" s="1"/>
  <c r="AG1866" i="35"/>
  <c r="AI1866" i="35" s="1"/>
  <c r="AG1531" i="35"/>
  <c r="AI1531" i="35" s="1"/>
  <c r="AG1263" i="35"/>
  <c r="AI1263" i="35" s="1"/>
  <c r="AG1495" i="35"/>
  <c r="AI1495" i="35" s="1"/>
  <c r="AG1222" i="35"/>
  <c r="AI1222" i="35" s="1"/>
  <c r="AG1402" i="35"/>
  <c r="AI1402" i="35" s="1"/>
  <c r="AG213" i="35"/>
  <c r="AI213" i="35" s="1"/>
  <c r="AG1314" i="35"/>
  <c r="AI1314" i="35" s="1"/>
  <c r="AG224" i="35"/>
  <c r="AI224" i="35" s="1"/>
  <c r="AG1794" i="35"/>
  <c r="AI1794" i="35" s="1"/>
  <c r="AG1309" i="35"/>
  <c r="AI1309" i="35" s="1"/>
  <c r="AG1383" i="35"/>
  <c r="AI1383" i="35" s="1"/>
  <c r="AG1304" i="35"/>
  <c r="AI1304" i="35" s="1"/>
  <c r="AG654" i="35"/>
  <c r="AI654" i="35" s="1"/>
  <c r="AG599" i="35"/>
  <c r="AI599" i="35" s="1"/>
  <c r="AG1796" i="35"/>
  <c r="AI1796" i="35" s="1"/>
  <c r="AG1476" i="35"/>
  <c r="AI1476" i="35" s="1"/>
  <c r="AG1466" i="35"/>
  <c r="AI1466" i="35" s="1"/>
  <c r="AG820" i="35"/>
  <c r="AI820" i="35" s="1"/>
  <c r="AG1961" i="35"/>
  <c r="AI1961" i="35" s="1"/>
  <c r="AG1859" i="35"/>
  <c r="AI1859" i="35" s="1"/>
  <c r="AG1609" i="35"/>
  <c r="AI1609" i="35" s="1"/>
  <c r="AG1590" i="35"/>
  <c r="AI1590" i="35" s="1"/>
  <c r="AG1575" i="35"/>
  <c r="AI1575" i="35" s="1"/>
  <c r="AG1540" i="35"/>
  <c r="AI1540" i="35" s="1"/>
  <c r="AG1505" i="35"/>
  <c r="AI1505" i="35" s="1"/>
  <c r="AG1370" i="35"/>
  <c r="AI1370" i="35" s="1"/>
  <c r="AG1197" i="35"/>
  <c r="AI1197" i="35" s="1"/>
  <c r="AG485" i="35"/>
  <c r="AI485" i="35" s="1"/>
  <c r="AG473" i="35"/>
  <c r="AI473" i="35" s="1"/>
  <c r="AG601" i="35"/>
  <c r="AI601" i="35" s="1"/>
  <c r="AG593" i="35"/>
  <c r="AI593" i="35" s="1"/>
  <c r="AG1798" i="35"/>
  <c r="AI1798" i="35" s="1"/>
  <c r="AG1689" i="35"/>
  <c r="AI1689" i="35" s="1"/>
  <c r="AG1981" i="35"/>
  <c r="AI1981" i="35" s="1"/>
  <c r="AG1583" i="35"/>
  <c r="AI1583" i="35" s="1"/>
  <c r="AG1543" i="35"/>
  <c r="AI1543" i="35" s="1"/>
  <c r="AG1259" i="35"/>
  <c r="AI1259" i="35" s="1"/>
  <c r="AG1369" i="35"/>
  <c r="AI1369" i="35" s="1"/>
  <c r="AG475" i="35"/>
  <c r="AI475" i="35" s="1"/>
  <c r="AG1378" i="35"/>
  <c r="AI1378" i="35" s="1"/>
  <c r="AG1239" i="35"/>
  <c r="AI1239" i="35" s="1"/>
  <c r="AG1800" i="35"/>
  <c r="AI1800" i="35" s="1"/>
  <c r="AG1532" i="35"/>
  <c r="AI1532" i="35" s="1"/>
  <c r="AG852" i="35"/>
  <c r="AI852" i="35" s="1"/>
  <c r="AG818" i="35"/>
  <c r="AI818" i="35" s="1"/>
  <c r="AG239" i="35"/>
  <c r="AI239" i="35" s="1"/>
  <c r="AG1656" i="35"/>
  <c r="AI1656" i="35" s="1"/>
  <c r="AG1856" i="35"/>
  <c r="AI1856" i="35" s="1"/>
  <c r="AG1792" i="35"/>
  <c r="AI1792" i="35" s="1"/>
  <c r="AG1606" i="35"/>
  <c r="AI1606" i="35" s="1"/>
  <c r="AG1931" i="35"/>
  <c r="AI1931" i="35" s="1"/>
  <c r="AG1896" i="35"/>
  <c r="AI1896" i="35" s="1"/>
  <c r="AG1832" i="35"/>
  <c r="AI1832" i="35" s="1"/>
  <c r="AG1678" i="35"/>
  <c r="AI1678" i="35" s="1"/>
  <c r="AG1659" i="35"/>
  <c r="AI1659" i="35" s="1"/>
  <c r="AG1608" i="35"/>
  <c r="AI1608" i="35" s="1"/>
  <c r="AG1657" i="35"/>
  <c r="AI1657" i="35" s="1"/>
  <c r="AG1617" i="35"/>
  <c r="AI1617" i="35" s="1"/>
  <c r="AG1605" i="35"/>
  <c r="AI1605" i="35" s="1"/>
  <c r="AG1620" i="35"/>
  <c r="AI1620" i="35" s="1"/>
  <c r="AG1503" i="35"/>
  <c r="AI1503" i="35" s="1"/>
  <c r="AG1248" i="35"/>
  <c r="AI1248" i="35" s="1"/>
  <c r="AG1244" i="35"/>
  <c r="AI1244" i="35" s="1"/>
  <c r="AG1067" i="35"/>
  <c r="AI1067" i="35" s="1"/>
  <c r="AG1021" i="35"/>
  <c r="AI1021" i="35" s="1"/>
  <c r="AG1000" i="35"/>
  <c r="AI1000" i="35" s="1"/>
  <c r="AG989" i="35"/>
  <c r="AI989" i="35" s="1"/>
  <c r="AG1194" i="35"/>
  <c r="AI1194" i="35" s="1"/>
  <c r="AG1165" i="35"/>
  <c r="AI1165" i="35" s="1"/>
  <c r="AG1159" i="35"/>
  <c r="AI1159" i="35" s="1"/>
  <c r="AG822" i="35"/>
  <c r="AI822" i="35" s="1"/>
  <c r="AG798" i="35"/>
  <c r="AI798" i="35" s="1"/>
  <c r="AG776" i="35"/>
  <c r="AI776" i="35" s="1"/>
  <c r="AG787" i="35"/>
  <c r="AI787" i="35" s="1"/>
  <c r="AG667" i="35"/>
  <c r="AI667" i="35" s="1"/>
  <c r="AG659" i="35"/>
  <c r="AI659" i="35" s="1"/>
  <c r="AG616" i="35"/>
  <c r="AI616" i="35" s="1"/>
  <c r="AG608" i="35"/>
  <c r="AI608" i="35" s="1"/>
  <c r="AG508" i="35"/>
  <c r="AI508" i="35" s="1"/>
  <c r="AG454" i="35"/>
  <c r="AI454" i="35" s="1"/>
  <c r="AG244" i="35"/>
  <c r="AI244" i="35" s="1"/>
  <c r="AG236" i="35"/>
  <c r="AI236" i="35" s="1"/>
  <c r="AG221" i="35"/>
  <c r="AI221" i="35" s="1"/>
  <c r="AG122" i="35"/>
  <c r="AI122" i="35" s="1"/>
  <c r="AG425" i="35"/>
  <c r="AI425" i="35" s="1"/>
  <c r="AG233" i="35"/>
  <c r="AI233" i="35" s="1"/>
  <c r="AG135" i="35"/>
  <c r="AI135" i="35" s="1"/>
  <c r="AG1925" i="35"/>
  <c r="AI1925" i="35" s="1"/>
  <c r="AG1603" i="35"/>
  <c r="AI1603" i="35" s="1"/>
  <c r="AG1577" i="35"/>
  <c r="AI1577" i="35" s="1"/>
  <c r="AG1771" i="35"/>
  <c r="AI1771" i="35" s="1"/>
  <c r="AG223" i="35"/>
  <c r="AI223" i="35" s="1"/>
  <c r="AG1290" i="35"/>
  <c r="AI1290" i="35" s="1"/>
  <c r="AG1273" i="35"/>
  <c r="AI1273" i="35" s="1"/>
  <c r="AG697" i="35"/>
  <c r="AI697" i="35" s="1"/>
  <c r="AG689" i="35"/>
  <c r="AI689" i="35" s="1"/>
  <c r="AG681" i="35"/>
  <c r="AI681" i="35" s="1"/>
  <c r="AG673" i="35"/>
  <c r="AI673" i="35" s="1"/>
  <c r="AG1983" i="35"/>
  <c r="AI1983" i="35" s="1"/>
  <c r="AG1408" i="35"/>
  <c r="AI1408" i="35" s="1"/>
  <c r="AG1954" i="35"/>
  <c r="AI1954" i="35" s="1"/>
  <c r="AG1860" i="35"/>
  <c r="AI1860" i="35" s="1"/>
  <c r="AG1846" i="35"/>
  <c r="AI1846" i="35" s="1"/>
  <c r="AG1766" i="35"/>
  <c r="AI1766" i="35" s="1"/>
  <c r="AG438" i="35"/>
  <c r="AI438" i="35" s="1"/>
  <c r="AG1362" i="35"/>
  <c r="AI1362" i="35" s="1"/>
  <c r="AG943" i="35"/>
  <c r="AI943" i="35" s="1"/>
  <c r="AG925" i="35"/>
  <c r="AI925" i="35" s="1"/>
  <c r="AG848" i="35"/>
  <c r="AI848" i="35" s="1"/>
  <c r="AG1168" i="35"/>
  <c r="AI1168" i="35" s="1"/>
  <c r="AG1527" i="35"/>
  <c r="AI1527" i="35" s="1"/>
  <c r="AG1491" i="35"/>
  <c r="AI1491" i="35" s="1"/>
  <c r="AG1357" i="35"/>
  <c r="AI1357" i="35" s="1"/>
  <c r="AG553" i="35"/>
  <c r="AI553" i="35" s="1"/>
  <c r="AG870" i="35"/>
  <c r="AI870" i="35" s="1"/>
  <c r="AG1142" i="35"/>
  <c r="AI1142" i="35" s="1"/>
  <c r="AG1585" i="35"/>
  <c r="AI1585" i="35" s="1"/>
  <c r="AG590" i="35"/>
  <c r="AI590" i="35" s="1"/>
  <c r="AG200" i="35"/>
  <c r="AI200" i="35" s="1"/>
  <c r="AG1874" i="35"/>
  <c r="AI1874" i="35" s="1"/>
  <c r="AG1783" i="35"/>
  <c r="AI1783" i="35" s="1"/>
  <c r="AG1412" i="35"/>
  <c r="AI1412" i="35" s="1"/>
  <c r="AG255" i="35"/>
  <c r="AI255" i="35" s="1"/>
  <c r="AG1916" i="35"/>
  <c r="AI1916" i="35" s="1"/>
  <c r="AG1762" i="35"/>
  <c r="AI1762" i="35" s="1"/>
  <c r="AG1715" i="35"/>
  <c r="AI1715" i="35" s="1"/>
  <c r="AG1526" i="35"/>
  <c r="AI1526" i="35" s="1"/>
  <c r="AG1310" i="35"/>
  <c r="AI1310" i="35" s="1"/>
  <c r="AG1190" i="35"/>
  <c r="AI1190" i="35" s="1"/>
  <c r="AG1112" i="35"/>
  <c r="AI1112" i="35" s="1"/>
  <c r="AG920" i="35"/>
  <c r="AI920" i="35" s="1"/>
  <c r="AG574" i="35"/>
  <c r="AI574" i="35" s="1"/>
  <c r="AG513" i="35"/>
  <c r="AI513" i="35" s="1"/>
  <c r="AG162" i="35"/>
  <c r="AI162" i="35" s="1"/>
  <c r="AG109" i="35"/>
  <c r="AI109" i="35" s="1"/>
  <c r="AF2202" i="35"/>
  <c r="AG1363" i="35"/>
  <c r="AI1363" i="35" s="1"/>
  <c r="AG1257" i="35"/>
  <c r="AI1257" i="35" s="1"/>
  <c r="AG843" i="35"/>
  <c r="AI843" i="35" s="1"/>
  <c r="AG1328" i="35"/>
  <c r="AI1328" i="35" s="1"/>
  <c r="AG555" i="35"/>
  <c r="AI555" i="35" s="1"/>
  <c r="AG211" i="35"/>
  <c r="AI211" i="35" s="1"/>
  <c r="AG166" i="35"/>
  <c r="AI166" i="35" s="1"/>
  <c r="AG1157" i="35"/>
  <c r="AI1157" i="35" s="1"/>
  <c r="AG1371" i="35"/>
  <c r="AI1371" i="35" s="1"/>
  <c r="AG1233" i="35"/>
  <c r="AI1233" i="35" s="1"/>
  <c r="AG1029" i="35"/>
  <c r="AI1029" i="35" s="1"/>
  <c r="AG849" i="35"/>
  <c r="AI849" i="35" s="1"/>
  <c r="AG1322" i="35"/>
  <c r="AI1322" i="35" s="1"/>
  <c r="AG1206" i="35"/>
  <c r="AI1206" i="35" s="1"/>
  <c r="AG545" i="35"/>
  <c r="AI545" i="35" s="1"/>
  <c r="AG605" i="35"/>
  <c r="AI605" i="35" s="1"/>
  <c r="AG234" i="35"/>
  <c r="AI234" i="35" s="1"/>
  <c r="AG149" i="35"/>
  <c r="AI149" i="35" s="1"/>
  <c r="AG1072" i="35"/>
  <c r="AI1072" i="35" s="1"/>
  <c r="AG1270" i="35"/>
  <c r="AI1270" i="35" s="1"/>
  <c r="AG617" i="35"/>
  <c r="AI617" i="35" s="1"/>
  <c r="AG1923" i="35"/>
  <c r="AI1923" i="35" s="1"/>
  <c r="AG868" i="35"/>
  <c r="AI868" i="35" s="1"/>
  <c r="AG600" i="35"/>
  <c r="AI600" i="35" s="1"/>
  <c r="AG577" i="35"/>
  <c r="AI577" i="35" s="1"/>
  <c r="AG445" i="35"/>
  <c r="AI445" i="35" s="1"/>
  <c r="AG719" i="35"/>
  <c r="AI719" i="35" s="1"/>
  <c r="AG717" i="35"/>
  <c r="AI717" i="35" s="1"/>
  <c r="AG640" i="35"/>
  <c r="AI640" i="35" s="1"/>
  <c r="AG170" i="35"/>
  <c r="AI170" i="35" s="1"/>
  <c r="AG1785" i="35"/>
  <c r="AI1785" i="35" s="1"/>
  <c r="AG1355" i="35"/>
  <c r="AI1355" i="35" s="1"/>
  <c r="AG1281" i="35"/>
  <c r="AI1281" i="35" s="1"/>
  <c r="AG1365" i="35"/>
  <c r="AI1365" i="35" s="1"/>
  <c r="AG858" i="35"/>
  <c r="AI858" i="35" s="1"/>
  <c r="AG143" i="35"/>
  <c r="AI143" i="35" s="1"/>
  <c r="AG669" i="35"/>
  <c r="AI669" i="35" s="1"/>
  <c r="AG853" i="35"/>
  <c r="AI853" i="35" s="1"/>
  <c r="AG873" i="35"/>
  <c r="AI873" i="35" s="1"/>
  <c r="AG1661" i="35"/>
  <c r="AI1661" i="35" s="1"/>
  <c r="AG1140" i="35"/>
  <c r="AI1140" i="35" s="1"/>
  <c r="AG971" i="35"/>
  <c r="AI971" i="35" s="1"/>
  <c r="AG778" i="35"/>
  <c r="AI778" i="35" s="1"/>
  <c r="AG570" i="35"/>
  <c r="AI570" i="35" s="1"/>
  <c r="AG489" i="35"/>
  <c r="AI489" i="35" s="1"/>
  <c r="AG479" i="35"/>
  <c r="AI479" i="35" s="1"/>
  <c r="AG151" i="35"/>
  <c r="AI151" i="35" s="1"/>
  <c r="AG130" i="35"/>
  <c r="AI130" i="35" s="1"/>
  <c r="AG71" i="35"/>
  <c r="AI71" i="35" s="1"/>
  <c r="AG47" i="35"/>
  <c r="AI47" i="35" s="1"/>
  <c r="AG824" i="35"/>
  <c r="AI824" i="35" s="1"/>
  <c r="AG880" i="35"/>
  <c r="AI880" i="35" s="1"/>
  <c r="AG280" i="35"/>
  <c r="AI280" i="35" s="1"/>
  <c r="AG1953" i="35"/>
  <c r="AI1953" i="35" s="1"/>
  <c r="AG1955" i="35"/>
  <c r="AI1955" i="35" s="1"/>
  <c r="AG1418" i="35"/>
  <c r="AI1418" i="35" s="1"/>
  <c r="AG1604" i="35"/>
  <c r="AI1604" i="35" s="1"/>
  <c r="AG1400" i="35"/>
  <c r="AI1400" i="35" s="1"/>
  <c r="AG826" i="35"/>
  <c r="AI826" i="35" s="1"/>
  <c r="AG557" i="35"/>
  <c r="AI557" i="35" s="1"/>
  <c r="AG785" i="35"/>
  <c r="AI785" i="35" s="1"/>
  <c r="AG828" i="35"/>
  <c r="AI828" i="35" s="1"/>
  <c r="AG1697" i="35"/>
  <c r="AI1697" i="35" s="1"/>
  <c r="AG1882" i="35"/>
  <c r="AI1882" i="35" s="1"/>
  <c r="AG1855" i="35"/>
  <c r="AI1855" i="35" s="1"/>
  <c r="AG1459" i="35"/>
  <c r="AI1459" i="35" s="1"/>
  <c r="AG987" i="35"/>
  <c r="AI987" i="35" s="1"/>
  <c r="AG861" i="35"/>
  <c r="AI861" i="35" s="1"/>
  <c r="AG77" i="35"/>
  <c r="AI77" i="35" s="1"/>
  <c r="AG140" i="35"/>
  <c r="AI140" i="35" s="1"/>
  <c r="AG650" i="35"/>
  <c r="AI650" i="35" s="1"/>
  <c r="AG1790" i="35"/>
  <c r="AI1790" i="35" s="1"/>
  <c r="AG1534" i="35"/>
  <c r="AI1534" i="35" s="1"/>
  <c r="AG1218" i="35"/>
  <c r="AI1218" i="35" s="1"/>
  <c r="AG1058" i="35"/>
  <c r="AI1058" i="35" s="1"/>
  <c r="AG551" i="35"/>
  <c r="AI551" i="35" s="1"/>
  <c r="AG228" i="35"/>
  <c r="AI228" i="35" s="1"/>
  <c r="AG195" i="35"/>
  <c r="AI195" i="35" s="1"/>
  <c r="AG1057" i="35"/>
  <c r="AI1057" i="35" s="1"/>
  <c r="AG1569" i="35"/>
  <c r="AI1569" i="35" s="1"/>
  <c r="AG1824" i="35"/>
  <c r="AI1824" i="35" s="1"/>
  <c r="AG1649" i="35"/>
  <c r="AI1649" i="35" s="1"/>
  <c r="AG1536" i="35"/>
  <c r="AI1536" i="35" s="1"/>
  <c r="AG995" i="35"/>
  <c r="AI995" i="35" s="1"/>
  <c r="AG933" i="35"/>
  <c r="AI933" i="35" s="1"/>
  <c r="AG477" i="35"/>
  <c r="AI477" i="35" s="1"/>
  <c r="AG1091" i="35"/>
  <c r="AI1091" i="35" s="1"/>
  <c r="AG1188" i="35"/>
  <c r="AI1188" i="35" s="1"/>
  <c r="AG208" i="35"/>
  <c r="AI208" i="35" s="1"/>
  <c r="AG1914" i="35"/>
  <c r="AI1914" i="35" s="1"/>
  <c r="AG1958" i="35"/>
  <c r="AI1958" i="35" s="1"/>
  <c r="AG1956" i="35"/>
  <c r="AI1956" i="35" s="1"/>
  <c r="AG1915" i="35"/>
  <c r="AI1915" i="35" s="1"/>
  <c r="AG1908" i="35"/>
  <c r="AI1908" i="35" s="1"/>
  <c r="AG1848" i="35"/>
  <c r="AI1848" i="35" s="1"/>
  <c r="AG1864" i="35"/>
  <c r="AI1864" i="35" s="1"/>
  <c r="AG1839" i="35"/>
  <c r="AI1839" i="35" s="1"/>
  <c r="AG1763" i="35"/>
  <c r="AI1763" i="35" s="1"/>
  <c r="AG1761" i="35"/>
  <c r="AI1761" i="35" s="1"/>
  <c r="AG1688" i="35"/>
  <c r="AI1688" i="35" s="1"/>
  <c r="AG1721" i="35"/>
  <c r="AI1721" i="35" s="1"/>
  <c r="AG1535" i="35"/>
  <c r="AI1535" i="35" s="1"/>
  <c r="AG1511" i="35"/>
  <c r="AI1511" i="35" s="1"/>
  <c r="AG1677" i="35"/>
  <c r="AI1677" i="35" s="1"/>
  <c r="AG1638" i="35"/>
  <c r="AI1638" i="35" s="1"/>
  <c r="AG1524" i="35"/>
  <c r="AI1524" i="35" s="1"/>
  <c r="AG1428" i="35"/>
  <c r="AI1428" i="35" s="1"/>
  <c r="AG1313" i="35"/>
  <c r="AI1313" i="35" s="1"/>
  <c r="AG1250" i="35"/>
  <c r="AI1250" i="35" s="1"/>
  <c r="AG1246" i="35"/>
  <c r="AI1246" i="35" s="1"/>
  <c r="AG1144" i="35"/>
  <c r="AI1144" i="35" s="1"/>
  <c r="AG1028" i="35"/>
  <c r="AI1028" i="35" s="1"/>
  <c r="AG1017" i="35"/>
  <c r="AI1017" i="35" s="1"/>
  <c r="AG985" i="35"/>
  <c r="AI985" i="35" s="1"/>
  <c r="AG1265" i="35"/>
  <c r="AI1265" i="35" s="1"/>
  <c r="AG1023" i="35"/>
  <c r="AI1023" i="35" s="1"/>
  <c r="AG1016" i="35"/>
  <c r="AI1016" i="35" s="1"/>
  <c r="AG964" i="35"/>
  <c r="AI964" i="35" s="1"/>
  <c r="AG1093" i="35"/>
  <c r="AI1093" i="35" s="1"/>
  <c r="AG999" i="35"/>
  <c r="AI999" i="35" s="1"/>
  <c r="AG954" i="35"/>
  <c r="AI954" i="35" s="1"/>
  <c r="AG945" i="35"/>
  <c r="AI945" i="35" s="1"/>
  <c r="AG941" i="35"/>
  <c r="AI941" i="35" s="1"/>
  <c r="AG937" i="35"/>
  <c r="AI937" i="35" s="1"/>
  <c r="AG791" i="35"/>
  <c r="AI791" i="35" s="1"/>
  <c r="AG1151" i="35"/>
  <c r="AI1151" i="35" s="1"/>
  <c r="AG1026" i="35"/>
  <c r="AI1026" i="35" s="1"/>
  <c r="AG1020" i="35"/>
  <c r="AI1020" i="35" s="1"/>
  <c r="AG1015" i="35"/>
  <c r="AI1015" i="35" s="1"/>
  <c r="AG924" i="35"/>
  <c r="AI924" i="35" s="1"/>
  <c r="AG916" i="35"/>
  <c r="AI916" i="35" s="1"/>
  <c r="AG850" i="35"/>
  <c r="AI850" i="35" s="1"/>
  <c r="AG644" i="35"/>
  <c r="AI644" i="35" s="1"/>
  <c r="AG588" i="35"/>
  <c r="AI588" i="35" s="1"/>
  <c r="AG493" i="35"/>
  <c r="AI493" i="35" s="1"/>
  <c r="AG921" i="35"/>
  <c r="AI921" i="35" s="1"/>
  <c r="AG772" i="35"/>
  <c r="AI772" i="35" s="1"/>
  <c r="AG520" i="35"/>
  <c r="AI520" i="35" s="1"/>
  <c r="AG492" i="35"/>
  <c r="AI492" i="35" s="1"/>
  <c r="AG442" i="35"/>
  <c r="AI442" i="35" s="1"/>
  <c r="AG436" i="35"/>
  <c r="AI436" i="35" s="1"/>
  <c r="AG427" i="35"/>
  <c r="AI427" i="35" s="1"/>
  <c r="AG190" i="35"/>
  <c r="AI190" i="35" s="1"/>
  <c r="AG171" i="35"/>
  <c r="AI171" i="35" s="1"/>
  <c r="AG158" i="35"/>
  <c r="AI158" i="35" s="1"/>
  <c r="AG142" i="35"/>
  <c r="AI142" i="35" s="1"/>
  <c r="AG123" i="35"/>
  <c r="AI123" i="35" s="1"/>
  <c r="AG63" i="35"/>
  <c r="AI63" i="35" s="1"/>
  <c r="AG59" i="35"/>
  <c r="AI59" i="35" s="1"/>
  <c r="AG49" i="35"/>
  <c r="AI49" i="35" s="1"/>
  <c r="AG35" i="35"/>
  <c r="AI35" i="35" s="1"/>
  <c r="AG17" i="35"/>
  <c r="AI17" i="35" s="1"/>
  <c r="AG9" i="35"/>
  <c r="AI9" i="35" s="1"/>
  <c r="AG589" i="35"/>
  <c r="AI589" i="35" s="1"/>
  <c r="AG569" i="35"/>
  <c r="AI569" i="35" s="1"/>
  <c r="AG502" i="35"/>
  <c r="AI502" i="35" s="1"/>
  <c r="AG468" i="35"/>
  <c r="AI468" i="35" s="1"/>
  <c r="AG444" i="35"/>
  <c r="AI444" i="35" s="1"/>
  <c r="AG429" i="35"/>
  <c r="AI429" i="35" s="1"/>
  <c r="AG113" i="35"/>
  <c r="AI113" i="35" s="1"/>
  <c r="AG536" i="35"/>
  <c r="AI536" i="35" s="1"/>
  <c r="AG526" i="35"/>
  <c r="AI526" i="35" s="1"/>
  <c r="AG441" i="35"/>
  <c r="AI441" i="35" s="1"/>
  <c r="AG145" i="35"/>
  <c r="AI145" i="35" s="1"/>
  <c r="AG652" i="35"/>
  <c r="AI652" i="35" s="1"/>
  <c r="AG1632" i="35"/>
  <c r="AI1632" i="35" s="1"/>
  <c r="AG1782" i="35"/>
  <c r="AI1782" i="35" s="1"/>
  <c r="AG1498" i="35"/>
  <c r="AI1498" i="35" s="1"/>
  <c r="AG1442" i="35"/>
  <c r="AI1442" i="35" s="1"/>
  <c r="AG1594" i="35"/>
  <c r="AI1594" i="35" s="1"/>
  <c r="AG1479" i="35"/>
  <c r="AI1479" i="35" s="1"/>
  <c r="AG1410" i="35"/>
  <c r="AI1410" i="35" s="1"/>
  <c r="AG1404" i="35"/>
  <c r="AI1404" i="35" s="1"/>
  <c r="AG844" i="35"/>
  <c r="AI844" i="35" s="1"/>
  <c r="AG831" i="35"/>
  <c r="AI831" i="35" s="1"/>
  <c r="AG1448" i="35"/>
  <c r="AI1448" i="35" s="1"/>
  <c r="AG1107" i="35"/>
  <c r="AI1107" i="35" s="1"/>
  <c r="AG1014" i="35"/>
  <c r="AI1014" i="35" s="1"/>
  <c r="AG606" i="35"/>
  <c r="AI606" i="35" s="1"/>
  <c r="AG250" i="35"/>
  <c r="AI250" i="35" s="1"/>
  <c r="AG618" i="35"/>
  <c r="AI618" i="35" s="1"/>
  <c r="AG174" i="35"/>
  <c r="AI174" i="35" s="1"/>
  <c r="AG1906" i="35"/>
  <c r="AI1906" i="35" s="1"/>
  <c r="AG1520" i="35"/>
  <c r="AI1520" i="35" s="1"/>
  <c r="AG1061" i="35"/>
  <c r="AI1061" i="35" s="1"/>
  <c r="AG979" i="35"/>
  <c r="AI979" i="35" s="1"/>
  <c r="AG805" i="35"/>
  <c r="AI805" i="35" s="1"/>
  <c r="AG598" i="35"/>
  <c r="AI598" i="35" s="1"/>
  <c r="AG81" i="35"/>
  <c r="AI81" i="35" s="1"/>
  <c r="AG823" i="35"/>
  <c r="AI823" i="35" s="1"/>
  <c r="AG1924" i="35"/>
  <c r="AI1924" i="35" s="1"/>
  <c r="AG1912" i="35"/>
  <c r="AI1912" i="35" s="1"/>
  <c r="AG1865" i="35"/>
  <c r="AI1865" i="35" s="1"/>
  <c r="AG1802" i="35"/>
  <c r="AI1802" i="35" s="1"/>
  <c r="AG1760" i="35"/>
  <c r="AI1760" i="35" s="1"/>
  <c r="AG1754" i="35"/>
  <c r="AI1754" i="35" s="1"/>
  <c r="AG1749" i="35"/>
  <c r="AI1749" i="35" s="1"/>
  <c r="AG1732" i="35"/>
  <c r="AI1732" i="35" s="1"/>
  <c r="AG1567" i="35"/>
  <c r="AI1567" i="35" s="1"/>
  <c r="AG1736" i="35"/>
  <c r="AI1736" i="35" s="1"/>
  <c r="AG1639" i="35"/>
  <c r="AI1639" i="35" s="1"/>
  <c r="AG1602" i="35"/>
  <c r="AI1602" i="35" s="1"/>
  <c r="AG1512" i="35"/>
  <c r="AI1512" i="35" s="1"/>
  <c r="AG1504" i="35"/>
  <c r="AI1504" i="35" s="1"/>
  <c r="AG1516" i="35"/>
  <c r="AI1516" i="35" s="1"/>
  <c r="AG1474" i="35"/>
  <c r="AI1474" i="35" s="1"/>
  <c r="AG1481" i="35"/>
  <c r="AI1481" i="35" s="1"/>
  <c r="AG1262" i="35"/>
  <c r="AI1262" i="35" s="1"/>
  <c r="AG1193" i="35"/>
  <c r="AI1193" i="35" s="1"/>
  <c r="AG1046" i="35"/>
  <c r="AI1046" i="35" s="1"/>
  <c r="AG997" i="35"/>
  <c r="AI997" i="35" s="1"/>
  <c r="AG957" i="35"/>
  <c r="AI957" i="35" s="1"/>
  <c r="AG1425" i="35"/>
  <c r="AI1425" i="35" s="1"/>
  <c r="AG1199" i="35"/>
  <c r="AI1199" i="35" s="1"/>
  <c r="AG1120" i="35"/>
  <c r="AI1120" i="35" s="1"/>
  <c r="AG572" i="35"/>
  <c r="AI572" i="35" s="1"/>
  <c r="AG556" i="35"/>
  <c r="AI556" i="35" s="1"/>
  <c r="AG491" i="35"/>
  <c r="AI491" i="35" s="1"/>
  <c r="AG483" i="35"/>
  <c r="AI483" i="35" s="1"/>
  <c r="AG471" i="35"/>
  <c r="AI471" i="35" s="1"/>
  <c r="AG453" i="35"/>
  <c r="AI453" i="35" s="1"/>
  <c r="AG947" i="35"/>
  <c r="AI947" i="35" s="1"/>
  <c r="AG671" i="35"/>
  <c r="AI671" i="35" s="1"/>
  <c r="AG197" i="35"/>
  <c r="AI197" i="35" s="1"/>
  <c r="AG164" i="35"/>
  <c r="AI164" i="35" s="1"/>
  <c r="AG156" i="35"/>
  <c r="AI156" i="35" s="1"/>
  <c r="AG45" i="35"/>
  <c r="AI45" i="35" s="1"/>
  <c r="AG15" i="35"/>
  <c r="AI15" i="35" s="1"/>
  <c r="AG839" i="35"/>
  <c r="AI839" i="35" s="1"/>
  <c r="AG107" i="35"/>
  <c r="AI107" i="35" s="1"/>
  <c r="AG67" i="35"/>
  <c r="AI67" i="35" s="1"/>
  <c r="AG43" i="35"/>
  <c r="AI43" i="35" s="1"/>
  <c r="AG690" i="35"/>
  <c r="AI690" i="35" s="1"/>
  <c r="AG674" i="35"/>
  <c r="AI674" i="35" s="1"/>
  <c r="AG607" i="35"/>
  <c r="AI607" i="35" s="1"/>
  <c r="AG185" i="35"/>
  <c r="AI185" i="35" s="1"/>
  <c r="AG180" i="35"/>
  <c r="AI180" i="35" s="1"/>
  <c r="AG127" i="35"/>
  <c r="AI127" i="35" s="1"/>
  <c r="AG189" i="35"/>
  <c r="AI189" i="35" s="1"/>
  <c r="AG129" i="35"/>
  <c r="AI129" i="35" s="1"/>
  <c r="AG18" i="35"/>
  <c r="AI18" i="35" s="1"/>
  <c r="AG1691" i="35"/>
  <c r="AI1691" i="35" s="1"/>
  <c r="AG1793" i="35"/>
  <c r="AI1793" i="35" s="1"/>
  <c r="AG1681" i="35"/>
  <c r="AI1681" i="35" s="1"/>
  <c r="AG1561" i="35"/>
  <c r="AI1561" i="35" s="1"/>
  <c r="AG1302" i="35"/>
  <c r="AI1302" i="35" s="1"/>
  <c r="AG1237" i="35"/>
  <c r="AI1237" i="35" s="1"/>
  <c r="AG806" i="35"/>
  <c r="AI806" i="35" s="1"/>
  <c r="AG1038" i="35"/>
  <c r="AI1038" i="35" s="1"/>
  <c r="AG499" i="35"/>
  <c r="AI499" i="35" s="1"/>
  <c r="AG633" i="35"/>
  <c r="AI633" i="35" s="1"/>
  <c r="AG1375" i="35"/>
  <c r="AI1375" i="35" s="1"/>
  <c r="AG1389" i="35"/>
  <c r="AI1389" i="35" s="1"/>
  <c r="AG1776" i="35"/>
  <c r="AI1776" i="35" s="1"/>
  <c r="AG1260" i="35"/>
  <c r="AI1260" i="35" s="1"/>
  <c r="AG1475" i="35"/>
  <c r="AI1475" i="35" s="1"/>
  <c r="AG1049" i="35"/>
  <c r="AI1049" i="35" s="1"/>
  <c r="AG1873" i="35"/>
  <c r="AI1873" i="35" s="1"/>
  <c r="AG1830" i="35"/>
  <c r="AI1830" i="35" s="1"/>
  <c r="AG1854" i="35"/>
  <c r="AI1854" i="35" s="1"/>
  <c r="AG1831" i="35"/>
  <c r="AI1831" i="35" s="1"/>
  <c r="AG1596" i="35"/>
  <c r="AI1596" i="35" s="1"/>
  <c r="AG1568" i="35"/>
  <c r="AI1568" i="35" s="1"/>
  <c r="AG1646" i="35"/>
  <c r="AI1646" i="35" s="1"/>
  <c r="AG1403" i="35"/>
  <c r="AI1403" i="35" s="1"/>
  <c r="AG1138" i="35"/>
  <c r="AI1138" i="35" s="1"/>
  <c r="AG1198" i="35"/>
  <c r="AI1198" i="35" s="1"/>
  <c r="AG1019" i="35"/>
  <c r="AI1019" i="35" s="1"/>
  <c r="AG1121" i="35"/>
  <c r="AI1121" i="35" s="1"/>
  <c r="AG1012" i="35"/>
  <c r="AI1012" i="35" s="1"/>
  <c r="AG1201" i="35"/>
  <c r="AI1201" i="35" s="1"/>
  <c r="AG946" i="35"/>
  <c r="AI946" i="35" s="1"/>
  <c r="AG851" i="35"/>
  <c r="AI851" i="35" s="1"/>
  <c r="AG799" i="35"/>
  <c r="AI799" i="35" s="1"/>
  <c r="AG568" i="35"/>
  <c r="AI568" i="35" s="1"/>
  <c r="AG495" i="35"/>
  <c r="AI495" i="35" s="1"/>
  <c r="AG487" i="35"/>
  <c r="AI487" i="35" s="1"/>
  <c r="AG959" i="35"/>
  <c r="AI959" i="35" s="1"/>
  <c r="AG801" i="35"/>
  <c r="AI801" i="35" s="1"/>
  <c r="AG622" i="35"/>
  <c r="AI622" i="35" s="1"/>
  <c r="AG597" i="35"/>
  <c r="AI597" i="35" s="1"/>
  <c r="AG176" i="35"/>
  <c r="AI176" i="35" s="1"/>
  <c r="AG141" i="35"/>
  <c r="AI141" i="35" s="1"/>
  <c r="AG75" i="35"/>
  <c r="AI75" i="35" s="1"/>
  <c r="AG29" i="35"/>
  <c r="AI29" i="35" s="1"/>
  <c r="AG7" i="35"/>
  <c r="AG581" i="35"/>
  <c r="AI581" i="35" s="1"/>
  <c r="AG562" i="35"/>
  <c r="AI562" i="35" s="1"/>
  <c r="AG476" i="35"/>
  <c r="AI476" i="35" s="1"/>
  <c r="AG85" i="35"/>
  <c r="AI85" i="35" s="1"/>
  <c r="AG73" i="35"/>
  <c r="AI73" i="35" s="1"/>
  <c r="AG55" i="35"/>
  <c r="AI55" i="35" s="1"/>
  <c r="AG19" i="35"/>
  <c r="AI19" i="35" s="1"/>
  <c r="AG651" i="35"/>
  <c r="AI651" i="35" s="1"/>
  <c r="AG249" i="35"/>
  <c r="AI249" i="35" s="1"/>
  <c r="AG46" i="35"/>
  <c r="AI46" i="35" s="1"/>
  <c r="AG1765" i="35"/>
  <c r="AI1765" i="35" s="1"/>
  <c r="AG1607" i="35"/>
  <c r="AI1607" i="35" s="1"/>
  <c r="AG1579" i="35"/>
  <c r="AI1579" i="35" s="1"/>
  <c r="AG175" i="35"/>
  <c r="AI175" i="35" s="1"/>
  <c r="AG1879" i="35"/>
  <c r="AI1879" i="35" s="1"/>
  <c r="AG1838" i="35"/>
  <c r="AI1838" i="35" s="1"/>
  <c r="AG1644" i="35"/>
  <c r="AI1644" i="35" s="1"/>
  <c r="AG1652" i="35"/>
  <c r="AI1652" i="35" s="1"/>
  <c r="AG1876" i="35"/>
  <c r="AI1876" i="35" s="1"/>
  <c r="AG1863" i="35"/>
  <c r="AI1863" i="35" s="1"/>
  <c r="AG1822" i="35"/>
  <c r="AI1822" i="35" s="1"/>
  <c r="AG1851" i="35"/>
  <c r="AI1851" i="35" s="1"/>
  <c r="AG1774" i="35"/>
  <c r="AI1774" i="35" s="1"/>
  <c r="AG1720" i="35"/>
  <c r="AI1720" i="35" s="1"/>
  <c r="AG1716" i="35"/>
  <c r="AI1716" i="35" s="1"/>
  <c r="AG1712" i="35"/>
  <c r="AI1712" i="35" s="1"/>
  <c r="AG1693" i="35"/>
  <c r="AI1693" i="35" s="1"/>
  <c r="AG1690" i="35"/>
  <c r="AI1690" i="35" s="1"/>
  <c r="AG1674" i="35"/>
  <c r="AI1674" i="35" s="1"/>
  <c r="AG1653" i="35"/>
  <c r="AI1653" i="35" s="1"/>
  <c r="AG1789" i="35"/>
  <c r="AI1789" i="35" s="1"/>
  <c r="AG1750" i="35"/>
  <c r="AI1750" i="35" s="1"/>
  <c r="AG1648" i="35"/>
  <c r="AI1648" i="35" s="1"/>
  <c r="AG1643" i="35"/>
  <c r="AI1643" i="35" s="1"/>
  <c r="AG1564" i="35"/>
  <c r="AI1564" i="35" s="1"/>
  <c r="AG1521" i="35"/>
  <c r="AI1521" i="35" s="1"/>
  <c r="AG1509" i="35"/>
  <c r="AI1509" i="35" s="1"/>
  <c r="AG1497" i="35"/>
  <c r="AI1497" i="35" s="1"/>
  <c r="AG1537" i="35"/>
  <c r="AI1537" i="35" s="1"/>
  <c r="AG1645" i="35"/>
  <c r="AI1645" i="35" s="1"/>
  <c r="AG1637" i="35"/>
  <c r="AI1637" i="35" s="1"/>
  <c r="AG1597" i="35"/>
  <c r="AI1597" i="35" s="1"/>
  <c r="AG1266" i="35"/>
  <c r="AI1266" i="35" s="1"/>
  <c r="AG993" i="35"/>
  <c r="AI993" i="35" s="1"/>
  <c r="AG1126" i="35"/>
  <c r="AI1126" i="35" s="1"/>
  <c r="AG961" i="35"/>
  <c r="AI961" i="35" s="1"/>
  <c r="AG854" i="35"/>
  <c r="AI854" i="35" s="1"/>
  <c r="AG1003" i="35"/>
  <c r="AI1003" i="35" s="1"/>
  <c r="AG962" i="35"/>
  <c r="AI962" i="35" s="1"/>
  <c r="AG955" i="35"/>
  <c r="AI955" i="35" s="1"/>
  <c r="AG934" i="35"/>
  <c r="AI934" i="35" s="1"/>
  <c r="AG928" i="35"/>
  <c r="AI928" i="35" s="1"/>
  <c r="AG912" i="35"/>
  <c r="AI912" i="35" s="1"/>
  <c r="AG447" i="35"/>
  <c r="AI447" i="35" s="1"/>
  <c r="AG935" i="35"/>
  <c r="AI935" i="35" s="1"/>
  <c r="AG930" i="35"/>
  <c r="AI930" i="35" s="1"/>
  <c r="AG909" i="35"/>
  <c r="AI909" i="35" s="1"/>
  <c r="AG604" i="35"/>
  <c r="AI604" i="35" s="1"/>
  <c r="AG619" i="35"/>
  <c r="AI619" i="35" s="1"/>
  <c r="AG511" i="35"/>
  <c r="AI511" i="35" s="1"/>
  <c r="AG504" i="35"/>
  <c r="AI504" i="35" s="1"/>
  <c r="AG486" i="35"/>
  <c r="AI486" i="35" s="1"/>
  <c r="AG484" i="35"/>
  <c r="AI484" i="35" s="1"/>
  <c r="AG452" i="35"/>
  <c r="AI452" i="35" s="1"/>
  <c r="AG450" i="35"/>
  <c r="AI450" i="35" s="1"/>
  <c r="AG220" i="35"/>
  <c r="AI220" i="35" s="1"/>
  <c r="AG202" i="35"/>
  <c r="AI202" i="35" s="1"/>
  <c r="AG196" i="35"/>
  <c r="AI196" i="35" s="1"/>
  <c r="AG114" i="35"/>
  <c r="AI114" i="35" s="1"/>
  <c r="AG1011" i="35"/>
  <c r="AI1011" i="35" s="1"/>
  <c r="AG670" i="35"/>
  <c r="AI670" i="35" s="1"/>
  <c r="AG474" i="35"/>
  <c r="AI474" i="35" s="1"/>
  <c r="AG99" i="35"/>
  <c r="AI99" i="35" s="1"/>
  <c r="AG92" i="35"/>
  <c r="AI92" i="35" s="1"/>
  <c r="AG79" i="35"/>
  <c r="AI79" i="35" s="1"/>
  <c r="AG57" i="35"/>
  <c r="AI57" i="35" s="1"/>
  <c r="AG31" i="35"/>
  <c r="AI31" i="35" s="1"/>
  <c r="AG119" i="35"/>
  <c r="AI119" i="35" s="1"/>
  <c r="AG24" i="35"/>
  <c r="AI24" i="35" s="1"/>
  <c r="AG50" i="35"/>
  <c r="AI50" i="35" s="1"/>
  <c r="AG30" i="35"/>
  <c r="AI30" i="35" s="1"/>
  <c r="AG22" i="35"/>
  <c r="AI22" i="35" s="1"/>
  <c r="AG14" i="35"/>
  <c r="AI14" i="35" s="1"/>
  <c r="AG10" i="35"/>
  <c r="AI10" i="35" s="1"/>
  <c r="AG1965" i="35"/>
  <c r="AI1965" i="35" s="1"/>
  <c r="AG1210" i="35"/>
  <c r="AI1210" i="35" s="1"/>
  <c r="AG1161" i="35"/>
  <c r="AI1161" i="35" s="1"/>
  <c r="AG1025" i="35"/>
  <c r="AI1025" i="35" s="1"/>
  <c r="AG1068" i="35"/>
  <c r="AI1068" i="35" s="1"/>
  <c r="AG595" i="35"/>
  <c r="AI595" i="35" s="1"/>
  <c r="AG549" i="35"/>
  <c r="AI549" i="35" s="1"/>
  <c r="AG665" i="35"/>
  <c r="AI665" i="35" s="1"/>
  <c r="AG199" i="35"/>
  <c r="AI199" i="35" s="1"/>
  <c r="AG1828" i="35"/>
  <c r="AI1828" i="35" s="1"/>
  <c r="AG1582" i="35"/>
  <c r="AI1582" i="35" s="1"/>
  <c r="AG1957" i="35"/>
  <c r="AI1957" i="35" s="1"/>
  <c r="AG1898" i="35"/>
  <c r="AI1898" i="35" s="1"/>
  <c r="AG1904" i="35"/>
  <c r="AI1904" i="35" s="1"/>
  <c r="AG1850" i="35"/>
  <c r="AI1850" i="35" s="1"/>
  <c r="AG1753" i="35"/>
  <c r="AI1753" i="35" s="1"/>
  <c r="AG1746" i="35"/>
  <c r="AI1746" i="35" s="1"/>
  <c r="AG1727" i="35"/>
  <c r="AI1727" i="35" s="1"/>
  <c r="AG1722" i="35"/>
  <c r="AI1722" i="35" s="1"/>
  <c r="AG1709" i="35"/>
  <c r="AI1709" i="35" s="1"/>
  <c r="AG1676" i="35"/>
  <c r="AI1676" i="35" s="1"/>
  <c r="AG1599" i="35"/>
  <c r="AI1599" i="35" s="1"/>
  <c r="AG1533" i="35"/>
  <c r="AI1533" i="35" s="1"/>
  <c r="AG1614" i="35"/>
  <c r="AI1614" i="35" s="1"/>
  <c r="AG1409" i="35"/>
  <c r="AI1409" i="35" s="1"/>
  <c r="AG1401" i="35"/>
  <c r="AI1401" i="35" s="1"/>
  <c r="AG1372" i="35"/>
  <c r="AI1372" i="35" s="1"/>
  <c r="AG1307" i="35"/>
  <c r="AI1307" i="35" s="1"/>
  <c r="AG1323" i="35"/>
  <c r="AI1323" i="35" s="1"/>
  <c r="AG1203" i="35"/>
  <c r="AI1203" i="35" s="1"/>
  <c r="AG1123" i="35"/>
  <c r="AI1123" i="35" s="1"/>
  <c r="AG1325" i="35"/>
  <c r="AI1325" i="35" s="1"/>
  <c r="AG1024" i="35"/>
  <c r="AI1024" i="35" s="1"/>
  <c r="AG1002" i="35"/>
  <c r="AI1002" i="35" s="1"/>
  <c r="AG1417" i="35"/>
  <c r="AI1417" i="35" s="1"/>
  <c r="AG1342" i="35"/>
  <c r="AI1342" i="35" s="1"/>
  <c r="AG1070" i="35"/>
  <c r="AI1070" i="35" s="1"/>
  <c r="AG1060" i="35"/>
  <c r="AI1060" i="35" s="1"/>
  <c r="AG856" i="35"/>
  <c r="AI856" i="35" s="1"/>
  <c r="AG1419" i="35"/>
  <c r="AI1419" i="35" s="1"/>
  <c r="AG1146" i="35"/>
  <c r="AI1146" i="35" s="1"/>
  <c r="AG1056" i="35"/>
  <c r="AI1056" i="35" s="1"/>
  <c r="AG929" i="35"/>
  <c r="AI929" i="35" s="1"/>
  <c r="AG845" i="35"/>
  <c r="AI845" i="35" s="1"/>
  <c r="AG668" i="35"/>
  <c r="AI668" i="35" s="1"/>
  <c r="AG638" i="35"/>
  <c r="AI638" i="35" s="1"/>
  <c r="AG586" i="35"/>
  <c r="AI586" i="35" s="1"/>
  <c r="AG509" i="35"/>
  <c r="AI509" i="35" s="1"/>
  <c r="AG463" i="35"/>
  <c r="AI463" i="35" s="1"/>
  <c r="AG956" i="35"/>
  <c r="AI956" i="35" s="1"/>
  <c r="AG913" i="35"/>
  <c r="AI913" i="35" s="1"/>
  <c r="AG1139" i="35"/>
  <c r="AI1139" i="35" s="1"/>
  <c r="AG982" i="35"/>
  <c r="AI982" i="35" s="1"/>
  <c r="AG906" i="35"/>
  <c r="AI906" i="35" s="1"/>
  <c r="AG498" i="35"/>
  <c r="AI498" i="35" s="1"/>
  <c r="AG482" i="35"/>
  <c r="AI482" i="35" s="1"/>
  <c r="AG448" i="35"/>
  <c r="AI448" i="35" s="1"/>
  <c r="AG443" i="35"/>
  <c r="AI443" i="35" s="1"/>
  <c r="AG201" i="35"/>
  <c r="AI201" i="35" s="1"/>
  <c r="AG191" i="35"/>
  <c r="AI191" i="35" s="1"/>
  <c r="AG152" i="35"/>
  <c r="AI152" i="35" s="1"/>
  <c r="AG51" i="35"/>
  <c r="AI51" i="35" s="1"/>
  <c r="AG699" i="35"/>
  <c r="AI699" i="35" s="1"/>
  <c r="AG637" i="35"/>
  <c r="AI637" i="35" s="1"/>
  <c r="AG611" i="35"/>
  <c r="AI611" i="35" s="1"/>
  <c r="AG592" i="35"/>
  <c r="AI592" i="35" s="1"/>
  <c r="AG585" i="35"/>
  <c r="AI585" i="35" s="1"/>
  <c r="AG507" i="35"/>
  <c r="AI507" i="35" s="1"/>
  <c r="AG478" i="35"/>
  <c r="AI478" i="35" s="1"/>
  <c r="AG472" i="35"/>
  <c r="AI472" i="35" s="1"/>
  <c r="AG470" i="35"/>
  <c r="AI470" i="35" s="1"/>
  <c r="AG61" i="35"/>
  <c r="AI61" i="35" s="1"/>
  <c r="AG27" i="35"/>
  <c r="AI27" i="35" s="1"/>
  <c r="AG774" i="35"/>
  <c r="AI774" i="35" s="1"/>
  <c r="AG169" i="35"/>
  <c r="AI169" i="35" s="1"/>
  <c r="AG150" i="35"/>
  <c r="AI150" i="35" s="1"/>
  <c r="AG827" i="35"/>
  <c r="AI827" i="35" s="1"/>
  <c r="AG1436" i="35"/>
  <c r="AI1436" i="35" s="1"/>
  <c r="AG1420" i="35"/>
  <c r="AI1420" i="35" s="1"/>
  <c r="AG609" i="35"/>
  <c r="AI609" i="35" s="1"/>
  <c r="AG1974" i="35"/>
  <c r="AI1974" i="35" s="1"/>
  <c r="AG1952" i="35"/>
  <c r="AI1952" i="35" s="1"/>
  <c r="AG1941" i="35"/>
  <c r="AI1941" i="35" s="1"/>
  <c r="AG1982" i="35"/>
  <c r="AI1982" i="35" s="1"/>
  <c r="AG1918" i="35"/>
  <c r="AI1918" i="35" s="1"/>
  <c r="AG1884" i="35"/>
  <c r="AI1884" i="35" s="1"/>
  <c r="AG1872" i="35"/>
  <c r="AI1872" i="35" s="1"/>
  <c r="AG1858" i="35"/>
  <c r="AI1858" i="35" s="1"/>
  <c r="AG1853" i="35"/>
  <c r="AI1853" i="35" s="1"/>
  <c r="AG1833" i="35"/>
  <c r="AI1833" i="35" s="1"/>
  <c r="AG1742" i="35"/>
  <c r="AI1742" i="35" s="1"/>
  <c r="AG1734" i="35"/>
  <c r="AI1734" i="35" s="1"/>
  <c r="AG1729" i="35"/>
  <c r="AI1729" i="35" s="1"/>
  <c r="AG1725" i="35"/>
  <c r="AI1725" i="35" s="1"/>
  <c r="AG1900" i="35"/>
  <c r="AI1900" i="35" s="1"/>
  <c r="AG1781" i="35"/>
  <c r="AI1781" i="35" s="1"/>
  <c r="AG1764" i="35"/>
  <c r="AI1764" i="35" s="1"/>
  <c r="AG1758" i="35"/>
  <c r="AI1758" i="35" s="1"/>
  <c r="AG1718" i="35"/>
  <c r="AI1718" i="35" s="1"/>
  <c r="AG1680" i="35"/>
  <c r="AI1680" i="35" s="1"/>
  <c r="AG1767" i="35"/>
  <c r="AI1767" i="35" s="1"/>
  <c r="AG1695" i="35"/>
  <c r="AI1695" i="35" s="1"/>
  <c r="AG1829" i="35"/>
  <c r="AI1829" i="35" s="1"/>
  <c r="AG1651" i="35"/>
  <c r="AI1651" i="35" s="1"/>
  <c r="AG1610" i="35"/>
  <c r="AI1610" i="35" s="1"/>
  <c r="AG1595" i="35"/>
  <c r="AI1595" i="35" s="1"/>
  <c r="AG1441" i="35"/>
  <c r="AI1441" i="35" s="1"/>
  <c r="AG1600" i="35"/>
  <c r="AI1600" i="35" s="1"/>
  <c r="AG1517" i="35"/>
  <c r="AI1517" i="35" s="1"/>
  <c r="AG1482" i="35"/>
  <c r="AI1482" i="35" s="1"/>
  <c r="AG1326" i="35"/>
  <c r="AI1326" i="35" s="1"/>
  <c r="AG1723" i="35"/>
  <c r="AI1723" i="35" s="1"/>
  <c r="AG1477" i="35"/>
  <c r="AI1477" i="35" s="1"/>
  <c r="AG1347" i="35"/>
  <c r="AI1347" i="35" s="1"/>
  <c r="AG990" i="35"/>
  <c r="AI990" i="35" s="1"/>
  <c r="AG950" i="35"/>
  <c r="AI950" i="35" s="1"/>
  <c r="AG927" i="35"/>
  <c r="AI927" i="35" s="1"/>
  <c r="AG923" i="35"/>
  <c r="AI923" i="35" s="1"/>
  <c r="AG919" i="35"/>
  <c r="AI919" i="35" s="1"/>
  <c r="AG915" i="35"/>
  <c r="AI915" i="35" s="1"/>
  <c r="AG911" i="35"/>
  <c r="AI911" i="35" s="1"/>
  <c r="AG907" i="35"/>
  <c r="AI907" i="35" s="1"/>
  <c r="AG1580" i="35"/>
  <c r="AI1580" i="35" s="1"/>
  <c r="AG1301" i="35"/>
  <c r="AI1301" i="35" s="1"/>
  <c r="AG1284" i="35"/>
  <c r="AI1284" i="35" s="1"/>
  <c r="AG1254" i="35"/>
  <c r="AI1254" i="35" s="1"/>
  <c r="AG1106" i="35"/>
  <c r="AI1106" i="35" s="1"/>
  <c r="AG1094" i="35"/>
  <c r="AI1094" i="35" s="1"/>
  <c r="AG1059" i="35"/>
  <c r="AI1059" i="35" s="1"/>
  <c r="AG938" i="35"/>
  <c r="AI938" i="35" s="1"/>
  <c r="AG1460" i="35"/>
  <c r="AI1460" i="35" s="1"/>
  <c r="AG1256" i="35"/>
  <c r="AI1256" i="35" s="1"/>
  <c r="AG981" i="35"/>
  <c r="AI981" i="35" s="1"/>
  <c r="AG917" i="35"/>
  <c r="AI917" i="35" s="1"/>
  <c r="AG532" i="35"/>
  <c r="AI532" i="35" s="1"/>
  <c r="AG494" i="35"/>
  <c r="AI494" i="35" s="1"/>
  <c r="AG1641" i="35"/>
  <c r="AI1641" i="35" s="1"/>
  <c r="AG809" i="35"/>
  <c r="AI809" i="35" s="1"/>
  <c r="AG567" i="35"/>
  <c r="AI567" i="35" s="1"/>
  <c r="AG464" i="35"/>
  <c r="AI464" i="35" s="1"/>
  <c r="AG106" i="35"/>
  <c r="AI106" i="35" s="1"/>
  <c r="AG60" i="35"/>
  <c r="AI60" i="35" s="1"/>
  <c r="AG914" i="35"/>
  <c r="AI914" i="35" s="1"/>
  <c r="AG859" i="35"/>
  <c r="AI859" i="35" s="1"/>
  <c r="AG44" i="35"/>
  <c r="AI44" i="35" s="1"/>
  <c r="AG12" i="35"/>
  <c r="AI12" i="35" s="1"/>
  <c r="AG157" i="35"/>
  <c r="AI157" i="35" s="1"/>
  <c r="AG91" i="35"/>
  <c r="AI91" i="35" s="1"/>
  <c r="AG1807" i="35"/>
  <c r="AI1807" i="35" s="1"/>
  <c r="AG268" i="35"/>
  <c r="AI268" i="35" s="1"/>
  <c r="AG259" i="35"/>
  <c r="AI259" i="35" s="1"/>
  <c r="AG1551" i="35"/>
  <c r="AI1551" i="35" s="1"/>
  <c r="AG1929" i="35"/>
  <c r="AI1929" i="35" s="1"/>
  <c r="AG1438" i="35"/>
  <c r="AI1438" i="35" s="1"/>
  <c r="AG1158" i="35"/>
  <c r="AI1158" i="35" s="1"/>
  <c r="AG808" i="35"/>
  <c r="AI808" i="35" s="1"/>
  <c r="AG88" i="35"/>
  <c r="AI88" i="35" s="1"/>
  <c r="AG1757" i="35"/>
  <c r="AI1757" i="35" s="1"/>
  <c r="AG1714" i="35"/>
  <c r="AI1714" i="35" s="1"/>
  <c r="AG1710" i="35"/>
  <c r="AI1710" i="35" s="1"/>
  <c r="AG1642" i="35"/>
  <c r="AI1642" i="35" s="1"/>
  <c r="AG1578" i="35"/>
  <c r="AI1578" i="35" s="1"/>
  <c r="AG1447" i="35"/>
  <c r="AI1447" i="35" s="1"/>
  <c r="AG1405" i="35"/>
  <c r="AI1405" i="35" s="1"/>
  <c r="AG1205" i="35"/>
  <c r="AI1205" i="35" s="1"/>
  <c r="AG1471" i="35"/>
  <c r="AI1471" i="35" s="1"/>
  <c r="AG1249" i="35"/>
  <c r="AI1249" i="35" s="1"/>
  <c r="AG1245" i="35"/>
  <c r="AI1245" i="35" s="1"/>
  <c r="AG994" i="35"/>
  <c r="AI994" i="35" s="1"/>
  <c r="AG986" i="35"/>
  <c r="AI986" i="35" s="1"/>
  <c r="AG932" i="35"/>
  <c r="AI932" i="35" s="1"/>
  <c r="AG1202" i="35"/>
  <c r="AI1202" i="35" s="1"/>
  <c r="AG1069" i="35"/>
  <c r="AI1069" i="35" s="1"/>
  <c r="AG942" i="35"/>
  <c r="AI942" i="35" s="1"/>
  <c r="AG1346" i="35"/>
  <c r="AI1346" i="35" s="1"/>
  <c r="AG1238" i="35"/>
  <c r="AI1238" i="35" s="1"/>
  <c r="AG1212" i="35"/>
  <c r="AI1212" i="35" s="1"/>
  <c r="AG965" i="35"/>
  <c r="AI965" i="35" s="1"/>
  <c r="AG835" i="35"/>
  <c r="AI835" i="35" s="1"/>
  <c r="AG793" i="35"/>
  <c r="AI793" i="35" s="1"/>
  <c r="AG693" i="35"/>
  <c r="AI693" i="35" s="1"/>
  <c r="AG685" i="35"/>
  <c r="AI685" i="35" s="1"/>
  <c r="AG677" i="35"/>
  <c r="AI677" i="35" s="1"/>
  <c r="AG596" i="35"/>
  <c r="AI596" i="35" s="1"/>
  <c r="AG522" i="35"/>
  <c r="AI522" i="35" s="1"/>
  <c r="AG490" i="35"/>
  <c r="AI490" i="35" s="1"/>
  <c r="AG1117" i="35"/>
  <c r="AI1117" i="35" s="1"/>
  <c r="AG931" i="35"/>
  <c r="AI931" i="35" s="1"/>
  <c r="AG926" i="35"/>
  <c r="AI926" i="35" s="1"/>
  <c r="AG460" i="35"/>
  <c r="AI460" i="35" s="1"/>
  <c r="AG155" i="35"/>
  <c r="AI155" i="35" s="1"/>
  <c r="AG528" i="35"/>
  <c r="AI528" i="35" s="1"/>
  <c r="AG1033" i="35"/>
  <c r="AI1033" i="35" s="1"/>
  <c r="AG948" i="35"/>
  <c r="AI948" i="35" s="1"/>
  <c r="AG455" i="35"/>
  <c r="AI455" i="35" s="1"/>
  <c r="AG1133" i="35"/>
  <c r="AI1133" i="35" s="1"/>
  <c r="AG84" i="35"/>
  <c r="AI84" i="35" s="1"/>
  <c r="AG98" i="35"/>
  <c r="AI98" i="35" s="1"/>
  <c r="AG87" i="35"/>
  <c r="AI87" i="35" s="1"/>
  <c r="AG93" i="35"/>
  <c r="AI93" i="35" s="1"/>
  <c r="AG42" i="35"/>
  <c r="AI42" i="35" s="1"/>
  <c r="AG38" i="35"/>
  <c r="AI38" i="35" s="1"/>
  <c r="AG34" i="35"/>
  <c r="AI34" i="35" s="1"/>
  <c r="AG28" i="35"/>
  <c r="AI28" i="35" s="1"/>
  <c r="AG36" i="35"/>
  <c r="AI36" i="35" s="1"/>
  <c r="AG278" i="35"/>
  <c r="AI278" i="35" s="1"/>
  <c r="AG1665" i="35"/>
  <c r="AI1665" i="35" s="1"/>
  <c r="AG1170" i="35"/>
  <c r="AI1170" i="35" s="1"/>
  <c r="AG723" i="35"/>
  <c r="AI723" i="35" s="1"/>
  <c r="AG282" i="35"/>
  <c r="AI282" i="35" s="1"/>
  <c r="AG270" i="35"/>
  <c r="AI270" i="35" s="1"/>
  <c r="AG274" i="35"/>
  <c r="AI274" i="35" s="1"/>
  <c r="AG713" i="35"/>
  <c r="AI713" i="35" s="1"/>
  <c r="AG1576" i="35"/>
  <c r="AI1576" i="35" s="1"/>
  <c r="AG1124" i="35"/>
  <c r="AI1124" i="35" s="1"/>
  <c r="AG1768" i="35"/>
  <c r="AI1768" i="35" s="1"/>
  <c r="AG1187" i="35"/>
  <c r="AI1187" i="35" s="1"/>
  <c r="AG2198" i="35"/>
  <c r="AG2202" i="35" s="1"/>
  <c r="AG276" i="35"/>
  <c r="AI276" i="35" s="1"/>
  <c r="AG260" i="35"/>
  <c r="AI260" i="35" s="1"/>
  <c r="AG1406" i="35"/>
  <c r="AI1406" i="35" s="1"/>
  <c r="AG1515" i="35"/>
  <c r="AI1515" i="35" s="1"/>
  <c r="AG1963" i="35"/>
  <c r="AI1963" i="35" s="1"/>
  <c r="AG1917" i="35"/>
  <c r="AI1917" i="35" s="1"/>
  <c r="AG1834" i="35"/>
  <c r="AI1834" i="35" s="1"/>
  <c r="AG1821" i="35"/>
  <c r="AI1821" i="35" s="1"/>
  <c r="AG1861" i="35"/>
  <c r="AI1861" i="35" s="1"/>
  <c r="AG1717" i="35"/>
  <c r="AI1717" i="35" s="1"/>
  <c r="AG1647" i="35"/>
  <c r="AI1647" i="35" s="1"/>
  <c r="AG1529" i="35"/>
  <c r="AI1529" i="35" s="1"/>
  <c r="AG1508" i="35"/>
  <c r="AI1508" i="35" s="1"/>
  <c r="AG1713" i="35"/>
  <c r="AI1713" i="35" s="1"/>
  <c r="AG1878" i="35"/>
  <c r="AI1878" i="35" s="1"/>
  <c r="AG1852" i="35"/>
  <c r="AI1852" i="35" s="1"/>
  <c r="AG1510" i="35"/>
  <c r="AI1510" i="35" s="1"/>
  <c r="AG1373" i="35"/>
  <c r="AI1373" i="35" s="1"/>
  <c r="AG1305" i="35"/>
  <c r="AI1305" i="35" s="1"/>
  <c r="AG1496" i="35"/>
  <c r="AI1496" i="35" s="1"/>
  <c r="AG1458" i="35"/>
  <c r="AI1458" i="35" s="1"/>
  <c r="AG1261" i="35"/>
  <c r="AI1261" i="35" s="1"/>
  <c r="AG1137" i="35"/>
  <c r="AI1137" i="35" s="1"/>
  <c r="AG1421" i="35"/>
  <c r="AI1421" i="35" s="1"/>
  <c r="AG1360" i="35"/>
  <c r="AI1360" i="35" s="1"/>
  <c r="AG1358" i="35"/>
  <c r="AI1358" i="35" s="1"/>
  <c r="AG1356" i="35"/>
  <c r="AI1356" i="35" s="1"/>
  <c r="AG1354" i="35"/>
  <c r="AI1354" i="35" s="1"/>
  <c r="AG1348" i="35"/>
  <c r="AI1348" i="35" s="1"/>
  <c r="AG1299" i="35"/>
  <c r="AI1299" i="35" s="1"/>
  <c r="AG1136" i="35"/>
  <c r="AI1136" i="35" s="1"/>
  <c r="AG1125" i="35"/>
  <c r="AI1125" i="35" s="1"/>
  <c r="AG1565" i="35"/>
  <c r="AI1565" i="35" s="1"/>
  <c r="AG1200" i="35"/>
  <c r="AI1200" i="35" s="1"/>
  <c r="AG1191" i="35"/>
  <c r="AI1191" i="35" s="1"/>
  <c r="AG1189" i="35"/>
  <c r="AI1189" i="35" s="1"/>
  <c r="AG1145" i="35"/>
  <c r="AI1145" i="35" s="1"/>
  <c r="AG1110" i="35"/>
  <c r="AI1110" i="35" s="1"/>
  <c r="AG1100" i="35"/>
  <c r="AI1100" i="35" s="1"/>
  <c r="AG951" i="35"/>
  <c r="AI951" i="35" s="1"/>
  <c r="AG863" i="35"/>
  <c r="AI863" i="35" s="1"/>
  <c r="AG939" i="35"/>
  <c r="AI939" i="35" s="1"/>
  <c r="AG777" i="35"/>
  <c r="AI777" i="35" s="1"/>
  <c r="AG1306" i="35"/>
  <c r="AI1306" i="35" s="1"/>
  <c r="AG1258" i="35"/>
  <c r="AI1258" i="35" s="1"/>
  <c r="AG811" i="35"/>
  <c r="AI811" i="35" s="1"/>
  <c r="AG524" i="35"/>
  <c r="AI524" i="35" s="1"/>
  <c r="AG514" i="35"/>
  <c r="AI514" i="35" s="1"/>
  <c r="AG456" i="35"/>
  <c r="AI456" i="35" s="1"/>
  <c r="AG168" i="35"/>
  <c r="AI168" i="35" s="1"/>
  <c r="AG936" i="35"/>
  <c r="AI936" i="35" s="1"/>
  <c r="AG653" i="35"/>
  <c r="AI653" i="35" s="1"/>
  <c r="AG112" i="35"/>
  <c r="AI112" i="35" s="1"/>
  <c r="AG32" i="35"/>
  <c r="AI32" i="35" s="1"/>
  <c r="AG286" i="35"/>
  <c r="AI286" i="35" s="1"/>
  <c r="AG269" i="35"/>
  <c r="AI269" i="35" s="1"/>
  <c r="AG1870" i="35"/>
  <c r="AI1870" i="35" s="1"/>
  <c r="AG284" i="35"/>
  <c r="AI284" i="35" s="1"/>
  <c r="AG1452" i="35"/>
  <c r="AI1452" i="35" s="1"/>
  <c r="AG1440" i="35"/>
  <c r="AI1440" i="35" s="1"/>
  <c r="AG794" i="35"/>
  <c r="AI794" i="35" s="1"/>
  <c r="AG1960" i="35"/>
  <c r="AI1960" i="35" s="1"/>
  <c r="AG1934" i="35"/>
  <c r="AI1934" i="35" s="1"/>
  <c r="AG1895" i="35"/>
  <c r="AI1895" i="35" s="1"/>
  <c r="AG1738" i="35"/>
  <c r="AI1738" i="35" s="1"/>
  <c r="AG1728" i="35"/>
  <c r="AI1728" i="35" s="1"/>
  <c r="AG771" i="35"/>
  <c r="AI771" i="35" s="1"/>
  <c r="AG100" i="35"/>
  <c r="AI100" i="35" s="1"/>
  <c r="AG78" i="35"/>
  <c r="AI78" i="35" s="1"/>
  <c r="AG62" i="35"/>
  <c r="AI62" i="35" s="1"/>
  <c r="AG430" i="35"/>
  <c r="AI430" i="35" s="1"/>
  <c r="AG816" i="35"/>
  <c r="AI816" i="35" s="1"/>
  <c r="AG530" i="35"/>
  <c r="AI530" i="35" s="1"/>
  <c r="AG519" i="35"/>
  <c r="AI519" i="35" s="1"/>
  <c r="AG432" i="35"/>
  <c r="AI432" i="35" s="1"/>
  <c r="AG428" i="35"/>
  <c r="AI428" i="35" s="1"/>
  <c r="AG275" i="35"/>
  <c r="AI275" i="35" s="1"/>
  <c r="AG1173" i="35"/>
  <c r="AI1173" i="35" s="1"/>
  <c r="AG1462" i="35"/>
  <c r="AI1462" i="35" s="1"/>
  <c r="AG1786" i="35"/>
  <c r="AI1786" i="35" s="1"/>
  <c r="AG879" i="35"/>
  <c r="AI879" i="35" s="1"/>
  <c r="AG714" i="35"/>
  <c r="AI714" i="35" s="1"/>
  <c r="AG1926" i="35"/>
  <c r="AI1926" i="35" s="1"/>
  <c r="AG1171" i="35"/>
  <c r="AI1171" i="35" s="1"/>
  <c r="AG1922" i="35"/>
  <c r="AI1922" i="35" s="1"/>
  <c r="AG1416" i="35"/>
  <c r="AI1416" i="35" s="1"/>
  <c r="AG83" i="35"/>
  <c r="AI83" i="35" s="1"/>
  <c r="AG1880" i="35"/>
  <c r="AI1880" i="35" s="1"/>
  <c r="AG1899" i="35"/>
  <c r="AI1899" i="35" s="1"/>
  <c r="AG1902" i="35"/>
  <c r="AI1902" i="35" s="1"/>
  <c r="AG1919" i="35"/>
  <c r="AI1919" i="35" s="1"/>
  <c r="AG1826" i="35"/>
  <c r="AI1826" i="35" s="1"/>
  <c r="AG1752" i="35"/>
  <c r="AI1752" i="35" s="1"/>
  <c r="AG1679" i="35"/>
  <c r="AI1679" i="35" s="1"/>
  <c r="AG1584" i="35"/>
  <c r="AI1584" i="35" s="1"/>
  <c r="AG1574" i="35"/>
  <c r="AI1574" i="35" s="1"/>
  <c r="AG1744" i="35"/>
  <c r="AI1744" i="35" s="1"/>
  <c r="AG1719" i="35"/>
  <c r="AI1719" i="35" s="1"/>
  <c r="AG1446" i="35"/>
  <c r="AI1446" i="35" s="1"/>
  <c r="AG1519" i="35"/>
  <c r="AI1519" i="35" s="1"/>
  <c r="AG1413" i="35"/>
  <c r="AI1413" i="35" s="1"/>
  <c r="AG1571" i="35"/>
  <c r="AI1571" i="35" s="1"/>
  <c r="AG1484" i="35"/>
  <c r="AI1484" i="35" s="1"/>
  <c r="AG1368" i="35"/>
  <c r="AI1368" i="35" s="1"/>
  <c r="AG1366" i="35"/>
  <c r="AI1366" i="35" s="1"/>
  <c r="AG1364" i="35"/>
  <c r="AI1364" i="35" s="1"/>
  <c r="AG1143" i="35"/>
  <c r="AI1143" i="35" s="1"/>
  <c r="AG1407" i="35"/>
  <c r="AI1407" i="35" s="1"/>
  <c r="AG1276" i="35"/>
  <c r="AI1276" i="35" s="1"/>
  <c r="AG1251" i="35"/>
  <c r="AI1251" i="35" s="1"/>
  <c r="AG1247" i="35"/>
  <c r="AI1247" i="35" s="1"/>
  <c r="AG992" i="35"/>
  <c r="AI992" i="35" s="1"/>
  <c r="AG1102" i="35"/>
  <c r="AI1102" i="35" s="1"/>
  <c r="AG978" i="35"/>
  <c r="AI978" i="35" s="1"/>
  <c r="AG813" i="35"/>
  <c r="AI813" i="35" s="1"/>
  <c r="AG1467" i="35"/>
  <c r="AI1467" i="35" s="1"/>
  <c r="AG1332" i="35"/>
  <c r="AI1332" i="35" s="1"/>
  <c r="AG1115" i="35"/>
  <c r="AI1115" i="35" s="1"/>
  <c r="AG973" i="35"/>
  <c r="AI973" i="35" s="1"/>
  <c r="AG862" i="35"/>
  <c r="AI862" i="35" s="1"/>
  <c r="AG779" i="35"/>
  <c r="AI779" i="35" s="1"/>
  <c r="AG1591" i="35"/>
  <c r="AI1591" i="35" s="1"/>
  <c r="AC1032" i="35"/>
  <c r="AB1032" i="35"/>
  <c r="AG1022" i="35"/>
  <c r="AI1022" i="35" s="1"/>
  <c r="AG488" i="35"/>
  <c r="AI488" i="35" s="1"/>
  <c r="AG426" i="35"/>
  <c r="AI426" i="35" s="1"/>
  <c r="AG230" i="35"/>
  <c r="AI230" i="35" s="1"/>
  <c r="AG136" i="35"/>
  <c r="AI136" i="35" s="1"/>
  <c r="AG1001" i="35"/>
  <c r="AI1001" i="35" s="1"/>
  <c r="AG976" i="35"/>
  <c r="AI976" i="35" s="1"/>
  <c r="AG587" i="35"/>
  <c r="AI587" i="35" s="1"/>
  <c r="AG480" i="35"/>
  <c r="AI480" i="35" s="1"/>
  <c r="AG466" i="35"/>
  <c r="AI466" i="35" s="1"/>
  <c r="AG186" i="35"/>
  <c r="AI186" i="35" s="1"/>
  <c r="AG94" i="35"/>
  <c r="AI94" i="35" s="1"/>
  <c r="AG74" i="35"/>
  <c r="AI74" i="35" s="1"/>
  <c r="AG1132" i="35"/>
  <c r="AI1132" i="35" s="1"/>
  <c r="AG517" i="35"/>
  <c r="AI517" i="35" s="1"/>
  <c r="AG187" i="35"/>
  <c r="AI187" i="35" s="1"/>
  <c r="AG154" i="35"/>
  <c r="AI154" i="35" s="1"/>
  <c r="AG1116" i="35"/>
  <c r="AI1116" i="35" s="1"/>
  <c r="AG1063" i="35"/>
  <c r="AI1063" i="35" s="1"/>
  <c r="AG980" i="35"/>
  <c r="AI980" i="35" s="1"/>
  <c r="AG972" i="35"/>
  <c r="AI972" i="35" s="1"/>
  <c r="AG788" i="35"/>
  <c r="AI788" i="35" s="1"/>
  <c r="AG521" i="35"/>
  <c r="AI521" i="35" s="1"/>
  <c r="AG146" i="35"/>
  <c r="AI146" i="35" s="1"/>
  <c r="AG108" i="35"/>
  <c r="AI108" i="35" s="1"/>
  <c r="AG80" i="35"/>
  <c r="AI80" i="35" s="1"/>
  <c r="AG64" i="35"/>
  <c r="AI64" i="35" s="1"/>
  <c r="AG242" i="35"/>
  <c r="AI242" i="35" s="1"/>
  <c r="AG8" i="35"/>
  <c r="AI8" i="35" s="1"/>
  <c r="AG116" i="35"/>
  <c r="AI116" i="35" s="1"/>
  <c r="AG96" i="35"/>
  <c r="AI96" i="35" s="1"/>
  <c r="AG1868" i="35"/>
  <c r="AI1868" i="35" s="1"/>
  <c r="AG1601" i="35"/>
  <c r="AI1601" i="35" s="1"/>
  <c r="AG1096" i="35"/>
  <c r="AI1096" i="35" s="1"/>
  <c r="AG1088" i="35"/>
  <c r="AI1088" i="35" s="1"/>
  <c r="AG967" i="35"/>
  <c r="AI967" i="35" s="1"/>
  <c r="AG695" i="35"/>
  <c r="AI695" i="35" s="1"/>
  <c r="AG209" i="35"/>
  <c r="AI209" i="35" s="1"/>
  <c r="AG66" i="35"/>
  <c r="AI66" i="35" s="1"/>
  <c r="AG132" i="35"/>
  <c r="AI132" i="35" s="1"/>
  <c r="AG1907" i="35"/>
  <c r="AI1907" i="35" s="1"/>
  <c r="AG1938" i="35"/>
  <c r="AI1938" i="35" s="1"/>
  <c r="AG1927" i="35"/>
  <c r="AI1927" i="35" s="1"/>
  <c r="AG1883" i="35"/>
  <c r="AI1883" i="35" s="1"/>
  <c r="AG1847" i="35"/>
  <c r="AI1847" i="35" s="1"/>
  <c r="AG1823" i="35"/>
  <c r="AI1823" i="35" s="1"/>
  <c r="AG1835" i="35"/>
  <c r="AI1835" i="35" s="1"/>
  <c r="AG1862" i="35"/>
  <c r="AI1862" i="35" s="1"/>
  <c r="AG1787" i="35"/>
  <c r="AI1787" i="35" s="1"/>
  <c r="AG1726" i="35"/>
  <c r="AI1726" i="35" s="1"/>
  <c r="AG1685" i="35"/>
  <c r="AI1685" i="35" s="1"/>
  <c r="AG1759" i="35"/>
  <c r="AI1759" i="35" s="1"/>
  <c r="AG1692" i="35"/>
  <c r="AI1692" i="35" s="1"/>
  <c r="AG1598" i="35"/>
  <c r="AI1598" i="35" s="1"/>
  <c r="AG1558" i="35"/>
  <c r="AI1558" i="35" s="1"/>
  <c r="AG1501" i="35"/>
  <c r="AI1501" i="35" s="1"/>
  <c r="AG1437" i="35"/>
  <c r="AI1437" i="35" s="1"/>
  <c r="AG1801" i="35"/>
  <c r="AI1801" i="35" s="1"/>
  <c r="AG1730" i="35"/>
  <c r="AI1730" i="35" s="1"/>
  <c r="AG1633" i="35"/>
  <c r="AI1633" i="35" s="1"/>
  <c r="AG1611" i="35"/>
  <c r="AI1611" i="35" s="1"/>
  <c r="AG1499" i="35"/>
  <c r="AI1499" i="35" s="1"/>
  <c r="AG1300" i="35"/>
  <c r="AI1300" i="35" s="1"/>
  <c r="AG1618" i="35"/>
  <c r="AI1618" i="35" s="1"/>
  <c r="AG1518" i="35"/>
  <c r="AI1518" i="35" s="1"/>
  <c r="AG1207" i="35"/>
  <c r="AI1207" i="35" s="1"/>
  <c r="AG1128" i="35"/>
  <c r="AI1128" i="35" s="1"/>
  <c r="AG1385" i="35"/>
  <c r="AI1385" i="35" s="1"/>
  <c r="AG988" i="35"/>
  <c r="AI988" i="35" s="1"/>
  <c r="AG1539" i="35"/>
  <c r="AI1539" i="35" s="1"/>
  <c r="AG1473" i="35"/>
  <c r="AI1473" i="35" s="1"/>
  <c r="AG1122" i="35"/>
  <c r="AI1122" i="35" s="1"/>
  <c r="AI1032" i="35"/>
  <c r="AC1010" i="35"/>
  <c r="AB1010" i="35"/>
  <c r="AG1612" i="35"/>
  <c r="AI1612" i="35" s="1"/>
  <c r="AG1114" i="35"/>
  <c r="AI1114" i="35" s="1"/>
  <c r="AG1064" i="35"/>
  <c r="AI1064" i="35" s="1"/>
  <c r="AG977" i="35"/>
  <c r="AI977" i="35" s="1"/>
  <c r="AG952" i="35"/>
  <c r="AI952" i="35" s="1"/>
  <c r="AG807" i="35"/>
  <c r="AI807" i="35" s="1"/>
  <c r="AG800" i="35"/>
  <c r="AI800" i="35" s="1"/>
  <c r="AG1135" i="35"/>
  <c r="AI1135" i="35" s="1"/>
  <c r="AG1010" i="35"/>
  <c r="AI1010" i="35" s="1"/>
  <c r="AG940" i="35"/>
  <c r="AI940" i="35" s="1"/>
  <c r="AG821" i="35"/>
  <c r="AI821" i="35" s="1"/>
  <c r="AG1215" i="35"/>
  <c r="AI1215" i="35" s="1"/>
  <c r="AG1156" i="35"/>
  <c r="AI1156" i="35" s="1"/>
  <c r="AG1098" i="35"/>
  <c r="AI1098" i="35" s="1"/>
  <c r="AG680" i="35"/>
  <c r="AI680" i="35" s="1"/>
  <c r="AG672" i="35"/>
  <c r="AI672" i="35" s="1"/>
  <c r="AG550" i="35"/>
  <c r="AI550" i="35" s="1"/>
  <c r="AG535" i="35"/>
  <c r="AI535" i="35" s="1"/>
  <c r="AG462" i="35"/>
  <c r="AI462" i="35" s="1"/>
  <c r="AG435" i="35"/>
  <c r="AI435" i="35" s="1"/>
  <c r="AG198" i="35"/>
  <c r="AI198" i="35" s="1"/>
  <c r="AG161" i="35"/>
  <c r="AI161" i="35" s="1"/>
  <c r="AG138" i="35"/>
  <c r="AI138" i="35" s="1"/>
  <c r="AG675" i="35"/>
  <c r="AI675" i="35" s="1"/>
  <c r="AG165" i="35"/>
  <c r="AI165" i="35" s="1"/>
  <c r="AG104" i="35"/>
  <c r="AI104" i="35" s="1"/>
  <c r="AG90" i="35"/>
  <c r="AI90" i="35" s="1"/>
  <c r="AG70" i="35"/>
  <c r="AI70" i="35" s="1"/>
  <c r="AG56" i="35"/>
  <c r="AI56" i="35" s="1"/>
  <c r="AG1109" i="35"/>
  <c r="AI1109" i="35" s="1"/>
  <c r="AG819" i="35"/>
  <c r="AI819" i="35" s="1"/>
  <c r="AG516" i="35"/>
  <c r="AI516" i="35" s="1"/>
  <c r="AG248" i="35"/>
  <c r="AI248" i="35" s="1"/>
  <c r="AG240" i="35"/>
  <c r="AI240" i="35" s="1"/>
  <c r="AG144" i="35"/>
  <c r="AI144" i="35" s="1"/>
  <c r="AG918" i="35"/>
  <c r="AI918" i="35" s="1"/>
  <c r="AG797" i="35"/>
  <c r="AI797" i="35" s="1"/>
  <c r="AG684" i="35"/>
  <c r="AI684" i="35" s="1"/>
  <c r="AG538" i="35"/>
  <c r="AI538" i="35" s="1"/>
  <c r="AG97" i="35"/>
  <c r="AI97" i="35" s="1"/>
  <c r="AG76" i="35"/>
  <c r="AI76" i="35" s="1"/>
  <c r="AG58" i="35"/>
  <c r="AI58" i="35" s="1"/>
  <c r="AG437" i="35"/>
  <c r="AI437" i="35" s="1"/>
  <c r="AG20" i="35"/>
  <c r="AI20" i="35" s="1"/>
  <c r="AG238" i="35"/>
  <c r="AI238" i="35" s="1"/>
  <c r="AG95" i="35"/>
  <c r="AI95" i="35" s="1"/>
  <c r="AG1675" i="35"/>
  <c r="AI1675" i="35" s="1"/>
  <c r="AG1654" i="35"/>
  <c r="AI1654" i="35" s="1"/>
  <c r="AG974" i="35"/>
  <c r="AI974" i="35" s="1"/>
  <c r="AG790" i="35"/>
  <c r="AI790" i="35" s="1"/>
  <c r="AG1162" i="35"/>
  <c r="AI1162" i="35" s="1"/>
  <c r="AG829" i="35"/>
  <c r="AI829" i="35" s="1"/>
  <c r="AG687" i="35"/>
  <c r="AI687" i="35" s="1"/>
  <c r="AG222" i="35"/>
  <c r="AI222" i="35" s="1"/>
  <c r="AG194" i="35"/>
  <c r="AI194" i="35" s="1"/>
  <c r="AG1090" i="35"/>
  <c r="AI1090" i="35" s="1"/>
  <c r="AG204" i="35"/>
  <c r="AI204" i="35" s="1"/>
  <c r="AG676" i="35"/>
  <c r="AI676" i="35" s="1"/>
  <c r="AG52" i="35"/>
  <c r="AI52" i="35" s="1"/>
  <c r="AG128" i="35"/>
  <c r="AI128" i="35" s="1"/>
  <c r="AG1913" i="35"/>
  <c r="AI1913" i="35" s="1"/>
  <c r="AG1911" i="35"/>
  <c r="AI1911" i="35" s="1"/>
  <c r="AG1909" i="35"/>
  <c r="AI1909" i="35" s="1"/>
  <c r="AG1905" i="35"/>
  <c r="AI1905" i="35" s="1"/>
  <c r="AG1903" i="35"/>
  <c r="AI1903" i="35" s="1"/>
  <c r="AG1901" i="35"/>
  <c r="AI1901" i="35" s="1"/>
  <c r="AG1897" i="35"/>
  <c r="AI1897" i="35" s="1"/>
  <c r="AG1910" i="35"/>
  <c r="AI1910" i="35" s="1"/>
  <c r="AG1940" i="35"/>
  <c r="AI1940" i="35" s="1"/>
  <c r="AG1881" i="35"/>
  <c r="AI1881" i="35" s="1"/>
  <c r="AG1683" i="35"/>
  <c r="AI1683" i="35" s="1"/>
  <c r="AG1791" i="35"/>
  <c r="AI1791" i="35" s="1"/>
  <c r="AG1634" i="35"/>
  <c r="AI1634" i="35" s="1"/>
  <c r="AG1435" i="35"/>
  <c r="AI1435" i="35" s="1"/>
  <c r="AG1936" i="35"/>
  <c r="AI1936" i="35" s="1"/>
  <c r="AG1921" i="35"/>
  <c r="AI1921" i="35" s="1"/>
  <c r="AG1950" i="35"/>
  <c r="AI1950" i="35" s="1"/>
  <c r="AD2191" i="35"/>
  <c r="AG1939" i="35"/>
  <c r="AI1939" i="35" s="1"/>
  <c r="AG1937" i="35"/>
  <c r="AI1937" i="35" s="1"/>
  <c r="AG1935" i="35"/>
  <c r="AI1935" i="35" s="1"/>
  <c r="AG1844" i="35"/>
  <c r="AI1844" i="35" s="1"/>
  <c r="AG1842" i="35"/>
  <c r="AI1842" i="35" s="1"/>
  <c r="AG1836" i="35"/>
  <c r="AI1836" i="35" s="1"/>
  <c r="AG1784" i="35"/>
  <c r="AI1784" i="35" s="1"/>
  <c r="AG1769" i="35"/>
  <c r="AI1769" i="35" s="1"/>
  <c r="AG1740" i="35"/>
  <c r="AI1740" i="35" s="1"/>
  <c r="AG1755" i="35"/>
  <c r="AI1755" i="35" s="1"/>
  <c r="AG1827" i="35"/>
  <c r="AI1827" i="35" s="1"/>
  <c r="AG1687" i="35"/>
  <c r="AI1687" i="35" s="1"/>
  <c r="AG1673" i="35"/>
  <c r="AI1673" i="35" s="1"/>
  <c r="AG1566" i="35"/>
  <c r="AI1566" i="35" s="1"/>
  <c r="AG1733" i="35"/>
  <c r="AI1733" i="35" s="1"/>
  <c r="AG1631" i="35"/>
  <c r="AI1631" i="35" s="1"/>
  <c r="AG1613" i="35"/>
  <c r="AI1613" i="35" s="1"/>
  <c r="AG1570" i="35"/>
  <c r="AI1570" i="35" s="1"/>
  <c r="AG1523" i="35"/>
  <c r="AI1523" i="35" s="1"/>
  <c r="AG1439" i="35"/>
  <c r="AI1439" i="35" s="1"/>
  <c r="AG1737" i="35"/>
  <c r="AI1737" i="35" s="1"/>
  <c r="AG1708" i="35"/>
  <c r="AI1708" i="35" s="1"/>
  <c r="AG1658" i="35"/>
  <c r="AI1658" i="35" s="1"/>
  <c r="AG1840" i="35"/>
  <c r="AI1840" i="35" s="1"/>
  <c r="AG1745" i="35"/>
  <c r="AI1745" i="35" s="1"/>
  <c r="AG1472" i="35"/>
  <c r="AI1472" i="35" s="1"/>
  <c r="AG1470" i="35"/>
  <c r="AI1470" i="35" s="1"/>
  <c r="AG1468" i="35"/>
  <c r="AI1468" i="35" s="1"/>
  <c r="AG1573" i="35"/>
  <c r="AI1573" i="35" s="1"/>
  <c r="AG1528" i="35"/>
  <c r="AI1528" i="35" s="1"/>
  <c r="AG1506" i="35"/>
  <c r="AI1506" i="35" s="1"/>
  <c r="AG1411" i="35"/>
  <c r="AI1411" i="35" s="1"/>
  <c r="AG1345" i="35"/>
  <c r="AI1345" i="35" s="1"/>
  <c r="AG1327" i="35"/>
  <c r="AI1327" i="35" s="1"/>
  <c r="AG1562" i="35"/>
  <c r="AI1562" i="35" s="1"/>
  <c r="AG1514" i="35"/>
  <c r="AI1514" i="35" s="1"/>
  <c r="AG1303" i="35"/>
  <c r="AI1303" i="35" s="1"/>
  <c r="AG1129" i="35"/>
  <c r="AI1129" i="35" s="1"/>
  <c r="AG1538" i="35"/>
  <c r="AI1538" i="35" s="1"/>
  <c r="AG1390" i="35"/>
  <c r="AI1390" i="35" s="1"/>
  <c r="AG1381" i="35"/>
  <c r="AI1381" i="35" s="1"/>
  <c r="AG1376" i="35"/>
  <c r="AI1376" i="35" s="1"/>
  <c r="AG1343" i="35"/>
  <c r="AI1343" i="35" s="1"/>
  <c r="AG1214" i="35"/>
  <c r="AI1214" i="35" s="1"/>
  <c r="AG1163" i="35"/>
  <c r="AI1163" i="35" s="1"/>
  <c r="AG1141" i="35"/>
  <c r="AI1141" i="35" s="1"/>
  <c r="AG1092" i="35"/>
  <c r="AI1092" i="35" s="1"/>
  <c r="AG1264" i="35"/>
  <c r="AI1264" i="35" s="1"/>
  <c r="AG1236" i="35"/>
  <c r="AI1236" i="35" s="1"/>
  <c r="AG1104" i="35"/>
  <c r="AI1104" i="35" s="1"/>
  <c r="AG1095" i="35"/>
  <c r="AI1095" i="35" s="1"/>
  <c r="AG968" i="35"/>
  <c r="AI968" i="35" s="1"/>
  <c r="AG784" i="35"/>
  <c r="AI784" i="35" s="1"/>
  <c r="AG1415" i="35"/>
  <c r="AI1415" i="35" s="1"/>
  <c r="AG1204" i="35"/>
  <c r="AI1204" i="35" s="1"/>
  <c r="AG1097" i="35"/>
  <c r="AI1097" i="35" s="1"/>
  <c r="AG1089" i="35"/>
  <c r="AI1089" i="35" s="1"/>
  <c r="AG789" i="35"/>
  <c r="AI789" i="35" s="1"/>
  <c r="AG1108" i="35"/>
  <c r="AI1108" i="35" s="1"/>
  <c r="AG1065" i="35"/>
  <c r="AI1065" i="35" s="1"/>
  <c r="AC1007" i="35"/>
  <c r="AB1007" i="35"/>
  <c r="AG922" i="35"/>
  <c r="AI922" i="35" s="1"/>
  <c r="AG804" i="35"/>
  <c r="AI804" i="35" s="1"/>
  <c r="AG496" i="35"/>
  <c r="AI496" i="35" s="1"/>
  <c r="AG446" i="35"/>
  <c r="AI446" i="35" s="1"/>
  <c r="AG225" i="35"/>
  <c r="AI225" i="35" s="1"/>
  <c r="AG212" i="35"/>
  <c r="AI212" i="35" s="1"/>
  <c r="AG181" i="35"/>
  <c r="AI181" i="35" s="1"/>
  <c r="AG1469" i="35"/>
  <c r="AI1469" i="35" s="1"/>
  <c r="AG1131" i="35"/>
  <c r="AI1131" i="35" s="1"/>
  <c r="AG1018" i="35"/>
  <c r="AI1018" i="35" s="1"/>
  <c r="AG944" i="35"/>
  <c r="AI944" i="35" s="1"/>
  <c r="AG910" i="35"/>
  <c r="AI910" i="35" s="1"/>
  <c r="AG836" i="35"/>
  <c r="AI836" i="35" s="1"/>
  <c r="AG802" i="35"/>
  <c r="AI802" i="35" s="1"/>
  <c r="AG696" i="35"/>
  <c r="AI696" i="35" s="1"/>
  <c r="AG688" i="35"/>
  <c r="AI688" i="35" s="1"/>
  <c r="AG679" i="35"/>
  <c r="AI679" i="35" s="1"/>
  <c r="AG639" i="35"/>
  <c r="AI639" i="35" s="1"/>
  <c r="AG602" i="35"/>
  <c r="AI602" i="35" s="1"/>
  <c r="AG579" i="35"/>
  <c r="AI579" i="35" s="1"/>
  <c r="AG534" i="35"/>
  <c r="AI534" i="35" s="1"/>
  <c r="AG525" i="35"/>
  <c r="AI525" i="35" s="1"/>
  <c r="AG515" i="35"/>
  <c r="AI515" i="35" s="1"/>
  <c r="AG458" i="35"/>
  <c r="AI458" i="35" s="1"/>
  <c r="AG173" i="35"/>
  <c r="AI173" i="35" s="1"/>
  <c r="AG691" i="35"/>
  <c r="AI691" i="35" s="1"/>
  <c r="AG655" i="35"/>
  <c r="AI655" i="35" s="1"/>
  <c r="AG518" i="35"/>
  <c r="AI518" i="35" s="1"/>
  <c r="AG506" i="35"/>
  <c r="AI506" i="35" s="1"/>
  <c r="AG159" i="35"/>
  <c r="AI159" i="35" s="1"/>
  <c r="AG102" i="35"/>
  <c r="AI102" i="35" s="1"/>
  <c r="AG82" i="35"/>
  <c r="AI82" i="35" s="1"/>
  <c r="AG68" i="35"/>
  <c r="AI68" i="35" s="1"/>
  <c r="AG1216" i="35"/>
  <c r="AI1216" i="35" s="1"/>
  <c r="AG953" i="35"/>
  <c r="AI953" i="35" s="1"/>
  <c r="AG949" i="35"/>
  <c r="AI949" i="35" s="1"/>
  <c r="AG846" i="35"/>
  <c r="AI846" i="35" s="1"/>
  <c r="AG510" i="35"/>
  <c r="AI510" i="35" s="1"/>
  <c r="AG434" i="35"/>
  <c r="AI434" i="35" s="1"/>
  <c r="AG184" i="35"/>
  <c r="AI184" i="35" s="1"/>
  <c r="AG177" i="35"/>
  <c r="AI177" i="35" s="1"/>
  <c r="AG160" i="35"/>
  <c r="AI160" i="35" s="1"/>
  <c r="AG134" i="35"/>
  <c r="AI134" i="35" s="1"/>
  <c r="AG126" i="35"/>
  <c r="AI126" i="35" s="1"/>
  <c r="AG118" i="35"/>
  <c r="AI118" i="35" s="1"/>
  <c r="AG110" i="35"/>
  <c r="AI110" i="35" s="1"/>
  <c r="AG1563" i="35"/>
  <c r="AI1563" i="35" s="1"/>
  <c r="AG1119" i="35"/>
  <c r="AI1119" i="35" s="1"/>
  <c r="AG1099" i="35"/>
  <c r="AI1099" i="35" s="1"/>
  <c r="AG960" i="35"/>
  <c r="AI960" i="35" s="1"/>
  <c r="AG775" i="35"/>
  <c r="AI775" i="35" s="1"/>
  <c r="AG692" i="35"/>
  <c r="AI692" i="35" s="1"/>
  <c r="AG683" i="35"/>
  <c r="AI683" i="35" s="1"/>
  <c r="AG531" i="35"/>
  <c r="AI531" i="35" s="1"/>
  <c r="AG512" i="35"/>
  <c r="AI512" i="35" s="1"/>
  <c r="AG218" i="35"/>
  <c r="AI218" i="35" s="1"/>
  <c r="AG86" i="35"/>
  <c r="AI86" i="35" s="1"/>
  <c r="AG72" i="35"/>
  <c r="AI72" i="35" s="1"/>
  <c r="AG54" i="35"/>
  <c r="AI54" i="35" s="1"/>
  <c r="AG163" i="35"/>
  <c r="AI163" i="35" s="1"/>
  <c r="AG124" i="35"/>
  <c r="AI124" i="35" s="1"/>
  <c r="AG439" i="35"/>
  <c r="AI439" i="35" s="1"/>
  <c r="AG89" i="35"/>
  <c r="AI89" i="35" s="1"/>
  <c r="AG48" i="35"/>
  <c r="AI48" i="35" s="1"/>
  <c r="AG16" i="35"/>
  <c r="AI16" i="35" s="1"/>
  <c r="AG246" i="35"/>
  <c r="AI246" i="35" s="1"/>
  <c r="AG120" i="35"/>
  <c r="AI120" i="35" s="1"/>
  <c r="AG424" i="35"/>
  <c r="AI424" i="35" s="1"/>
  <c r="AG40" i="35"/>
  <c r="AI40" i="35" s="1"/>
  <c r="AG1586" i="35"/>
  <c r="AI1586" i="35" s="1"/>
  <c r="AG1225" i="35"/>
  <c r="AI1225" i="35" s="1"/>
  <c r="AI1268" i="35" l="1"/>
  <c r="AG2192" i="35"/>
  <c r="AG2209" i="35"/>
  <c r="AI2209" i="35"/>
  <c r="AI2210" i="35" s="1"/>
  <c r="AI7" i="35"/>
  <c r="AG1007" i="35"/>
  <c r="AI1007" i="35" s="1"/>
  <c r="K62" i="25"/>
  <c r="M62" i="25" s="1"/>
  <c r="AI2198" i="35"/>
  <c r="AI2202" i="35" s="1"/>
  <c r="AI2192" i="35" l="1"/>
  <c r="K63" i="25"/>
  <c r="AG2204" i="35"/>
  <c r="AI2203" i="35"/>
  <c r="AI2204" i="35" s="1"/>
  <c r="AI2212" i="35" s="1"/>
  <c r="F6" i="30" l="1"/>
  <c r="H18" i="30"/>
  <c r="G18" i="30"/>
  <c r="G19" i="30" s="1"/>
  <c r="G20" i="30" s="1"/>
  <c r="M63" i="25"/>
  <c r="F10" i="30"/>
  <c r="AF2214" i="35"/>
  <c r="F5" i="30"/>
  <c r="H19" i="30" l="1"/>
  <c r="H20" i="30" s="1"/>
  <c r="F18" i="30"/>
  <c r="F19" i="30" s="1"/>
  <c r="F20" i="3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G1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Due to the fact that no new scaffoldings were built using KCE material, only 3500 will be deduct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  <author>vaseem_sheik@hotmail.com</author>
  </authors>
  <commentList>
    <comment ref="AI629" authorId="0" shapeId="0" xr:uid="{73EEF036-7340-4660-996F-3F51F9774FA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Dubilicated</t>
        </r>
      </text>
    </comment>
    <comment ref="Z76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26 rate for heavy duty cradle landing platform with full level access platform to the existing scaffolding of CHS - refer WA-C002-R1</t>
        </r>
      </text>
    </comment>
    <comment ref="O781" authorId="0" shapeId="0" xr:uid="{00000000-0006-0000-0100-000002000000}">
      <text>
        <r>
          <rPr>
            <b/>
            <sz val="16"/>
            <color indexed="81"/>
            <rFont val="Tahoma"/>
            <family val="2"/>
          </rPr>
          <t>Himal Kosala:</t>
        </r>
        <r>
          <rPr>
            <sz val="16"/>
            <color indexed="81"/>
            <rFont val="Tahoma"/>
            <family val="2"/>
          </rPr>
          <t xml:space="preserve">
50% only</t>
        </r>
      </text>
    </comment>
    <comment ref="Y781" authorId="0" shapeId="0" xr:uid="{00000000-0006-0000-0100-000003000000}">
      <text>
        <r>
          <rPr>
            <b/>
            <sz val="16"/>
            <color indexed="81"/>
            <rFont val="Tahoma"/>
            <family val="2"/>
          </rPr>
          <t>Himal Kosala:</t>
        </r>
        <r>
          <rPr>
            <sz val="16"/>
            <color indexed="81"/>
            <rFont val="Tahoma"/>
            <family val="2"/>
          </rPr>
          <t xml:space="preserve">
Half Dismantal item</t>
        </r>
      </text>
    </comment>
    <comment ref="H87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check the type</t>
        </r>
      </text>
    </comment>
    <comment ref="H876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This is a mobile tower</t>
        </r>
      </text>
    </comment>
    <comment ref="H886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Check this</t>
        </r>
      </text>
    </comment>
    <comment ref="AE2197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vaseem_sheik@hotmail.com:</t>
        </r>
        <r>
          <rPr>
            <sz val="9"/>
            <color indexed="81"/>
            <rFont val="Tahoma"/>
            <family val="2"/>
          </rPr>
          <t xml:space="preserve">
Last Month we Added ony 30% of Dismantel Charges , this is old Scaffold There is no Erection Cost ,So we Charged Full Dismentle Cost
</t>
        </r>
      </text>
    </comment>
    <comment ref="AE219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vaseem_sheik@hotmail.com:</t>
        </r>
        <r>
          <rPr>
            <sz val="9"/>
            <color indexed="81"/>
            <rFont val="Tahoma"/>
            <family val="2"/>
          </rPr>
          <t xml:space="preserve">
Last Month we Added ony 30% of Dismantel Charges , this is old Scaffold There is no Erection Cost ,So we Charged Full Dismentle Cost
</t>
        </r>
      </text>
    </comment>
    <comment ref="AE2200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vaseem_sheik@hotmail.com:</t>
        </r>
        <r>
          <rPr>
            <sz val="9"/>
            <color indexed="81"/>
            <rFont val="Tahoma"/>
            <family val="2"/>
          </rPr>
          <t xml:space="preserve">
Last Month we Added ony 30% of Dismantel Charges , this is old Scaffold There is no Erection Cost ,So we Charged Full Dismentle Cost
</t>
        </r>
      </text>
    </comment>
    <comment ref="AE2201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vaseem_sheik@hotmail.com:</t>
        </r>
        <r>
          <rPr>
            <sz val="9"/>
            <color indexed="81"/>
            <rFont val="Tahoma"/>
            <family val="2"/>
          </rPr>
          <t xml:space="preserve">
Last Month we Added ony 30% of Dismantel Charges , this is old Scaffold There is no Erection Cost ,So we Charged Full Dismentle Cost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H37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get a detaill description for dayworks from KCE</t>
        </r>
      </text>
    </comment>
  </commentList>
</comments>
</file>

<file path=xl/sharedStrings.xml><?xml version="1.0" encoding="utf-8"?>
<sst xmlns="http://schemas.openxmlformats.org/spreadsheetml/2006/main" count="12339" uniqueCount="666">
  <si>
    <t>Khansaheb Civil Engineering L.L.C</t>
  </si>
  <si>
    <t>Length</t>
  </si>
  <si>
    <t>Width</t>
  </si>
  <si>
    <t>Height</t>
  </si>
  <si>
    <t>Scaffold Type</t>
  </si>
  <si>
    <t>Previous Billed</t>
  </si>
  <si>
    <t>As Of</t>
  </si>
  <si>
    <t>Tag No.</t>
  </si>
  <si>
    <t>Billing Reference</t>
  </si>
  <si>
    <t>HOC</t>
  </si>
  <si>
    <t>OHC</t>
  </si>
  <si>
    <t>Section of Work</t>
  </si>
  <si>
    <t>Description</t>
  </si>
  <si>
    <t>Board  Lift</t>
  </si>
  <si>
    <t>Re-measure</t>
  </si>
  <si>
    <t>Quantity</t>
  </si>
  <si>
    <t>Unit of Measure</t>
  </si>
  <si>
    <t>Hire Status</t>
  </si>
  <si>
    <t>HOC Date</t>
  </si>
  <si>
    <t>OHC Date</t>
  </si>
  <si>
    <t>Percent Dismantle</t>
  </si>
  <si>
    <t>Weeks On Hire</t>
  </si>
  <si>
    <t>E&amp;D Rate per unit</t>
  </si>
  <si>
    <t>Hire Rate per wk</t>
  </si>
  <si>
    <t>Labour Cost</t>
  </si>
  <si>
    <t>Weekly hire charge</t>
  </si>
  <si>
    <t>Erect Cost</t>
  </si>
  <si>
    <t>Dismantle Cost</t>
  </si>
  <si>
    <t>Hire Cost</t>
  </si>
  <si>
    <t>Total Cost</t>
  </si>
  <si>
    <t>Net Payment</t>
  </si>
  <si>
    <t>Remarks</t>
  </si>
  <si>
    <t>Hire Charge After WEEKS</t>
  </si>
  <si>
    <t>Site</t>
  </si>
  <si>
    <t>Customer Name:</t>
  </si>
  <si>
    <t>Quote Reference:</t>
  </si>
  <si>
    <t>Access Scaffold</t>
  </si>
  <si>
    <t>Contract No:</t>
  </si>
  <si>
    <t xml:space="preserve"> </t>
  </si>
  <si>
    <t>Ref</t>
  </si>
  <si>
    <t>Section</t>
  </si>
  <si>
    <t>m2-LxH</t>
  </si>
  <si>
    <t>INDEPENDENT</t>
  </si>
  <si>
    <t>Level -3 Hotel</t>
  </si>
  <si>
    <t>Level -5 Residance Pump Room</t>
  </si>
  <si>
    <t>Basment 2 Hotel Ramp Area</t>
  </si>
  <si>
    <t>Level 5 Hotel Stair Case Area</t>
  </si>
  <si>
    <t>Level-5 Hotel Tower</t>
  </si>
  <si>
    <t>Level -5 Hotel Tower</t>
  </si>
  <si>
    <t>Basment 1ramp Hotel</t>
  </si>
  <si>
    <t xml:space="preserve">Basement -1 Hotel </t>
  </si>
  <si>
    <t>Level 5 - Hotel</t>
  </si>
  <si>
    <t>Level 3 Hotel Lift  Front</t>
  </si>
  <si>
    <t>Level 3 Residance</t>
  </si>
  <si>
    <t xml:space="preserve">Basement 1 Hotel </t>
  </si>
  <si>
    <t xml:space="preserve">Level 4 Hotel </t>
  </si>
  <si>
    <t>Level 5 Hotel</t>
  </si>
  <si>
    <t>Level 28 Hotel</t>
  </si>
  <si>
    <t>OFF HIRED</t>
  </si>
  <si>
    <t xml:space="preserve">Level 5 Hotel  </t>
  </si>
  <si>
    <t xml:space="preserve">Birdcage Scaffold </t>
  </si>
  <si>
    <t>Birdcage</t>
  </si>
  <si>
    <t>m3</t>
  </si>
  <si>
    <t>Edge Prorection</t>
  </si>
  <si>
    <t>lm</t>
  </si>
  <si>
    <t>Level 8 To Ground</t>
  </si>
  <si>
    <t>Total Amount</t>
  </si>
  <si>
    <t>GRAND TOTAL</t>
  </si>
  <si>
    <t>Level 28 Residence</t>
  </si>
  <si>
    <t>Tower</t>
  </si>
  <si>
    <t>rm</t>
  </si>
  <si>
    <t>Level 26 Residence</t>
  </si>
  <si>
    <t>Level 25 Residence</t>
  </si>
  <si>
    <t>on hire</t>
  </si>
  <si>
    <t>Less Discount 30.02%</t>
  </si>
  <si>
    <t>TOTAL FOR RPJ OLD JOB</t>
  </si>
  <si>
    <t xml:space="preserve">RPJ EXISTING SCAFFOLDING </t>
  </si>
  <si>
    <t>Level 17-23 Residence</t>
  </si>
  <si>
    <t>Birdcage Scaffold</t>
  </si>
  <si>
    <t xml:space="preserve">Level 4-6  </t>
  </si>
  <si>
    <t>podium cantliver</t>
  </si>
  <si>
    <t>Cantiliver</t>
  </si>
  <si>
    <t xml:space="preserve">Grc Installation </t>
  </si>
  <si>
    <t xml:space="preserve">Landing platfrom </t>
  </si>
  <si>
    <t>DORCHESTER HOTEL</t>
  </si>
  <si>
    <t>201A22002/20</t>
  </si>
  <si>
    <t>Level 31 Residence</t>
  </si>
  <si>
    <t>ON HIRE</t>
  </si>
  <si>
    <t>Basement 1</t>
  </si>
  <si>
    <t>Level 4 Residence</t>
  </si>
  <si>
    <t>Level 10 Residence</t>
  </si>
  <si>
    <t>Level 27 Residence</t>
  </si>
  <si>
    <t>Level 24 Residance</t>
  </si>
  <si>
    <t>Level 5 Residance</t>
  </si>
  <si>
    <t>Level 30 Residance</t>
  </si>
  <si>
    <t>HEAVY DUTY TOWER</t>
  </si>
  <si>
    <t>Grround Level Hotel</t>
  </si>
  <si>
    <t>Level 26 Residance</t>
  </si>
  <si>
    <t>Level 5 Pump Room Residance</t>
  </si>
  <si>
    <t>Level 4 Residance</t>
  </si>
  <si>
    <t>Level 23 Residance</t>
  </si>
  <si>
    <t>Ground Floor Hotel</t>
  </si>
  <si>
    <t>Basement</t>
  </si>
  <si>
    <t>Level 29 Hotel</t>
  </si>
  <si>
    <t>G F Residance office front lobby</t>
  </si>
  <si>
    <t>Level 22 Residence</t>
  </si>
  <si>
    <t>Level 3 Residence</t>
  </si>
  <si>
    <t>Basement 1 Residence</t>
  </si>
  <si>
    <t xml:space="preserve">Level 26 Hotel </t>
  </si>
  <si>
    <t>Level 30 Residence</t>
  </si>
  <si>
    <t>Level 29 Residance</t>
  </si>
  <si>
    <t>Level 5 Residence</t>
  </si>
  <si>
    <t>A262</t>
  </si>
  <si>
    <t>Level 27 Hotel</t>
  </si>
  <si>
    <t>Level 23 Residence</t>
  </si>
  <si>
    <t>Level 4 Hotel</t>
  </si>
  <si>
    <t>Level 24 Residence</t>
  </si>
  <si>
    <t xml:space="preserve">Level 3 Hotel </t>
  </si>
  <si>
    <t>Level 3 Hotel</t>
  </si>
  <si>
    <t>Level 2 Residence</t>
  </si>
  <si>
    <t>Level 2 Hotel</t>
  </si>
  <si>
    <t>Leevl 3 Residence</t>
  </si>
  <si>
    <t>Level 30 Residaence</t>
  </si>
  <si>
    <t>Besement 1 Hotel</t>
  </si>
  <si>
    <t>Level 18 Hotel</t>
  </si>
  <si>
    <t>Level 1 Hotel</t>
  </si>
  <si>
    <t>a03</t>
  </si>
  <si>
    <t>A08</t>
  </si>
  <si>
    <t>A09</t>
  </si>
  <si>
    <t>A12</t>
  </si>
  <si>
    <t>A14</t>
  </si>
  <si>
    <t>A16</t>
  </si>
  <si>
    <t>A219</t>
  </si>
  <si>
    <t>Roof Level Residence</t>
  </si>
  <si>
    <t xml:space="preserve">Level -5 Residance </t>
  </si>
  <si>
    <t>Level 4 residence</t>
  </si>
  <si>
    <t>Level 27 to 23 Hotel</t>
  </si>
  <si>
    <t>Ground Floor</t>
  </si>
  <si>
    <t>Level 18 To 22 Hotel</t>
  </si>
  <si>
    <t>A11</t>
  </si>
  <si>
    <t>A 13</t>
  </si>
  <si>
    <t>A17</t>
  </si>
  <si>
    <t>A242</t>
  </si>
  <si>
    <t>Ground Floor Residance</t>
  </si>
  <si>
    <t xml:space="preserve">Ground Floor </t>
  </si>
  <si>
    <t>Ground Level Residence</t>
  </si>
  <si>
    <t>A02</t>
  </si>
  <si>
    <t>BUTTRESS</t>
  </si>
  <si>
    <t>Buttress</t>
  </si>
  <si>
    <t>Board Lift</t>
  </si>
  <si>
    <t>Boarded Lift</t>
  </si>
  <si>
    <t>m2-LxW</t>
  </si>
  <si>
    <t>Level 26 to Roof</t>
  </si>
  <si>
    <t>Zone 3 Level 5 Hotel</t>
  </si>
  <si>
    <t>Chain Pully</t>
  </si>
  <si>
    <t>Zone 6 Level 5 Hotel</t>
  </si>
  <si>
    <t>Chain Pully With Ladder Beam</t>
  </si>
  <si>
    <t>ITEM NO -22 DORCHESTER HOTEL - DAY WORK SHEET - FOR SCAFFOLDER CONTRACT NO - 201A2202</t>
  </si>
  <si>
    <t>Variation no.</t>
  </si>
  <si>
    <t>Date</t>
  </si>
  <si>
    <t>No of Scaffolder</t>
  </si>
  <si>
    <t>Hours</t>
  </si>
  <si>
    <t>Total Hours</t>
  </si>
  <si>
    <t>Rate</t>
  </si>
  <si>
    <t xml:space="preserve">Modification Of Scaffolding </t>
  </si>
  <si>
    <t>ITEM NO - 23 DORCHESTER HOTEL - DAY WORK SHEET - FOR FOREMAN CONTRACT NO - 201A2202</t>
  </si>
  <si>
    <t>Variation no</t>
  </si>
  <si>
    <t>No of Foreman</t>
  </si>
  <si>
    <t>TOTAL AMOUNT</t>
  </si>
  <si>
    <t>HIRE CHARGES FOR SCFFOLD MATERIAL  - CONTRACT NO : 201A220022 - E11/K107/SK/DM/015</t>
  </si>
  <si>
    <t>sn</t>
  </si>
  <si>
    <t>Deceription</t>
  </si>
  <si>
    <t>QTY</t>
  </si>
  <si>
    <t>DO No</t>
  </si>
  <si>
    <t>UNIT RATE/WEEK</t>
  </si>
  <si>
    <t>Hire charges from</t>
  </si>
  <si>
    <t>Hire Charges up to</t>
  </si>
  <si>
    <t>NO OF DAYS</t>
  </si>
  <si>
    <t>Rent /Day</t>
  </si>
  <si>
    <t xml:space="preserve">Total amount </t>
  </si>
  <si>
    <t>Invoiced till last month</t>
  </si>
  <si>
    <t>BRC Coupler</t>
  </si>
  <si>
    <t>Double Coupler</t>
  </si>
  <si>
    <t>KS - Spigot  Connector</t>
  </si>
  <si>
    <t>Ladder Clamp</t>
  </si>
  <si>
    <t xml:space="preserve">Ladder Trap </t>
  </si>
  <si>
    <t>Single Coupler</t>
  </si>
  <si>
    <t>Sleeve Coupler</t>
  </si>
  <si>
    <t>Steel Ladder 3.0 mtr</t>
  </si>
  <si>
    <t xml:space="preserve">TOTAL </t>
  </si>
  <si>
    <t>Disount 60%</t>
  </si>
  <si>
    <t xml:space="preserve"> ITEM NO : 24 SCAFFOLDING INSPECTION AND TAGING CONTRACTNO : 201A22002 -E11/K107/SK/DM/008</t>
  </si>
  <si>
    <t>Item No</t>
  </si>
  <si>
    <t>L</t>
  </si>
  <si>
    <t>W</t>
  </si>
  <si>
    <t>H</t>
  </si>
  <si>
    <t>m2/m3</t>
  </si>
  <si>
    <t>no of tag</t>
  </si>
  <si>
    <t>Tag nomber</t>
  </si>
  <si>
    <t>Inspection charges /tag</t>
  </si>
  <si>
    <t>HandOver Certicate No</t>
  </si>
  <si>
    <t xml:space="preserve">Inspection date </t>
  </si>
  <si>
    <t xml:space="preserve">Scaffolding inspaction and taging </t>
  </si>
  <si>
    <t>Level 29</t>
  </si>
  <si>
    <t>Level 10 Residance</t>
  </si>
  <si>
    <t xml:space="preserve"> UNIT PRICE</t>
  </si>
  <si>
    <t xml:space="preserve">Grand Total </t>
  </si>
  <si>
    <t>Mobile Tower</t>
  </si>
  <si>
    <t xml:space="preserve">Level 28  Residence </t>
  </si>
  <si>
    <t>Level 9 Residence</t>
  </si>
  <si>
    <t>Level 30 Receidence</t>
  </si>
  <si>
    <t>Roof Level Hotel</t>
  </si>
  <si>
    <t>Level 17 Hotel</t>
  </si>
  <si>
    <t>Level 25 to 26  Hotel</t>
  </si>
  <si>
    <t>Level 26 &amp; 27 Hotel</t>
  </si>
  <si>
    <t xml:space="preserve">Level 28 Hotel </t>
  </si>
  <si>
    <t>Level 29 Residence</t>
  </si>
  <si>
    <t>Level 4 to 5 Residance</t>
  </si>
  <si>
    <t>569A</t>
  </si>
  <si>
    <t>Level 2 Residance</t>
  </si>
  <si>
    <t>Level 24 to 31 Residance</t>
  </si>
  <si>
    <t>Level 28 Residance</t>
  </si>
  <si>
    <t>Level 27 Residance</t>
  </si>
  <si>
    <t>Level 29 to 31 Residance</t>
  </si>
  <si>
    <t xml:space="preserve">Level 2 Hotel </t>
  </si>
  <si>
    <t xml:space="preserve">Level 17 Hotel </t>
  </si>
  <si>
    <t xml:space="preserve">Level 18 Hotel </t>
  </si>
  <si>
    <t>GF Hotel Staircase</t>
  </si>
  <si>
    <t>Level 21 Residance</t>
  </si>
  <si>
    <t>Level 22 Residance</t>
  </si>
  <si>
    <t>a136</t>
  </si>
  <si>
    <t>Level 29 Hotel Glass Work</t>
  </si>
  <si>
    <t>Level 7 Hotel</t>
  </si>
  <si>
    <t>Basement 1 Residance</t>
  </si>
  <si>
    <t>Level 16 Hotel</t>
  </si>
  <si>
    <t>Level 15 Hotel</t>
  </si>
  <si>
    <t>Level 26 Hotel</t>
  </si>
  <si>
    <t>Level 23Residence</t>
  </si>
  <si>
    <t>Level 20 Hotel</t>
  </si>
  <si>
    <t>Level 13 Hotel</t>
  </si>
  <si>
    <t>A217</t>
  </si>
  <si>
    <t xml:space="preserve">Cantiliver </t>
  </si>
  <si>
    <t>Level 6,7,10,23 Residence</t>
  </si>
  <si>
    <t>Netting Instalation</t>
  </si>
  <si>
    <t>Netting</t>
  </si>
  <si>
    <t>Load Bearing Speacial Scaffold</t>
  </si>
  <si>
    <t>Load Bearing</t>
  </si>
  <si>
    <t>unit</t>
  </si>
  <si>
    <t>Load Bearing Back Proping</t>
  </si>
  <si>
    <t>A492</t>
  </si>
  <si>
    <t>Support Tower With Ladder Beam</t>
  </si>
  <si>
    <t>HD Chainpully</t>
  </si>
  <si>
    <t xml:space="preserve">Level 22 Residance </t>
  </si>
  <si>
    <t>394 / 395 / 396</t>
  </si>
  <si>
    <t>Level 7 / 9 / 10  hotel  Shaft</t>
  </si>
  <si>
    <t>586 , 579</t>
  </si>
  <si>
    <t xml:space="preserve">Level 15 / 18 Hotel </t>
  </si>
  <si>
    <t xml:space="preserve">Level 13 Hotel </t>
  </si>
  <si>
    <t>570 - 571</t>
  </si>
  <si>
    <t>Level 6 Residance</t>
  </si>
  <si>
    <t xml:space="preserve"> ITEM NO :  RE INSPECTION Of MODIFIED SCAFFOLD  AND TAGING CONTRACTNO : 201A22002 -E11/K107/SK/DM/008</t>
  </si>
  <si>
    <t>Modified Scaffold Re inspaction &amp; Taging</t>
  </si>
  <si>
    <t>28, 281,282,283,284,278,101,102,103,275,278,279</t>
  </si>
  <si>
    <t>Level 20 To 29 Hotel</t>
  </si>
  <si>
    <t>87 , 88, 89, 90, 91, 92</t>
  </si>
  <si>
    <t>24, 372, 291, 266, 265, 221, 236, 380</t>
  </si>
  <si>
    <t>Level 22 to 30 Residance</t>
  </si>
  <si>
    <t>264, 194, 251, 94, 203, 396, 395, 394</t>
  </si>
  <si>
    <t>Level 7 to 18 Hotel</t>
  </si>
  <si>
    <t>284, 138, 102, 283, 282, 281, 137, 279, 278, 275</t>
  </si>
  <si>
    <t>Level 22 to 29 hotel</t>
  </si>
  <si>
    <t>12, 93 ,96, 159, 31, 32</t>
  </si>
  <si>
    <t>16, 17, 27, 100, 120, 121, 122, 123, 124, A01, 23</t>
  </si>
  <si>
    <t>THIRD PARTY INSPECTION</t>
  </si>
  <si>
    <t>Third party inspection</t>
  </si>
  <si>
    <t>ITEM NO</t>
  </si>
  <si>
    <t>DESCRIPTION</t>
  </si>
  <si>
    <t xml:space="preserve">TOTAL AMOUNT </t>
  </si>
  <si>
    <t>SCAFFOLDING WORK AS PER CONTRACT NO 201A22002/20</t>
  </si>
  <si>
    <t xml:space="preserve">Manpower - scaffolder </t>
  </si>
  <si>
    <t xml:space="preserve">Manpower - Foreman </t>
  </si>
  <si>
    <t>Inspection scaffolding with scaftag - max 500m3/tag</t>
  </si>
  <si>
    <t xml:space="preserve">HIRE CHARGES FOR SCFFOLD MATERIAL </t>
  </si>
  <si>
    <t>THIRD PARTY CERTIFICATE 2ND FLOOR BIRDCAGE SCAFFOLD</t>
  </si>
  <si>
    <t>RE - Inspection scaffolding with scaftag - max 500m3/tag</t>
  </si>
  <si>
    <t>Sale Material Tube &amp; Coupler End Cap</t>
  </si>
  <si>
    <t>VAT AMOUNT 5%</t>
  </si>
  <si>
    <t xml:space="preserve">Total Amount (AED) </t>
  </si>
  <si>
    <t>Grid 3-4 - H-I ( GF )</t>
  </si>
  <si>
    <t>Level -5 MEP Plant Room</t>
  </si>
  <si>
    <t>South East RC Wall</t>
  </si>
  <si>
    <t>Ground Level Toilet area (G17-20)</t>
  </si>
  <si>
    <t>South East Corner RC Wall</t>
  </si>
  <si>
    <t>Level -05 MEP Plant Room</t>
  </si>
  <si>
    <t>Level -02 Grid B-V 11-19</t>
  </si>
  <si>
    <t xml:space="preserve">Level -05 Residence Tower </t>
  </si>
  <si>
    <t>G Level Back Side First Aid Room</t>
  </si>
  <si>
    <t>G Level Near  First Aid Room</t>
  </si>
  <si>
    <t>Level -5 Residance Tower MEP Plant Room</t>
  </si>
  <si>
    <t xml:space="preserve">Level -5 Residance Tower MEP Plant Room </t>
  </si>
  <si>
    <t xml:space="preserve"> Residance Tower inside Room Level - 30</t>
  </si>
  <si>
    <t xml:space="preserve"> Residance Tower Level - 31</t>
  </si>
  <si>
    <t>Level -5 Hotel Tower Plan Room</t>
  </si>
  <si>
    <t>Basement -1 Residence Tower</t>
  </si>
  <si>
    <t>Level 3</t>
  </si>
  <si>
    <t>Ground Level Back Side Office</t>
  </si>
  <si>
    <t>Level -5 Residence Tower Plan Room</t>
  </si>
  <si>
    <t>Level -5 Residence Tower House Keeping</t>
  </si>
  <si>
    <t>Level -5 Hotel  Tower Plan Room</t>
  </si>
  <si>
    <t>Level -23 Residance Tower</t>
  </si>
  <si>
    <t>Level -23 Out side balcony</t>
  </si>
  <si>
    <t>Level -2 HotelSide</t>
  </si>
  <si>
    <t>Level -4 Water Meter Room</t>
  </si>
  <si>
    <t xml:space="preserve">Level -24 </t>
  </si>
  <si>
    <t xml:space="preserve">Level -22 </t>
  </si>
  <si>
    <t>Level -22 Hotel side</t>
  </si>
  <si>
    <t xml:space="preserve">Level -7 </t>
  </si>
  <si>
    <t>Basment 1 Hotel Side</t>
  </si>
  <si>
    <t>87,88,89</t>
  </si>
  <si>
    <t>Level 2 Mobile tower</t>
  </si>
  <si>
    <t>Level 16 hotel side</t>
  </si>
  <si>
    <t xml:space="preserve">Ground Floor Ball Room Hotel </t>
  </si>
  <si>
    <t>Leevel 2 Hotel Lift Lobby</t>
  </si>
  <si>
    <t>Ground Floor Ball Area</t>
  </si>
  <si>
    <t>ground Floor Ball Area</t>
  </si>
  <si>
    <t>AD 4</t>
  </si>
  <si>
    <t>Level 26 Hotel Side</t>
  </si>
  <si>
    <t>A01</t>
  </si>
  <si>
    <t>A05</t>
  </si>
  <si>
    <t>LEVEL 18 HOTEL SIDE</t>
  </si>
  <si>
    <t>A06</t>
  </si>
  <si>
    <t>LEVEL - 22 Residence</t>
  </si>
  <si>
    <t>A10</t>
  </si>
  <si>
    <t>LEVEL 23 RESIDANCE</t>
  </si>
  <si>
    <t>A15</t>
  </si>
  <si>
    <t>BASMENT -01</t>
  </si>
  <si>
    <t>A18</t>
  </si>
  <si>
    <t>Level 24 Hotel Back Side</t>
  </si>
  <si>
    <t>Level  23 pmv staircase</t>
  </si>
  <si>
    <t>Level 2 Hotel Outside</t>
  </si>
  <si>
    <t xml:space="preserve">Level 23 Residance </t>
  </si>
  <si>
    <t>Level -23 Residance BMV Room</t>
  </si>
  <si>
    <t xml:space="preserve">  Level -6 Residance Mobile Tower</t>
  </si>
  <si>
    <t>Level 23- Residance Staircase</t>
  </si>
  <si>
    <t>Ground Floor Access Way</t>
  </si>
  <si>
    <t xml:space="preserve">Level - 18 Hotel </t>
  </si>
  <si>
    <t>Ground Floor Hotel Walk Way</t>
  </si>
  <si>
    <t xml:space="preserve">Level 14 Hotel </t>
  </si>
  <si>
    <t>G F Ball Area Mobile Tower</t>
  </si>
  <si>
    <t>Level -23</t>
  </si>
  <si>
    <t xml:space="preserve">Level -23 Residence Tower </t>
  </si>
  <si>
    <t xml:space="preserve">Level -18 Hotel  </t>
  </si>
  <si>
    <t>Groud Floor Hotel</t>
  </si>
  <si>
    <t xml:space="preserve">Level -23 Residance </t>
  </si>
  <si>
    <t>Level -18 Hotel</t>
  </si>
  <si>
    <t>Level -24 Residance</t>
  </si>
  <si>
    <t>Level -25 Residance</t>
  </si>
  <si>
    <t xml:space="preserve">Level -26 </t>
  </si>
  <si>
    <t>278 - 275</t>
  </si>
  <si>
    <t>Level -29-27</t>
  </si>
  <si>
    <t>279-280</t>
  </si>
  <si>
    <t>Level -25-26</t>
  </si>
  <si>
    <t>281-282</t>
  </si>
  <si>
    <t>Level -23 - 24</t>
  </si>
  <si>
    <t>283-284</t>
  </si>
  <si>
    <t>Level 21-22</t>
  </si>
  <si>
    <t>Level 30</t>
  </si>
  <si>
    <t>GF Office Area</t>
  </si>
  <si>
    <t xml:space="preserve">GF North </t>
  </si>
  <si>
    <t>Level 23</t>
  </si>
  <si>
    <t>Level 18</t>
  </si>
  <si>
    <t>GF Gate no 2</t>
  </si>
  <si>
    <t>level 18 hotel</t>
  </si>
  <si>
    <t>Level 24 Hotel</t>
  </si>
  <si>
    <t>Re inspaction of Scaffold TAG</t>
  </si>
  <si>
    <t>A15,87,88,89,90,91,92</t>
  </si>
  <si>
    <t>94 , A05</t>
  </si>
  <si>
    <t>Lelel 16 &amp; 18 Hotel</t>
  </si>
  <si>
    <t>G F HOTEL</t>
  </si>
  <si>
    <t xml:space="preserve">GROUND LEVEL OFFICE </t>
  </si>
  <si>
    <t>83 , 71</t>
  </si>
  <si>
    <t>29 , 31 , 32 , 30</t>
  </si>
  <si>
    <t>24 , 28</t>
  </si>
  <si>
    <t xml:space="preserve">Level 30 &amp; 31 Residance </t>
  </si>
  <si>
    <t>93 , 19 , 96 , 95</t>
  </si>
  <si>
    <t xml:space="preserve">Level 02 Hotel </t>
  </si>
  <si>
    <t>Level G F  Hotel</t>
  </si>
  <si>
    <t>Level 7  Hotel</t>
  </si>
  <si>
    <t>100, 120, 121 ,122 ,123 ,124</t>
  </si>
  <si>
    <t>G F Hotel Ball Area</t>
  </si>
  <si>
    <t>114, A10, A06, 147 , A04</t>
  </si>
  <si>
    <t>Level 23 ,22,30,26 Residance</t>
  </si>
  <si>
    <t>101 , 102 , 103</t>
  </si>
  <si>
    <t>Level 10 - 22 - 24 Hotel</t>
  </si>
  <si>
    <t>13,30 , 31, 32 ,232 ,19</t>
  </si>
  <si>
    <t>Level 05</t>
  </si>
  <si>
    <t>12 , 83 , 159, 93, 96, 95 , 190 ,231</t>
  </si>
  <si>
    <t>Level 02</t>
  </si>
  <si>
    <t>16, 17, 27, 100, 120, 121,122, 123, 124, A01</t>
  </si>
  <si>
    <t>GF</t>
  </si>
  <si>
    <t>87, 88,89, 90, 91 ,92</t>
  </si>
  <si>
    <t>Besment 01</t>
  </si>
  <si>
    <t>234 , 84, 94, 224, 223</t>
  </si>
  <si>
    <t>Level 7 / 18 Hotel</t>
  </si>
  <si>
    <t>114, 24, 291, 268, 266, 235, 236, 221, 252</t>
  </si>
  <si>
    <t>Level 10 to 30 Residance</t>
  </si>
  <si>
    <t>SALE MATERIAL AS PER QUOTE # CHS/NS/126/0203622-R5</t>
  </si>
  <si>
    <t>Delivery Date</t>
  </si>
  <si>
    <t>TUBE END CAP</t>
  </si>
  <si>
    <t>CLAMP PROTECTION CAP</t>
  </si>
  <si>
    <t xml:space="preserve">Cumulative Certificate Summary </t>
  </si>
  <si>
    <t xml:space="preserve">Deductions </t>
  </si>
  <si>
    <t xml:space="preserve">Client's Materials ( Hire ) </t>
  </si>
  <si>
    <t xml:space="preserve">Miscellaneous Scaffoldings </t>
  </si>
  <si>
    <t xml:space="preserve">Handrail </t>
  </si>
  <si>
    <t>Measure H</t>
  </si>
  <si>
    <t xml:space="preserve">Client's Materials usage </t>
  </si>
  <si>
    <t xml:space="preserve">Level 29 Hotel </t>
  </si>
  <si>
    <t>Level 7/13 Hotel</t>
  </si>
  <si>
    <t>level 5 Hotel</t>
  </si>
  <si>
    <t>Level 26 To 28 Residence</t>
  </si>
  <si>
    <t xml:space="preserve">G F Hotel </t>
  </si>
  <si>
    <t>A625</t>
  </si>
  <si>
    <t>Level 22 Hotel</t>
  </si>
  <si>
    <t>Level 23 to 28 Hotel</t>
  </si>
  <si>
    <t>Level 10,11,12,13,14,15,16,17, Hotel</t>
  </si>
  <si>
    <t>Level 19,20,21 Hotel</t>
  </si>
  <si>
    <t>Level 5/6 Hotel</t>
  </si>
  <si>
    <t>Basement  Residence</t>
  </si>
  <si>
    <t>Level 23 Hotel</t>
  </si>
  <si>
    <t>Level 6 Residence</t>
  </si>
  <si>
    <t>Level 7 Residence</t>
  </si>
  <si>
    <t>Level 19,20,21,22 Hotel</t>
  </si>
  <si>
    <t>Level 7,8,9 Hotel</t>
  </si>
  <si>
    <t>Level 14 Residence</t>
  </si>
  <si>
    <t>Level 16,17,18 Residence</t>
  </si>
  <si>
    <t>Independent</t>
  </si>
  <si>
    <t>Level 27 To 28 Hotel</t>
  </si>
  <si>
    <t>Level 5 To 6 Hotel</t>
  </si>
  <si>
    <t>752A</t>
  </si>
  <si>
    <t>Level 25 To 28 Residence</t>
  </si>
  <si>
    <t>Basement 1 Hotel</t>
  </si>
  <si>
    <t>Level 10 Hotel</t>
  </si>
  <si>
    <t xml:space="preserve">Level 16 Hotel </t>
  </si>
  <si>
    <t>752B</t>
  </si>
  <si>
    <t>Basement 2 Hotel</t>
  </si>
  <si>
    <t>Level 29 Hoel</t>
  </si>
  <si>
    <t>Level 17 Residence</t>
  </si>
  <si>
    <t>Inv For Month OF August</t>
  </si>
  <si>
    <t>Level 13,16,18 Hotel</t>
  </si>
  <si>
    <t xml:space="preserve">Level 25 </t>
  </si>
  <si>
    <t>Level 25 Hotel</t>
  </si>
  <si>
    <t>724A</t>
  </si>
  <si>
    <t>725 A</t>
  </si>
  <si>
    <t>723A</t>
  </si>
  <si>
    <t>723 A</t>
  </si>
  <si>
    <t>722 A</t>
  </si>
  <si>
    <t>721 A</t>
  </si>
  <si>
    <t xml:space="preserve">721 A </t>
  </si>
  <si>
    <t xml:space="preserve">Level 30 Residence </t>
  </si>
  <si>
    <t>Level 30Residence</t>
  </si>
  <si>
    <t>Level 24 25 Residence</t>
  </si>
  <si>
    <t>Level 26 27 28 29 Residence</t>
  </si>
  <si>
    <t>Level 13 Residence</t>
  </si>
  <si>
    <t xml:space="preserve">Level 24 Residence </t>
  </si>
  <si>
    <t xml:space="preserve">Level 24 Hotel </t>
  </si>
  <si>
    <t>Level 19 to 20 Residence</t>
  </si>
  <si>
    <t>Level 26  Residence</t>
  </si>
  <si>
    <t>Level 24/25 Hotel</t>
  </si>
  <si>
    <t xml:space="preserve">Level 22 Hotel </t>
  </si>
  <si>
    <t>Level 6 to 7 Hotel</t>
  </si>
  <si>
    <t>Level 7 &amp; 8 hotel</t>
  </si>
  <si>
    <t>Level 15/16 Hotel</t>
  </si>
  <si>
    <t>Level 13/14 Hotel</t>
  </si>
  <si>
    <t>Besement 1 Residence</t>
  </si>
  <si>
    <t>Level 2 to 4 Residence</t>
  </si>
  <si>
    <t>Level 10 to 17 Hotel</t>
  </si>
  <si>
    <t>12 , 93 , 96 , 159</t>
  </si>
  <si>
    <t>87 , 88 , 89 , 90,  91 92</t>
  </si>
  <si>
    <t>275, 278, 279 , 280 , 281 , 281 , 282 , 283 , 284</t>
  </si>
  <si>
    <t>24 , 266 , 265 , 380, 640 , 638</t>
  </si>
  <si>
    <t>194, 251, 394, 395, 396</t>
  </si>
  <si>
    <t>Level 2 hotel</t>
  </si>
  <si>
    <t>number</t>
  </si>
  <si>
    <t xml:space="preserve">Basment 2 Hotel </t>
  </si>
  <si>
    <t>Basment 1 Hotel</t>
  </si>
  <si>
    <t xml:space="preserve">Ground Floor  Hotel </t>
  </si>
  <si>
    <t>Basement 1 Residence Pump Room</t>
  </si>
  <si>
    <t xml:space="preserve">Level-3  Residence Studio Room </t>
  </si>
  <si>
    <t>Basement -1 Residence</t>
  </si>
  <si>
    <t>Basment1 Ramp Area Residence</t>
  </si>
  <si>
    <t>Basement 1 Ramp Residence</t>
  </si>
  <si>
    <t>Basment 1 pump room Residence</t>
  </si>
  <si>
    <t>Basment 1 Residence</t>
  </si>
  <si>
    <t>Ground Floor Gate 1 Residence</t>
  </si>
  <si>
    <t xml:space="preserve">Ground Floor Residence  </t>
  </si>
  <si>
    <t>Ground Floor Gate 2 Residence</t>
  </si>
  <si>
    <t>Ground Floor Office Area Residence</t>
  </si>
  <si>
    <t>Basement 1 KCE Store Residence</t>
  </si>
  <si>
    <t>Ground Floor Mep Store Residence</t>
  </si>
  <si>
    <t>Ground Floor Wash Room Residence</t>
  </si>
  <si>
    <t>Besement lift lobby Residence</t>
  </si>
  <si>
    <t>Ground Floor Residence</t>
  </si>
  <si>
    <t>Bsement 1 Hotel</t>
  </si>
  <si>
    <t>Level 6 to 25 Residence</t>
  </si>
  <si>
    <t xml:space="preserve"> Level 5 Hotel Zone 3,4 and 5</t>
  </si>
  <si>
    <t xml:space="preserve"> Level 5 Hotel Zone 3,4 and 6</t>
  </si>
  <si>
    <t>Level 5 Hotel Zone 5 Road Side</t>
  </si>
  <si>
    <t>Basment 1 Lift Hotel</t>
  </si>
  <si>
    <t>Ground Floor Ramp Hotel</t>
  </si>
  <si>
    <t>Ground Floor Ramp Residence</t>
  </si>
  <si>
    <t>Ground Floor Residence Stair Case</t>
  </si>
  <si>
    <t>Level 30 Hotel</t>
  </si>
  <si>
    <t>Ground Floor Corridoor Residence</t>
  </si>
  <si>
    <t>Ground Floor Office  Residence</t>
  </si>
  <si>
    <t xml:space="preserve">Level 15 Hotel </t>
  </si>
  <si>
    <t>Baseent 1 Residence</t>
  </si>
  <si>
    <t>Basement 2 Residence</t>
  </si>
  <si>
    <t>Zone 1 , 2 Level 5 Hotel</t>
  </si>
  <si>
    <t>Zone 12 Level 4 Residence</t>
  </si>
  <si>
    <t>Zone 9 Level 4 Residence</t>
  </si>
  <si>
    <t>Basement 1 Near MEP Hotel</t>
  </si>
  <si>
    <t>ground Floor Pump Room Residence</t>
  </si>
  <si>
    <t>Ground Floor Ball Room Hotel</t>
  </si>
  <si>
    <t>Level 5 Zone 4 Hotel</t>
  </si>
  <si>
    <t>Level 4 Zone 7 Residence</t>
  </si>
  <si>
    <t>Level 4 Zone 9 Residence</t>
  </si>
  <si>
    <t>Level 4 Zone 12 Residence</t>
  </si>
  <si>
    <t>Level 5 Zone 6 Hotel</t>
  </si>
  <si>
    <t>Level 5 Zone 1 , 2 Hotel</t>
  </si>
  <si>
    <t>PARTIAL DISMANTEL</t>
  </si>
  <si>
    <t>Level 7 to 23 Hotel</t>
  </si>
  <si>
    <t>Level 23 , 26 , 27 Residence</t>
  </si>
  <si>
    <t xml:space="preserve">Level  2 Hotel </t>
  </si>
  <si>
    <t>Level 17/16 Hotel</t>
  </si>
  <si>
    <t>Level 13/10 Hotel</t>
  </si>
  <si>
    <t>Level 15 To 16 Hotel</t>
  </si>
  <si>
    <t>Level 12 Residence</t>
  </si>
  <si>
    <t>Level 18 To 19 Hotel</t>
  </si>
  <si>
    <t>Level 16 To 18 Hotel</t>
  </si>
  <si>
    <t>992 A</t>
  </si>
  <si>
    <t>Basement 1Hotel</t>
  </si>
  <si>
    <t>Level 04 Residence</t>
  </si>
  <si>
    <t>HEAVY DUTY Cradle Landing</t>
  </si>
  <si>
    <t>Level 23 to 25 Residence</t>
  </si>
  <si>
    <t>GRC -GLASS LINE WORK</t>
  </si>
  <si>
    <t>Ground to Lev 6 Zone 10-11 Residence</t>
  </si>
  <si>
    <t>Cantiliver  spl</t>
  </si>
  <si>
    <t>Gorund Floor Ball Room Hotel Tower</t>
  </si>
  <si>
    <t>Level  8 To 28 Hotel Tower</t>
  </si>
  <si>
    <t>Basement 2 To Ground Floor Residence</t>
  </si>
  <si>
    <t>HRN 6230 Date1/9/22</t>
  </si>
  <si>
    <t>Level 16 to 18 Residance</t>
  </si>
  <si>
    <t>16, 17, 100, 120, 121, 122, 123, 124, A01, 23</t>
  </si>
  <si>
    <t>Supporting are attached</t>
  </si>
  <si>
    <t>Text Color</t>
  </si>
  <si>
    <t>Input Data is correct</t>
  </si>
  <si>
    <t>Problematic items (please refer the comment)</t>
  </si>
  <si>
    <t>No supporting</t>
  </si>
  <si>
    <t xml:space="preserve">Level 30 Hotel </t>
  </si>
  <si>
    <t>Level  28 Residence</t>
  </si>
  <si>
    <t>Leevel 2 Hotel</t>
  </si>
  <si>
    <t>Level 18 Residence</t>
  </si>
  <si>
    <t>Level 21 Hotel</t>
  </si>
  <si>
    <t>Level 18 To 30 Hotel</t>
  </si>
  <si>
    <t>Bsement 1 Resedence</t>
  </si>
  <si>
    <t>Basement 2 to Level 4 Residence</t>
  </si>
  <si>
    <t>Level 22 To 24 Residence</t>
  </si>
  <si>
    <t>Basement 1 To Ground Floor Residence</t>
  </si>
  <si>
    <t>Level 15 to 23 Residence</t>
  </si>
  <si>
    <t>Level 2 To 5 Residence</t>
  </si>
  <si>
    <t>Level 13 To 14 Hotel</t>
  </si>
  <si>
    <t xml:space="preserve">Level 10 To 15 Residence </t>
  </si>
  <si>
    <t>Level 9 Hotel</t>
  </si>
  <si>
    <t>`1087</t>
  </si>
  <si>
    <t>Bsement 1 Residence</t>
  </si>
  <si>
    <t>1196A</t>
  </si>
  <si>
    <t>Leevel 2 Residence</t>
  </si>
  <si>
    <t>Level 6 To 10 Residence</t>
  </si>
  <si>
    <t>Ground Floor To Basement 1 Residence</t>
  </si>
  <si>
    <t>Level 29 To 31 Residence</t>
  </si>
  <si>
    <t>Level 4 To 6 Residence</t>
  </si>
  <si>
    <t>Level 14 Hotel</t>
  </si>
  <si>
    <t>Level 10 To 17 Hotel</t>
  </si>
  <si>
    <t>Basement To Ground Floor Hotel</t>
  </si>
  <si>
    <t>Basement 1 To Ground Floor Hotel</t>
  </si>
  <si>
    <t>Level  18 Hotel</t>
  </si>
  <si>
    <t>PARTIAL off Hire From HOC12423 (Balance M3 To Charge )</t>
  </si>
  <si>
    <t>PARTIAL off Hire From HOC12526(Balance M3 To Charge )</t>
  </si>
  <si>
    <t>PARTIAL off Hire From HOC12839(Balance M3 To Charge )</t>
  </si>
  <si>
    <t>Ground Floor  Hotel</t>
  </si>
  <si>
    <t>Ground Floor To Basement Hotel</t>
  </si>
  <si>
    <t>Level 23 To 24 Residence</t>
  </si>
  <si>
    <t>Ground floor To Level 3 Residence</t>
  </si>
  <si>
    <t>Ground Floor To Level 2 Residence</t>
  </si>
  <si>
    <t>Basement 1 To Basement 2 Residence</t>
  </si>
  <si>
    <t>Levl 29 Hotel</t>
  </si>
  <si>
    <t>Level 24 To 26 Residence</t>
  </si>
  <si>
    <t>Level 1Hotel</t>
  </si>
  <si>
    <t>Level 26 To 29 Residence</t>
  </si>
  <si>
    <t>Ground Floor To Basement 1 Hotel</t>
  </si>
  <si>
    <t>Basement 1 To  2 Hotel</t>
  </si>
  <si>
    <t>Ground floor To Level 7 Hotel</t>
  </si>
  <si>
    <t>Support Tower</t>
  </si>
  <si>
    <t>Level 2 To Level 5 Hotel</t>
  </si>
  <si>
    <t>Level 19 Hotel</t>
  </si>
  <si>
    <t>Level 22 To 23 Hotel</t>
  </si>
  <si>
    <t>GroundFloor Hotel</t>
  </si>
  <si>
    <t>Level 27 To 29 Residence</t>
  </si>
  <si>
    <t>Basment 2 Residence</t>
  </si>
  <si>
    <t>Basement1 Residence</t>
  </si>
  <si>
    <t>Level 26 To 27 Residence</t>
  </si>
  <si>
    <t>Certified (Cumulative)</t>
  </si>
  <si>
    <t>Cumulative Claim</t>
  </si>
  <si>
    <t>Level  5 Residence</t>
  </si>
  <si>
    <t xml:space="preserve">Level 7 Hotel </t>
  </si>
  <si>
    <t>Level 15 &amp; 16 Hotel</t>
  </si>
  <si>
    <t xml:space="preserve">Level 13 Residence </t>
  </si>
  <si>
    <t xml:space="preserve">Basement 2 Residence </t>
  </si>
  <si>
    <t>Level 16 To 19 Hotel</t>
  </si>
  <si>
    <t>Level 10 &amp; 11 Hotel</t>
  </si>
  <si>
    <t>Level 12 Hotel</t>
  </si>
  <si>
    <t>Level 19 to 20 Hotel</t>
  </si>
  <si>
    <t>Level 25 To 26 Residence</t>
  </si>
  <si>
    <t>Level 8 Hotel</t>
  </si>
  <si>
    <t>Basement 1  Hotel</t>
  </si>
  <si>
    <t>Ground floor To Basement 1 Hotel</t>
  </si>
  <si>
    <t>Level 20 To 27 Hotel</t>
  </si>
  <si>
    <t xml:space="preserve">Level 5 Hotel </t>
  </si>
  <si>
    <t>Level 7 To 20 Hotel</t>
  </si>
  <si>
    <t>Level 11 To 12 Hotel</t>
  </si>
  <si>
    <t>Level 11 &amp; 12 Hotel</t>
  </si>
  <si>
    <t>Level  23 Hotel</t>
  </si>
  <si>
    <t>Level 16 &amp; 19 Hotel</t>
  </si>
  <si>
    <t>1589 A`</t>
  </si>
  <si>
    <t>1590 A`</t>
  </si>
  <si>
    <t>Level 4 To 5 Hotel</t>
  </si>
  <si>
    <t>Ground Floor To Level 5 Residence</t>
  </si>
  <si>
    <t>Level 13 &amp; 16 Hotel</t>
  </si>
  <si>
    <t>1..8</t>
  </si>
  <si>
    <t>Certificate Amount for December</t>
  </si>
  <si>
    <t>Work Done for December</t>
  </si>
  <si>
    <t>`</t>
  </si>
  <si>
    <t xml:space="preserve">KCE Certificate ( December )  </t>
  </si>
  <si>
    <t>Claim Amount for JAN</t>
  </si>
  <si>
    <t>Levlel 18 Hotel</t>
  </si>
  <si>
    <t xml:space="preserve">Basement 1 </t>
  </si>
  <si>
    <t>Ground floor Hotel</t>
  </si>
  <si>
    <t>Level 28 to 30 Hotel</t>
  </si>
  <si>
    <t>Leevl 4 Hotel</t>
  </si>
  <si>
    <t>Level 6 To 8 Residence</t>
  </si>
  <si>
    <t>1763A</t>
  </si>
  <si>
    <t>Leevel 8 To 9 Residence</t>
  </si>
  <si>
    <t>Basement 1Residence</t>
  </si>
  <si>
    <t>Levl 31 Residence</t>
  </si>
  <si>
    <t>Basedment 1 Residence</t>
  </si>
  <si>
    <t>Level 2 to Level 6 Zone 4 Hotel</t>
  </si>
  <si>
    <t>1772 A</t>
  </si>
  <si>
    <t>Leevel 4 Hotel</t>
  </si>
  <si>
    <t>Leevel 7 Hotel</t>
  </si>
  <si>
    <t>Leevel 5 Residence</t>
  </si>
  <si>
    <t>Level 10 To 11 Residence</t>
  </si>
  <si>
    <t>Ground Floor to Basement 1 Residence</t>
  </si>
  <si>
    <t>SHAFT SCAFFOLDING</t>
  </si>
  <si>
    <t>Shaft</t>
  </si>
  <si>
    <t>Boardlift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</si>
</sst>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0.0"/>
  </numFmts>
  <fonts count="59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0"/>
      <color theme="1"/>
      <name val="Trebuchet MS"/>
      <family val="2"/>
    </font>
    <font>
      <sz val="12"/>
      <name val="Arial"/>
      <family val="2"/>
    </font>
    <font>
      <b/>
      <sz val="10"/>
      <name val="Trebuchet MS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theme="1"/>
      <name val="Calibri Light"/>
      <family val="1"/>
      <scheme val="major"/>
    </font>
    <font>
      <b/>
      <sz val="8"/>
      <color theme="1"/>
      <name val="Calibri"/>
      <family val="2"/>
      <scheme val="minor"/>
    </font>
    <font>
      <b/>
      <sz val="8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Arial Black"/>
      <family val="2"/>
    </font>
    <font>
      <sz val="12"/>
      <color rgb="FFFF0000"/>
      <name val="Arial"/>
      <family val="2"/>
    </font>
    <font>
      <sz val="10"/>
      <color indexed="8"/>
      <name val="Arial"/>
      <family val="2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2"/>
      <color theme="9" tint="-0.249977111117893"/>
      <name val="Arial"/>
      <family val="2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"/>
      <name val="Calibri"/>
      <family val="2"/>
      <scheme val="minor"/>
    </font>
    <font>
      <b/>
      <sz val="10"/>
      <color indexed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39">
    <xf numFmtId="0" fontId="0" fillId="0" borderId="0">
      <alignment vertical="top"/>
    </xf>
    <xf numFmtId="0" fontId="19" fillId="0" borderId="0"/>
    <xf numFmtId="0" fontId="18" fillId="0" borderId="0"/>
    <xf numFmtId="43" fontId="18" fillId="0" borderId="0" applyFont="0" applyFill="0" applyBorder="0" applyAlignment="0" applyProtection="0"/>
    <xf numFmtId="0" fontId="23" fillId="0" borderId="0"/>
    <xf numFmtId="0" fontId="17" fillId="0" borderId="0"/>
    <xf numFmtId="164" fontId="17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4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2" fillId="0" borderId="0"/>
    <xf numFmtId="0" fontId="12" fillId="0" borderId="0"/>
    <xf numFmtId="0" fontId="12" fillId="4" borderId="0" applyNumberFormat="0" applyBorder="0" applyAlignment="0" applyProtection="0"/>
    <xf numFmtId="0" fontId="12" fillId="3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9" fontId="28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10" fillId="0" borderId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8" fillId="0" borderId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4" borderId="0" applyNumberFormat="0" applyBorder="0" applyAlignment="0" applyProtection="0"/>
    <xf numFmtId="0" fontId="8" fillId="3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0" fontId="46" fillId="0" borderId="0">
      <alignment vertical="top"/>
    </xf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5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5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4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33" fillId="0" borderId="0">
      <alignment vertical="top"/>
    </xf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4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4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0" fontId="2" fillId="0" borderId="0"/>
    <xf numFmtId="0" fontId="2" fillId="5" borderId="0" applyNumberFormat="0" applyBorder="0" applyAlignment="0" applyProtection="0"/>
    <xf numFmtId="0" fontId="2" fillId="0" borderId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0" borderId="0"/>
    <xf numFmtId="0" fontId="2" fillId="0" borderId="0"/>
  </cellStyleXfs>
  <cellXfs count="456">
    <xf numFmtId="0" fontId="0" fillId="0" borderId="0" xfId="0">
      <alignment vertical="top"/>
    </xf>
    <xf numFmtId="0" fontId="0" fillId="0" borderId="0" xfId="0" applyAlignment="1"/>
    <xf numFmtId="0" fontId="36" fillId="0" borderId="0" xfId="0" applyFont="1" applyAlignment="1"/>
    <xf numFmtId="14" fontId="36" fillId="0" borderId="3" xfId="0" applyNumberFormat="1" applyFont="1" applyBorder="1" applyAlignment="1"/>
    <xf numFmtId="0" fontId="36" fillId="0" borderId="3" xfId="0" applyFont="1" applyBorder="1" applyAlignment="1"/>
    <xf numFmtId="0" fontId="36" fillId="0" borderId="3" xfId="0" applyFont="1" applyBorder="1" applyAlignment="1">
      <alignment horizontal="center"/>
    </xf>
    <xf numFmtId="164" fontId="36" fillId="0" borderId="3" xfId="25" applyFont="1" applyBorder="1"/>
    <xf numFmtId="0" fontId="35" fillId="0" borderId="8" xfId="0" applyFont="1" applyBorder="1" applyAlignment="1">
      <alignment wrapText="1"/>
    </xf>
    <xf numFmtId="0" fontId="35" fillId="0" borderId="9" xfId="0" applyFont="1" applyBorder="1" applyAlignment="1">
      <alignment wrapText="1"/>
    </xf>
    <xf numFmtId="0" fontId="35" fillId="0" borderId="9" xfId="0" applyFont="1" applyBorder="1" applyAlignment="1">
      <alignment horizontal="center" wrapText="1"/>
    </xf>
    <xf numFmtId="0" fontId="35" fillId="0" borderId="10" xfId="0" applyFont="1" applyBorder="1" applyAlignment="1">
      <alignment wrapText="1"/>
    </xf>
    <xf numFmtId="0" fontId="36" fillId="0" borderId="0" xfId="0" applyFont="1" applyAlignment="1">
      <alignment wrapText="1"/>
    </xf>
    <xf numFmtId="0" fontId="0" fillId="0" borderId="0" xfId="0" applyAlignment="1">
      <alignment wrapText="1"/>
    </xf>
    <xf numFmtId="0" fontId="36" fillId="0" borderId="18" xfId="0" applyFont="1" applyBorder="1" applyAlignment="1">
      <alignment horizontal="center"/>
    </xf>
    <xf numFmtId="164" fontId="35" fillId="0" borderId="3" xfId="25" applyFont="1" applyBorder="1" applyAlignment="1">
      <alignment horizontal="center"/>
    </xf>
    <xf numFmtId="164" fontId="36" fillId="0" borderId="3" xfId="0" applyNumberFormat="1" applyFont="1" applyBorder="1" applyAlignment="1"/>
    <xf numFmtId="164" fontId="35" fillId="0" borderId="3" xfId="25" applyFont="1" applyBorder="1"/>
    <xf numFmtId="0" fontId="0" fillId="11" borderId="3" xfId="0" applyFill="1" applyBorder="1" applyAlignment="1"/>
    <xf numFmtId="0" fontId="0" fillId="11" borderId="3" xfId="0" applyFill="1" applyBorder="1" applyAlignment="1">
      <alignment wrapText="1"/>
    </xf>
    <xf numFmtId="164" fontId="37" fillId="12" borderId="3" xfId="25" applyFont="1" applyFill="1" applyBorder="1" applyAlignment="1">
      <alignment horizontal="center" vertical="center" wrapText="1"/>
    </xf>
    <xf numFmtId="0" fontId="0" fillId="0" borderId="3" xfId="0" applyBorder="1" applyAlignment="1"/>
    <xf numFmtId="164" fontId="0" fillId="0" borderId="3" xfId="25" applyFont="1" applyBorder="1"/>
    <xf numFmtId="14" fontId="0" fillId="0" borderId="3" xfId="0" applyNumberFormat="1" applyBorder="1" applyAlignment="1"/>
    <xf numFmtId="164" fontId="0" fillId="0" borderId="3" xfId="0" applyNumberFormat="1" applyBorder="1" applyAlignment="1"/>
    <xf numFmtId="2" fontId="0" fillId="0" borderId="3" xfId="0" applyNumberFormat="1" applyBorder="1" applyAlignment="1"/>
    <xf numFmtId="0" fontId="0" fillId="0" borderId="3" xfId="0" applyBorder="1" applyAlignment="1">
      <alignment horizontal="center"/>
    </xf>
    <xf numFmtId="0" fontId="38" fillId="0" borderId="3" xfId="0" applyFont="1" applyBorder="1" applyAlignment="1"/>
    <xf numFmtId="1" fontId="38" fillId="0" borderId="3" xfId="0" applyNumberFormat="1" applyFont="1" applyBorder="1" applyAlignment="1">
      <alignment horizontal="center"/>
    </xf>
    <xf numFmtId="0" fontId="9" fillId="0" borderId="0" xfId="52"/>
    <xf numFmtId="0" fontId="36" fillId="0" borderId="0" xfId="52" applyFont="1"/>
    <xf numFmtId="0" fontId="35" fillId="0" borderId="11" xfId="52" applyFont="1" applyBorder="1"/>
    <xf numFmtId="0" fontId="35" fillId="0" borderId="12" xfId="52" applyFont="1" applyBorder="1"/>
    <xf numFmtId="0" fontId="35" fillId="0" borderId="13" xfId="52" applyFont="1" applyBorder="1"/>
    <xf numFmtId="0" fontId="36" fillId="0" borderId="14" xfId="52" applyFont="1" applyBorder="1"/>
    <xf numFmtId="0" fontId="36" fillId="0" borderId="15" xfId="52" applyFont="1" applyBorder="1" applyAlignment="1">
      <alignment horizontal="center"/>
    </xf>
    <xf numFmtId="14" fontId="36" fillId="0" borderId="16" xfId="52" applyNumberFormat="1" applyFont="1" applyBorder="1"/>
    <xf numFmtId="0" fontId="36" fillId="0" borderId="16" xfId="52" applyFont="1" applyBorder="1"/>
    <xf numFmtId="0" fontId="36" fillId="0" borderId="16" xfId="52" applyFont="1" applyBorder="1" applyAlignment="1">
      <alignment horizontal="center"/>
    </xf>
    <xf numFmtId="164" fontId="36" fillId="0" borderId="17" xfId="53" applyFont="1" applyBorder="1"/>
    <xf numFmtId="14" fontId="36" fillId="0" borderId="3" xfId="52" applyNumberFormat="1" applyFont="1" applyBorder="1"/>
    <xf numFmtId="0" fontId="36" fillId="0" borderId="3" xfId="52" applyFont="1" applyBorder="1"/>
    <xf numFmtId="0" fontId="36" fillId="0" borderId="3" xfId="52" applyFont="1" applyBorder="1" applyAlignment="1">
      <alignment horizontal="center"/>
    </xf>
    <xf numFmtId="0" fontId="36" fillId="0" borderId="12" xfId="52" applyFont="1" applyBorder="1"/>
    <xf numFmtId="0" fontId="36" fillId="0" borderId="11" xfId="52" applyFont="1" applyBorder="1"/>
    <xf numFmtId="164" fontId="35" fillId="0" borderId="12" xfId="53" applyFont="1" applyBorder="1" applyAlignment="1">
      <alignment horizontal="center"/>
    </xf>
    <xf numFmtId="164" fontId="36" fillId="0" borderId="12" xfId="53" applyFont="1" applyBorder="1"/>
    <xf numFmtId="164" fontId="36" fillId="0" borderId="12" xfId="52" applyNumberFormat="1" applyFont="1" applyBorder="1"/>
    <xf numFmtId="164" fontId="35" fillId="0" borderId="13" xfId="53" applyFont="1" applyBorder="1"/>
    <xf numFmtId="164" fontId="36" fillId="0" borderId="3" xfId="53" applyFont="1" applyFill="1" applyBorder="1"/>
    <xf numFmtId="164" fontId="36" fillId="0" borderId="16" xfId="53" applyFont="1" applyBorder="1"/>
    <xf numFmtId="164" fontId="36" fillId="0" borderId="3" xfId="53" applyFont="1" applyBorder="1"/>
    <xf numFmtId="0" fontId="35" fillId="0" borderId="12" xfId="52" applyFont="1" applyBorder="1" applyAlignment="1">
      <alignment wrapText="1"/>
    </xf>
    <xf numFmtId="0" fontId="37" fillId="0" borderId="3" xfId="52" applyFont="1" applyBorder="1" applyAlignment="1">
      <alignment horizontal="center" vertical="center" wrapText="1"/>
    </xf>
    <xf numFmtId="164" fontId="9" fillId="0" borderId="0" xfId="52" applyNumberFormat="1"/>
    <xf numFmtId="164" fontId="37" fillId="12" borderId="3" xfId="54" applyFont="1" applyFill="1" applyBorder="1" applyAlignment="1">
      <alignment horizontal="center" vertical="center" wrapText="1"/>
    </xf>
    <xf numFmtId="0" fontId="38" fillId="0" borderId="3" xfId="52" applyFont="1" applyBorder="1"/>
    <xf numFmtId="0" fontId="38" fillId="0" borderId="0" xfId="52" applyFont="1"/>
    <xf numFmtId="164" fontId="37" fillId="12" borderId="3" xfId="53" applyFont="1" applyFill="1" applyBorder="1" applyAlignment="1">
      <alignment horizontal="center" vertical="center" wrapText="1"/>
    </xf>
    <xf numFmtId="0" fontId="9" fillId="0" borderId="3" xfId="52" applyBorder="1" applyAlignment="1">
      <alignment horizontal="center"/>
    </xf>
    <xf numFmtId="1" fontId="38" fillId="0" borderId="3" xfId="52" applyNumberFormat="1" applyFont="1" applyBorder="1" applyAlignment="1">
      <alignment horizontal="center" wrapText="1"/>
    </xf>
    <xf numFmtId="0" fontId="38" fillId="0" borderId="3" xfId="52" applyFont="1" applyBorder="1" applyAlignment="1">
      <alignment horizontal="center"/>
    </xf>
    <xf numFmtId="14" fontId="39" fillId="0" borderId="3" xfId="52" applyNumberFormat="1" applyFont="1" applyBorder="1" applyAlignment="1">
      <alignment horizontal="center"/>
    </xf>
    <xf numFmtId="164" fontId="37" fillId="12" borderId="3" xfId="52" applyNumberFormat="1" applyFont="1" applyFill="1" applyBorder="1" applyAlignment="1">
      <alignment horizontal="center"/>
    </xf>
    <xf numFmtId="1" fontId="38" fillId="0" borderId="3" xfId="52" applyNumberFormat="1" applyFont="1" applyBorder="1" applyAlignment="1">
      <alignment horizontal="center"/>
    </xf>
    <xf numFmtId="164" fontId="34" fillId="12" borderId="3" xfId="52" applyNumberFormat="1" applyFont="1" applyFill="1" applyBorder="1"/>
    <xf numFmtId="0" fontId="9" fillId="11" borderId="3" xfId="52" applyFill="1" applyBorder="1"/>
    <xf numFmtId="0" fontId="9" fillId="11" borderId="3" xfId="52" applyFill="1" applyBorder="1" applyAlignment="1">
      <alignment wrapText="1"/>
    </xf>
    <xf numFmtId="0" fontId="9" fillId="0" borderId="3" xfId="52" applyBorder="1"/>
    <xf numFmtId="164" fontId="9" fillId="0" borderId="3" xfId="53" applyFont="1" applyBorder="1"/>
    <xf numFmtId="164" fontId="9" fillId="0" borderId="3" xfId="52" applyNumberFormat="1" applyBorder="1"/>
    <xf numFmtId="164" fontId="34" fillId="0" borderId="5" xfId="53" applyFont="1" applyBorder="1" applyAlignment="1">
      <alignment horizontal="center"/>
    </xf>
    <xf numFmtId="16" fontId="9" fillId="0" borderId="3" xfId="52" applyNumberFormat="1" applyBorder="1"/>
    <xf numFmtId="0" fontId="36" fillId="0" borderId="15" xfId="0" applyFont="1" applyBorder="1" applyAlignment="1">
      <alignment horizontal="center"/>
    </xf>
    <xf numFmtId="14" fontId="36" fillId="0" borderId="16" xfId="0" applyNumberFormat="1" applyFont="1" applyBorder="1" applyAlignment="1"/>
    <xf numFmtId="0" fontId="36" fillId="0" borderId="16" xfId="0" applyFont="1" applyBorder="1" applyAlignment="1"/>
    <xf numFmtId="0" fontId="36" fillId="0" borderId="16" xfId="0" applyFont="1" applyBorder="1" applyAlignment="1">
      <alignment horizontal="center"/>
    </xf>
    <xf numFmtId="164" fontId="36" fillId="0" borderId="16" xfId="25" applyFont="1" applyBorder="1"/>
    <xf numFmtId="164" fontId="36" fillId="0" borderId="17" xfId="25" applyFont="1" applyBorder="1"/>
    <xf numFmtId="164" fontId="36" fillId="0" borderId="3" xfId="25" applyFont="1" applyFill="1" applyBorder="1"/>
    <xf numFmtId="164" fontId="36" fillId="0" borderId="16" xfId="25" applyFont="1" applyFill="1" applyBorder="1"/>
    <xf numFmtId="0" fontId="36" fillId="9" borderId="3" xfId="0" applyFont="1" applyFill="1" applyBorder="1" applyAlignment="1">
      <alignment horizontal="center"/>
    </xf>
    <xf numFmtId="164" fontId="36" fillId="9" borderId="3" xfId="25" applyFont="1" applyFill="1" applyBorder="1"/>
    <xf numFmtId="0" fontId="47" fillId="0" borderId="0" xfId="0" applyFont="1" applyAlignment="1">
      <alignment wrapText="1"/>
    </xf>
    <xf numFmtId="0" fontId="38" fillId="0" borderId="3" xfId="0" applyFont="1" applyBorder="1" applyAlignment="1">
      <alignment horizontal="center"/>
    </xf>
    <xf numFmtId="14" fontId="39" fillId="0" borderId="3" xfId="0" applyNumberFormat="1" applyFont="1" applyBorder="1" applyAlignment="1">
      <alignment horizontal="center"/>
    </xf>
    <xf numFmtId="43" fontId="37" fillId="12" borderId="3" xfId="0" applyNumberFormat="1" applyFont="1" applyFill="1" applyBorder="1" applyAlignment="1">
      <alignment horizontal="center"/>
    </xf>
    <xf numFmtId="0" fontId="38" fillId="0" borderId="7" xfId="0" applyFont="1" applyBorder="1" applyAlignment="1"/>
    <xf numFmtId="0" fontId="38" fillId="0" borderId="7" xfId="0" applyFont="1" applyBorder="1" applyAlignment="1">
      <alignment horizontal="center"/>
    </xf>
    <xf numFmtId="1" fontId="38" fillId="0" borderId="7" xfId="0" applyNumberFormat="1" applyFont="1" applyBorder="1" applyAlignment="1">
      <alignment horizontal="center"/>
    </xf>
    <xf numFmtId="0" fontId="38" fillId="9" borderId="3" xfId="0" applyFont="1" applyFill="1" applyBorder="1" applyAlignment="1">
      <alignment horizontal="center"/>
    </xf>
    <xf numFmtId="0" fontId="38" fillId="9" borderId="3" xfId="0" applyFont="1" applyFill="1" applyBorder="1" applyAlignment="1"/>
    <xf numFmtId="0" fontId="0" fillId="9" borderId="3" xfId="0" applyFill="1" applyBorder="1" applyAlignment="1">
      <alignment horizontal="center"/>
    </xf>
    <xf numFmtId="0" fontId="37" fillId="0" borderId="20" xfId="52" applyFont="1" applyBorder="1" applyAlignment="1">
      <alignment horizontal="center" vertical="center" wrapText="1"/>
    </xf>
    <xf numFmtId="1" fontId="38" fillId="0" borderId="3" xfId="0" applyNumberFormat="1" applyFont="1" applyBorder="1" applyAlignment="1">
      <alignment horizontal="center" wrapText="1"/>
    </xf>
    <xf numFmtId="0" fontId="6" fillId="0" borderId="0" xfId="89"/>
    <xf numFmtId="0" fontId="6" fillId="11" borderId="3" xfId="89" applyFill="1" applyBorder="1"/>
    <xf numFmtId="0" fontId="6" fillId="11" borderId="3" xfId="89" applyFill="1" applyBorder="1" applyAlignment="1">
      <alignment wrapText="1"/>
    </xf>
    <xf numFmtId="0" fontId="6" fillId="0" borderId="3" xfId="89" applyBorder="1"/>
    <xf numFmtId="164" fontId="0" fillId="0" borderId="3" xfId="90" applyFont="1" applyBorder="1"/>
    <xf numFmtId="14" fontId="6" fillId="0" borderId="3" xfId="89" applyNumberFormat="1" applyBorder="1"/>
    <xf numFmtId="164" fontId="6" fillId="0" borderId="3" xfId="89" applyNumberFormat="1" applyBorder="1"/>
    <xf numFmtId="0" fontId="9" fillId="12" borderId="3" xfId="52" applyFill="1" applyBorder="1"/>
    <xf numFmtId="0" fontId="34" fillId="12" borderId="3" xfId="52" applyFont="1" applyFill="1" applyBorder="1" applyAlignment="1">
      <alignment horizontal="left"/>
    </xf>
    <xf numFmtId="164" fontId="35" fillId="12" borderId="3" xfId="52" applyNumberFormat="1" applyFont="1" applyFill="1" applyBorder="1"/>
    <xf numFmtId="0" fontId="34" fillId="12" borderId="22" xfId="52" applyFont="1" applyFill="1" applyBorder="1" applyAlignment="1">
      <alignment horizontal="center" vertical="center"/>
    </xf>
    <xf numFmtId="0" fontId="9" fillId="0" borderId="23" xfId="52" applyBorder="1"/>
    <xf numFmtId="0" fontId="48" fillId="0" borderId="23" xfId="52" applyFont="1" applyBorder="1"/>
    <xf numFmtId="17" fontId="48" fillId="0" borderId="23" xfId="52" applyNumberFormat="1" applyFont="1" applyBorder="1" applyAlignment="1">
      <alignment horizontal="left"/>
    </xf>
    <xf numFmtId="0" fontId="6" fillId="0" borderId="23" xfId="52" applyFont="1" applyBorder="1"/>
    <xf numFmtId="0" fontId="34" fillId="0" borderId="23" xfId="52" applyFont="1" applyBorder="1" applyAlignment="1">
      <alignment horizontal="left"/>
    </xf>
    <xf numFmtId="0" fontId="9" fillId="0" borderId="24" xfId="52" applyBorder="1"/>
    <xf numFmtId="0" fontId="34" fillId="0" borderId="24" xfId="52" applyFont="1" applyBorder="1" applyAlignment="1">
      <alignment horizontal="left"/>
    </xf>
    <xf numFmtId="164" fontId="0" fillId="0" borderId="0" xfId="0" applyNumberFormat="1">
      <alignment vertical="top"/>
    </xf>
    <xf numFmtId="0" fontId="36" fillId="9" borderId="15" xfId="52" applyFont="1" applyFill="1" applyBorder="1" applyAlignment="1">
      <alignment horizontal="center"/>
    </xf>
    <xf numFmtId="14" fontId="36" fillId="9" borderId="16" xfId="52" applyNumberFormat="1" applyFont="1" applyFill="1" applyBorder="1"/>
    <xf numFmtId="164" fontId="49" fillId="0" borderId="16" xfId="53" applyFont="1" applyFill="1" applyBorder="1"/>
    <xf numFmtId="0" fontId="38" fillId="9" borderId="3" xfId="52" applyFont="1" applyFill="1" applyBorder="1" applyAlignment="1">
      <alignment horizontal="center"/>
    </xf>
    <xf numFmtId="0" fontId="9" fillId="9" borderId="3" xfId="52" applyFill="1" applyBorder="1" applyAlignment="1">
      <alignment horizontal="center"/>
    </xf>
    <xf numFmtId="0" fontId="51" fillId="0" borderId="3" xfId="0" applyFont="1" applyBorder="1" applyAlignment="1"/>
    <xf numFmtId="164" fontId="51" fillId="0" borderId="3" xfId="0" applyNumberFormat="1" applyFont="1" applyBorder="1" applyAlignment="1"/>
    <xf numFmtId="164" fontId="0" fillId="0" borderId="3" xfId="25" applyFont="1" applyBorder="1" applyAlignment="1"/>
    <xf numFmtId="0" fontId="24" fillId="0" borderId="0" xfId="721" applyFont="1" applyAlignment="1">
      <alignment horizontal="left" vertical="center"/>
    </xf>
    <xf numFmtId="0" fontId="21" fillId="0" borderId="0" xfId="722" applyFont="1"/>
    <xf numFmtId="0" fontId="26" fillId="0" borderId="0" xfId="721" applyFont="1" applyAlignment="1">
      <alignment vertical="center"/>
    </xf>
    <xf numFmtId="0" fontId="22" fillId="0" borderId="0" xfId="722" applyFont="1"/>
    <xf numFmtId="0" fontId="22" fillId="0" borderId="0" xfId="722" applyFont="1" applyAlignment="1">
      <alignment wrapText="1"/>
    </xf>
    <xf numFmtId="14" fontId="22" fillId="0" borderId="0" xfId="722" applyNumberFormat="1" applyFont="1"/>
    <xf numFmtId="165" fontId="21" fillId="0" borderId="0" xfId="722" applyNumberFormat="1" applyFont="1"/>
    <xf numFmtId="4" fontId="21" fillId="0" borderId="0" xfId="722" applyNumberFormat="1" applyFont="1"/>
    <xf numFmtId="0" fontId="21" fillId="0" borderId="0" xfId="722" applyFont="1" applyAlignment="1">
      <alignment wrapText="1"/>
    </xf>
    <xf numFmtId="0" fontId="22" fillId="0" borderId="0" xfId="722" applyFont="1" applyAlignment="1">
      <alignment horizontal="left"/>
    </xf>
    <xf numFmtId="0" fontId="22" fillId="0" borderId="0" xfId="722" applyFont="1" applyAlignment="1">
      <alignment horizontal="left" wrapText="1"/>
    </xf>
    <xf numFmtId="0" fontId="21" fillId="14" borderId="0" xfId="722" applyFont="1" applyFill="1"/>
    <xf numFmtId="4" fontId="52" fillId="0" borderId="0" xfId="723" applyNumberFormat="1" applyFont="1" applyFill="1" applyBorder="1" applyAlignment="1">
      <alignment horizontal="center" vertical="center"/>
    </xf>
    <xf numFmtId="0" fontId="21" fillId="8" borderId="0" xfId="722" applyFont="1" applyFill="1"/>
    <xf numFmtId="0" fontId="45" fillId="13" borderId="0" xfId="722" applyFont="1" applyFill="1"/>
    <xf numFmtId="0" fontId="26" fillId="0" borderId="0" xfId="721" applyFont="1" applyAlignment="1">
      <alignment horizontal="left" vertical="center"/>
    </xf>
    <xf numFmtId="0" fontId="22" fillId="0" borderId="0" xfId="724" applyFont="1"/>
    <xf numFmtId="0" fontId="27" fillId="0" borderId="2" xfId="722" applyFont="1" applyBorder="1" applyAlignment="1">
      <alignment horizontal="left"/>
    </xf>
    <xf numFmtId="0" fontId="22" fillId="0" borderId="2" xfId="722" applyFont="1" applyBorder="1" applyAlignment="1">
      <alignment horizontal="left"/>
    </xf>
    <xf numFmtId="0" fontId="22" fillId="0" borderId="2" xfId="722" applyFont="1" applyBorder="1" applyAlignment="1">
      <alignment horizontal="left" wrapText="1"/>
    </xf>
    <xf numFmtId="0" fontId="22" fillId="0" borderId="4" xfId="725" applyFont="1" applyFill="1" applyBorder="1" applyAlignment="1">
      <alignment horizontal="center" vertical="center" wrapText="1"/>
    </xf>
    <xf numFmtId="0" fontId="27" fillId="0" borderId="4" xfId="725" applyFont="1" applyFill="1" applyBorder="1" applyAlignment="1">
      <alignment horizontal="center" vertical="center" wrapText="1"/>
    </xf>
    <xf numFmtId="0" fontId="22" fillId="7" borderId="4" xfId="726" applyFont="1" applyFill="1" applyBorder="1" applyAlignment="1">
      <alignment horizontal="center" vertical="center" wrapText="1"/>
    </xf>
    <xf numFmtId="165" fontId="22" fillId="7" borderId="4" xfId="726" applyNumberFormat="1" applyFont="1" applyFill="1" applyBorder="1" applyAlignment="1">
      <alignment horizontal="center" vertical="center" wrapText="1"/>
    </xf>
    <xf numFmtId="4" fontId="22" fillId="2" borderId="4" xfId="723" applyNumberFormat="1" applyFont="1" applyFill="1" applyBorder="1" applyAlignment="1">
      <alignment horizontal="center" vertical="center" wrapText="1"/>
    </xf>
    <xf numFmtId="0" fontId="22" fillId="2" borderId="4" xfId="723" applyFont="1" applyFill="1" applyBorder="1" applyAlignment="1">
      <alignment horizontal="center" vertical="center" wrapText="1"/>
    </xf>
    <xf numFmtId="0" fontId="22" fillId="0" borderId="1" xfId="727" applyFont="1" applyFill="1" applyBorder="1" applyAlignment="1">
      <alignment horizontal="center" vertical="center" wrapText="1"/>
    </xf>
    <xf numFmtId="0" fontId="22" fillId="0" borderId="0" xfId="722" applyFont="1" applyAlignment="1">
      <alignment horizontal="center" vertical="center" wrapText="1"/>
    </xf>
    <xf numFmtId="0" fontId="20" fillId="0" borderId="3" xfId="725" applyFont="1" applyFill="1" applyBorder="1" applyAlignment="1">
      <alignment horizontal="center" vertical="center" wrapText="1"/>
    </xf>
    <xf numFmtId="0" fontId="21" fillId="0" borderId="3" xfId="725" applyFont="1" applyFill="1" applyBorder="1" applyAlignment="1">
      <alignment horizontal="center" vertical="center"/>
    </xf>
    <xf numFmtId="0" fontId="20" fillId="0" borderId="3" xfId="728" applyFont="1" applyFill="1" applyBorder="1" applyAlignment="1">
      <alignment horizontal="center" vertical="center"/>
    </xf>
    <xf numFmtId="0" fontId="20" fillId="0" borderId="3" xfId="726" applyFont="1" applyFill="1" applyBorder="1" applyAlignment="1">
      <alignment horizontal="center" vertical="center"/>
    </xf>
    <xf numFmtId="14" fontId="21" fillId="0" borderId="3" xfId="726" applyNumberFormat="1" applyFont="1" applyFill="1" applyBorder="1" applyAlignment="1">
      <alignment horizontal="center" vertical="center"/>
    </xf>
    <xf numFmtId="9" fontId="21" fillId="0" borderId="3" xfId="726" applyNumberFormat="1" applyFont="1" applyFill="1" applyBorder="1" applyAlignment="1">
      <alignment horizontal="center" vertical="center"/>
    </xf>
    <xf numFmtId="1" fontId="21" fillId="0" borderId="3" xfId="729" applyNumberFormat="1" applyFont="1" applyFill="1" applyBorder="1" applyAlignment="1">
      <alignment horizontal="center" vertical="center"/>
    </xf>
    <xf numFmtId="165" fontId="21" fillId="0" borderId="3" xfId="729" applyNumberFormat="1" applyFont="1" applyFill="1" applyBorder="1" applyAlignment="1">
      <alignment horizontal="center" vertical="center"/>
    </xf>
    <xf numFmtId="4" fontId="21" fillId="0" borderId="3" xfId="723" applyNumberFormat="1" applyFont="1" applyFill="1" applyBorder="1" applyAlignment="1">
      <alignment horizontal="center" vertical="center"/>
    </xf>
    <xf numFmtId="0" fontId="20" fillId="0" borderId="25" xfId="727" applyFont="1" applyFill="1" applyBorder="1" applyAlignment="1">
      <alignment horizontal="center" vertical="center" wrapText="1"/>
    </xf>
    <xf numFmtId="0" fontId="20" fillId="0" borderId="26" xfId="727" applyFont="1" applyFill="1" applyBorder="1" applyAlignment="1">
      <alignment horizontal="center" vertical="center" wrapText="1"/>
    </xf>
    <xf numFmtId="0" fontId="20" fillId="0" borderId="7" xfId="727" applyFont="1" applyFill="1" applyBorder="1" applyAlignment="1">
      <alignment horizontal="center" vertical="center" wrapText="1"/>
    </xf>
    <xf numFmtId="0" fontId="20" fillId="0" borderId="7" xfId="733" applyFont="1" applyFill="1" applyBorder="1" applyAlignment="1">
      <alignment horizontal="center" vertical="center" wrapText="1"/>
    </xf>
    <xf numFmtId="0" fontId="20" fillId="9" borderId="7" xfId="733" applyFont="1" applyFill="1" applyBorder="1" applyAlignment="1">
      <alignment horizontal="center" vertical="center" wrapText="1"/>
    </xf>
    <xf numFmtId="0" fontId="30" fillId="0" borderId="3" xfId="737" applyFont="1" applyBorder="1" applyAlignment="1">
      <alignment horizontal="center" vertical="center" wrapText="1"/>
    </xf>
    <xf numFmtId="0" fontId="20" fillId="13" borderId="7" xfId="727" applyFont="1" applyFill="1" applyBorder="1" applyAlignment="1">
      <alignment horizontal="center" vertical="center" wrapText="1"/>
    </xf>
    <xf numFmtId="0" fontId="21" fillId="13" borderId="0" xfId="722" applyFont="1" applyFill="1"/>
    <xf numFmtId="0" fontId="21" fillId="0" borderId="1" xfId="725" applyFont="1" applyFill="1" applyBorder="1" applyAlignment="1">
      <alignment horizontal="center" vertical="center"/>
    </xf>
    <xf numFmtId="0" fontId="20" fillId="0" borderId="0" xfId="727" applyFont="1" applyFill="1" applyBorder="1" applyAlignment="1">
      <alignment horizontal="center" vertical="center" wrapText="1"/>
    </xf>
    <xf numFmtId="0" fontId="20" fillId="13" borderId="3" xfId="725" applyFont="1" applyFill="1" applyBorder="1" applyAlignment="1">
      <alignment horizontal="center" vertical="center" wrapText="1"/>
    </xf>
    <xf numFmtId="0" fontId="21" fillId="13" borderId="3" xfId="725" applyFont="1" applyFill="1" applyBorder="1" applyAlignment="1">
      <alignment horizontal="center" vertical="center"/>
    </xf>
    <xf numFmtId="1" fontId="21" fillId="13" borderId="3" xfId="729" applyNumberFormat="1" applyFont="1" applyFill="1" applyBorder="1" applyAlignment="1">
      <alignment horizontal="center" vertical="center"/>
    </xf>
    <xf numFmtId="0" fontId="20" fillId="9" borderId="7" xfId="727" applyFont="1" applyFill="1" applyBorder="1" applyAlignment="1">
      <alignment horizontal="center" vertical="center" wrapText="1"/>
    </xf>
    <xf numFmtId="0" fontId="20" fillId="0" borderId="3" xfId="727" applyFont="1" applyFill="1" applyBorder="1" applyAlignment="1">
      <alignment horizontal="center" vertical="center" wrapText="1"/>
    </xf>
    <xf numFmtId="0" fontId="20" fillId="9" borderId="3" xfId="734" applyFont="1" applyFill="1" applyBorder="1" applyAlignment="1">
      <alignment horizontal="center" vertical="center"/>
    </xf>
    <xf numFmtId="0" fontId="25" fillId="0" borderId="0" xfId="722" applyFont="1"/>
    <xf numFmtId="4" fontId="22" fillId="0" borderId="16" xfId="722" applyNumberFormat="1" applyFont="1" applyBorder="1"/>
    <xf numFmtId="0" fontId="21" fillId="0" borderId="16" xfId="722" applyFont="1" applyBorder="1"/>
    <xf numFmtId="4" fontId="31" fillId="0" borderId="3" xfId="722" applyNumberFormat="1" applyFont="1" applyBorder="1"/>
    <xf numFmtId="4" fontId="21" fillId="0" borderId="0" xfId="722" applyNumberFormat="1" applyFont="1" applyAlignment="1">
      <alignment wrapText="1"/>
    </xf>
    <xf numFmtId="0" fontId="22" fillId="0" borderId="1" xfId="725" applyFont="1" applyFill="1" applyBorder="1" applyAlignment="1">
      <alignment horizontal="center" vertical="center" wrapText="1"/>
    </xf>
    <xf numFmtId="0" fontId="27" fillId="0" borderId="1" xfId="725" applyFont="1" applyFill="1" applyBorder="1" applyAlignment="1">
      <alignment horizontal="center" vertical="center" wrapText="1"/>
    </xf>
    <xf numFmtId="0" fontId="22" fillId="7" borderId="1" xfId="726" applyFont="1" applyFill="1" applyBorder="1" applyAlignment="1">
      <alignment horizontal="center" vertical="center" wrapText="1"/>
    </xf>
    <xf numFmtId="165" fontId="22" fillId="7" borderId="1" xfId="726" applyNumberFormat="1" applyFont="1" applyFill="1" applyBorder="1" applyAlignment="1">
      <alignment horizontal="center" vertical="center" wrapText="1"/>
    </xf>
    <xf numFmtId="4" fontId="22" fillId="2" borderId="1" xfId="723" applyNumberFormat="1" applyFont="1" applyFill="1" applyBorder="1" applyAlignment="1">
      <alignment horizontal="center" vertical="center" wrapText="1"/>
    </xf>
    <xf numFmtId="0" fontId="22" fillId="2" borderId="1" xfId="723" applyFont="1" applyFill="1" applyBorder="1" applyAlignment="1">
      <alignment horizontal="center" vertical="center" wrapText="1"/>
    </xf>
    <xf numFmtId="0" fontId="20" fillId="0" borderId="1" xfId="725" applyFont="1" applyFill="1" applyBorder="1" applyAlignment="1">
      <alignment horizontal="center" vertical="center" wrapText="1"/>
    </xf>
    <xf numFmtId="0" fontId="20" fillId="0" borderId="1" xfId="728" applyFont="1" applyFill="1" applyBorder="1" applyAlignment="1">
      <alignment horizontal="center" vertical="center"/>
    </xf>
    <xf numFmtId="0" fontId="20" fillId="7" borderId="1" xfId="726" applyFont="1" applyFill="1" applyBorder="1" applyAlignment="1">
      <alignment horizontal="center" vertical="center"/>
    </xf>
    <xf numFmtId="14" fontId="21" fillId="7" borderId="1" xfId="726" applyNumberFormat="1" applyFont="1" applyFill="1" applyBorder="1" applyAlignment="1">
      <alignment horizontal="center" vertical="center"/>
    </xf>
    <xf numFmtId="9" fontId="21" fillId="7" borderId="1" xfId="726" applyNumberFormat="1" applyFont="1" applyFill="1" applyBorder="1" applyAlignment="1">
      <alignment horizontal="center" vertical="center"/>
    </xf>
    <xf numFmtId="1" fontId="21" fillId="7" borderId="1" xfId="729" applyNumberFormat="1" applyFont="1" applyFill="1" applyBorder="1" applyAlignment="1">
      <alignment horizontal="center" vertical="center"/>
    </xf>
    <xf numFmtId="165" fontId="21" fillId="7" borderId="1" xfId="729" applyNumberFormat="1" applyFont="1" applyFill="1" applyBorder="1" applyAlignment="1">
      <alignment horizontal="center" vertical="center"/>
    </xf>
    <xf numFmtId="4" fontId="21" fillId="2" borderId="1" xfId="723" applyNumberFormat="1" applyFont="1" applyFill="1" applyBorder="1" applyAlignment="1">
      <alignment horizontal="center" vertical="center"/>
    </xf>
    <xf numFmtId="0" fontId="20" fillId="0" borderId="1" xfId="727" applyFont="1" applyFill="1" applyBorder="1" applyAlignment="1">
      <alignment horizontal="center" vertical="center" wrapText="1"/>
    </xf>
    <xf numFmtId="4" fontId="22" fillId="0" borderId="3" xfId="722" applyNumberFormat="1" applyFont="1" applyBorder="1"/>
    <xf numFmtId="164" fontId="21" fillId="0" borderId="3" xfId="25" applyFont="1" applyBorder="1"/>
    <xf numFmtId="164" fontId="22" fillId="0" borderId="3" xfId="25" applyFont="1" applyBorder="1"/>
    <xf numFmtId="4" fontId="22" fillId="0" borderId="0" xfId="722" applyNumberFormat="1" applyFont="1" applyAlignment="1">
      <alignment horizontal="center"/>
    </xf>
    <xf numFmtId="43" fontId="29" fillId="9" borderId="3" xfId="270" applyNumberFormat="1" applyFont="1" applyFill="1" applyBorder="1" applyAlignment="1"/>
    <xf numFmtId="0" fontId="31" fillId="0" borderId="3" xfId="722" applyFont="1" applyBorder="1"/>
    <xf numFmtId="0" fontId="31" fillId="0" borderId="0" xfId="722" applyFont="1"/>
    <xf numFmtId="4" fontId="31" fillId="0" borderId="0" xfId="722" applyNumberFormat="1" applyFont="1"/>
    <xf numFmtId="0" fontId="20" fillId="9" borderId="3" xfId="725" applyFont="1" applyFill="1" applyBorder="1" applyAlignment="1">
      <alignment horizontal="center" vertical="center" wrapText="1"/>
    </xf>
    <xf numFmtId="0" fontId="20" fillId="9" borderId="3" xfId="725" applyFont="1" applyFill="1" applyBorder="1" applyAlignment="1">
      <alignment horizontal="center" vertical="center"/>
    </xf>
    <xf numFmtId="0" fontId="21" fillId="9" borderId="3" xfId="725" applyFont="1" applyFill="1" applyBorder="1" applyAlignment="1">
      <alignment horizontal="center" vertical="center"/>
    </xf>
    <xf numFmtId="0" fontId="20" fillId="9" borderId="3" xfId="734" applyFont="1" applyFill="1" applyBorder="1" applyAlignment="1">
      <alignment horizontal="center" vertical="center" wrapText="1"/>
    </xf>
    <xf numFmtId="0" fontId="21" fillId="9" borderId="3" xfId="734" applyFont="1" applyFill="1" applyBorder="1" applyAlignment="1">
      <alignment horizontal="center" vertical="center"/>
    </xf>
    <xf numFmtId="0" fontId="20" fillId="9" borderId="3" xfId="728" applyFont="1" applyFill="1" applyBorder="1" applyAlignment="1">
      <alignment horizontal="center" vertical="center"/>
    </xf>
    <xf numFmtId="0" fontId="20" fillId="9" borderId="3" xfId="735" applyFont="1" applyFill="1" applyBorder="1" applyAlignment="1">
      <alignment horizontal="center" vertical="center"/>
    </xf>
    <xf numFmtId="14" fontId="21" fillId="9" borderId="3" xfId="735" applyNumberFormat="1" applyFont="1" applyFill="1" applyBorder="1" applyAlignment="1">
      <alignment horizontal="center" vertical="center"/>
    </xf>
    <xf numFmtId="9" fontId="21" fillId="9" borderId="3" xfId="735" applyNumberFormat="1" applyFont="1" applyFill="1" applyBorder="1" applyAlignment="1">
      <alignment horizontal="center" vertical="center"/>
    </xf>
    <xf numFmtId="1" fontId="21" fillId="9" borderId="3" xfId="735" applyNumberFormat="1" applyFont="1" applyFill="1" applyBorder="1" applyAlignment="1">
      <alignment horizontal="center" vertical="center"/>
    </xf>
    <xf numFmtId="165" fontId="21" fillId="9" borderId="3" xfId="729" applyNumberFormat="1" applyFont="1" applyFill="1" applyBorder="1" applyAlignment="1">
      <alignment horizontal="center" vertical="center"/>
    </xf>
    <xf numFmtId="4" fontId="21" fillId="9" borderId="3" xfId="723" applyNumberFormat="1" applyFont="1" applyFill="1" applyBorder="1" applyAlignment="1">
      <alignment horizontal="center" vertical="center"/>
    </xf>
    <xf numFmtId="4" fontId="21" fillId="9" borderId="3" xfId="736" applyNumberFormat="1" applyFont="1" applyFill="1" applyBorder="1" applyAlignment="1">
      <alignment horizontal="center" vertical="center"/>
    </xf>
    <xf numFmtId="0" fontId="20" fillId="9" borderId="3" xfId="726" applyFont="1" applyFill="1" applyBorder="1" applyAlignment="1">
      <alignment horizontal="center" vertical="center"/>
    </xf>
    <xf numFmtId="14" fontId="21" fillId="9" borderId="3" xfId="726" applyNumberFormat="1" applyFont="1" applyFill="1" applyBorder="1" applyAlignment="1">
      <alignment horizontal="center" vertical="center"/>
    </xf>
    <xf numFmtId="9" fontId="21" fillId="9" borderId="3" xfId="726" applyNumberFormat="1" applyFont="1" applyFill="1" applyBorder="1" applyAlignment="1">
      <alignment horizontal="center" vertical="center"/>
    </xf>
    <xf numFmtId="1" fontId="21" fillId="9" borderId="3" xfId="729" applyNumberFormat="1" applyFont="1" applyFill="1" applyBorder="1" applyAlignment="1">
      <alignment horizontal="center" vertical="center"/>
    </xf>
    <xf numFmtId="4" fontId="25" fillId="9" borderId="3" xfId="736" applyNumberFormat="1" applyFont="1" applyFill="1" applyBorder="1" applyAlignment="1">
      <alignment horizontal="center" vertical="center"/>
    </xf>
    <xf numFmtId="4" fontId="25" fillId="0" borderId="3" xfId="723" applyNumberFormat="1" applyFont="1" applyFill="1" applyBorder="1" applyAlignment="1">
      <alignment horizontal="center" vertical="center"/>
    </xf>
    <xf numFmtId="0" fontId="36" fillId="9" borderId="3" xfId="52" applyFont="1" applyFill="1" applyBorder="1"/>
    <xf numFmtId="0" fontId="36" fillId="9" borderId="3" xfId="52" applyFont="1" applyFill="1" applyBorder="1" applyAlignment="1">
      <alignment horizontal="center"/>
    </xf>
    <xf numFmtId="164" fontId="36" fillId="9" borderId="3" xfId="53" applyFont="1" applyFill="1" applyBorder="1"/>
    <xf numFmtId="164" fontId="36" fillId="9" borderId="16" xfId="53" applyFont="1" applyFill="1" applyBorder="1"/>
    <xf numFmtId="164" fontId="36" fillId="9" borderId="17" xfId="25" applyFont="1" applyFill="1" applyBorder="1"/>
    <xf numFmtId="0" fontId="36" fillId="9" borderId="0" xfId="52" applyFont="1" applyFill="1"/>
    <xf numFmtId="0" fontId="0" fillId="9" borderId="0" xfId="0" applyFill="1" applyAlignment="1"/>
    <xf numFmtId="0" fontId="25" fillId="9" borderId="3" xfId="730" applyFont="1" applyFill="1" applyBorder="1" applyAlignment="1">
      <alignment horizontal="center" vertical="center"/>
    </xf>
    <xf numFmtId="0" fontId="25" fillId="9" borderId="3" xfId="725" applyFont="1" applyFill="1" applyBorder="1" applyAlignment="1">
      <alignment horizontal="center" vertical="center"/>
    </xf>
    <xf numFmtId="0" fontId="25" fillId="9" borderId="3" xfId="734" applyFont="1" applyFill="1" applyBorder="1" applyAlignment="1">
      <alignment horizontal="center" vertical="center"/>
    </xf>
    <xf numFmtId="0" fontId="21" fillId="9" borderId="0" xfId="722" applyFont="1" applyFill="1"/>
    <xf numFmtId="0" fontId="20" fillId="9" borderId="25" xfId="727" applyFont="1" applyFill="1" applyBorder="1" applyAlignment="1">
      <alignment horizontal="center" vertical="center" wrapText="1"/>
    </xf>
    <xf numFmtId="0" fontId="21" fillId="9" borderId="3" xfId="730" applyFont="1" applyFill="1" applyBorder="1" applyAlignment="1">
      <alignment horizontal="center" vertical="center"/>
    </xf>
    <xf numFmtId="0" fontId="20" fillId="9" borderId="3" xfId="730" applyFont="1" applyFill="1" applyBorder="1" applyAlignment="1">
      <alignment horizontal="center" vertical="center" wrapText="1"/>
    </xf>
    <xf numFmtId="14" fontId="25" fillId="9" borderId="3" xfId="735" applyNumberFormat="1" applyFont="1" applyFill="1" applyBorder="1" applyAlignment="1">
      <alignment horizontal="center" vertical="center"/>
    </xf>
    <xf numFmtId="16" fontId="20" fillId="9" borderId="3" xfId="735" applyNumberFormat="1" applyFont="1" applyFill="1" applyBorder="1" applyAlignment="1">
      <alignment horizontal="center" vertical="center"/>
    </xf>
    <xf numFmtId="4" fontId="25" fillId="9" borderId="3" xfId="723" applyNumberFormat="1" applyFont="1" applyFill="1" applyBorder="1" applyAlignment="1">
      <alignment horizontal="center" vertical="center"/>
    </xf>
    <xf numFmtId="4" fontId="25" fillId="9" borderId="3" xfId="732" applyNumberFormat="1" applyFont="1" applyFill="1" applyBorder="1" applyAlignment="1">
      <alignment horizontal="center" vertical="center"/>
    </xf>
    <xf numFmtId="0" fontId="20" fillId="9" borderId="0" xfId="725" applyFont="1" applyFill="1" applyBorder="1" applyAlignment="1">
      <alignment horizontal="center" vertical="center" wrapText="1"/>
    </xf>
    <xf numFmtId="0" fontId="20" fillId="9" borderId="1" xfId="725" applyFont="1" applyFill="1" applyBorder="1" applyAlignment="1">
      <alignment horizontal="center" vertical="center" wrapText="1"/>
    </xf>
    <xf numFmtId="0" fontId="20" fillId="9" borderId="0" xfId="734" applyFont="1" applyFill="1" applyBorder="1" applyAlignment="1">
      <alignment horizontal="center" vertical="center" wrapText="1"/>
    </xf>
    <xf numFmtId="0" fontId="20" fillId="9" borderId="3" xfId="727" applyFont="1" applyFill="1" applyBorder="1" applyAlignment="1">
      <alignment horizontal="center" vertical="center" wrapText="1"/>
    </xf>
    <xf numFmtId="0" fontId="20" fillId="0" borderId="3" xfId="733" applyFont="1" applyFill="1" applyBorder="1" applyAlignment="1">
      <alignment horizontal="center" vertical="center" wrapText="1"/>
    </xf>
    <xf numFmtId="0" fontId="45" fillId="9" borderId="3" xfId="727" applyFont="1" applyFill="1" applyBorder="1" applyAlignment="1">
      <alignment horizontal="center" vertical="center" wrapText="1"/>
    </xf>
    <xf numFmtId="0" fontId="20" fillId="13" borderId="3" xfId="728" applyFont="1" applyFill="1" applyBorder="1" applyAlignment="1">
      <alignment horizontal="center" vertical="center"/>
    </xf>
    <xf numFmtId="0" fontId="20" fillId="13" borderId="3" xfId="726" applyFont="1" applyFill="1" applyBorder="1" applyAlignment="1">
      <alignment horizontal="center" vertical="center"/>
    </xf>
    <xf numFmtId="14" fontId="21" fillId="13" borderId="3" xfId="726" applyNumberFormat="1" applyFont="1" applyFill="1" applyBorder="1" applyAlignment="1">
      <alignment horizontal="center" vertical="center"/>
    </xf>
    <xf numFmtId="9" fontId="21" fillId="13" borderId="3" xfId="726" applyNumberFormat="1" applyFont="1" applyFill="1" applyBorder="1" applyAlignment="1">
      <alignment horizontal="center" vertical="center"/>
    </xf>
    <xf numFmtId="165" fontId="21" fillId="13" borderId="3" xfId="729" applyNumberFormat="1" applyFont="1" applyFill="1" applyBorder="1" applyAlignment="1">
      <alignment horizontal="center" vertical="center"/>
    </xf>
    <xf numFmtId="4" fontId="25" fillId="13" borderId="3" xfId="723" applyNumberFormat="1" applyFont="1" applyFill="1" applyBorder="1" applyAlignment="1">
      <alignment horizontal="center" vertical="center"/>
    </xf>
    <xf numFmtId="4" fontId="21" fillId="13" borderId="3" xfId="723" applyNumberFormat="1" applyFont="1" applyFill="1" applyBorder="1" applyAlignment="1">
      <alignment horizontal="center" vertical="center"/>
    </xf>
    <xf numFmtId="164" fontId="9" fillId="9" borderId="3" xfId="52" applyNumberFormat="1" applyFill="1" applyBorder="1"/>
    <xf numFmtId="0" fontId="38" fillId="9" borderId="3" xfId="52" applyFont="1" applyFill="1" applyBorder="1"/>
    <xf numFmtId="1" fontId="38" fillId="9" borderId="3" xfId="52" applyNumberFormat="1" applyFont="1" applyFill="1" applyBorder="1" applyAlignment="1">
      <alignment horizontal="center" wrapText="1"/>
    </xf>
    <xf numFmtId="14" fontId="39" fillId="9" borderId="3" xfId="52" applyNumberFormat="1" applyFont="1" applyFill="1" applyBorder="1" applyAlignment="1">
      <alignment horizontal="center"/>
    </xf>
    <xf numFmtId="164" fontId="37" fillId="9" borderId="3" xfId="52" applyNumberFormat="1" applyFont="1" applyFill="1" applyBorder="1" applyAlignment="1">
      <alignment horizontal="center"/>
    </xf>
    <xf numFmtId="1" fontId="38" fillId="9" borderId="3" xfId="52" applyNumberFormat="1" applyFont="1" applyFill="1" applyBorder="1" applyAlignment="1">
      <alignment horizontal="center"/>
    </xf>
    <xf numFmtId="1" fontId="38" fillId="9" borderId="7" xfId="52" applyNumberFormat="1" applyFont="1" applyFill="1" applyBorder="1" applyAlignment="1">
      <alignment horizontal="center"/>
    </xf>
    <xf numFmtId="0" fontId="38" fillId="9" borderId="7" xfId="52" applyFont="1" applyFill="1" applyBorder="1" applyAlignment="1">
      <alignment horizontal="center"/>
    </xf>
    <xf numFmtId="0" fontId="20" fillId="9" borderId="0" xfId="730" applyFont="1" applyFill="1" applyBorder="1" applyAlignment="1">
      <alignment horizontal="center" vertical="center" wrapText="1"/>
    </xf>
    <xf numFmtId="0" fontId="20" fillId="9" borderId="3" xfId="730" applyFont="1" applyFill="1" applyBorder="1" applyAlignment="1">
      <alignment horizontal="center" vertical="center"/>
    </xf>
    <xf numFmtId="0" fontId="20" fillId="15" borderId="7" xfId="727" applyFont="1" applyFill="1" applyBorder="1" applyAlignment="1">
      <alignment horizontal="center" vertical="center" wrapText="1"/>
    </xf>
    <xf numFmtId="0" fontId="21" fillId="15" borderId="0" xfId="722" applyFont="1" applyFill="1"/>
    <xf numFmtId="0" fontId="20" fillId="16" borderId="7" xfId="727" applyFont="1" applyFill="1" applyBorder="1" applyAlignment="1">
      <alignment horizontal="center" vertical="center" wrapText="1"/>
    </xf>
    <xf numFmtId="0" fontId="21" fillId="16" borderId="0" xfId="722" applyFont="1" applyFill="1"/>
    <xf numFmtId="0" fontId="20" fillId="15" borderId="25" xfId="727" applyFont="1" applyFill="1" applyBorder="1" applyAlignment="1">
      <alignment horizontal="center" vertical="center" wrapText="1"/>
    </xf>
    <xf numFmtId="0" fontId="20" fillId="15" borderId="3" xfId="727" applyFont="1" applyFill="1" applyBorder="1" applyAlignment="1">
      <alignment horizontal="center" vertical="center" wrapText="1"/>
    </xf>
    <xf numFmtId="43" fontId="0" fillId="0" borderId="0" xfId="0" applyNumberFormat="1" applyAlignment="1"/>
    <xf numFmtId="0" fontId="45" fillId="9" borderId="3" xfId="725" applyFont="1" applyFill="1" applyBorder="1" applyAlignment="1">
      <alignment horizontal="center" vertical="center"/>
    </xf>
    <xf numFmtId="0" fontId="20" fillId="9" borderId="3" xfId="731" applyFont="1" applyFill="1" applyBorder="1" applyAlignment="1">
      <alignment horizontal="center" vertical="center"/>
    </xf>
    <xf numFmtId="14" fontId="21" fillId="9" borderId="3" xfId="731" applyNumberFormat="1" applyFont="1" applyFill="1" applyBorder="1" applyAlignment="1">
      <alignment horizontal="center" vertical="center"/>
    </xf>
    <xf numFmtId="9" fontId="21" fillId="9" borderId="3" xfId="731" applyNumberFormat="1" applyFont="1" applyFill="1" applyBorder="1" applyAlignment="1">
      <alignment horizontal="center" vertical="center"/>
    </xf>
    <xf numFmtId="1" fontId="21" fillId="9" borderId="3" xfId="731" applyNumberFormat="1" applyFont="1" applyFill="1" applyBorder="1" applyAlignment="1">
      <alignment horizontal="center" vertical="center"/>
    </xf>
    <xf numFmtId="0" fontId="45" fillId="9" borderId="3" xfId="734" applyFont="1" applyFill="1" applyBorder="1" applyAlignment="1">
      <alignment horizontal="center" vertical="center"/>
    </xf>
    <xf numFmtId="0" fontId="29" fillId="9" borderId="3" xfId="737" applyFont="1" applyFill="1" applyBorder="1" applyAlignment="1">
      <alignment horizontal="center" wrapText="1"/>
    </xf>
    <xf numFmtId="0" fontId="30" fillId="9" borderId="3" xfId="737" applyFont="1" applyFill="1" applyBorder="1" applyAlignment="1">
      <alignment horizontal="center" vertical="center" wrapText="1"/>
    </xf>
    <xf numFmtId="0" fontId="41" fillId="9" borderId="3" xfId="738" applyFont="1" applyFill="1" applyBorder="1" applyAlignment="1">
      <alignment horizontal="center" vertical="center" wrapText="1"/>
    </xf>
    <xf numFmtId="0" fontId="40" fillId="9" borderId="3" xfId="738" applyFont="1" applyFill="1" applyBorder="1" applyAlignment="1">
      <alignment horizontal="center" wrapText="1"/>
    </xf>
    <xf numFmtId="1" fontId="21" fillId="9" borderId="3" xfId="725" applyNumberFormat="1" applyFont="1" applyFill="1" applyBorder="1" applyAlignment="1">
      <alignment horizontal="center" vertical="center"/>
    </xf>
    <xf numFmtId="0" fontId="42" fillId="9" borderId="3" xfId="730" applyFont="1" applyFill="1" applyBorder="1" applyAlignment="1">
      <alignment horizontal="center" vertical="center" wrapText="1"/>
    </xf>
    <xf numFmtId="0" fontId="0" fillId="17" borderId="3" xfId="0" applyFill="1" applyBorder="1" applyAlignment="1"/>
    <xf numFmtId="164" fontId="0" fillId="17" borderId="3" xfId="25" applyFont="1" applyFill="1" applyBorder="1"/>
    <xf numFmtId="14" fontId="0" fillId="17" borderId="3" xfId="0" applyNumberFormat="1" applyFill="1" applyBorder="1" applyAlignment="1"/>
    <xf numFmtId="164" fontId="0" fillId="17" borderId="3" xfId="0" applyNumberFormat="1" applyFill="1" applyBorder="1" applyAlignment="1"/>
    <xf numFmtId="164" fontId="0" fillId="17" borderId="3" xfId="25" applyFont="1" applyFill="1" applyBorder="1" applyAlignment="1"/>
    <xf numFmtId="164" fontId="44" fillId="12" borderId="3" xfId="53" applyFont="1" applyFill="1" applyBorder="1" applyAlignment="1">
      <alignment horizontal="center" vertical="center" wrapText="1"/>
    </xf>
    <xf numFmtId="164" fontId="0" fillId="0" borderId="3" xfId="25" applyFont="1" applyBorder="1" applyAlignment="1">
      <alignment vertical="top"/>
    </xf>
    <xf numFmtId="164" fontId="57" fillId="0" borderId="3" xfId="25" applyFont="1" applyBorder="1" applyAlignment="1">
      <alignment vertical="top"/>
    </xf>
    <xf numFmtId="164" fontId="44" fillId="12" borderId="20" xfId="53" applyFont="1" applyFill="1" applyBorder="1" applyAlignment="1">
      <alignment horizontal="center" vertical="center" wrapText="1"/>
    </xf>
    <xf numFmtId="4" fontId="9" fillId="0" borderId="3" xfId="52" applyNumberFormat="1" applyBorder="1"/>
    <xf numFmtId="164" fontId="6" fillId="0" borderId="3" xfId="52" applyNumberFormat="1" applyFont="1" applyBorder="1"/>
    <xf numFmtId="164" fontId="35" fillId="0" borderId="3" xfId="52" applyNumberFormat="1" applyFont="1" applyBorder="1"/>
    <xf numFmtId="0" fontId="21" fillId="0" borderId="27" xfId="722" applyFont="1" applyBorder="1"/>
    <xf numFmtId="0" fontId="22" fillId="0" borderId="27" xfId="722" applyFont="1" applyBorder="1" applyAlignment="1">
      <alignment horizontal="center" vertical="center" wrapText="1"/>
    </xf>
    <xf numFmtId="0" fontId="21" fillId="8" borderId="27" xfId="722" applyFont="1" applyFill="1" applyBorder="1"/>
    <xf numFmtId="0" fontId="21" fillId="9" borderId="27" xfId="722" applyFont="1" applyFill="1" applyBorder="1"/>
    <xf numFmtId="0" fontId="21" fillId="15" borderId="27" xfId="722" applyFont="1" applyFill="1" applyBorder="1"/>
    <xf numFmtId="0" fontId="21" fillId="16" borderId="27" xfId="722" applyFont="1" applyFill="1" applyBorder="1"/>
    <xf numFmtId="0" fontId="21" fillId="13" borderId="27" xfId="722" applyFont="1" applyFill="1" applyBorder="1"/>
    <xf numFmtId="0" fontId="21" fillId="0" borderId="21" xfId="722" applyFont="1" applyBorder="1"/>
    <xf numFmtId="0" fontId="22" fillId="0" borderId="21" xfId="722" applyFont="1" applyBorder="1" applyAlignment="1">
      <alignment horizontal="center" vertical="center" wrapText="1"/>
    </xf>
    <xf numFmtId="0" fontId="21" fillId="8" borderId="21" xfId="722" applyFont="1" applyFill="1" applyBorder="1"/>
    <xf numFmtId="0" fontId="21" fillId="9" borderId="21" xfId="722" applyFont="1" applyFill="1" applyBorder="1"/>
    <xf numFmtId="0" fontId="21" fillId="15" borderId="21" xfId="722" applyFont="1" applyFill="1" applyBorder="1"/>
    <xf numFmtId="0" fontId="21" fillId="16" borderId="21" xfId="722" applyFont="1" applyFill="1" applyBorder="1"/>
    <xf numFmtId="0" fontId="21" fillId="13" borderId="21" xfId="722" applyFont="1" applyFill="1" applyBorder="1"/>
    <xf numFmtId="0" fontId="20" fillId="18" borderId="7" xfId="727" applyFont="1" applyFill="1" applyBorder="1" applyAlignment="1">
      <alignment horizontal="center" vertical="center" wrapText="1"/>
    </xf>
    <xf numFmtId="0" fontId="21" fillId="18" borderId="27" xfId="722" applyFont="1" applyFill="1" applyBorder="1"/>
    <xf numFmtId="0" fontId="21" fillId="18" borderId="21" xfId="722" applyFont="1" applyFill="1" applyBorder="1"/>
    <xf numFmtId="0" fontId="21" fillId="18" borderId="0" xfId="722" applyFont="1" applyFill="1"/>
    <xf numFmtId="4" fontId="9" fillId="19" borderId="3" xfId="52" applyNumberFormat="1" applyFill="1" applyBorder="1"/>
    <xf numFmtId="164" fontId="9" fillId="19" borderId="3" xfId="52" applyNumberFormat="1" applyFill="1" applyBorder="1"/>
    <xf numFmtId="164" fontId="6" fillId="19" borderId="3" xfId="52" applyNumberFormat="1" applyFont="1" applyFill="1" applyBorder="1"/>
    <xf numFmtId="164" fontId="44" fillId="12" borderId="22" xfId="53" applyFont="1" applyFill="1" applyBorder="1" applyAlignment="1">
      <alignment horizontal="center" vertical="center" wrapText="1"/>
    </xf>
    <xf numFmtId="164" fontId="1" fillId="8" borderId="23" xfId="25" applyFont="1" applyFill="1" applyBorder="1"/>
    <xf numFmtId="4" fontId="9" fillId="8" borderId="23" xfId="52" applyNumberFormat="1" applyFill="1" applyBorder="1"/>
    <xf numFmtId="164" fontId="9" fillId="0" borderId="23" xfId="52" applyNumberFormat="1" applyBorder="1"/>
    <xf numFmtId="43" fontId="0" fillId="0" borderId="0" xfId="0" applyNumberFormat="1">
      <alignment vertical="top"/>
    </xf>
    <xf numFmtId="0" fontId="36" fillId="17" borderId="15" xfId="52" applyFont="1" applyFill="1" applyBorder="1" applyAlignment="1">
      <alignment horizontal="center"/>
    </xf>
    <xf numFmtId="14" fontId="36" fillId="17" borderId="16" xfId="52" applyNumberFormat="1" applyFont="1" applyFill="1" applyBorder="1"/>
    <xf numFmtId="0" fontId="36" fillId="17" borderId="3" xfId="52" applyFont="1" applyFill="1" applyBorder="1"/>
    <xf numFmtId="164" fontId="36" fillId="17" borderId="3" xfId="53" applyFont="1" applyFill="1" applyBorder="1"/>
    <xf numFmtId="164" fontId="36" fillId="17" borderId="17" xfId="25" applyFont="1" applyFill="1" applyBorder="1"/>
    <xf numFmtId="14" fontId="22" fillId="9" borderId="0" xfId="722" applyNumberFormat="1" applyFont="1" applyFill="1"/>
    <xf numFmtId="0" fontId="22" fillId="9" borderId="4" xfId="725" applyFont="1" applyFill="1" applyBorder="1" applyAlignment="1">
      <alignment horizontal="center" vertical="center" wrapText="1"/>
    </xf>
    <xf numFmtId="0" fontId="22" fillId="9" borderId="1" xfId="725" applyFont="1" applyFill="1" applyBorder="1" applyAlignment="1">
      <alignment horizontal="center" vertical="center" wrapText="1"/>
    </xf>
    <xf numFmtId="0" fontId="20" fillId="9" borderId="1" xfId="725" applyFont="1" applyFill="1" applyBorder="1" applyAlignment="1">
      <alignment horizontal="center" vertical="center"/>
    </xf>
    <xf numFmtId="0" fontId="9" fillId="9" borderId="3" xfId="52" applyFill="1" applyBorder="1"/>
    <xf numFmtId="16" fontId="9" fillId="9" borderId="3" xfId="52" applyNumberFormat="1" applyFill="1" applyBorder="1"/>
    <xf numFmtId="164" fontId="9" fillId="9" borderId="3" xfId="53" applyFont="1" applyFill="1" applyBorder="1"/>
    <xf numFmtId="0" fontId="9" fillId="17" borderId="3" xfId="52" applyFill="1" applyBorder="1"/>
    <xf numFmtId="16" fontId="9" fillId="17" borderId="3" xfId="52" applyNumberFormat="1" applyFill="1" applyBorder="1"/>
    <xf numFmtId="164" fontId="9" fillId="17" borderId="3" xfId="53" applyFont="1" applyFill="1" applyBorder="1"/>
    <xf numFmtId="164" fontId="9" fillId="17" borderId="3" xfId="52" applyNumberFormat="1" applyFill="1" applyBorder="1"/>
    <xf numFmtId="0" fontId="21" fillId="9" borderId="1" xfId="725" applyFont="1" applyFill="1" applyBorder="1" applyAlignment="1">
      <alignment horizontal="center" vertical="center"/>
    </xf>
    <xf numFmtId="0" fontId="33" fillId="17" borderId="3" xfId="0" applyFont="1" applyFill="1" applyBorder="1" applyAlignment="1"/>
    <xf numFmtId="0" fontId="23" fillId="0" borderId="3" xfId="0" applyFont="1" applyBorder="1" applyAlignment="1"/>
    <xf numFmtId="164" fontId="23" fillId="0" borderId="3" xfId="25" applyFont="1" applyBorder="1"/>
    <xf numFmtId="14" fontId="23" fillId="0" borderId="3" xfId="0" applyNumberFormat="1" applyFont="1" applyBorder="1" applyAlignment="1"/>
    <xf numFmtId="164" fontId="23" fillId="0" borderId="3" xfId="0" applyNumberFormat="1" applyFont="1" applyBorder="1" applyAlignment="1"/>
    <xf numFmtId="164" fontId="23" fillId="0" borderId="3" xfId="25" applyFont="1" applyBorder="1" applyAlignment="1"/>
    <xf numFmtId="0" fontId="20" fillId="14" borderId="3" xfId="725" applyFont="1" applyFill="1" applyBorder="1" applyAlignment="1">
      <alignment horizontal="center" vertical="center"/>
    </xf>
    <xf numFmtId="4" fontId="21" fillId="14" borderId="3" xfId="723" applyNumberFormat="1" applyFont="1" applyFill="1" applyBorder="1" applyAlignment="1">
      <alignment horizontal="center" vertical="center"/>
    </xf>
    <xf numFmtId="0" fontId="21" fillId="14" borderId="3" xfId="725" applyFont="1" applyFill="1" applyBorder="1" applyAlignment="1">
      <alignment horizontal="center" vertical="center"/>
    </xf>
    <xf numFmtId="4" fontId="21" fillId="8" borderId="3" xfId="723" applyNumberFormat="1" applyFont="1" applyFill="1" applyBorder="1" applyAlignment="1">
      <alignment horizontal="center" vertical="center"/>
    </xf>
    <xf numFmtId="0" fontId="21" fillId="14" borderId="1" xfId="725" applyFont="1" applyFill="1" applyBorder="1" applyAlignment="1">
      <alignment horizontal="center" vertical="center"/>
    </xf>
    <xf numFmtId="4" fontId="21" fillId="14" borderId="1" xfId="723" applyNumberFormat="1" applyFont="1" applyFill="1" applyBorder="1" applyAlignment="1">
      <alignment horizontal="center" vertical="center"/>
    </xf>
    <xf numFmtId="0" fontId="20" fillId="14" borderId="3" xfId="730" applyFont="1" applyFill="1" applyBorder="1" applyAlignment="1">
      <alignment horizontal="center" vertical="center"/>
    </xf>
    <xf numFmtId="0" fontId="21" fillId="20" borderId="3" xfId="725" applyFont="1" applyFill="1" applyBorder="1" applyAlignment="1">
      <alignment horizontal="center" vertical="center"/>
    </xf>
    <xf numFmtId="0" fontId="20" fillId="20" borderId="3" xfId="725" applyFont="1" applyFill="1" applyBorder="1" applyAlignment="1">
      <alignment horizontal="center" vertical="center" wrapText="1"/>
    </xf>
    <xf numFmtId="0" fontId="20" fillId="20" borderId="3" xfId="728" applyFont="1" applyFill="1" applyBorder="1" applyAlignment="1">
      <alignment horizontal="center" vertical="center"/>
    </xf>
    <xf numFmtId="0" fontId="20" fillId="20" borderId="3" xfId="726" applyFont="1" applyFill="1" applyBorder="1" applyAlignment="1">
      <alignment horizontal="center" vertical="center"/>
    </xf>
    <xf numFmtId="14" fontId="21" fillId="20" borderId="3" xfId="726" applyNumberFormat="1" applyFont="1" applyFill="1" applyBorder="1" applyAlignment="1">
      <alignment horizontal="center" vertical="center"/>
    </xf>
    <xf numFmtId="9" fontId="21" fillId="20" borderId="3" xfId="726" applyNumberFormat="1" applyFont="1" applyFill="1" applyBorder="1" applyAlignment="1">
      <alignment horizontal="center" vertical="center"/>
    </xf>
    <xf numFmtId="1" fontId="21" fillId="20" borderId="3" xfId="729" applyNumberFormat="1" applyFont="1" applyFill="1" applyBorder="1" applyAlignment="1">
      <alignment horizontal="center" vertical="center"/>
    </xf>
    <xf numFmtId="165" fontId="21" fillId="20" borderId="3" xfId="729" applyNumberFormat="1" applyFont="1" applyFill="1" applyBorder="1" applyAlignment="1">
      <alignment horizontal="center" vertical="center"/>
    </xf>
    <xf numFmtId="4" fontId="25" fillId="20" borderId="3" xfId="723" applyNumberFormat="1" applyFont="1" applyFill="1" applyBorder="1" applyAlignment="1">
      <alignment horizontal="center" vertical="center"/>
    </xf>
    <xf numFmtId="4" fontId="21" fillId="20" borderId="3" xfId="723" applyNumberFormat="1" applyFont="1" applyFill="1" applyBorder="1" applyAlignment="1">
      <alignment horizontal="center" vertical="center"/>
    </xf>
    <xf numFmtId="14" fontId="21" fillId="8" borderId="3" xfId="726" applyNumberFormat="1" applyFont="1" applyFill="1" applyBorder="1" applyAlignment="1">
      <alignment horizontal="center" vertical="center"/>
    </xf>
    <xf numFmtId="0" fontId="36" fillId="17" borderId="3" xfId="52" applyFont="1" applyFill="1" applyBorder="1" applyAlignment="1">
      <alignment horizontal="center"/>
    </xf>
    <xf numFmtId="164" fontId="36" fillId="17" borderId="16" xfId="53" applyFont="1" applyFill="1" applyBorder="1"/>
    <xf numFmtId="0" fontId="20" fillId="17" borderId="3" xfId="725" applyFont="1" applyFill="1" applyBorder="1" applyAlignment="1">
      <alignment horizontal="center" vertical="center"/>
    </xf>
    <xf numFmtId="0" fontId="21" fillId="17" borderId="3" xfId="725" applyFont="1" applyFill="1" applyBorder="1" applyAlignment="1">
      <alignment horizontal="center" vertical="center"/>
    </xf>
    <xf numFmtId="0" fontId="20" fillId="17" borderId="3" xfId="725" applyFont="1" applyFill="1" applyBorder="1" applyAlignment="1">
      <alignment horizontal="center" vertical="center" wrapText="1"/>
    </xf>
    <xf numFmtId="0" fontId="20" fillId="17" borderId="3" xfId="728" applyFont="1" applyFill="1" applyBorder="1" applyAlignment="1">
      <alignment horizontal="center" vertical="center"/>
    </xf>
    <xf numFmtId="0" fontId="20" fillId="17" borderId="3" xfId="726" applyFont="1" applyFill="1" applyBorder="1" applyAlignment="1">
      <alignment horizontal="center" vertical="center"/>
    </xf>
    <xf numFmtId="14" fontId="21" fillId="17" borderId="3" xfId="726" applyNumberFormat="1" applyFont="1" applyFill="1" applyBorder="1" applyAlignment="1">
      <alignment horizontal="center" vertical="center"/>
    </xf>
    <xf numFmtId="9" fontId="21" fillId="17" borderId="3" xfId="726" applyNumberFormat="1" applyFont="1" applyFill="1" applyBorder="1" applyAlignment="1">
      <alignment horizontal="center" vertical="center"/>
    </xf>
    <xf numFmtId="1" fontId="21" fillId="17" borderId="3" xfId="729" applyNumberFormat="1" applyFont="1" applyFill="1" applyBorder="1" applyAlignment="1">
      <alignment horizontal="center" vertical="center"/>
    </xf>
    <xf numFmtId="165" fontId="21" fillId="17" borderId="3" xfId="729" applyNumberFormat="1" applyFont="1" applyFill="1" applyBorder="1" applyAlignment="1">
      <alignment horizontal="center" vertical="center"/>
    </xf>
    <xf numFmtId="4" fontId="25" fillId="17" borderId="3" xfId="723" applyNumberFormat="1" applyFont="1" applyFill="1" applyBorder="1" applyAlignment="1">
      <alignment horizontal="center" vertical="center"/>
    </xf>
    <xf numFmtId="4" fontId="21" fillId="17" borderId="3" xfId="723" applyNumberFormat="1" applyFont="1" applyFill="1" applyBorder="1" applyAlignment="1">
      <alignment horizontal="center" vertical="center"/>
    </xf>
    <xf numFmtId="0" fontId="20" fillId="13" borderId="1" xfId="725" applyFont="1" applyFill="1" applyBorder="1" applyAlignment="1">
      <alignment horizontal="center" vertical="center" wrapText="1"/>
    </xf>
    <xf numFmtId="0" fontId="20" fillId="21" borderId="3" xfId="725" applyFont="1" applyFill="1" applyBorder="1" applyAlignment="1">
      <alignment horizontal="center" vertical="center"/>
    </xf>
    <xf numFmtId="0" fontId="21" fillId="21" borderId="3" xfId="725" applyFont="1" applyFill="1" applyBorder="1" applyAlignment="1">
      <alignment horizontal="center" vertical="center"/>
    </xf>
    <xf numFmtId="0" fontId="20" fillId="21" borderId="3" xfId="725" applyFont="1" applyFill="1" applyBorder="1" applyAlignment="1">
      <alignment horizontal="center" vertical="center" wrapText="1"/>
    </xf>
    <xf numFmtId="0" fontId="20" fillId="21" borderId="3" xfId="728" applyFont="1" applyFill="1" applyBorder="1" applyAlignment="1">
      <alignment horizontal="center" vertical="center"/>
    </xf>
    <xf numFmtId="0" fontId="20" fillId="21" borderId="3" xfId="726" applyFont="1" applyFill="1" applyBorder="1" applyAlignment="1">
      <alignment horizontal="center" vertical="center"/>
    </xf>
    <xf numFmtId="14" fontId="21" fillId="21" borderId="3" xfId="726" applyNumberFormat="1" applyFont="1" applyFill="1" applyBorder="1" applyAlignment="1">
      <alignment horizontal="center" vertical="center"/>
    </xf>
    <xf numFmtId="9" fontId="21" fillId="21" borderId="3" xfId="726" applyNumberFormat="1" applyFont="1" applyFill="1" applyBorder="1" applyAlignment="1">
      <alignment horizontal="center" vertical="center"/>
    </xf>
    <xf numFmtId="1" fontId="21" fillId="21" borderId="3" xfId="729" applyNumberFormat="1" applyFont="1" applyFill="1" applyBorder="1" applyAlignment="1">
      <alignment horizontal="center" vertical="center"/>
    </xf>
    <xf numFmtId="165" fontId="21" fillId="21" borderId="3" xfId="729" applyNumberFormat="1" applyFont="1" applyFill="1" applyBorder="1" applyAlignment="1">
      <alignment horizontal="center" vertical="center"/>
    </xf>
    <xf numFmtId="4" fontId="25" fillId="21" borderId="3" xfId="723" applyNumberFormat="1" applyFont="1" applyFill="1" applyBorder="1" applyAlignment="1">
      <alignment horizontal="center" vertical="center"/>
    </xf>
    <xf numFmtId="4" fontId="21" fillId="21" borderId="3" xfId="723" applyNumberFormat="1" applyFont="1" applyFill="1" applyBorder="1" applyAlignment="1">
      <alignment horizontal="center" vertical="center"/>
    </xf>
    <xf numFmtId="0" fontId="20" fillId="21" borderId="3" xfId="734" applyFont="1" applyFill="1" applyBorder="1" applyAlignment="1">
      <alignment horizontal="center" vertical="center" wrapText="1"/>
    </xf>
    <xf numFmtId="0" fontId="21" fillId="21" borderId="3" xfId="734" applyFont="1" applyFill="1" applyBorder="1" applyAlignment="1">
      <alignment horizontal="center" vertical="center"/>
    </xf>
    <xf numFmtId="0" fontId="20" fillId="21" borderId="3" xfId="734" applyFont="1" applyFill="1" applyBorder="1" applyAlignment="1">
      <alignment horizontal="center" vertical="center"/>
    </xf>
    <xf numFmtId="14" fontId="21" fillId="21" borderId="3" xfId="735" applyNumberFormat="1" applyFont="1" applyFill="1" applyBorder="1" applyAlignment="1">
      <alignment horizontal="center" vertical="center"/>
    </xf>
    <xf numFmtId="9" fontId="21" fillId="21" borderId="3" xfId="735" applyNumberFormat="1" applyFont="1" applyFill="1" applyBorder="1" applyAlignment="1">
      <alignment horizontal="center" vertical="center"/>
    </xf>
    <xf numFmtId="1" fontId="21" fillId="21" borderId="3" xfId="735" applyNumberFormat="1" applyFont="1" applyFill="1" applyBorder="1" applyAlignment="1">
      <alignment horizontal="center" vertical="center"/>
    </xf>
    <xf numFmtId="4" fontId="25" fillId="21" borderId="3" xfId="736" applyNumberFormat="1" applyFont="1" applyFill="1" applyBorder="1" applyAlignment="1">
      <alignment horizontal="center" vertical="center"/>
    </xf>
    <xf numFmtId="4" fontId="21" fillId="21" borderId="3" xfId="736" applyNumberFormat="1" applyFont="1" applyFill="1" applyBorder="1" applyAlignment="1">
      <alignment horizontal="center" vertical="center"/>
    </xf>
    <xf numFmtId="0" fontId="20" fillId="21" borderId="3" xfId="735" applyFont="1" applyFill="1" applyBorder="1" applyAlignment="1">
      <alignment horizontal="center" vertical="center"/>
    </xf>
    <xf numFmtId="0" fontId="20" fillId="21" borderId="3" xfId="730" applyFont="1" applyFill="1" applyBorder="1" applyAlignment="1">
      <alignment horizontal="center" vertical="center" wrapText="1"/>
    </xf>
    <xf numFmtId="0" fontId="25" fillId="8" borderId="3" xfId="730" applyFont="1" applyFill="1" applyBorder="1" applyAlignment="1">
      <alignment horizontal="center" vertical="center"/>
    </xf>
    <xf numFmtId="14" fontId="21" fillId="8" borderId="3" xfId="731" applyNumberFormat="1" applyFont="1" applyFill="1" applyBorder="1" applyAlignment="1">
      <alignment horizontal="center" vertical="center"/>
    </xf>
    <xf numFmtId="0" fontId="20" fillId="8" borderId="3" xfId="726" applyFont="1" applyFill="1" applyBorder="1" applyAlignment="1">
      <alignment horizontal="center" vertical="center"/>
    </xf>
    <xf numFmtId="0" fontId="25" fillId="14" borderId="3" xfId="725" applyFont="1" applyFill="1" applyBorder="1" applyAlignment="1">
      <alignment horizontal="center" vertical="center"/>
    </xf>
    <xf numFmtId="0" fontId="20" fillId="14" borderId="3" xfId="734" applyFont="1" applyFill="1" applyBorder="1" applyAlignment="1">
      <alignment horizontal="center" vertical="center"/>
    </xf>
    <xf numFmtId="0" fontId="21" fillId="14" borderId="3" xfId="734" applyFont="1" applyFill="1" applyBorder="1" applyAlignment="1">
      <alignment horizontal="center" vertical="center"/>
    </xf>
    <xf numFmtId="0" fontId="21" fillId="8" borderId="3" xfId="725" applyFont="1" applyFill="1" applyBorder="1" applyAlignment="1">
      <alignment horizontal="center" vertical="center"/>
    </xf>
    <xf numFmtId="0" fontId="25" fillId="14" borderId="3" xfId="734" applyFont="1" applyFill="1" applyBorder="1" applyAlignment="1">
      <alignment horizontal="center" vertical="center"/>
    </xf>
    <xf numFmtId="0" fontId="20" fillId="0" borderId="3" xfId="730" applyFont="1" applyFill="1" applyBorder="1" applyAlignment="1">
      <alignment horizontal="center" vertical="center"/>
    </xf>
    <xf numFmtId="0" fontId="20" fillId="0" borderId="3" xfId="725" applyFont="1" applyFill="1" applyBorder="1" applyAlignment="1">
      <alignment horizontal="center" vertical="center"/>
    </xf>
    <xf numFmtId="0" fontId="21" fillId="14" borderId="3" xfId="730" applyFont="1" applyFill="1" applyBorder="1" applyAlignment="1">
      <alignment horizontal="center" vertical="center"/>
    </xf>
    <xf numFmtId="0" fontId="21" fillId="14" borderId="3" xfId="725" applyNumberFormat="1" applyFont="1" applyFill="1" applyBorder="1" applyAlignment="1">
      <alignment horizontal="center" vertical="center"/>
    </xf>
    <xf numFmtId="0" fontId="20" fillId="8" borderId="3" xfId="725" applyFont="1" applyFill="1" applyBorder="1" applyAlignment="1">
      <alignment horizontal="center" vertical="center" wrapText="1"/>
    </xf>
    <xf numFmtId="4" fontId="25" fillId="8" borderId="3" xfId="723" applyNumberFormat="1" applyFont="1" applyFill="1" applyBorder="1" applyAlignment="1">
      <alignment horizontal="center" vertical="center"/>
    </xf>
    <xf numFmtId="0" fontId="20" fillId="8" borderId="3" xfId="728" applyFont="1" applyFill="1" applyBorder="1" applyAlignment="1">
      <alignment horizontal="center" vertical="center"/>
    </xf>
    <xf numFmtId="0" fontId="43" fillId="0" borderId="3" xfId="52" applyFont="1" applyBorder="1" applyAlignment="1">
      <alignment horizontal="center" wrapText="1"/>
    </xf>
    <xf numFmtId="0" fontId="58" fillId="0" borderId="28" xfId="0" applyFont="1" applyBorder="1" applyAlignment="1">
      <alignment horizontal="center" vertical="top"/>
    </xf>
    <xf numFmtId="0" fontId="58" fillId="0" borderId="19" xfId="0" applyFont="1" applyBorder="1" applyAlignment="1">
      <alignment horizontal="center" vertical="top"/>
    </xf>
    <xf numFmtId="0" fontId="22" fillId="0" borderId="2" xfId="722" applyFont="1" applyBorder="1" applyAlignment="1">
      <alignment horizontal="center" wrapText="1"/>
    </xf>
    <xf numFmtId="4" fontId="22" fillId="0" borderId="5" xfId="722" applyNumberFormat="1" applyFont="1" applyBorder="1" applyAlignment="1">
      <alignment horizontal="center"/>
    </xf>
    <xf numFmtId="4" fontId="22" fillId="0" borderId="6" xfId="722" applyNumberFormat="1" applyFont="1" applyBorder="1" applyAlignment="1">
      <alignment horizontal="center"/>
    </xf>
    <xf numFmtId="4" fontId="22" fillId="0" borderId="7" xfId="722" applyNumberFormat="1" applyFont="1" applyBorder="1" applyAlignment="1">
      <alignment horizontal="center"/>
    </xf>
    <xf numFmtId="0" fontId="31" fillId="0" borderId="5" xfId="722" applyFont="1" applyBorder="1" applyAlignment="1">
      <alignment horizontal="center"/>
    </xf>
    <xf numFmtId="0" fontId="31" fillId="0" borderId="7" xfId="722" applyFont="1" applyBorder="1" applyAlignment="1">
      <alignment horizontal="center"/>
    </xf>
    <xf numFmtId="0" fontId="32" fillId="10" borderId="5" xfId="722" applyFont="1" applyFill="1" applyBorder="1" applyAlignment="1">
      <alignment horizontal="center"/>
    </xf>
    <xf numFmtId="0" fontId="32" fillId="10" borderId="6" xfId="722" applyFont="1" applyFill="1" applyBorder="1" applyAlignment="1">
      <alignment horizontal="center"/>
    </xf>
    <xf numFmtId="0" fontId="32" fillId="10" borderId="7" xfId="722" applyFont="1" applyFill="1" applyBorder="1" applyAlignment="1">
      <alignment horizontal="center"/>
    </xf>
    <xf numFmtId="0" fontId="31" fillId="8" borderId="5" xfId="722" applyFont="1" applyFill="1" applyBorder="1" applyAlignment="1">
      <alignment horizontal="center"/>
    </xf>
    <xf numFmtId="0" fontId="31" fillId="8" borderId="6" xfId="722" applyFont="1" applyFill="1" applyBorder="1" applyAlignment="1">
      <alignment horizontal="center"/>
    </xf>
    <xf numFmtId="0" fontId="31" fillId="8" borderId="7" xfId="722" applyFont="1" applyFill="1" applyBorder="1" applyAlignment="1">
      <alignment horizontal="center"/>
    </xf>
    <xf numFmtId="4" fontId="31" fillId="8" borderId="5" xfId="722" applyNumberFormat="1" applyFont="1" applyFill="1" applyBorder="1" applyAlignment="1">
      <alignment horizontal="center"/>
    </xf>
    <xf numFmtId="4" fontId="31" fillId="8" borderId="7" xfId="722" applyNumberFormat="1" applyFont="1" applyFill="1" applyBorder="1" applyAlignment="1">
      <alignment horizontal="center"/>
    </xf>
    <xf numFmtId="0" fontId="35" fillId="0" borderId="8" xfId="52" applyFont="1" applyBorder="1" applyAlignment="1">
      <alignment horizontal="center" vertical="center"/>
    </xf>
    <xf numFmtId="0" fontId="35" fillId="0" borderId="9" xfId="52" applyFont="1" applyBorder="1" applyAlignment="1">
      <alignment horizontal="center" vertical="center"/>
    </xf>
    <xf numFmtId="0" fontId="35" fillId="0" borderId="10" xfId="52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29" fillId="9" borderId="0" xfId="52" applyFont="1" applyFill="1" applyAlignment="1">
      <alignment horizontal="center"/>
    </xf>
    <xf numFmtId="0" fontId="34" fillId="0" borderId="5" xfId="52" applyFont="1" applyBorder="1" applyAlignment="1">
      <alignment horizontal="center"/>
    </xf>
    <xf numFmtId="0" fontId="34" fillId="0" borderId="6" xfId="52" applyFont="1" applyBorder="1" applyAlignment="1">
      <alignment horizontal="center"/>
    </xf>
    <xf numFmtId="0" fontId="34" fillId="0" borderId="7" xfId="52" applyFont="1" applyBorder="1" applyAlignment="1">
      <alignment horizontal="center"/>
    </xf>
    <xf numFmtId="1" fontId="38" fillId="0" borderId="20" xfId="52" applyNumberFormat="1" applyFont="1" applyBorder="1" applyAlignment="1">
      <alignment horizontal="center" wrapText="1"/>
    </xf>
    <xf numFmtId="1" fontId="38" fillId="0" borderId="16" xfId="52" applyNumberFormat="1" applyFont="1" applyBorder="1" applyAlignment="1">
      <alignment horizontal="center" wrapText="1"/>
    </xf>
    <xf numFmtId="0" fontId="34" fillId="0" borderId="1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4" fillId="0" borderId="3" xfId="52" applyFont="1" applyBorder="1" applyAlignment="1">
      <alignment horizontal="center"/>
    </xf>
    <xf numFmtId="0" fontId="29" fillId="9" borderId="0" xfId="52" applyFont="1" applyFill="1" applyAlignment="1">
      <alignment wrapText="1"/>
    </xf>
    <xf numFmtId="1" fontId="38" fillId="0" borderId="20" xfId="52" applyNumberFormat="1" applyFont="1" applyBorder="1" applyAlignment="1">
      <alignment horizontal="center" vertical="center" wrapText="1"/>
    </xf>
    <xf numFmtId="1" fontId="38" fillId="0" borderId="16" xfId="52" applyNumberFormat="1" applyFont="1" applyBorder="1" applyAlignment="1">
      <alignment horizontal="center" vertical="center" wrapText="1"/>
    </xf>
    <xf numFmtId="1" fontId="38" fillId="0" borderId="21" xfId="52" applyNumberFormat="1" applyFont="1" applyBorder="1" applyAlignment="1">
      <alignment horizontal="center" vertical="center" wrapText="1"/>
    </xf>
    <xf numFmtId="1" fontId="38" fillId="0" borderId="20" xfId="0" applyNumberFormat="1" applyFont="1" applyBorder="1" applyAlignment="1">
      <alignment horizontal="center" vertical="center" wrapText="1"/>
    </xf>
    <xf numFmtId="1" fontId="38" fillId="0" borderId="16" xfId="0" applyNumberFormat="1" applyFont="1" applyBorder="1" applyAlignment="1">
      <alignment horizontal="center" vertical="center" wrapText="1"/>
    </xf>
    <xf numFmtId="1" fontId="38" fillId="0" borderId="20" xfId="0" applyNumberFormat="1" applyFont="1" applyBorder="1" applyAlignment="1">
      <alignment horizontal="center" wrapText="1"/>
    </xf>
    <xf numFmtId="1" fontId="38" fillId="0" borderId="16" xfId="0" applyNumberFormat="1" applyFont="1" applyBorder="1" applyAlignment="1">
      <alignment horizontal="center" wrapText="1"/>
    </xf>
    <xf numFmtId="1" fontId="38" fillId="9" borderId="20" xfId="52" applyNumberFormat="1" applyFont="1" applyFill="1" applyBorder="1" applyAlignment="1">
      <alignment horizontal="center" wrapText="1"/>
    </xf>
    <xf numFmtId="1" fontId="38" fillId="9" borderId="21" xfId="52" applyNumberFormat="1" applyFont="1" applyFill="1" applyBorder="1" applyAlignment="1">
      <alignment horizontal="center" wrapText="1"/>
    </xf>
    <xf numFmtId="1" fontId="38" fillId="9" borderId="16" xfId="52" applyNumberFormat="1" applyFont="1" applyFill="1" applyBorder="1" applyAlignment="1">
      <alignment horizontal="center" wrapText="1"/>
    </xf>
    <xf numFmtId="0" fontId="34" fillId="0" borderId="19" xfId="89" applyFont="1" applyBorder="1" applyAlignment="1">
      <alignment horizontal="center"/>
    </xf>
    <xf numFmtId="164" fontId="34" fillId="0" borderId="5" xfId="90" applyFont="1" applyBorder="1" applyAlignment="1">
      <alignment horizontal="center"/>
    </xf>
    <xf numFmtId="164" fontId="34" fillId="0" borderId="7" xfId="90" applyFont="1" applyBorder="1" applyAlignment="1">
      <alignment horizontal="center"/>
    </xf>
  </cellXfs>
  <cellStyles count="739">
    <cellStyle name="20% - Accent4 2" xfId="18" xr:uid="{00000000-0005-0000-0000-000000000000}"/>
    <cellStyle name="20% - Accent4 2 2" xfId="46" xr:uid="{00000000-0005-0000-0000-000001000000}"/>
    <cellStyle name="20% - Accent4 2 2 2" xfId="138" xr:uid="{00000000-0005-0000-0000-000002000000}"/>
    <cellStyle name="20% - Accent4 2 2 2 2" xfId="321" xr:uid="{00000000-0005-0000-0000-000003000000}"/>
    <cellStyle name="20% - Accent4 2 2 2 3" xfId="590" xr:uid="{00000000-0005-0000-0000-000004000000}"/>
    <cellStyle name="20% - Accent4 2 2 2 3 2" xfId="734" xr:uid="{00000000-0005-0000-0000-000005000000}"/>
    <cellStyle name="20% - Accent4 2 2 3" xfId="412" xr:uid="{00000000-0005-0000-0000-000006000000}"/>
    <cellStyle name="20% - Accent4 2 2 3 2" xfId="681" xr:uid="{00000000-0005-0000-0000-000007000000}"/>
    <cellStyle name="20% - Accent4 2 2 4" xfId="229" xr:uid="{00000000-0005-0000-0000-000008000000}"/>
    <cellStyle name="20% - Accent4 2 2 5" xfId="499" xr:uid="{00000000-0005-0000-0000-000009000000}"/>
    <cellStyle name="20% - Accent4 2 2 6" xfId="730" xr:uid="{00000000-0005-0000-0000-00000A000000}"/>
    <cellStyle name="20% - Accent4 2 3" xfId="75" xr:uid="{00000000-0005-0000-0000-00000B000000}"/>
    <cellStyle name="20% - Accent4 2 3 2" xfId="167" xr:uid="{00000000-0005-0000-0000-00000C000000}"/>
    <cellStyle name="20% - Accent4 2 3 2 2" xfId="350" xr:uid="{00000000-0005-0000-0000-00000D000000}"/>
    <cellStyle name="20% - Accent4 2 3 2 3" xfId="619" xr:uid="{00000000-0005-0000-0000-00000E000000}"/>
    <cellStyle name="20% - Accent4 2 3 3" xfId="441" xr:uid="{00000000-0005-0000-0000-00000F000000}"/>
    <cellStyle name="20% - Accent4 2 3 3 2" xfId="710" xr:uid="{00000000-0005-0000-0000-000010000000}"/>
    <cellStyle name="20% - Accent4 2 3 4" xfId="258" xr:uid="{00000000-0005-0000-0000-000011000000}"/>
    <cellStyle name="20% - Accent4 2 3 5" xfId="528" xr:uid="{00000000-0005-0000-0000-000012000000}"/>
    <cellStyle name="20% - Accent4 2 4" xfId="111" xr:uid="{00000000-0005-0000-0000-000013000000}"/>
    <cellStyle name="20% - Accent4 2 4 2" xfId="294" xr:uid="{00000000-0005-0000-0000-000014000000}"/>
    <cellStyle name="20% - Accent4 2 4 3" xfId="563" xr:uid="{00000000-0005-0000-0000-000015000000}"/>
    <cellStyle name="20% - Accent4 2 5" xfId="385" xr:uid="{00000000-0005-0000-0000-000016000000}"/>
    <cellStyle name="20% - Accent4 2 5 2" xfId="654" xr:uid="{00000000-0005-0000-0000-000017000000}"/>
    <cellStyle name="20% - Accent4 2 6" xfId="202" xr:uid="{00000000-0005-0000-0000-000018000000}"/>
    <cellStyle name="20% - Accent4 2 7" xfId="472" xr:uid="{00000000-0005-0000-0000-000019000000}"/>
    <cellStyle name="20% - Accent4 2 8" xfId="728" xr:uid="{00000000-0005-0000-0000-00001A000000}"/>
    <cellStyle name="20% - Accent4 3" xfId="28" xr:uid="{00000000-0005-0000-0000-00001B000000}"/>
    <cellStyle name="20% - Accent4 3 2" xfId="120" xr:uid="{00000000-0005-0000-0000-00001C000000}"/>
    <cellStyle name="20% - Accent4 3 2 2" xfId="303" xr:uid="{00000000-0005-0000-0000-00001D000000}"/>
    <cellStyle name="20% - Accent4 3 2 3" xfId="572" xr:uid="{00000000-0005-0000-0000-00001E000000}"/>
    <cellStyle name="20% - Accent4 3 3" xfId="394" xr:uid="{00000000-0005-0000-0000-00001F000000}"/>
    <cellStyle name="20% - Accent4 3 3 2" xfId="663" xr:uid="{00000000-0005-0000-0000-000020000000}"/>
    <cellStyle name="20% - Accent4 3 4" xfId="211" xr:uid="{00000000-0005-0000-0000-000021000000}"/>
    <cellStyle name="20% - Accent4 3 5" xfId="481" xr:uid="{00000000-0005-0000-0000-000022000000}"/>
    <cellStyle name="20% - Accent4 4" xfId="57" xr:uid="{00000000-0005-0000-0000-000023000000}"/>
    <cellStyle name="20% - Accent4 4 2" xfId="149" xr:uid="{00000000-0005-0000-0000-000024000000}"/>
    <cellStyle name="20% - Accent4 4 2 2" xfId="332" xr:uid="{00000000-0005-0000-0000-000025000000}"/>
    <cellStyle name="20% - Accent4 4 2 3" xfId="601" xr:uid="{00000000-0005-0000-0000-000026000000}"/>
    <cellStyle name="20% - Accent4 4 3" xfId="423" xr:uid="{00000000-0005-0000-0000-000027000000}"/>
    <cellStyle name="20% - Accent4 4 3 2" xfId="692" xr:uid="{00000000-0005-0000-0000-000028000000}"/>
    <cellStyle name="20% - Accent4 4 4" xfId="240" xr:uid="{00000000-0005-0000-0000-000029000000}"/>
    <cellStyle name="20% - Accent4 4 5" xfId="510" xr:uid="{00000000-0005-0000-0000-00002A000000}"/>
    <cellStyle name="20% - Accent4 5" xfId="93" xr:uid="{00000000-0005-0000-0000-00002B000000}"/>
    <cellStyle name="20% - Accent4 5 2" xfId="276" xr:uid="{00000000-0005-0000-0000-00002C000000}"/>
    <cellStyle name="20% - Accent4 5 3" xfId="545" xr:uid="{00000000-0005-0000-0000-00002D000000}"/>
    <cellStyle name="20% - Accent4 6" xfId="367" xr:uid="{00000000-0005-0000-0000-00002E000000}"/>
    <cellStyle name="20% - Accent4 6 2" xfId="636" xr:uid="{00000000-0005-0000-0000-00002F000000}"/>
    <cellStyle name="20% - Accent4 7" xfId="184" xr:uid="{00000000-0005-0000-0000-000030000000}"/>
    <cellStyle name="20% - Accent4 8" xfId="454" xr:uid="{00000000-0005-0000-0000-000031000000}"/>
    <cellStyle name="20% - Accent4 9" xfId="725" xr:uid="{00000000-0005-0000-0000-000032000000}"/>
    <cellStyle name="40% - Accent3 2" xfId="19" xr:uid="{00000000-0005-0000-0000-000033000000}"/>
    <cellStyle name="40% - Accent3 2 2" xfId="47" xr:uid="{00000000-0005-0000-0000-000034000000}"/>
    <cellStyle name="40% - Accent3 2 2 2" xfId="139" xr:uid="{00000000-0005-0000-0000-000035000000}"/>
    <cellStyle name="40% - Accent3 2 2 2 2" xfId="322" xr:uid="{00000000-0005-0000-0000-000036000000}"/>
    <cellStyle name="40% - Accent3 2 2 2 3" xfId="591" xr:uid="{00000000-0005-0000-0000-000037000000}"/>
    <cellStyle name="40% - Accent3 2 2 2 3 2" xfId="735" xr:uid="{00000000-0005-0000-0000-000038000000}"/>
    <cellStyle name="40% - Accent3 2 2 3" xfId="413" xr:uid="{00000000-0005-0000-0000-000039000000}"/>
    <cellStyle name="40% - Accent3 2 2 3 2" xfId="682" xr:uid="{00000000-0005-0000-0000-00003A000000}"/>
    <cellStyle name="40% - Accent3 2 2 4" xfId="230" xr:uid="{00000000-0005-0000-0000-00003B000000}"/>
    <cellStyle name="40% - Accent3 2 2 5" xfId="500" xr:uid="{00000000-0005-0000-0000-00003C000000}"/>
    <cellStyle name="40% - Accent3 2 2 6" xfId="731" xr:uid="{00000000-0005-0000-0000-00003D000000}"/>
    <cellStyle name="40% - Accent3 2 3" xfId="76" xr:uid="{00000000-0005-0000-0000-00003E000000}"/>
    <cellStyle name="40% - Accent3 2 3 2" xfId="168" xr:uid="{00000000-0005-0000-0000-00003F000000}"/>
    <cellStyle name="40% - Accent3 2 3 2 2" xfId="351" xr:uid="{00000000-0005-0000-0000-000040000000}"/>
    <cellStyle name="40% - Accent3 2 3 2 3" xfId="620" xr:uid="{00000000-0005-0000-0000-000041000000}"/>
    <cellStyle name="40% - Accent3 2 3 3" xfId="442" xr:uid="{00000000-0005-0000-0000-000042000000}"/>
    <cellStyle name="40% - Accent3 2 3 3 2" xfId="711" xr:uid="{00000000-0005-0000-0000-000043000000}"/>
    <cellStyle name="40% - Accent3 2 3 4" xfId="259" xr:uid="{00000000-0005-0000-0000-000044000000}"/>
    <cellStyle name="40% - Accent3 2 3 5" xfId="529" xr:uid="{00000000-0005-0000-0000-000045000000}"/>
    <cellStyle name="40% - Accent3 2 4" xfId="112" xr:uid="{00000000-0005-0000-0000-000046000000}"/>
    <cellStyle name="40% - Accent3 2 4 2" xfId="295" xr:uid="{00000000-0005-0000-0000-000047000000}"/>
    <cellStyle name="40% - Accent3 2 4 3" xfId="564" xr:uid="{00000000-0005-0000-0000-000048000000}"/>
    <cellStyle name="40% - Accent3 2 5" xfId="386" xr:uid="{00000000-0005-0000-0000-000049000000}"/>
    <cellStyle name="40% - Accent3 2 5 2" xfId="655" xr:uid="{00000000-0005-0000-0000-00004A000000}"/>
    <cellStyle name="40% - Accent3 2 6" xfId="203" xr:uid="{00000000-0005-0000-0000-00004B000000}"/>
    <cellStyle name="40% - Accent3 2 7" xfId="473" xr:uid="{00000000-0005-0000-0000-00004C000000}"/>
    <cellStyle name="40% - Accent3 2 8" xfId="729" xr:uid="{00000000-0005-0000-0000-00004D000000}"/>
    <cellStyle name="40% - Accent3 3" xfId="27" xr:uid="{00000000-0005-0000-0000-00004E000000}"/>
    <cellStyle name="40% - Accent3 3 2" xfId="119" xr:uid="{00000000-0005-0000-0000-00004F000000}"/>
    <cellStyle name="40% - Accent3 3 2 2" xfId="302" xr:uid="{00000000-0005-0000-0000-000050000000}"/>
    <cellStyle name="40% - Accent3 3 2 3" xfId="571" xr:uid="{00000000-0005-0000-0000-000051000000}"/>
    <cellStyle name="40% - Accent3 3 3" xfId="393" xr:uid="{00000000-0005-0000-0000-000052000000}"/>
    <cellStyle name="40% - Accent3 3 3 2" xfId="662" xr:uid="{00000000-0005-0000-0000-000053000000}"/>
    <cellStyle name="40% - Accent3 3 4" xfId="210" xr:uid="{00000000-0005-0000-0000-000054000000}"/>
    <cellStyle name="40% - Accent3 3 5" xfId="480" xr:uid="{00000000-0005-0000-0000-000055000000}"/>
    <cellStyle name="40% - Accent3 4" xfId="56" xr:uid="{00000000-0005-0000-0000-000056000000}"/>
    <cellStyle name="40% - Accent3 4 2" xfId="148" xr:uid="{00000000-0005-0000-0000-000057000000}"/>
    <cellStyle name="40% - Accent3 4 2 2" xfId="331" xr:uid="{00000000-0005-0000-0000-000058000000}"/>
    <cellStyle name="40% - Accent3 4 2 3" xfId="600" xr:uid="{00000000-0005-0000-0000-000059000000}"/>
    <cellStyle name="40% - Accent3 4 3" xfId="422" xr:uid="{00000000-0005-0000-0000-00005A000000}"/>
    <cellStyle name="40% - Accent3 4 3 2" xfId="691" xr:uid="{00000000-0005-0000-0000-00005B000000}"/>
    <cellStyle name="40% - Accent3 4 4" xfId="239" xr:uid="{00000000-0005-0000-0000-00005C000000}"/>
    <cellStyle name="40% - Accent3 4 5" xfId="509" xr:uid="{00000000-0005-0000-0000-00005D000000}"/>
    <cellStyle name="40% - Accent3 5" xfId="92" xr:uid="{00000000-0005-0000-0000-00005E000000}"/>
    <cellStyle name="40% - Accent3 5 2" xfId="275" xr:uid="{00000000-0005-0000-0000-00005F000000}"/>
    <cellStyle name="40% - Accent3 5 3" xfId="544" xr:uid="{00000000-0005-0000-0000-000060000000}"/>
    <cellStyle name="40% - Accent3 6" xfId="366" xr:uid="{00000000-0005-0000-0000-000061000000}"/>
    <cellStyle name="40% - Accent3 6 2" xfId="635" xr:uid="{00000000-0005-0000-0000-000062000000}"/>
    <cellStyle name="40% - Accent3 7" xfId="183" xr:uid="{00000000-0005-0000-0000-000063000000}"/>
    <cellStyle name="40% - Accent3 8" xfId="453" xr:uid="{00000000-0005-0000-0000-000064000000}"/>
    <cellStyle name="40% - Accent3 9" xfId="726" xr:uid="{00000000-0005-0000-0000-000065000000}"/>
    <cellStyle name="40% - Accent5 2" xfId="20" xr:uid="{00000000-0005-0000-0000-000066000000}"/>
    <cellStyle name="40% - Accent5 2 2" xfId="48" xr:uid="{00000000-0005-0000-0000-000067000000}"/>
    <cellStyle name="40% - Accent5 2 2 2" xfId="140" xr:uid="{00000000-0005-0000-0000-000068000000}"/>
    <cellStyle name="40% - Accent5 2 2 2 2" xfId="323" xr:uid="{00000000-0005-0000-0000-000069000000}"/>
    <cellStyle name="40% - Accent5 2 2 2 3" xfId="592" xr:uid="{00000000-0005-0000-0000-00006A000000}"/>
    <cellStyle name="40% - Accent5 2 2 2 3 2" xfId="736" xr:uid="{00000000-0005-0000-0000-00006B000000}"/>
    <cellStyle name="40% - Accent5 2 2 3" xfId="414" xr:uid="{00000000-0005-0000-0000-00006C000000}"/>
    <cellStyle name="40% - Accent5 2 2 3 2" xfId="683" xr:uid="{00000000-0005-0000-0000-00006D000000}"/>
    <cellStyle name="40% - Accent5 2 2 4" xfId="231" xr:uid="{00000000-0005-0000-0000-00006E000000}"/>
    <cellStyle name="40% - Accent5 2 2 5" xfId="501" xr:uid="{00000000-0005-0000-0000-00006F000000}"/>
    <cellStyle name="40% - Accent5 2 2 6" xfId="732" xr:uid="{00000000-0005-0000-0000-000070000000}"/>
    <cellStyle name="40% - Accent5 2 3" xfId="77" xr:uid="{00000000-0005-0000-0000-000071000000}"/>
    <cellStyle name="40% - Accent5 2 3 2" xfId="169" xr:uid="{00000000-0005-0000-0000-000072000000}"/>
    <cellStyle name="40% - Accent5 2 3 2 2" xfId="352" xr:uid="{00000000-0005-0000-0000-000073000000}"/>
    <cellStyle name="40% - Accent5 2 3 2 3" xfId="621" xr:uid="{00000000-0005-0000-0000-000074000000}"/>
    <cellStyle name="40% - Accent5 2 3 3" xfId="443" xr:uid="{00000000-0005-0000-0000-000075000000}"/>
    <cellStyle name="40% - Accent5 2 3 3 2" xfId="712" xr:uid="{00000000-0005-0000-0000-000076000000}"/>
    <cellStyle name="40% - Accent5 2 3 4" xfId="260" xr:uid="{00000000-0005-0000-0000-000077000000}"/>
    <cellStyle name="40% - Accent5 2 3 5" xfId="530" xr:uid="{00000000-0005-0000-0000-000078000000}"/>
    <cellStyle name="40% - Accent5 2 4" xfId="113" xr:uid="{00000000-0005-0000-0000-000079000000}"/>
    <cellStyle name="40% - Accent5 2 4 2" xfId="296" xr:uid="{00000000-0005-0000-0000-00007A000000}"/>
    <cellStyle name="40% - Accent5 2 4 3" xfId="565" xr:uid="{00000000-0005-0000-0000-00007B000000}"/>
    <cellStyle name="40% - Accent5 2 5" xfId="387" xr:uid="{00000000-0005-0000-0000-00007C000000}"/>
    <cellStyle name="40% - Accent5 2 5 2" xfId="656" xr:uid="{00000000-0005-0000-0000-00007D000000}"/>
    <cellStyle name="40% - Accent5 2 6" xfId="204" xr:uid="{00000000-0005-0000-0000-00007E000000}"/>
    <cellStyle name="40% - Accent5 2 7" xfId="474" xr:uid="{00000000-0005-0000-0000-00007F000000}"/>
    <cellStyle name="40% - Accent5 2 8" xfId="723" xr:uid="{00000000-0005-0000-0000-000080000000}"/>
    <cellStyle name="40% - Accent5 3" xfId="29" xr:uid="{00000000-0005-0000-0000-000081000000}"/>
    <cellStyle name="40% - Accent5 3 2" xfId="121" xr:uid="{00000000-0005-0000-0000-000082000000}"/>
    <cellStyle name="40% - Accent5 3 2 2" xfId="304" xr:uid="{00000000-0005-0000-0000-000083000000}"/>
    <cellStyle name="40% - Accent5 3 2 3" xfId="573" xr:uid="{00000000-0005-0000-0000-000084000000}"/>
    <cellStyle name="40% - Accent5 3 3" xfId="395" xr:uid="{00000000-0005-0000-0000-000085000000}"/>
    <cellStyle name="40% - Accent5 3 3 2" xfId="664" xr:uid="{00000000-0005-0000-0000-000086000000}"/>
    <cellStyle name="40% - Accent5 3 4" xfId="212" xr:uid="{00000000-0005-0000-0000-000087000000}"/>
    <cellStyle name="40% - Accent5 3 5" xfId="482" xr:uid="{00000000-0005-0000-0000-000088000000}"/>
    <cellStyle name="40% - Accent5 4" xfId="58" xr:uid="{00000000-0005-0000-0000-000089000000}"/>
    <cellStyle name="40% - Accent5 4 2" xfId="150" xr:uid="{00000000-0005-0000-0000-00008A000000}"/>
    <cellStyle name="40% - Accent5 4 2 2" xfId="333" xr:uid="{00000000-0005-0000-0000-00008B000000}"/>
    <cellStyle name="40% - Accent5 4 2 3" xfId="602" xr:uid="{00000000-0005-0000-0000-00008C000000}"/>
    <cellStyle name="40% - Accent5 4 3" xfId="424" xr:uid="{00000000-0005-0000-0000-00008D000000}"/>
    <cellStyle name="40% - Accent5 4 3 2" xfId="693" xr:uid="{00000000-0005-0000-0000-00008E000000}"/>
    <cellStyle name="40% - Accent5 4 4" xfId="241" xr:uid="{00000000-0005-0000-0000-00008F000000}"/>
    <cellStyle name="40% - Accent5 4 5" xfId="511" xr:uid="{00000000-0005-0000-0000-000090000000}"/>
    <cellStyle name="40% - Accent5 5" xfId="94" xr:uid="{00000000-0005-0000-0000-000091000000}"/>
    <cellStyle name="40% - Accent5 5 2" xfId="277" xr:uid="{00000000-0005-0000-0000-000092000000}"/>
    <cellStyle name="40% - Accent5 5 3" xfId="546" xr:uid="{00000000-0005-0000-0000-000093000000}"/>
    <cellStyle name="40% - Accent5 6" xfId="368" xr:uid="{00000000-0005-0000-0000-000094000000}"/>
    <cellStyle name="40% - Accent5 6 2" xfId="637" xr:uid="{00000000-0005-0000-0000-000095000000}"/>
    <cellStyle name="40% - Accent5 7" xfId="185" xr:uid="{00000000-0005-0000-0000-000096000000}"/>
    <cellStyle name="40% - Accent5 8" xfId="455" xr:uid="{00000000-0005-0000-0000-000097000000}"/>
    <cellStyle name="40% - Accent6 2" xfId="21" xr:uid="{00000000-0005-0000-0000-000098000000}"/>
    <cellStyle name="40% - Accent6 2 2" xfId="49" xr:uid="{00000000-0005-0000-0000-000099000000}"/>
    <cellStyle name="40% - Accent6 2 2 2" xfId="141" xr:uid="{00000000-0005-0000-0000-00009A000000}"/>
    <cellStyle name="40% - Accent6 2 2 2 2" xfId="324" xr:uid="{00000000-0005-0000-0000-00009B000000}"/>
    <cellStyle name="40% - Accent6 2 2 2 3" xfId="593" xr:uid="{00000000-0005-0000-0000-00009C000000}"/>
    <cellStyle name="40% - Accent6 2 2 3" xfId="415" xr:uid="{00000000-0005-0000-0000-00009D000000}"/>
    <cellStyle name="40% - Accent6 2 2 3 2" xfId="684" xr:uid="{00000000-0005-0000-0000-00009E000000}"/>
    <cellStyle name="40% - Accent6 2 2 4" xfId="232" xr:uid="{00000000-0005-0000-0000-00009F000000}"/>
    <cellStyle name="40% - Accent6 2 2 5" xfId="502" xr:uid="{00000000-0005-0000-0000-0000A0000000}"/>
    <cellStyle name="40% - Accent6 2 2 6" xfId="733" xr:uid="{00000000-0005-0000-0000-0000A1000000}"/>
    <cellStyle name="40% - Accent6 2 3" xfId="78" xr:uid="{00000000-0005-0000-0000-0000A2000000}"/>
    <cellStyle name="40% - Accent6 2 3 2" xfId="170" xr:uid="{00000000-0005-0000-0000-0000A3000000}"/>
    <cellStyle name="40% - Accent6 2 3 2 2" xfId="353" xr:uid="{00000000-0005-0000-0000-0000A4000000}"/>
    <cellStyle name="40% - Accent6 2 3 2 3" xfId="622" xr:uid="{00000000-0005-0000-0000-0000A5000000}"/>
    <cellStyle name="40% - Accent6 2 3 3" xfId="444" xr:uid="{00000000-0005-0000-0000-0000A6000000}"/>
    <cellStyle name="40% - Accent6 2 3 3 2" xfId="713" xr:uid="{00000000-0005-0000-0000-0000A7000000}"/>
    <cellStyle name="40% - Accent6 2 3 4" xfId="261" xr:uid="{00000000-0005-0000-0000-0000A8000000}"/>
    <cellStyle name="40% - Accent6 2 3 5" xfId="531" xr:uid="{00000000-0005-0000-0000-0000A9000000}"/>
    <cellStyle name="40% - Accent6 2 4" xfId="114" xr:uid="{00000000-0005-0000-0000-0000AA000000}"/>
    <cellStyle name="40% - Accent6 2 4 2" xfId="297" xr:uid="{00000000-0005-0000-0000-0000AB000000}"/>
    <cellStyle name="40% - Accent6 2 4 3" xfId="566" xr:uid="{00000000-0005-0000-0000-0000AC000000}"/>
    <cellStyle name="40% - Accent6 2 5" xfId="388" xr:uid="{00000000-0005-0000-0000-0000AD000000}"/>
    <cellStyle name="40% - Accent6 2 5 2" xfId="657" xr:uid="{00000000-0005-0000-0000-0000AE000000}"/>
    <cellStyle name="40% - Accent6 2 6" xfId="205" xr:uid="{00000000-0005-0000-0000-0000AF000000}"/>
    <cellStyle name="40% - Accent6 2 7" xfId="475" xr:uid="{00000000-0005-0000-0000-0000B0000000}"/>
    <cellStyle name="40% - Accent6 3" xfId="30" xr:uid="{00000000-0005-0000-0000-0000B1000000}"/>
    <cellStyle name="40% - Accent6 3 2" xfId="122" xr:uid="{00000000-0005-0000-0000-0000B2000000}"/>
    <cellStyle name="40% - Accent6 3 2 2" xfId="305" xr:uid="{00000000-0005-0000-0000-0000B3000000}"/>
    <cellStyle name="40% - Accent6 3 2 3" xfId="574" xr:uid="{00000000-0005-0000-0000-0000B4000000}"/>
    <cellStyle name="40% - Accent6 3 3" xfId="396" xr:uid="{00000000-0005-0000-0000-0000B5000000}"/>
    <cellStyle name="40% - Accent6 3 3 2" xfId="665" xr:uid="{00000000-0005-0000-0000-0000B6000000}"/>
    <cellStyle name="40% - Accent6 3 4" xfId="213" xr:uid="{00000000-0005-0000-0000-0000B7000000}"/>
    <cellStyle name="40% - Accent6 3 5" xfId="483" xr:uid="{00000000-0005-0000-0000-0000B8000000}"/>
    <cellStyle name="40% - Accent6 4" xfId="59" xr:uid="{00000000-0005-0000-0000-0000B9000000}"/>
    <cellStyle name="40% - Accent6 4 2" xfId="151" xr:uid="{00000000-0005-0000-0000-0000BA000000}"/>
    <cellStyle name="40% - Accent6 4 2 2" xfId="334" xr:uid="{00000000-0005-0000-0000-0000BB000000}"/>
    <cellStyle name="40% - Accent6 4 2 3" xfId="603" xr:uid="{00000000-0005-0000-0000-0000BC000000}"/>
    <cellStyle name="40% - Accent6 4 3" xfId="425" xr:uid="{00000000-0005-0000-0000-0000BD000000}"/>
    <cellStyle name="40% - Accent6 4 3 2" xfId="694" xr:uid="{00000000-0005-0000-0000-0000BE000000}"/>
    <cellStyle name="40% - Accent6 4 4" xfId="242" xr:uid="{00000000-0005-0000-0000-0000BF000000}"/>
    <cellStyle name="40% - Accent6 4 5" xfId="512" xr:uid="{00000000-0005-0000-0000-0000C0000000}"/>
    <cellStyle name="40% - Accent6 5" xfId="95" xr:uid="{00000000-0005-0000-0000-0000C1000000}"/>
    <cellStyle name="40% - Accent6 5 2" xfId="278" xr:uid="{00000000-0005-0000-0000-0000C2000000}"/>
    <cellStyle name="40% - Accent6 5 3" xfId="547" xr:uid="{00000000-0005-0000-0000-0000C3000000}"/>
    <cellStyle name="40% - Accent6 6" xfId="369" xr:uid="{00000000-0005-0000-0000-0000C4000000}"/>
    <cellStyle name="40% - Accent6 6 2" xfId="638" xr:uid="{00000000-0005-0000-0000-0000C5000000}"/>
    <cellStyle name="40% - Accent6 7" xfId="186" xr:uid="{00000000-0005-0000-0000-0000C6000000}"/>
    <cellStyle name="40% - Accent6 8" xfId="456" xr:uid="{00000000-0005-0000-0000-0000C7000000}"/>
    <cellStyle name="40% - Accent6 9" xfId="727" xr:uid="{00000000-0005-0000-0000-0000C8000000}"/>
    <cellStyle name="Comma" xfId="25" builtinId="3"/>
    <cellStyle name="Comma 10" xfId="90" xr:uid="{00000000-0005-0000-0000-0000CA000000}"/>
    <cellStyle name="Comma 10 2" xfId="181" xr:uid="{00000000-0005-0000-0000-0000CB000000}"/>
    <cellStyle name="Comma 10 2 2" xfId="364" xr:uid="{00000000-0005-0000-0000-0000CC000000}"/>
    <cellStyle name="Comma 10 2 3" xfId="633" xr:uid="{00000000-0005-0000-0000-0000CD000000}"/>
    <cellStyle name="Comma 10 3" xfId="273" xr:uid="{00000000-0005-0000-0000-0000CE000000}"/>
    <cellStyle name="Comma 10 4" xfId="542" xr:uid="{00000000-0005-0000-0000-0000CF000000}"/>
    <cellStyle name="Comma 11" xfId="117" xr:uid="{00000000-0005-0000-0000-0000D0000000}"/>
    <cellStyle name="Comma 11 2" xfId="300" xr:uid="{00000000-0005-0000-0000-0000D1000000}"/>
    <cellStyle name="Comma 11 3" xfId="569" xr:uid="{00000000-0005-0000-0000-0000D2000000}"/>
    <cellStyle name="Comma 12" xfId="391" xr:uid="{00000000-0005-0000-0000-0000D3000000}"/>
    <cellStyle name="Comma 12 2" xfId="660" xr:uid="{00000000-0005-0000-0000-0000D4000000}"/>
    <cellStyle name="Comma 13" xfId="208" xr:uid="{00000000-0005-0000-0000-0000D5000000}"/>
    <cellStyle name="Comma 14" xfId="478" xr:uid="{00000000-0005-0000-0000-0000D6000000}"/>
    <cellStyle name="Comma 2" xfId="3" xr:uid="{00000000-0005-0000-0000-0000D7000000}"/>
    <cellStyle name="Comma 2 2" xfId="15" xr:uid="{00000000-0005-0000-0000-0000D8000000}"/>
    <cellStyle name="Comma 2 2 2" xfId="43" xr:uid="{00000000-0005-0000-0000-0000D9000000}"/>
    <cellStyle name="Comma 2 2 2 2" xfId="135" xr:uid="{00000000-0005-0000-0000-0000DA000000}"/>
    <cellStyle name="Comma 2 2 2 2 2" xfId="318" xr:uid="{00000000-0005-0000-0000-0000DB000000}"/>
    <cellStyle name="Comma 2 2 2 2 3" xfId="587" xr:uid="{00000000-0005-0000-0000-0000DC000000}"/>
    <cellStyle name="Comma 2 2 2 3" xfId="409" xr:uid="{00000000-0005-0000-0000-0000DD000000}"/>
    <cellStyle name="Comma 2 2 2 3 2" xfId="678" xr:uid="{00000000-0005-0000-0000-0000DE000000}"/>
    <cellStyle name="Comma 2 2 2 4" xfId="226" xr:uid="{00000000-0005-0000-0000-0000DF000000}"/>
    <cellStyle name="Comma 2 2 2 5" xfId="496" xr:uid="{00000000-0005-0000-0000-0000E0000000}"/>
    <cellStyle name="Comma 2 2 3" xfId="72" xr:uid="{00000000-0005-0000-0000-0000E1000000}"/>
    <cellStyle name="Comma 2 2 3 2" xfId="164" xr:uid="{00000000-0005-0000-0000-0000E2000000}"/>
    <cellStyle name="Comma 2 2 3 2 2" xfId="347" xr:uid="{00000000-0005-0000-0000-0000E3000000}"/>
    <cellStyle name="Comma 2 2 3 2 3" xfId="616" xr:uid="{00000000-0005-0000-0000-0000E4000000}"/>
    <cellStyle name="Comma 2 2 3 3" xfId="438" xr:uid="{00000000-0005-0000-0000-0000E5000000}"/>
    <cellStyle name="Comma 2 2 3 3 2" xfId="707" xr:uid="{00000000-0005-0000-0000-0000E6000000}"/>
    <cellStyle name="Comma 2 2 3 4" xfId="255" xr:uid="{00000000-0005-0000-0000-0000E7000000}"/>
    <cellStyle name="Comma 2 2 3 5" xfId="525" xr:uid="{00000000-0005-0000-0000-0000E8000000}"/>
    <cellStyle name="Comma 2 2 4" xfId="108" xr:uid="{00000000-0005-0000-0000-0000E9000000}"/>
    <cellStyle name="Comma 2 2 4 2" xfId="291" xr:uid="{00000000-0005-0000-0000-0000EA000000}"/>
    <cellStyle name="Comma 2 2 4 3" xfId="560" xr:uid="{00000000-0005-0000-0000-0000EB000000}"/>
    <cellStyle name="Comma 2 2 5" xfId="382" xr:uid="{00000000-0005-0000-0000-0000EC000000}"/>
    <cellStyle name="Comma 2 2 5 2" xfId="651" xr:uid="{00000000-0005-0000-0000-0000ED000000}"/>
    <cellStyle name="Comma 2 2 6" xfId="199" xr:uid="{00000000-0005-0000-0000-0000EE000000}"/>
    <cellStyle name="Comma 2 2 7" xfId="469" xr:uid="{00000000-0005-0000-0000-0000EF000000}"/>
    <cellStyle name="Comma 2 3" xfId="32" xr:uid="{00000000-0005-0000-0000-0000F0000000}"/>
    <cellStyle name="Comma 2 3 2" xfId="124" xr:uid="{00000000-0005-0000-0000-0000F1000000}"/>
    <cellStyle name="Comma 2 3 2 2" xfId="307" xr:uid="{00000000-0005-0000-0000-0000F2000000}"/>
    <cellStyle name="Comma 2 3 2 3" xfId="576" xr:uid="{00000000-0005-0000-0000-0000F3000000}"/>
    <cellStyle name="Comma 2 3 3" xfId="398" xr:uid="{00000000-0005-0000-0000-0000F4000000}"/>
    <cellStyle name="Comma 2 3 3 2" xfId="667" xr:uid="{00000000-0005-0000-0000-0000F5000000}"/>
    <cellStyle name="Comma 2 3 4" xfId="215" xr:uid="{00000000-0005-0000-0000-0000F6000000}"/>
    <cellStyle name="Comma 2 3 5" xfId="485" xr:uid="{00000000-0005-0000-0000-0000F7000000}"/>
    <cellStyle name="Comma 2 4" xfId="61" xr:uid="{00000000-0005-0000-0000-0000F8000000}"/>
    <cellStyle name="Comma 2 4 2" xfId="153" xr:uid="{00000000-0005-0000-0000-0000F9000000}"/>
    <cellStyle name="Comma 2 4 2 2" xfId="336" xr:uid="{00000000-0005-0000-0000-0000FA000000}"/>
    <cellStyle name="Comma 2 4 2 3" xfId="605" xr:uid="{00000000-0005-0000-0000-0000FB000000}"/>
    <cellStyle name="Comma 2 4 3" xfId="427" xr:uid="{00000000-0005-0000-0000-0000FC000000}"/>
    <cellStyle name="Comma 2 4 3 2" xfId="696" xr:uid="{00000000-0005-0000-0000-0000FD000000}"/>
    <cellStyle name="Comma 2 4 4" xfId="244" xr:uid="{00000000-0005-0000-0000-0000FE000000}"/>
    <cellStyle name="Comma 2 4 5" xfId="514" xr:uid="{00000000-0005-0000-0000-0000FF000000}"/>
    <cellStyle name="Comma 2 5" xfId="97" xr:uid="{00000000-0005-0000-0000-000000010000}"/>
    <cellStyle name="Comma 2 5 2" xfId="280" xr:uid="{00000000-0005-0000-0000-000001010000}"/>
    <cellStyle name="Comma 2 5 3" xfId="549" xr:uid="{00000000-0005-0000-0000-000002010000}"/>
    <cellStyle name="Comma 2 6" xfId="371" xr:uid="{00000000-0005-0000-0000-000003010000}"/>
    <cellStyle name="Comma 2 6 2" xfId="640" xr:uid="{00000000-0005-0000-0000-000004010000}"/>
    <cellStyle name="Comma 2 7" xfId="188" xr:uid="{00000000-0005-0000-0000-000005010000}"/>
    <cellStyle name="Comma 2 8" xfId="458" xr:uid="{00000000-0005-0000-0000-000006010000}"/>
    <cellStyle name="Comma 3" xfId="6" xr:uid="{00000000-0005-0000-0000-000007010000}"/>
    <cellStyle name="Comma 3 2" xfId="34" xr:uid="{00000000-0005-0000-0000-000008010000}"/>
    <cellStyle name="Comma 3 2 2" xfId="126" xr:uid="{00000000-0005-0000-0000-000009010000}"/>
    <cellStyle name="Comma 3 2 2 2" xfId="309" xr:uid="{00000000-0005-0000-0000-00000A010000}"/>
    <cellStyle name="Comma 3 2 2 3" xfId="578" xr:uid="{00000000-0005-0000-0000-00000B010000}"/>
    <cellStyle name="Comma 3 2 3" xfId="400" xr:uid="{00000000-0005-0000-0000-00000C010000}"/>
    <cellStyle name="Comma 3 2 3 2" xfId="669" xr:uid="{00000000-0005-0000-0000-00000D010000}"/>
    <cellStyle name="Comma 3 2 4" xfId="217" xr:uid="{00000000-0005-0000-0000-00000E010000}"/>
    <cellStyle name="Comma 3 2 5" xfId="487" xr:uid="{00000000-0005-0000-0000-00000F010000}"/>
    <cellStyle name="Comma 3 3" xfId="63" xr:uid="{00000000-0005-0000-0000-000010010000}"/>
    <cellStyle name="Comma 3 3 2" xfId="155" xr:uid="{00000000-0005-0000-0000-000011010000}"/>
    <cellStyle name="Comma 3 3 2 2" xfId="338" xr:uid="{00000000-0005-0000-0000-000012010000}"/>
    <cellStyle name="Comma 3 3 2 3" xfId="607" xr:uid="{00000000-0005-0000-0000-000013010000}"/>
    <cellStyle name="Comma 3 3 3" xfId="429" xr:uid="{00000000-0005-0000-0000-000014010000}"/>
    <cellStyle name="Comma 3 3 3 2" xfId="698" xr:uid="{00000000-0005-0000-0000-000015010000}"/>
    <cellStyle name="Comma 3 3 4" xfId="246" xr:uid="{00000000-0005-0000-0000-000016010000}"/>
    <cellStyle name="Comma 3 3 5" xfId="516" xr:uid="{00000000-0005-0000-0000-000017010000}"/>
    <cellStyle name="Comma 3 4" xfId="99" xr:uid="{00000000-0005-0000-0000-000018010000}"/>
    <cellStyle name="Comma 3 4 2" xfId="282" xr:uid="{00000000-0005-0000-0000-000019010000}"/>
    <cellStyle name="Comma 3 4 3" xfId="551" xr:uid="{00000000-0005-0000-0000-00001A010000}"/>
    <cellStyle name="Comma 3 5" xfId="373" xr:uid="{00000000-0005-0000-0000-00001B010000}"/>
    <cellStyle name="Comma 3 5 2" xfId="642" xr:uid="{00000000-0005-0000-0000-00001C010000}"/>
    <cellStyle name="Comma 3 6" xfId="190" xr:uid="{00000000-0005-0000-0000-00001D010000}"/>
    <cellStyle name="Comma 3 7" xfId="460" xr:uid="{00000000-0005-0000-0000-00001E010000}"/>
    <cellStyle name="Comma 4" xfId="8" xr:uid="{00000000-0005-0000-0000-00001F010000}"/>
    <cellStyle name="Comma 4 2" xfId="36" xr:uid="{00000000-0005-0000-0000-000020010000}"/>
    <cellStyle name="Comma 4 2 2" xfId="128" xr:uid="{00000000-0005-0000-0000-000021010000}"/>
    <cellStyle name="Comma 4 2 2 2" xfId="311" xr:uid="{00000000-0005-0000-0000-000022010000}"/>
    <cellStyle name="Comma 4 2 2 3" xfId="580" xr:uid="{00000000-0005-0000-0000-000023010000}"/>
    <cellStyle name="Comma 4 2 3" xfId="402" xr:uid="{00000000-0005-0000-0000-000024010000}"/>
    <cellStyle name="Comma 4 2 3 2" xfId="671" xr:uid="{00000000-0005-0000-0000-000025010000}"/>
    <cellStyle name="Comma 4 2 4" xfId="219" xr:uid="{00000000-0005-0000-0000-000026010000}"/>
    <cellStyle name="Comma 4 2 5" xfId="489" xr:uid="{00000000-0005-0000-0000-000027010000}"/>
    <cellStyle name="Comma 4 3" xfId="65" xr:uid="{00000000-0005-0000-0000-000028010000}"/>
    <cellStyle name="Comma 4 3 2" xfId="157" xr:uid="{00000000-0005-0000-0000-000029010000}"/>
    <cellStyle name="Comma 4 3 2 2" xfId="340" xr:uid="{00000000-0005-0000-0000-00002A010000}"/>
    <cellStyle name="Comma 4 3 2 3" xfId="609" xr:uid="{00000000-0005-0000-0000-00002B010000}"/>
    <cellStyle name="Comma 4 3 3" xfId="431" xr:uid="{00000000-0005-0000-0000-00002C010000}"/>
    <cellStyle name="Comma 4 3 3 2" xfId="700" xr:uid="{00000000-0005-0000-0000-00002D010000}"/>
    <cellStyle name="Comma 4 3 4" xfId="248" xr:uid="{00000000-0005-0000-0000-00002E010000}"/>
    <cellStyle name="Comma 4 3 5" xfId="518" xr:uid="{00000000-0005-0000-0000-00002F010000}"/>
    <cellStyle name="Comma 4 4" xfId="101" xr:uid="{00000000-0005-0000-0000-000030010000}"/>
    <cellStyle name="Comma 4 4 2" xfId="284" xr:uid="{00000000-0005-0000-0000-000031010000}"/>
    <cellStyle name="Comma 4 4 3" xfId="553" xr:uid="{00000000-0005-0000-0000-000032010000}"/>
    <cellStyle name="Comma 4 5" xfId="375" xr:uid="{00000000-0005-0000-0000-000033010000}"/>
    <cellStyle name="Comma 4 5 2" xfId="644" xr:uid="{00000000-0005-0000-0000-000034010000}"/>
    <cellStyle name="Comma 4 6" xfId="192" xr:uid="{00000000-0005-0000-0000-000035010000}"/>
    <cellStyle name="Comma 4 7" xfId="462" xr:uid="{00000000-0005-0000-0000-000036010000}"/>
    <cellStyle name="Comma 5" xfId="10" xr:uid="{00000000-0005-0000-0000-000037010000}"/>
    <cellStyle name="Comma 5 2" xfId="38" xr:uid="{00000000-0005-0000-0000-000038010000}"/>
    <cellStyle name="Comma 5 2 2" xfId="130" xr:uid="{00000000-0005-0000-0000-000039010000}"/>
    <cellStyle name="Comma 5 2 2 2" xfId="313" xr:uid="{00000000-0005-0000-0000-00003A010000}"/>
    <cellStyle name="Comma 5 2 2 3" xfId="582" xr:uid="{00000000-0005-0000-0000-00003B010000}"/>
    <cellStyle name="Comma 5 2 3" xfId="404" xr:uid="{00000000-0005-0000-0000-00003C010000}"/>
    <cellStyle name="Comma 5 2 3 2" xfId="673" xr:uid="{00000000-0005-0000-0000-00003D010000}"/>
    <cellStyle name="Comma 5 2 4" xfId="221" xr:uid="{00000000-0005-0000-0000-00003E010000}"/>
    <cellStyle name="Comma 5 2 5" xfId="491" xr:uid="{00000000-0005-0000-0000-00003F010000}"/>
    <cellStyle name="Comma 5 3" xfId="67" xr:uid="{00000000-0005-0000-0000-000040010000}"/>
    <cellStyle name="Comma 5 3 2" xfId="159" xr:uid="{00000000-0005-0000-0000-000041010000}"/>
    <cellStyle name="Comma 5 3 2 2" xfId="342" xr:uid="{00000000-0005-0000-0000-000042010000}"/>
    <cellStyle name="Comma 5 3 2 3" xfId="611" xr:uid="{00000000-0005-0000-0000-000043010000}"/>
    <cellStyle name="Comma 5 3 3" xfId="433" xr:uid="{00000000-0005-0000-0000-000044010000}"/>
    <cellStyle name="Comma 5 3 3 2" xfId="702" xr:uid="{00000000-0005-0000-0000-000045010000}"/>
    <cellStyle name="Comma 5 3 4" xfId="250" xr:uid="{00000000-0005-0000-0000-000046010000}"/>
    <cellStyle name="Comma 5 3 5" xfId="520" xr:uid="{00000000-0005-0000-0000-000047010000}"/>
    <cellStyle name="Comma 5 4" xfId="103" xr:uid="{00000000-0005-0000-0000-000048010000}"/>
    <cellStyle name="Comma 5 4 2" xfId="286" xr:uid="{00000000-0005-0000-0000-000049010000}"/>
    <cellStyle name="Comma 5 4 3" xfId="555" xr:uid="{00000000-0005-0000-0000-00004A010000}"/>
    <cellStyle name="Comma 5 5" xfId="377" xr:uid="{00000000-0005-0000-0000-00004B010000}"/>
    <cellStyle name="Comma 5 5 2" xfId="646" xr:uid="{00000000-0005-0000-0000-00004C010000}"/>
    <cellStyle name="Comma 5 6" xfId="194" xr:uid="{00000000-0005-0000-0000-00004D010000}"/>
    <cellStyle name="Comma 5 7" xfId="464" xr:uid="{00000000-0005-0000-0000-00004E010000}"/>
    <cellStyle name="Comma 6" xfId="24" xr:uid="{00000000-0005-0000-0000-00004F010000}"/>
    <cellStyle name="Comma 6 2" xfId="51" xr:uid="{00000000-0005-0000-0000-000050010000}"/>
    <cellStyle name="Comma 6 2 2" xfId="143" xr:uid="{00000000-0005-0000-0000-000051010000}"/>
    <cellStyle name="Comma 6 2 2 2" xfId="326" xr:uid="{00000000-0005-0000-0000-000052010000}"/>
    <cellStyle name="Comma 6 2 2 3" xfId="595" xr:uid="{00000000-0005-0000-0000-000053010000}"/>
    <cellStyle name="Comma 6 2 3" xfId="417" xr:uid="{00000000-0005-0000-0000-000054010000}"/>
    <cellStyle name="Comma 6 2 3 2" xfId="686" xr:uid="{00000000-0005-0000-0000-000055010000}"/>
    <cellStyle name="Comma 6 2 4" xfId="234" xr:uid="{00000000-0005-0000-0000-000056010000}"/>
    <cellStyle name="Comma 6 2 5" xfId="504" xr:uid="{00000000-0005-0000-0000-000057010000}"/>
    <cellStyle name="Comma 6 3" xfId="80" xr:uid="{00000000-0005-0000-0000-000058010000}"/>
    <cellStyle name="Comma 6 3 2" xfId="172" xr:uid="{00000000-0005-0000-0000-000059010000}"/>
    <cellStyle name="Comma 6 3 2 2" xfId="355" xr:uid="{00000000-0005-0000-0000-00005A010000}"/>
    <cellStyle name="Comma 6 3 2 3" xfId="624" xr:uid="{00000000-0005-0000-0000-00005B010000}"/>
    <cellStyle name="Comma 6 3 3" xfId="446" xr:uid="{00000000-0005-0000-0000-00005C010000}"/>
    <cellStyle name="Comma 6 3 3 2" xfId="715" xr:uid="{00000000-0005-0000-0000-00005D010000}"/>
    <cellStyle name="Comma 6 3 4" xfId="263" xr:uid="{00000000-0005-0000-0000-00005E010000}"/>
    <cellStyle name="Comma 6 3 5" xfId="533" xr:uid="{00000000-0005-0000-0000-00005F010000}"/>
    <cellStyle name="Comma 6 4" xfId="116" xr:uid="{00000000-0005-0000-0000-000060010000}"/>
    <cellStyle name="Comma 6 4 2" xfId="299" xr:uid="{00000000-0005-0000-0000-000061010000}"/>
    <cellStyle name="Comma 6 4 3" xfId="568" xr:uid="{00000000-0005-0000-0000-000062010000}"/>
    <cellStyle name="Comma 6 5" xfId="390" xr:uid="{00000000-0005-0000-0000-000063010000}"/>
    <cellStyle name="Comma 6 5 2" xfId="659" xr:uid="{00000000-0005-0000-0000-000064010000}"/>
    <cellStyle name="Comma 6 6" xfId="207" xr:uid="{00000000-0005-0000-0000-000065010000}"/>
    <cellStyle name="Comma 6 7" xfId="477" xr:uid="{00000000-0005-0000-0000-000066010000}"/>
    <cellStyle name="Comma 7" xfId="53" xr:uid="{00000000-0005-0000-0000-000067010000}"/>
    <cellStyle name="Comma 7 2" xfId="83" xr:uid="{00000000-0005-0000-0000-000068010000}"/>
    <cellStyle name="Comma 7 2 2" xfId="175" xr:uid="{00000000-0005-0000-0000-000069010000}"/>
    <cellStyle name="Comma 7 2 2 2" xfId="358" xr:uid="{00000000-0005-0000-0000-00006A010000}"/>
    <cellStyle name="Comma 7 2 2 3" xfId="627" xr:uid="{00000000-0005-0000-0000-00006B010000}"/>
    <cellStyle name="Comma 7 2 3" xfId="449" xr:uid="{00000000-0005-0000-0000-00006C010000}"/>
    <cellStyle name="Comma 7 2 3 2" xfId="718" xr:uid="{00000000-0005-0000-0000-00006D010000}"/>
    <cellStyle name="Comma 7 2 4" xfId="266" xr:uid="{00000000-0005-0000-0000-00006E010000}"/>
    <cellStyle name="Comma 7 2 5" xfId="536" xr:uid="{00000000-0005-0000-0000-00006F010000}"/>
    <cellStyle name="Comma 7 3" xfId="88" xr:uid="{00000000-0005-0000-0000-000070010000}"/>
    <cellStyle name="Comma 7 3 2" xfId="179" xr:uid="{00000000-0005-0000-0000-000071010000}"/>
    <cellStyle name="Comma 7 3 2 2" xfId="362" xr:uid="{00000000-0005-0000-0000-000072010000}"/>
    <cellStyle name="Comma 7 3 2 3" xfId="631" xr:uid="{00000000-0005-0000-0000-000073010000}"/>
    <cellStyle name="Comma 7 3 3" xfId="271" xr:uid="{00000000-0005-0000-0000-000074010000}"/>
    <cellStyle name="Comma 7 3 4" xfId="540" xr:uid="{00000000-0005-0000-0000-000075010000}"/>
    <cellStyle name="Comma 7 4" xfId="145" xr:uid="{00000000-0005-0000-0000-000076010000}"/>
    <cellStyle name="Comma 7 4 2" xfId="328" xr:uid="{00000000-0005-0000-0000-000077010000}"/>
    <cellStyle name="Comma 7 4 3" xfId="597" xr:uid="{00000000-0005-0000-0000-000078010000}"/>
    <cellStyle name="Comma 7 5" xfId="419" xr:uid="{00000000-0005-0000-0000-000079010000}"/>
    <cellStyle name="Comma 7 5 2" xfId="688" xr:uid="{00000000-0005-0000-0000-00007A010000}"/>
    <cellStyle name="Comma 7 6" xfId="236" xr:uid="{00000000-0005-0000-0000-00007B010000}"/>
    <cellStyle name="Comma 7 7" xfId="506" xr:uid="{00000000-0005-0000-0000-00007C010000}"/>
    <cellStyle name="Comma 8" xfId="54" xr:uid="{00000000-0005-0000-0000-00007D010000}"/>
    <cellStyle name="Comma 8 2" xfId="85" xr:uid="{00000000-0005-0000-0000-00007E010000}"/>
    <cellStyle name="Comma 8 2 2" xfId="177" xr:uid="{00000000-0005-0000-0000-00007F010000}"/>
    <cellStyle name="Comma 8 2 2 2" xfId="360" xr:uid="{00000000-0005-0000-0000-000080010000}"/>
    <cellStyle name="Comma 8 2 2 3" xfId="629" xr:uid="{00000000-0005-0000-0000-000081010000}"/>
    <cellStyle name="Comma 8 2 3" xfId="451" xr:uid="{00000000-0005-0000-0000-000082010000}"/>
    <cellStyle name="Comma 8 2 3 2" xfId="720" xr:uid="{00000000-0005-0000-0000-000083010000}"/>
    <cellStyle name="Comma 8 2 4" xfId="268" xr:uid="{00000000-0005-0000-0000-000084010000}"/>
    <cellStyle name="Comma 8 2 5" xfId="538" xr:uid="{00000000-0005-0000-0000-000085010000}"/>
    <cellStyle name="Comma 8 3" xfId="146" xr:uid="{00000000-0005-0000-0000-000086010000}"/>
    <cellStyle name="Comma 8 3 2" xfId="329" xr:uid="{00000000-0005-0000-0000-000087010000}"/>
    <cellStyle name="Comma 8 3 3" xfId="598" xr:uid="{00000000-0005-0000-0000-000088010000}"/>
    <cellStyle name="Comma 8 4" xfId="420" xr:uid="{00000000-0005-0000-0000-000089010000}"/>
    <cellStyle name="Comma 8 4 2" xfId="689" xr:uid="{00000000-0005-0000-0000-00008A010000}"/>
    <cellStyle name="Comma 8 5" xfId="237" xr:uid="{00000000-0005-0000-0000-00008B010000}"/>
    <cellStyle name="Comma 8 6" xfId="507" xr:uid="{00000000-0005-0000-0000-00008C010000}"/>
    <cellStyle name="Comma 9" xfId="81" xr:uid="{00000000-0005-0000-0000-00008D010000}"/>
    <cellStyle name="Comma 9 2" xfId="173" xr:uid="{00000000-0005-0000-0000-00008E010000}"/>
    <cellStyle name="Comma 9 2 2" xfId="356" xr:uid="{00000000-0005-0000-0000-00008F010000}"/>
    <cellStyle name="Comma 9 2 3" xfId="625" xr:uid="{00000000-0005-0000-0000-000090010000}"/>
    <cellStyle name="Comma 9 3" xfId="447" xr:uid="{00000000-0005-0000-0000-000091010000}"/>
    <cellStyle name="Comma 9 3 2" xfId="716" xr:uid="{00000000-0005-0000-0000-000092010000}"/>
    <cellStyle name="Comma 9 4" xfId="264" xr:uid="{00000000-0005-0000-0000-000093010000}"/>
    <cellStyle name="Comma 9 5" xfId="534" xr:uid="{00000000-0005-0000-0000-000094010000}"/>
    <cellStyle name="Normal" xfId="0" builtinId="0"/>
    <cellStyle name="Normal 10" xfId="84" xr:uid="{00000000-0005-0000-0000-000096010000}"/>
    <cellStyle name="Normal 10 2" xfId="176" xr:uid="{00000000-0005-0000-0000-000097010000}"/>
    <cellStyle name="Normal 10 2 2" xfId="359" xr:uid="{00000000-0005-0000-0000-000098010000}"/>
    <cellStyle name="Normal 10 2 3" xfId="628" xr:uid="{00000000-0005-0000-0000-000099010000}"/>
    <cellStyle name="Normal 10 3" xfId="450" xr:uid="{00000000-0005-0000-0000-00009A010000}"/>
    <cellStyle name="Normal 10 3 2" xfId="719" xr:uid="{00000000-0005-0000-0000-00009B010000}"/>
    <cellStyle name="Normal 10 4" xfId="267" xr:uid="{00000000-0005-0000-0000-00009C010000}"/>
    <cellStyle name="Normal 10 5" xfId="537" xr:uid="{00000000-0005-0000-0000-00009D010000}"/>
    <cellStyle name="Normal 11" xfId="87" xr:uid="{00000000-0005-0000-0000-00009E010000}"/>
    <cellStyle name="Normal 11 2" xfId="270" xr:uid="{00000000-0005-0000-0000-00009F010000}"/>
    <cellStyle name="Normal 12" xfId="89" xr:uid="{00000000-0005-0000-0000-0000A0010000}"/>
    <cellStyle name="Normal 12 2" xfId="180" xr:uid="{00000000-0005-0000-0000-0000A1010000}"/>
    <cellStyle name="Normal 12 2 2" xfId="363" xr:uid="{00000000-0005-0000-0000-0000A2010000}"/>
    <cellStyle name="Normal 12 2 3" xfId="632" xr:uid="{00000000-0005-0000-0000-0000A3010000}"/>
    <cellStyle name="Normal 12 3" xfId="272" xr:uid="{00000000-0005-0000-0000-0000A4010000}"/>
    <cellStyle name="Normal 12 4" xfId="541" xr:uid="{00000000-0005-0000-0000-0000A5010000}"/>
    <cellStyle name="Normal 2" xfId="1" xr:uid="{00000000-0005-0000-0000-0000A6010000}"/>
    <cellStyle name="Normal 2 2" xfId="4" xr:uid="{00000000-0005-0000-0000-0000A7010000}"/>
    <cellStyle name="Normal 2 3" xfId="26" xr:uid="{00000000-0005-0000-0000-0000A8010000}"/>
    <cellStyle name="Normal 2 3 2" xfId="118" xr:uid="{00000000-0005-0000-0000-0000A9010000}"/>
    <cellStyle name="Normal 2 3 2 2" xfId="301" xr:uid="{00000000-0005-0000-0000-0000AA010000}"/>
    <cellStyle name="Normal 2 3 2 3" xfId="570" xr:uid="{00000000-0005-0000-0000-0000AB010000}"/>
    <cellStyle name="Normal 2 3 3" xfId="392" xr:uid="{00000000-0005-0000-0000-0000AC010000}"/>
    <cellStyle name="Normal 2 3 3 2" xfId="661" xr:uid="{00000000-0005-0000-0000-0000AD010000}"/>
    <cellStyle name="Normal 2 3 4" xfId="209" xr:uid="{00000000-0005-0000-0000-0000AE010000}"/>
    <cellStyle name="Normal 2 3 5" xfId="479" xr:uid="{00000000-0005-0000-0000-0000AF010000}"/>
    <cellStyle name="Normal 2 4" xfId="55" xr:uid="{00000000-0005-0000-0000-0000B0010000}"/>
    <cellStyle name="Normal 2 4 2" xfId="147" xr:uid="{00000000-0005-0000-0000-0000B1010000}"/>
    <cellStyle name="Normal 2 4 2 2" xfId="330" xr:uid="{00000000-0005-0000-0000-0000B2010000}"/>
    <cellStyle name="Normal 2 4 2 3" xfId="599" xr:uid="{00000000-0005-0000-0000-0000B3010000}"/>
    <cellStyle name="Normal 2 4 3" xfId="421" xr:uid="{00000000-0005-0000-0000-0000B4010000}"/>
    <cellStyle name="Normal 2 4 3 2" xfId="690" xr:uid="{00000000-0005-0000-0000-0000B5010000}"/>
    <cellStyle name="Normal 2 4 4" xfId="238" xr:uid="{00000000-0005-0000-0000-0000B6010000}"/>
    <cellStyle name="Normal 2 4 5" xfId="508" xr:uid="{00000000-0005-0000-0000-0000B7010000}"/>
    <cellStyle name="Normal 2 5" xfId="91" xr:uid="{00000000-0005-0000-0000-0000B8010000}"/>
    <cellStyle name="Normal 2 5 2" xfId="274" xr:uid="{00000000-0005-0000-0000-0000B9010000}"/>
    <cellStyle name="Normal 2 5 3" xfId="543" xr:uid="{00000000-0005-0000-0000-0000BA010000}"/>
    <cellStyle name="Normal 2 6" xfId="365" xr:uid="{00000000-0005-0000-0000-0000BB010000}"/>
    <cellStyle name="Normal 2 6 2" xfId="634" xr:uid="{00000000-0005-0000-0000-0000BC010000}"/>
    <cellStyle name="Normal 2 7" xfId="182" xr:uid="{00000000-0005-0000-0000-0000BD010000}"/>
    <cellStyle name="Normal 2 8" xfId="452" xr:uid="{00000000-0005-0000-0000-0000BE010000}"/>
    <cellStyle name="Normal 3" xfId="2" xr:uid="{00000000-0005-0000-0000-0000BF010000}"/>
    <cellStyle name="Normal 3 2" xfId="14" xr:uid="{00000000-0005-0000-0000-0000C0010000}"/>
    <cellStyle name="Normal 3 2 2" xfId="17" xr:uid="{00000000-0005-0000-0000-0000C1010000}"/>
    <cellStyle name="Normal 3 2 2 2" xfId="45" xr:uid="{00000000-0005-0000-0000-0000C2010000}"/>
    <cellStyle name="Normal 3 2 2 2 2" xfId="137" xr:uid="{00000000-0005-0000-0000-0000C3010000}"/>
    <cellStyle name="Normal 3 2 2 2 2 2" xfId="320" xr:uid="{00000000-0005-0000-0000-0000C4010000}"/>
    <cellStyle name="Normal 3 2 2 2 2 3" xfId="589" xr:uid="{00000000-0005-0000-0000-0000C5010000}"/>
    <cellStyle name="Normal 3 2 2 2 3" xfId="411" xr:uid="{00000000-0005-0000-0000-0000C6010000}"/>
    <cellStyle name="Normal 3 2 2 2 3 2" xfId="680" xr:uid="{00000000-0005-0000-0000-0000C7010000}"/>
    <cellStyle name="Normal 3 2 2 2 4" xfId="228" xr:uid="{00000000-0005-0000-0000-0000C8010000}"/>
    <cellStyle name="Normal 3 2 2 2 5" xfId="498" xr:uid="{00000000-0005-0000-0000-0000C9010000}"/>
    <cellStyle name="Normal 3 2 2 3" xfId="74" xr:uid="{00000000-0005-0000-0000-0000CA010000}"/>
    <cellStyle name="Normal 3 2 2 3 2" xfId="166" xr:uid="{00000000-0005-0000-0000-0000CB010000}"/>
    <cellStyle name="Normal 3 2 2 3 2 2" xfId="349" xr:uid="{00000000-0005-0000-0000-0000CC010000}"/>
    <cellStyle name="Normal 3 2 2 3 2 3" xfId="618" xr:uid="{00000000-0005-0000-0000-0000CD010000}"/>
    <cellStyle name="Normal 3 2 2 3 3" xfId="440" xr:uid="{00000000-0005-0000-0000-0000CE010000}"/>
    <cellStyle name="Normal 3 2 2 3 3 2" xfId="709" xr:uid="{00000000-0005-0000-0000-0000CF010000}"/>
    <cellStyle name="Normal 3 2 2 3 4" xfId="257" xr:uid="{00000000-0005-0000-0000-0000D0010000}"/>
    <cellStyle name="Normal 3 2 2 3 5" xfId="527" xr:uid="{00000000-0005-0000-0000-0000D1010000}"/>
    <cellStyle name="Normal 3 2 2 4" xfId="110" xr:uid="{00000000-0005-0000-0000-0000D2010000}"/>
    <cellStyle name="Normal 3 2 2 4 2" xfId="293" xr:uid="{00000000-0005-0000-0000-0000D3010000}"/>
    <cellStyle name="Normal 3 2 2 4 3" xfId="562" xr:uid="{00000000-0005-0000-0000-0000D4010000}"/>
    <cellStyle name="Normal 3 2 2 5" xfId="384" xr:uid="{00000000-0005-0000-0000-0000D5010000}"/>
    <cellStyle name="Normal 3 2 2 5 2" xfId="653" xr:uid="{00000000-0005-0000-0000-0000D6010000}"/>
    <cellStyle name="Normal 3 2 2 6" xfId="201" xr:uid="{00000000-0005-0000-0000-0000D7010000}"/>
    <cellStyle name="Normal 3 2 2 7" xfId="471" xr:uid="{00000000-0005-0000-0000-0000D8010000}"/>
    <cellStyle name="Normal 3 2 2 8" xfId="724" xr:uid="{00000000-0005-0000-0000-0000D9010000}"/>
    <cellStyle name="Normal 3 2 3" xfId="42" xr:uid="{00000000-0005-0000-0000-0000DA010000}"/>
    <cellStyle name="Normal 3 2 3 2" xfId="134" xr:uid="{00000000-0005-0000-0000-0000DB010000}"/>
    <cellStyle name="Normal 3 2 3 2 2" xfId="317" xr:uid="{00000000-0005-0000-0000-0000DC010000}"/>
    <cellStyle name="Normal 3 2 3 2 3" xfId="586" xr:uid="{00000000-0005-0000-0000-0000DD010000}"/>
    <cellStyle name="Normal 3 2 3 3" xfId="408" xr:uid="{00000000-0005-0000-0000-0000DE010000}"/>
    <cellStyle name="Normal 3 2 3 3 2" xfId="677" xr:uid="{00000000-0005-0000-0000-0000DF010000}"/>
    <cellStyle name="Normal 3 2 3 4" xfId="225" xr:uid="{00000000-0005-0000-0000-0000E0010000}"/>
    <cellStyle name="Normal 3 2 3 5" xfId="495" xr:uid="{00000000-0005-0000-0000-0000E1010000}"/>
    <cellStyle name="Normal 3 2 4" xfId="71" xr:uid="{00000000-0005-0000-0000-0000E2010000}"/>
    <cellStyle name="Normal 3 2 4 2" xfId="163" xr:uid="{00000000-0005-0000-0000-0000E3010000}"/>
    <cellStyle name="Normal 3 2 4 2 2" xfId="346" xr:uid="{00000000-0005-0000-0000-0000E4010000}"/>
    <cellStyle name="Normal 3 2 4 2 3" xfId="615" xr:uid="{00000000-0005-0000-0000-0000E5010000}"/>
    <cellStyle name="Normal 3 2 4 3" xfId="437" xr:uid="{00000000-0005-0000-0000-0000E6010000}"/>
    <cellStyle name="Normal 3 2 4 3 2" xfId="706" xr:uid="{00000000-0005-0000-0000-0000E7010000}"/>
    <cellStyle name="Normal 3 2 4 4" xfId="254" xr:uid="{00000000-0005-0000-0000-0000E8010000}"/>
    <cellStyle name="Normal 3 2 4 5" xfId="524" xr:uid="{00000000-0005-0000-0000-0000E9010000}"/>
    <cellStyle name="Normal 3 2 5" xfId="107" xr:uid="{00000000-0005-0000-0000-0000EA010000}"/>
    <cellStyle name="Normal 3 2 5 2" xfId="290" xr:uid="{00000000-0005-0000-0000-0000EB010000}"/>
    <cellStyle name="Normal 3 2 5 3" xfId="559" xr:uid="{00000000-0005-0000-0000-0000EC010000}"/>
    <cellStyle name="Normal 3 2 6" xfId="381" xr:uid="{00000000-0005-0000-0000-0000ED010000}"/>
    <cellStyle name="Normal 3 2 6 2" xfId="650" xr:uid="{00000000-0005-0000-0000-0000EE010000}"/>
    <cellStyle name="Normal 3 2 7" xfId="198" xr:uid="{00000000-0005-0000-0000-0000EF010000}"/>
    <cellStyle name="Normal 3 2 8" xfId="468" xr:uid="{00000000-0005-0000-0000-0000F0010000}"/>
    <cellStyle name="Normal 3 3" xfId="31" xr:uid="{00000000-0005-0000-0000-0000F1010000}"/>
    <cellStyle name="Normal 3 3 2" xfId="123" xr:uid="{00000000-0005-0000-0000-0000F2010000}"/>
    <cellStyle name="Normal 3 3 2 2" xfId="306" xr:uid="{00000000-0005-0000-0000-0000F3010000}"/>
    <cellStyle name="Normal 3 3 2 3" xfId="575" xr:uid="{00000000-0005-0000-0000-0000F4010000}"/>
    <cellStyle name="Normal 3 3 3" xfId="397" xr:uid="{00000000-0005-0000-0000-0000F5010000}"/>
    <cellStyle name="Normal 3 3 3 2" xfId="666" xr:uid="{00000000-0005-0000-0000-0000F6010000}"/>
    <cellStyle name="Normal 3 3 4" xfId="214" xr:uid="{00000000-0005-0000-0000-0000F7010000}"/>
    <cellStyle name="Normal 3 3 5" xfId="484" xr:uid="{00000000-0005-0000-0000-0000F8010000}"/>
    <cellStyle name="Normal 3 4" xfId="60" xr:uid="{00000000-0005-0000-0000-0000F9010000}"/>
    <cellStyle name="Normal 3 4 2" xfId="152" xr:uid="{00000000-0005-0000-0000-0000FA010000}"/>
    <cellStyle name="Normal 3 4 2 2" xfId="335" xr:uid="{00000000-0005-0000-0000-0000FB010000}"/>
    <cellStyle name="Normal 3 4 2 3" xfId="604" xr:uid="{00000000-0005-0000-0000-0000FC010000}"/>
    <cellStyle name="Normal 3 4 3" xfId="426" xr:uid="{00000000-0005-0000-0000-0000FD010000}"/>
    <cellStyle name="Normal 3 4 3 2" xfId="695" xr:uid="{00000000-0005-0000-0000-0000FE010000}"/>
    <cellStyle name="Normal 3 4 4" xfId="243" xr:uid="{00000000-0005-0000-0000-0000FF010000}"/>
    <cellStyle name="Normal 3 4 5" xfId="513" xr:uid="{00000000-0005-0000-0000-000000020000}"/>
    <cellStyle name="Normal 3 5" xfId="96" xr:uid="{00000000-0005-0000-0000-000001020000}"/>
    <cellStyle name="Normal 3 5 2" xfId="279" xr:uid="{00000000-0005-0000-0000-000002020000}"/>
    <cellStyle name="Normal 3 5 3" xfId="548" xr:uid="{00000000-0005-0000-0000-000003020000}"/>
    <cellStyle name="Normal 3 6" xfId="370" xr:uid="{00000000-0005-0000-0000-000004020000}"/>
    <cellStyle name="Normal 3 6 2" xfId="639" xr:uid="{00000000-0005-0000-0000-000005020000}"/>
    <cellStyle name="Normal 3 7" xfId="187" xr:uid="{00000000-0005-0000-0000-000006020000}"/>
    <cellStyle name="Normal 3 8" xfId="457" xr:uid="{00000000-0005-0000-0000-000007020000}"/>
    <cellStyle name="Normal 3 9" xfId="722" xr:uid="{00000000-0005-0000-0000-000008020000}"/>
    <cellStyle name="Normal 4" xfId="5" xr:uid="{00000000-0005-0000-0000-000009020000}"/>
    <cellStyle name="Normal 4 2" xfId="33" xr:uid="{00000000-0005-0000-0000-00000A020000}"/>
    <cellStyle name="Normal 4 2 2" xfId="125" xr:uid="{00000000-0005-0000-0000-00000B020000}"/>
    <cellStyle name="Normal 4 2 2 2" xfId="308" xr:uid="{00000000-0005-0000-0000-00000C020000}"/>
    <cellStyle name="Normal 4 2 2 3" xfId="577" xr:uid="{00000000-0005-0000-0000-00000D020000}"/>
    <cellStyle name="Normal 4 2 3" xfId="399" xr:uid="{00000000-0005-0000-0000-00000E020000}"/>
    <cellStyle name="Normal 4 2 3 2" xfId="668" xr:uid="{00000000-0005-0000-0000-00000F020000}"/>
    <cellStyle name="Normal 4 2 4" xfId="216" xr:uid="{00000000-0005-0000-0000-000010020000}"/>
    <cellStyle name="Normal 4 2 5" xfId="486" xr:uid="{00000000-0005-0000-0000-000011020000}"/>
    <cellStyle name="Normal 4 3" xfId="62" xr:uid="{00000000-0005-0000-0000-000012020000}"/>
    <cellStyle name="Normal 4 3 2" xfId="154" xr:uid="{00000000-0005-0000-0000-000013020000}"/>
    <cellStyle name="Normal 4 3 2 2" xfId="337" xr:uid="{00000000-0005-0000-0000-000014020000}"/>
    <cellStyle name="Normal 4 3 2 3" xfId="606" xr:uid="{00000000-0005-0000-0000-000015020000}"/>
    <cellStyle name="Normal 4 3 3" xfId="428" xr:uid="{00000000-0005-0000-0000-000016020000}"/>
    <cellStyle name="Normal 4 3 3 2" xfId="697" xr:uid="{00000000-0005-0000-0000-000017020000}"/>
    <cellStyle name="Normal 4 3 4" xfId="245" xr:uid="{00000000-0005-0000-0000-000018020000}"/>
    <cellStyle name="Normal 4 3 5" xfId="515" xr:uid="{00000000-0005-0000-0000-000019020000}"/>
    <cellStyle name="Normal 4 4" xfId="98" xr:uid="{00000000-0005-0000-0000-00001A020000}"/>
    <cellStyle name="Normal 4 4 2" xfId="281" xr:uid="{00000000-0005-0000-0000-00001B020000}"/>
    <cellStyle name="Normal 4 4 3" xfId="550" xr:uid="{00000000-0005-0000-0000-00001C020000}"/>
    <cellStyle name="Normal 4 5" xfId="372" xr:uid="{00000000-0005-0000-0000-00001D020000}"/>
    <cellStyle name="Normal 4 5 2" xfId="641" xr:uid="{00000000-0005-0000-0000-00001E020000}"/>
    <cellStyle name="Normal 4 6" xfId="189" xr:uid="{00000000-0005-0000-0000-00001F020000}"/>
    <cellStyle name="Normal 4 7" xfId="459" xr:uid="{00000000-0005-0000-0000-000020020000}"/>
    <cellStyle name="Normal 5" xfId="7" xr:uid="{00000000-0005-0000-0000-000021020000}"/>
    <cellStyle name="Normal 5 2" xfId="35" xr:uid="{00000000-0005-0000-0000-000022020000}"/>
    <cellStyle name="Normal 5 2 2" xfId="127" xr:uid="{00000000-0005-0000-0000-000023020000}"/>
    <cellStyle name="Normal 5 2 2 2" xfId="310" xr:uid="{00000000-0005-0000-0000-000024020000}"/>
    <cellStyle name="Normal 5 2 2 3" xfId="579" xr:uid="{00000000-0005-0000-0000-000025020000}"/>
    <cellStyle name="Normal 5 2 3" xfId="401" xr:uid="{00000000-0005-0000-0000-000026020000}"/>
    <cellStyle name="Normal 5 2 3 2" xfId="670" xr:uid="{00000000-0005-0000-0000-000027020000}"/>
    <cellStyle name="Normal 5 2 4" xfId="218" xr:uid="{00000000-0005-0000-0000-000028020000}"/>
    <cellStyle name="Normal 5 2 5" xfId="488" xr:uid="{00000000-0005-0000-0000-000029020000}"/>
    <cellStyle name="Normal 5 3" xfId="64" xr:uid="{00000000-0005-0000-0000-00002A020000}"/>
    <cellStyle name="Normal 5 3 2" xfId="156" xr:uid="{00000000-0005-0000-0000-00002B020000}"/>
    <cellStyle name="Normal 5 3 2 2" xfId="339" xr:uid="{00000000-0005-0000-0000-00002C020000}"/>
    <cellStyle name="Normal 5 3 2 3" xfId="608" xr:uid="{00000000-0005-0000-0000-00002D020000}"/>
    <cellStyle name="Normal 5 3 3" xfId="430" xr:uid="{00000000-0005-0000-0000-00002E020000}"/>
    <cellStyle name="Normal 5 3 3 2" xfId="699" xr:uid="{00000000-0005-0000-0000-00002F020000}"/>
    <cellStyle name="Normal 5 3 4" xfId="247" xr:uid="{00000000-0005-0000-0000-000030020000}"/>
    <cellStyle name="Normal 5 3 5" xfId="517" xr:uid="{00000000-0005-0000-0000-000031020000}"/>
    <cellStyle name="Normal 5 4" xfId="100" xr:uid="{00000000-0005-0000-0000-000032020000}"/>
    <cellStyle name="Normal 5 4 2" xfId="283" xr:uid="{00000000-0005-0000-0000-000033020000}"/>
    <cellStyle name="Normal 5 4 3" xfId="552" xr:uid="{00000000-0005-0000-0000-000034020000}"/>
    <cellStyle name="Normal 5 5" xfId="374" xr:uid="{00000000-0005-0000-0000-000035020000}"/>
    <cellStyle name="Normal 5 5 2" xfId="643" xr:uid="{00000000-0005-0000-0000-000036020000}"/>
    <cellStyle name="Normal 5 6" xfId="191" xr:uid="{00000000-0005-0000-0000-000037020000}"/>
    <cellStyle name="Normal 5 7" xfId="461" xr:uid="{00000000-0005-0000-0000-000038020000}"/>
    <cellStyle name="Normal 6" xfId="9" xr:uid="{00000000-0005-0000-0000-000039020000}"/>
    <cellStyle name="Normal 6 2" xfId="12" xr:uid="{00000000-0005-0000-0000-00003A020000}"/>
    <cellStyle name="Normal 6 2 2" xfId="16" xr:uid="{00000000-0005-0000-0000-00003B020000}"/>
    <cellStyle name="Normal 6 2 2 2" xfId="44" xr:uid="{00000000-0005-0000-0000-00003C020000}"/>
    <cellStyle name="Normal 6 2 2 2 2" xfId="136" xr:uid="{00000000-0005-0000-0000-00003D020000}"/>
    <cellStyle name="Normal 6 2 2 2 2 2" xfId="319" xr:uid="{00000000-0005-0000-0000-00003E020000}"/>
    <cellStyle name="Normal 6 2 2 2 2 3" xfId="588" xr:uid="{00000000-0005-0000-0000-00003F020000}"/>
    <cellStyle name="Normal 6 2 2 2 3" xfId="410" xr:uid="{00000000-0005-0000-0000-000040020000}"/>
    <cellStyle name="Normal 6 2 2 2 3 2" xfId="679" xr:uid="{00000000-0005-0000-0000-000041020000}"/>
    <cellStyle name="Normal 6 2 2 2 4" xfId="227" xr:uid="{00000000-0005-0000-0000-000042020000}"/>
    <cellStyle name="Normal 6 2 2 2 5" xfId="497" xr:uid="{00000000-0005-0000-0000-000043020000}"/>
    <cellStyle name="Normal 6 2 2 3" xfId="73" xr:uid="{00000000-0005-0000-0000-000044020000}"/>
    <cellStyle name="Normal 6 2 2 3 2" xfId="165" xr:uid="{00000000-0005-0000-0000-000045020000}"/>
    <cellStyle name="Normal 6 2 2 3 2 2" xfId="348" xr:uid="{00000000-0005-0000-0000-000046020000}"/>
    <cellStyle name="Normal 6 2 2 3 2 3" xfId="617" xr:uid="{00000000-0005-0000-0000-000047020000}"/>
    <cellStyle name="Normal 6 2 2 3 3" xfId="439" xr:uid="{00000000-0005-0000-0000-000048020000}"/>
    <cellStyle name="Normal 6 2 2 3 3 2" xfId="708" xr:uid="{00000000-0005-0000-0000-000049020000}"/>
    <cellStyle name="Normal 6 2 2 3 4" xfId="256" xr:uid="{00000000-0005-0000-0000-00004A020000}"/>
    <cellStyle name="Normal 6 2 2 3 5" xfId="526" xr:uid="{00000000-0005-0000-0000-00004B020000}"/>
    <cellStyle name="Normal 6 2 2 4" xfId="109" xr:uid="{00000000-0005-0000-0000-00004C020000}"/>
    <cellStyle name="Normal 6 2 2 4 2" xfId="292" xr:uid="{00000000-0005-0000-0000-00004D020000}"/>
    <cellStyle name="Normal 6 2 2 4 3" xfId="561" xr:uid="{00000000-0005-0000-0000-00004E020000}"/>
    <cellStyle name="Normal 6 2 2 5" xfId="383" xr:uid="{00000000-0005-0000-0000-00004F020000}"/>
    <cellStyle name="Normal 6 2 2 5 2" xfId="652" xr:uid="{00000000-0005-0000-0000-000050020000}"/>
    <cellStyle name="Normal 6 2 2 6" xfId="200" xr:uid="{00000000-0005-0000-0000-000051020000}"/>
    <cellStyle name="Normal 6 2 2 7" xfId="470" xr:uid="{00000000-0005-0000-0000-000052020000}"/>
    <cellStyle name="Normal 6 2 3" xfId="40" xr:uid="{00000000-0005-0000-0000-000053020000}"/>
    <cellStyle name="Normal 6 2 3 2" xfId="132" xr:uid="{00000000-0005-0000-0000-000054020000}"/>
    <cellStyle name="Normal 6 2 3 2 2" xfId="315" xr:uid="{00000000-0005-0000-0000-000055020000}"/>
    <cellStyle name="Normal 6 2 3 2 3" xfId="584" xr:uid="{00000000-0005-0000-0000-000056020000}"/>
    <cellStyle name="Normal 6 2 3 3" xfId="406" xr:uid="{00000000-0005-0000-0000-000057020000}"/>
    <cellStyle name="Normal 6 2 3 3 2" xfId="675" xr:uid="{00000000-0005-0000-0000-000058020000}"/>
    <cellStyle name="Normal 6 2 3 4" xfId="223" xr:uid="{00000000-0005-0000-0000-000059020000}"/>
    <cellStyle name="Normal 6 2 3 5" xfId="493" xr:uid="{00000000-0005-0000-0000-00005A020000}"/>
    <cellStyle name="Normal 6 2 4" xfId="69" xr:uid="{00000000-0005-0000-0000-00005B020000}"/>
    <cellStyle name="Normal 6 2 4 2" xfId="161" xr:uid="{00000000-0005-0000-0000-00005C020000}"/>
    <cellStyle name="Normal 6 2 4 2 2" xfId="344" xr:uid="{00000000-0005-0000-0000-00005D020000}"/>
    <cellStyle name="Normal 6 2 4 2 3" xfId="613" xr:uid="{00000000-0005-0000-0000-00005E020000}"/>
    <cellStyle name="Normal 6 2 4 3" xfId="435" xr:uid="{00000000-0005-0000-0000-00005F020000}"/>
    <cellStyle name="Normal 6 2 4 3 2" xfId="704" xr:uid="{00000000-0005-0000-0000-000060020000}"/>
    <cellStyle name="Normal 6 2 4 4" xfId="252" xr:uid="{00000000-0005-0000-0000-000061020000}"/>
    <cellStyle name="Normal 6 2 4 5" xfId="522" xr:uid="{00000000-0005-0000-0000-000062020000}"/>
    <cellStyle name="Normal 6 2 5" xfId="105" xr:uid="{00000000-0005-0000-0000-000063020000}"/>
    <cellStyle name="Normal 6 2 5 2" xfId="288" xr:uid="{00000000-0005-0000-0000-000064020000}"/>
    <cellStyle name="Normal 6 2 5 3" xfId="557" xr:uid="{00000000-0005-0000-0000-000065020000}"/>
    <cellStyle name="Normal 6 2 6" xfId="379" xr:uid="{00000000-0005-0000-0000-000066020000}"/>
    <cellStyle name="Normal 6 2 6 2" xfId="648" xr:uid="{00000000-0005-0000-0000-000067020000}"/>
    <cellStyle name="Normal 6 2 7" xfId="196" xr:uid="{00000000-0005-0000-0000-000068020000}"/>
    <cellStyle name="Normal 6 2 8" xfId="466" xr:uid="{00000000-0005-0000-0000-000069020000}"/>
    <cellStyle name="Normal 6 3" xfId="37" xr:uid="{00000000-0005-0000-0000-00006A020000}"/>
    <cellStyle name="Normal 6 3 2" xfId="129" xr:uid="{00000000-0005-0000-0000-00006B020000}"/>
    <cellStyle name="Normal 6 3 2 2" xfId="312" xr:uid="{00000000-0005-0000-0000-00006C020000}"/>
    <cellStyle name="Normal 6 3 2 3" xfId="581" xr:uid="{00000000-0005-0000-0000-00006D020000}"/>
    <cellStyle name="Normal 6 3 3" xfId="403" xr:uid="{00000000-0005-0000-0000-00006E020000}"/>
    <cellStyle name="Normal 6 3 3 2" xfId="672" xr:uid="{00000000-0005-0000-0000-00006F020000}"/>
    <cellStyle name="Normal 6 3 4" xfId="220" xr:uid="{00000000-0005-0000-0000-000070020000}"/>
    <cellStyle name="Normal 6 3 5" xfId="490" xr:uid="{00000000-0005-0000-0000-000071020000}"/>
    <cellStyle name="Normal 6 4" xfId="66" xr:uid="{00000000-0005-0000-0000-000072020000}"/>
    <cellStyle name="Normal 6 4 2" xfId="158" xr:uid="{00000000-0005-0000-0000-000073020000}"/>
    <cellStyle name="Normal 6 4 2 2" xfId="341" xr:uid="{00000000-0005-0000-0000-000074020000}"/>
    <cellStyle name="Normal 6 4 2 3" xfId="610" xr:uid="{00000000-0005-0000-0000-000075020000}"/>
    <cellStyle name="Normal 6 4 3" xfId="432" xr:uid="{00000000-0005-0000-0000-000076020000}"/>
    <cellStyle name="Normal 6 4 3 2" xfId="701" xr:uid="{00000000-0005-0000-0000-000077020000}"/>
    <cellStyle name="Normal 6 4 4" xfId="249" xr:uid="{00000000-0005-0000-0000-000078020000}"/>
    <cellStyle name="Normal 6 4 5" xfId="519" xr:uid="{00000000-0005-0000-0000-000079020000}"/>
    <cellStyle name="Normal 6 5" xfId="102" xr:uid="{00000000-0005-0000-0000-00007A020000}"/>
    <cellStyle name="Normal 6 5 2" xfId="285" xr:uid="{00000000-0005-0000-0000-00007B020000}"/>
    <cellStyle name="Normal 6 5 3" xfId="554" xr:uid="{00000000-0005-0000-0000-00007C020000}"/>
    <cellStyle name="Normal 6 6" xfId="376" xr:uid="{00000000-0005-0000-0000-00007D020000}"/>
    <cellStyle name="Normal 6 6 2" xfId="645" xr:uid="{00000000-0005-0000-0000-00007E020000}"/>
    <cellStyle name="Normal 6 7" xfId="193" xr:uid="{00000000-0005-0000-0000-00007F020000}"/>
    <cellStyle name="Normal 6 8" xfId="463" xr:uid="{00000000-0005-0000-0000-000080020000}"/>
    <cellStyle name="Normal 6 9" xfId="721" xr:uid="{00000000-0005-0000-0000-000081020000}"/>
    <cellStyle name="Normal 7" xfId="11" xr:uid="{00000000-0005-0000-0000-000082020000}"/>
    <cellStyle name="Normal 7 2" xfId="13" xr:uid="{00000000-0005-0000-0000-000083020000}"/>
    <cellStyle name="Normal 7 2 2" xfId="41" xr:uid="{00000000-0005-0000-0000-000084020000}"/>
    <cellStyle name="Normal 7 2 2 2" xfId="133" xr:uid="{00000000-0005-0000-0000-000085020000}"/>
    <cellStyle name="Normal 7 2 2 2 2" xfId="316" xr:uid="{00000000-0005-0000-0000-000086020000}"/>
    <cellStyle name="Normal 7 2 2 2 3" xfId="585" xr:uid="{00000000-0005-0000-0000-000087020000}"/>
    <cellStyle name="Normal 7 2 2 3" xfId="407" xr:uid="{00000000-0005-0000-0000-000088020000}"/>
    <cellStyle name="Normal 7 2 2 3 2" xfId="676" xr:uid="{00000000-0005-0000-0000-000089020000}"/>
    <cellStyle name="Normal 7 2 2 4" xfId="224" xr:uid="{00000000-0005-0000-0000-00008A020000}"/>
    <cellStyle name="Normal 7 2 2 5" xfId="494" xr:uid="{00000000-0005-0000-0000-00008B020000}"/>
    <cellStyle name="Normal 7 2 3" xfId="70" xr:uid="{00000000-0005-0000-0000-00008C020000}"/>
    <cellStyle name="Normal 7 2 3 2" xfId="162" xr:uid="{00000000-0005-0000-0000-00008D020000}"/>
    <cellStyle name="Normal 7 2 3 2 2" xfId="345" xr:uid="{00000000-0005-0000-0000-00008E020000}"/>
    <cellStyle name="Normal 7 2 3 2 3" xfId="614" xr:uid="{00000000-0005-0000-0000-00008F020000}"/>
    <cellStyle name="Normal 7 2 3 3" xfId="436" xr:uid="{00000000-0005-0000-0000-000090020000}"/>
    <cellStyle name="Normal 7 2 3 3 2" xfId="705" xr:uid="{00000000-0005-0000-0000-000091020000}"/>
    <cellStyle name="Normal 7 2 3 4" xfId="253" xr:uid="{00000000-0005-0000-0000-000092020000}"/>
    <cellStyle name="Normal 7 2 3 5" xfId="523" xr:uid="{00000000-0005-0000-0000-000093020000}"/>
    <cellStyle name="Normal 7 2 4" xfId="106" xr:uid="{00000000-0005-0000-0000-000094020000}"/>
    <cellStyle name="Normal 7 2 4 2" xfId="289" xr:uid="{00000000-0005-0000-0000-000095020000}"/>
    <cellStyle name="Normal 7 2 4 3" xfId="558" xr:uid="{00000000-0005-0000-0000-000096020000}"/>
    <cellStyle name="Normal 7 2 5" xfId="380" xr:uid="{00000000-0005-0000-0000-000097020000}"/>
    <cellStyle name="Normal 7 2 5 2" xfId="649" xr:uid="{00000000-0005-0000-0000-000098020000}"/>
    <cellStyle name="Normal 7 2 6" xfId="197" xr:uid="{00000000-0005-0000-0000-000099020000}"/>
    <cellStyle name="Normal 7 2 7" xfId="467" xr:uid="{00000000-0005-0000-0000-00009A020000}"/>
    <cellStyle name="Normal 7 3" xfId="39" xr:uid="{00000000-0005-0000-0000-00009B020000}"/>
    <cellStyle name="Normal 7 3 2" xfId="131" xr:uid="{00000000-0005-0000-0000-00009C020000}"/>
    <cellStyle name="Normal 7 3 2 2" xfId="314" xr:uid="{00000000-0005-0000-0000-00009D020000}"/>
    <cellStyle name="Normal 7 3 2 3" xfId="583" xr:uid="{00000000-0005-0000-0000-00009E020000}"/>
    <cellStyle name="Normal 7 3 3" xfId="405" xr:uid="{00000000-0005-0000-0000-00009F020000}"/>
    <cellStyle name="Normal 7 3 3 2" xfId="674" xr:uid="{00000000-0005-0000-0000-0000A0020000}"/>
    <cellStyle name="Normal 7 3 4" xfId="222" xr:uid="{00000000-0005-0000-0000-0000A1020000}"/>
    <cellStyle name="Normal 7 3 5" xfId="492" xr:uid="{00000000-0005-0000-0000-0000A2020000}"/>
    <cellStyle name="Normal 7 4" xfId="68" xr:uid="{00000000-0005-0000-0000-0000A3020000}"/>
    <cellStyle name="Normal 7 4 2" xfId="160" xr:uid="{00000000-0005-0000-0000-0000A4020000}"/>
    <cellStyle name="Normal 7 4 2 2" xfId="343" xr:uid="{00000000-0005-0000-0000-0000A5020000}"/>
    <cellStyle name="Normal 7 4 2 3" xfId="612" xr:uid="{00000000-0005-0000-0000-0000A6020000}"/>
    <cellStyle name="Normal 7 4 3" xfId="434" xr:uid="{00000000-0005-0000-0000-0000A7020000}"/>
    <cellStyle name="Normal 7 4 3 2" xfId="703" xr:uid="{00000000-0005-0000-0000-0000A8020000}"/>
    <cellStyle name="Normal 7 4 4" xfId="251" xr:uid="{00000000-0005-0000-0000-0000A9020000}"/>
    <cellStyle name="Normal 7 4 5" xfId="521" xr:uid="{00000000-0005-0000-0000-0000AA020000}"/>
    <cellStyle name="Normal 7 5" xfId="104" xr:uid="{00000000-0005-0000-0000-0000AB020000}"/>
    <cellStyle name="Normal 7 5 2" xfId="287" xr:uid="{00000000-0005-0000-0000-0000AC020000}"/>
    <cellStyle name="Normal 7 5 3" xfId="556" xr:uid="{00000000-0005-0000-0000-0000AD020000}"/>
    <cellStyle name="Normal 7 6" xfId="378" xr:uid="{00000000-0005-0000-0000-0000AE020000}"/>
    <cellStyle name="Normal 7 6 2" xfId="647" xr:uid="{00000000-0005-0000-0000-0000AF020000}"/>
    <cellStyle name="Normal 7 7" xfId="195" xr:uid="{00000000-0005-0000-0000-0000B0020000}"/>
    <cellStyle name="Normal 7 8" xfId="465" xr:uid="{00000000-0005-0000-0000-0000B1020000}"/>
    <cellStyle name="Normal 8" xfId="23" xr:uid="{00000000-0005-0000-0000-0000B2020000}"/>
    <cellStyle name="Normal 8 2" xfId="50" xr:uid="{00000000-0005-0000-0000-0000B3020000}"/>
    <cellStyle name="Normal 8 2 2" xfId="142" xr:uid="{00000000-0005-0000-0000-0000B4020000}"/>
    <cellStyle name="Normal 8 2 2 2" xfId="325" xr:uid="{00000000-0005-0000-0000-0000B5020000}"/>
    <cellStyle name="Normal 8 2 2 3" xfId="594" xr:uid="{00000000-0005-0000-0000-0000B6020000}"/>
    <cellStyle name="Normal 8 2 3" xfId="416" xr:uid="{00000000-0005-0000-0000-0000B7020000}"/>
    <cellStyle name="Normal 8 2 3 2" xfId="685" xr:uid="{00000000-0005-0000-0000-0000B8020000}"/>
    <cellStyle name="Normal 8 2 4" xfId="233" xr:uid="{00000000-0005-0000-0000-0000B9020000}"/>
    <cellStyle name="Normal 8 2 5" xfId="503" xr:uid="{00000000-0005-0000-0000-0000BA020000}"/>
    <cellStyle name="Normal 8 2 6" xfId="738" xr:uid="{00000000-0005-0000-0000-0000BB020000}"/>
    <cellStyle name="Normal 8 3" xfId="79" xr:uid="{00000000-0005-0000-0000-0000BC020000}"/>
    <cellStyle name="Normal 8 3 2" xfId="171" xr:uid="{00000000-0005-0000-0000-0000BD020000}"/>
    <cellStyle name="Normal 8 3 2 2" xfId="354" xr:uid="{00000000-0005-0000-0000-0000BE020000}"/>
    <cellStyle name="Normal 8 3 2 3" xfId="623" xr:uid="{00000000-0005-0000-0000-0000BF020000}"/>
    <cellStyle name="Normal 8 3 3" xfId="445" xr:uid="{00000000-0005-0000-0000-0000C0020000}"/>
    <cellStyle name="Normal 8 3 3 2" xfId="714" xr:uid="{00000000-0005-0000-0000-0000C1020000}"/>
    <cellStyle name="Normal 8 3 4" xfId="262" xr:uid="{00000000-0005-0000-0000-0000C2020000}"/>
    <cellStyle name="Normal 8 3 5" xfId="532" xr:uid="{00000000-0005-0000-0000-0000C3020000}"/>
    <cellStyle name="Normal 8 4" xfId="115" xr:uid="{00000000-0005-0000-0000-0000C4020000}"/>
    <cellStyle name="Normal 8 4 2" xfId="298" xr:uid="{00000000-0005-0000-0000-0000C5020000}"/>
    <cellStyle name="Normal 8 4 3" xfId="567" xr:uid="{00000000-0005-0000-0000-0000C6020000}"/>
    <cellStyle name="Normal 8 5" xfId="389" xr:uid="{00000000-0005-0000-0000-0000C7020000}"/>
    <cellStyle name="Normal 8 5 2" xfId="658" xr:uid="{00000000-0005-0000-0000-0000C8020000}"/>
    <cellStyle name="Normal 8 6" xfId="206" xr:uid="{00000000-0005-0000-0000-0000C9020000}"/>
    <cellStyle name="Normal 8 7" xfId="476" xr:uid="{00000000-0005-0000-0000-0000CA020000}"/>
    <cellStyle name="Normal 8 8" xfId="737" xr:uid="{00000000-0005-0000-0000-0000CB020000}"/>
    <cellStyle name="Normal 9" xfId="52" xr:uid="{00000000-0005-0000-0000-0000CC020000}"/>
    <cellStyle name="Normal 9 2" xfId="82" xr:uid="{00000000-0005-0000-0000-0000CD020000}"/>
    <cellStyle name="Normal 9 2 2" xfId="174" xr:uid="{00000000-0005-0000-0000-0000CE020000}"/>
    <cellStyle name="Normal 9 2 2 2" xfId="357" xr:uid="{00000000-0005-0000-0000-0000CF020000}"/>
    <cellStyle name="Normal 9 2 2 3" xfId="626" xr:uid="{00000000-0005-0000-0000-0000D0020000}"/>
    <cellStyle name="Normal 9 2 3" xfId="448" xr:uid="{00000000-0005-0000-0000-0000D1020000}"/>
    <cellStyle name="Normal 9 2 3 2" xfId="717" xr:uid="{00000000-0005-0000-0000-0000D2020000}"/>
    <cellStyle name="Normal 9 2 4" xfId="265" xr:uid="{00000000-0005-0000-0000-0000D3020000}"/>
    <cellStyle name="Normal 9 2 5" xfId="535" xr:uid="{00000000-0005-0000-0000-0000D4020000}"/>
    <cellStyle name="Normal 9 3" xfId="86" xr:uid="{00000000-0005-0000-0000-0000D5020000}"/>
    <cellStyle name="Normal 9 3 2" xfId="178" xr:uid="{00000000-0005-0000-0000-0000D6020000}"/>
    <cellStyle name="Normal 9 3 2 2" xfId="361" xr:uid="{00000000-0005-0000-0000-0000D7020000}"/>
    <cellStyle name="Normal 9 3 2 3" xfId="630" xr:uid="{00000000-0005-0000-0000-0000D8020000}"/>
    <cellStyle name="Normal 9 3 3" xfId="269" xr:uid="{00000000-0005-0000-0000-0000D9020000}"/>
    <cellStyle name="Normal 9 3 4" xfId="539" xr:uid="{00000000-0005-0000-0000-0000DA020000}"/>
    <cellStyle name="Normal 9 4" xfId="144" xr:uid="{00000000-0005-0000-0000-0000DB020000}"/>
    <cellStyle name="Normal 9 4 2" xfId="327" xr:uid="{00000000-0005-0000-0000-0000DC020000}"/>
    <cellStyle name="Normal 9 4 3" xfId="596" xr:uid="{00000000-0005-0000-0000-0000DD020000}"/>
    <cellStyle name="Normal 9 5" xfId="418" xr:uid="{00000000-0005-0000-0000-0000DE020000}"/>
    <cellStyle name="Normal 9 5 2" xfId="687" xr:uid="{00000000-0005-0000-0000-0000DF020000}"/>
    <cellStyle name="Normal 9 6" xfId="235" xr:uid="{00000000-0005-0000-0000-0000E0020000}"/>
    <cellStyle name="Normal 9 7" xfId="505" xr:uid="{00000000-0005-0000-0000-0000E1020000}"/>
    <cellStyle name="Percent 2" xfId="22" xr:uid="{00000000-0005-0000-0000-0000E202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800000"/>
      <color rgb="FFFF6600"/>
      <color rgb="FF0066FF"/>
      <color rgb="FF99FF33"/>
      <color rgb="FF99FFCC"/>
      <color rgb="FF00CC00"/>
      <color rgb="FFFF99FF"/>
      <color rgb="FFFF0066"/>
      <color rgb="FF3399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utlook.echarris.com/EXCEL/PROJECTS/2950-99/2951/CASHFCS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-4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spc1\pcspc1_disk\DOCUME~1\LSTSU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agoons\Area%206%20July%202007\Area%206%20-%20Cashflows%20Budget%20July%200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e.sharepoint.com/Documents%20and%20Settings/HaE/Local%20Settings/Temporary%20Internet%20Files/OLK12A/WINDOWS/TEMP/Leedsst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utlook.echarris.com/Documents%20and%20Settings/LinehamN/Local%20Settings/Temporary%20Internet%20Files/OLKF1/Proposed%20Zabeel%20cashflow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591DED9\Cost%20Plan%20Summary%20for%20Report_rev04_02Jan05_working%20copy%20(RoyD%20v1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e.sharepoint.com/Users/IVAN/Desktop/Payment%20Application%20Form%20KC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e.sharepoint.com/Documents%20and%20Settings/HaE/Local%20Settings/Temporary%20Internet%20Files/OLK12A/28.00%20PROJECT%20MANAGERS%20INSTRUCTION%20(PMI)/PMI%20Logsheet/Project%20Managers%20Instruction%20Register%20(PMI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server\wdm003\DMU\DMU-My%20work\BOQ\BQ-DMU-CV-SR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spc7\my%20documents\My%20Documents\Sheets\CES%20COST%20ITEM%20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server\wdm003\DMU\DMU-My%20work\BOQ\REVISED%20BOQ\DMU-BOQ-REVISED%2025100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utlook.echarris.com/Documents%20and%20Settings/Q.S/My%20Documents/AX237-JET%20HANGAR/V.O/AVVO%20Cover%20sheets%20-sampl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h-dubawi-svr\ech-data\Documents%20and%20Settings\GHENRY\My%20Documents\My%20Work\02%20POD%20Factory\05%20Contract%20Review\AG%208119_Contract%20Review%2002_Feb06b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DXB1FP1\Data\Mohammed%20file\My%20Documents\Current%20Projects\207.1822%20-%20Tiara%20Palm%20Hotel%20&amp;%20Residences\7.0%20-%20Change%20Management\7.2%20-%20Request%20for%20Change\207-1822-20080617-RFC2007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chonew/apps/coms/Documents/CCDB_Templat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utlook.echarris.com/Documents%20and%20Settings/Q.S/My%20Documents/AX237-JET%20HANGAR/V.O/PRICED%20V.O/VO/V.O%20NO.%2000%20HANGAR%20FOUNDATION/V.O.No.%20Hangar%20Found.-%20EC%20HARRI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utlook.echarris.com/Documents%20and%20Settings/Q.S/My%20Documents/AX237-JET%20HANGAR/V.O/PRICED%20V.O/VO/EXT.WORK%20WALLAN%20AREA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e.sharepoint.com/mixed%20used/possible%20variation%20advice/Variation%20For%20Payment%20Certificate/PC#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\DataFile\O\DB9604\RevMay97\SHOPLI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Files\FILES-95\S-4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e.sharepoint.com/Documents%20and%20Settings/HaE/Local%20Settings/Temporary%20Internet%20Files/OLK12A/Documents%20and%20Settings/Anand/My%20Documents/PB%20-Stee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oole%20Dick\Projects\Poole%20Dick\Trafford\3606\Valcr\VALIFC98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e.sharepoint.com/Users/IVAN/Desktop/July'2019/LOR%20EXPO2020%20Dayworks%20July'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SERVER\ENGINEER\TENDER\ETISALAT\Customer%20Service%20Bldg\BOQ_%20Revised%20%20for%20Preliminaries%20&amp;%20Breakdow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h-dubawi-svr\ech-data\Documents%20and%20Settings\GHENRY\My%20Documents\My%20Work\02%20POD%20Factory\AG%2008119_CTC%2001%20(Rev--)%20Mar%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ph 1"/>
      <sheetName val="cash ph 2"/>
      <sheetName val="cash ph 3a"/>
      <sheetName val="cash all phase"/>
      <sheetName val="cash_ph_1"/>
      <sheetName val="cash_ph_2"/>
      <sheetName val="cash_ph_3a"/>
      <sheetName val="cash_all_phase"/>
      <sheetName val="App-E"/>
      <sheetName val="cover page"/>
      <sheetName val="Currency Rates"/>
    </sheetNames>
    <sheetDataSet>
      <sheetData sheetId="0"/>
      <sheetData sheetId="1"/>
      <sheetData sheetId="2">
        <row r="1">
          <cell r="AL1" t="str">
            <v>:PCOLQRCRSA54..K96~G</v>
          </cell>
        </row>
        <row r="4">
          <cell r="AL4" t="str">
            <v>:PCOPQRCRSA1..H51~G</v>
          </cell>
        </row>
        <row r="7">
          <cell r="AL7" t="str">
            <v>{GOTO}A148~</v>
          </cell>
        </row>
      </sheetData>
      <sheetData sheetId="3"/>
      <sheetData sheetId="4" refreshError="1"/>
      <sheetData sheetId="5"/>
      <sheetData sheetId="6">
        <row r="1">
          <cell r="AL1" t="str">
            <v>:PCOLQRCRSA54..K96~G</v>
          </cell>
        </row>
      </sheetData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"/>
      <sheetName val="Notes"/>
      <sheetName val="SubmitCal"/>
      <sheetName val="Assumptions"/>
      <sheetName val="@risk rents and incentives"/>
      <sheetName val="Car park lease"/>
      <sheetName val="Net rent analysis"/>
      <sheetName val="Cash2"/>
      <sheetName val="Z"/>
      <sheetName val="Option"/>
      <sheetName val="MTP"/>
      <sheetName val="MTP1"/>
      <sheetName val="Basis"/>
      <sheetName val="Raw Data"/>
      <sheetName val="C1ㅇ"/>
      <sheetName val="Bill 1"/>
      <sheetName val="Bill 2"/>
      <sheetName val="Bill 3"/>
      <sheetName val="Bill 4"/>
      <sheetName val="Bill 5"/>
      <sheetName val="Bill 6"/>
      <sheetName val="Bill 7"/>
      <sheetName val="COST"/>
      <sheetName val="C3"/>
      <sheetName val="CIF COST ITEM"/>
      <sheetName val="Lstsub"/>
      <sheetName val="Doha WBS Clean"/>
      <sheetName val="Cashflow"/>
      <sheetName val="S-C+Market"/>
      <sheetName val="Ramp data"/>
      <sheetName val="Day work"/>
      <sheetName val="Lower Ground"/>
      <sheetName val="Income"/>
      <sheetName val="Letting"/>
      <sheetName val="UBR"/>
      <sheetName val="Sheet1"/>
      <sheetName val="#REF"/>
      <sheetName val="Input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REINF-WTM"/>
      <sheetName val="MOS"/>
      <sheetName val="Takeoff"/>
      <sheetName val="PriceSummary"/>
      <sheetName val="Z- GENERAL PRICE SUMMARY"/>
      <sheetName val="WITHOUT C&amp;I PROFIT (3)"/>
      <sheetName val="FitOutConfCentre"/>
      <sheetName val="@risk_rents_and_incentives"/>
      <sheetName val="Car_park_lease"/>
      <sheetName val="Net_rent_analysis"/>
      <sheetName val="Raw_Data"/>
      <sheetName val="Bill_1"/>
      <sheetName val="Bill_2"/>
      <sheetName val="Bill_3"/>
      <sheetName val="Bill_4"/>
      <sheetName val="Bill_5"/>
      <sheetName val="Bill_6"/>
      <sheetName val="Bill_7"/>
      <sheetName val="CIF_COST_ITEM"/>
      <sheetName val="Doha_WBS_Clean"/>
      <sheetName val="Ramp_data"/>
      <sheetName val="Day_work"/>
      <sheetName val="Lower_Ground"/>
      <sheetName val="Cap_Cost"/>
      <sheetName val="RLV_Calc"/>
      <sheetName val="Costs_(dev)"/>
      <sheetName val="Bluewater_NPV_-_sell_January"/>
      <sheetName val="Upper_Ground"/>
      <sheetName val="Financial_Summary"/>
      <sheetName val="D&amp;C_Calcs"/>
      <sheetName val="CA_Upside_Downside_Old"/>
      <sheetName val="EASEL_CA_Example"/>
      <sheetName val="EEV(Prilim)"/>
      <sheetName val="2-Conc"/>
      <sheetName val="OIL SYST DATA SHTS"/>
      <sheetName val="M-Book_for_Conc"/>
      <sheetName val="M-Book_for_FW"/>
      <sheetName val="LEGEND"/>
      <sheetName val="Sum"/>
      <sheetName val="B5"/>
      <sheetName val="B7"/>
      <sheetName val="B9"/>
      <sheetName val="CT Thang Mo"/>
      <sheetName val="S-400"/>
      <sheetName val="DGchitiet "/>
      <sheetName val="Estimate"/>
      <sheetName val="산근"/>
      <sheetName val="대비표"/>
      <sheetName val="Data"/>
      <sheetName val="Price Schedule"/>
      <sheetName val="간접비내역-1"/>
      <sheetName val="5 Line Bill"/>
      <sheetName val="Addition-ProtectionSummary"/>
      <sheetName val="GRSummary"/>
      <sheetName val="1-G1"/>
      <sheetName val="Rates"/>
      <sheetName val=""/>
      <sheetName val="CT_Thang_Mo"/>
      <sheetName val="DGchitiet_"/>
      <sheetName val="Trade Package"/>
      <sheetName val="Info Sheet"/>
      <sheetName val="Data Sheet"/>
      <sheetName val="Database"/>
      <sheetName val="SPT_vs_PHI2"/>
      <sheetName val="ERECIN"/>
      <sheetName val="qty schedule"/>
      <sheetName val="집계표"/>
      <sheetName val="Details for Charts"/>
      <sheetName val="HQ-TO"/>
      <sheetName val="#13_Electrical"/>
      <sheetName val="5_Line_Bill"/>
      <sheetName val="OIL_SYST_DATA_SHTS"/>
      <sheetName val="Z-_GENERAL_PRICE_SUMMARY"/>
      <sheetName val="WITHOUT_C&amp;I_PROFIT_(3)"/>
      <sheetName val="Bill No. 3 Podium"/>
      <sheetName val="SRC-B3U2"/>
      <sheetName val="집계표(OPTION)"/>
      <sheetName val="Details"/>
      <sheetName val="③赤紙(日文)"/>
      <sheetName val="HB CEC schd 6.2"/>
      <sheetName val="2013"/>
      <sheetName val="2014"/>
      <sheetName val="landscape"/>
      <sheetName val="@risk_rents_and_incentives2"/>
      <sheetName val="Car_park_lease2"/>
      <sheetName val="Net_rent_analysis2"/>
      <sheetName val="Raw_Data2"/>
      <sheetName val="Bill_12"/>
      <sheetName val="Bill_22"/>
      <sheetName val="Bill_32"/>
      <sheetName val="Bill_42"/>
      <sheetName val="Bill_52"/>
      <sheetName val="Bill_62"/>
      <sheetName val="Bill_72"/>
      <sheetName val="Z-_GENERAL_PRICE_SUMMARY1"/>
      <sheetName val="WITHOUT_C&amp;I_PROFIT_(3)1"/>
      <sheetName val="CIF_COST_ITEM2"/>
      <sheetName val="Day_work2"/>
      <sheetName val="Doha_WBS_Clean2"/>
      <sheetName val="Ramp_data2"/>
      <sheetName val="Lower_Ground2"/>
      <sheetName val="Cap_Cost2"/>
      <sheetName val="RLV_Calc2"/>
      <sheetName val="Costs_(dev)2"/>
      <sheetName val="Bluewater_NPV_-_sell_January2"/>
      <sheetName val="Upper_Ground2"/>
      <sheetName val="Financial_Summary2"/>
      <sheetName val="D&amp;C_Calcs2"/>
      <sheetName val="CA_Upside_Downside_Old2"/>
      <sheetName val="EASEL_CA_Example2"/>
      <sheetName val="OIL_SYST_DATA_SHTS1"/>
      <sheetName val="CT_Thang_Mo1"/>
      <sheetName val="DGchitiet_1"/>
      <sheetName val="Trade_Package1"/>
      <sheetName val="Info_Sheet1"/>
      <sheetName val="Data_Sheet2"/>
      <sheetName val="@risk_rents_and_incentives1"/>
      <sheetName val="Car_park_lease1"/>
      <sheetName val="Net_rent_analysis1"/>
      <sheetName val="Raw_Data1"/>
      <sheetName val="Bill_11"/>
      <sheetName val="Bill_21"/>
      <sheetName val="Bill_31"/>
      <sheetName val="Bill_41"/>
      <sheetName val="Bill_51"/>
      <sheetName val="Bill_61"/>
      <sheetName val="Bill_71"/>
      <sheetName val="CIF_COST_ITEM1"/>
      <sheetName val="Day_work1"/>
      <sheetName val="Doha_WBS_Clean1"/>
      <sheetName val="Ramp_data1"/>
      <sheetName val="Lower_Ground1"/>
      <sheetName val="Cap_Cost1"/>
      <sheetName val="RLV_Calc1"/>
      <sheetName val="Costs_(dev)1"/>
      <sheetName val="Bluewater_NPV_-_sell_January1"/>
      <sheetName val="Upper_Ground1"/>
      <sheetName val="Financial_Summary1"/>
      <sheetName val="D&amp;C_Calcs1"/>
      <sheetName val="CA_Upside_Downside_Old1"/>
      <sheetName val="EASEL_CA_Example1"/>
      <sheetName val="Trade_Package"/>
      <sheetName val="Info_Sheet"/>
      <sheetName val="Data_Sheet1"/>
      <sheetName val="@risk_rents_and_incentives3"/>
      <sheetName val="Car_park_lease3"/>
      <sheetName val="Net_rent_analysis3"/>
      <sheetName val="Raw_Data3"/>
      <sheetName val="Bill_13"/>
      <sheetName val="Bill_23"/>
      <sheetName val="Bill_33"/>
      <sheetName val="Bill_43"/>
      <sheetName val="Bill_53"/>
      <sheetName val="Bill_63"/>
      <sheetName val="Bill_73"/>
      <sheetName val="Z-_GENERAL_PRICE_SUMMARY2"/>
      <sheetName val="WITHOUT_C&amp;I_PROFIT_(3)2"/>
      <sheetName val="CIF_COST_ITEM3"/>
      <sheetName val="Doha_WBS_Clean3"/>
      <sheetName val="Ramp_data3"/>
      <sheetName val="Day_work3"/>
      <sheetName val="Lower_Ground3"/>
      <sheetName val="Cap_Cost3"/>
      <sheetName val="RLV_Calc3"/>
      <sheetName val="Costs_(dev)3"/>
      <sheetName val="Bluewater_NPV_-_sell_January3"/>
      <sheetName val="Upper_Ground3"/>
      <sheetName val="Financial_Summary3"/>
      <sheetName val="D&amp;C_Calcs3"/>
      <sheetName val="CA_Upside_Downside_Old3"/>
      <sheetName val="EASEL_CA_Example3"/>
      <sheetName val="CT_Thang_Mo2"/>
      <sheetName val="DGchitiet_2"/>
      <sheetName val="OIL_SYST_DATA_SHTS2"/>
      <sheetName val="Trade_Package2"/>
      <sheetName val="Info_Sheet2"/>
      <sheetName val="Data_Sheet3"/>
      <sheetName val="qty_schedule"/>
      <sheetName val="Details_for_Charts"/>
      <sheetName val="#3E1_GCR"/>
      <sheetName val="制造工时费标准表"/>
      <sheetName val="01"/>
      <sheetName val="QMCT"/>
      <sheetName val="ASD Sum of Parts"/>
      <sheetName val="Price_Schedule"/>
      <sheetName val="5_Line_Bill1"/>
      <sheetName val="Bill_No__3_Podium"/>
      <sheetName val="Price_Schedule1"/>
      <sheetName val="5_Line_Bill2"/>
      <sheetName val="Bill_No__3_Podium1"/>
      <sheetName val="@risk_rents_and_incentives4"/>
      <sheetName val="Car_park_lease4"/>
      <sheetName val="Net_rent_analysis4"/>
      <sheetName val="Raw_Data4"/>
      <sheetName val="Bill_14"/>
      <sheetName val="Bill_24"/>
      <sheetName val="Bill_34"/>
      <sheetName val="Bill_44"/>
      <sheetName val="Bill_54"/>
      <sheetName val="Bill_64"/>
      <sheetName val="Bill_74"/>
      <sheetName val="CIF_COST_ITEM4"/>
      <sheetName val="Day_work4"/>
      <sheetName val="Doha_WBS_Clean4"/>
      <sheetName val="Ramp_data4"/>
      <sheetName val="Lower_Ground4"/>
      <sheetName val="Cap_Cost4"/>
      <sheetName val="RLV_Calc4"/>
      <sheetName val="Costs_(dev)4"/>
      <sheetName val="Bluewater_NPV_-_sell_January4"/>
      <sheetName val="Upper_Ground4"/>
      <sheetName val="Financial_Summary4"/>
      <sheetName val="D&amp;C_Calcs4"/>
      <sheetName val="CA_Upside_Downside_Old4"/>
      <sheetName val="EASEL_CA_Example4"/>
      <sheetName val="Z-_GENERAL_PRICE_SUMMARY4"/>
      <sheetName val="WITHOUT_C&amp;I_PROFIT_(3)4"/>
      <sheetName val="CT_Thang_Mo4"/>
      <sheetName val="DGchitiet_4"/>
      <sheetName val="OIL_SYST_DATA_SHTS4"/>
      <sheetName val="Trade_Package3"/>
      <sheetName val="Info_Sheet3"/>
      <sheetName val="Data_Sheet4"/>
      <sheetName val="Price_Schedule3"/>
      <sheetName val="5_Line_Bill4"/>
      <sheetName val="Bill_No__3_Podium3"/>
      <sheetName val="Z-_GENERAL_PRICE_SUMMARY3"/>
      <sheetName val="WITHOUT_C&amp;I_PROFIT_(3)3"/>
      <sheetName val="CT_Thang_Mo3"/>
      <sheetName val="DGchitiet_3"/>
      <sheetName val="OIL_SYST_DATA_SHTS3"/>
      <sheetName val="Price_Schedule2"/>
      <sheetName val="5_Line_Bill3"/>
      <sheetName val="Bill_No__3_Podium2"/>
      <sheetName val="@risk_rents_and_incentives5"/>
      <sheetName val="Car_park_lease5"/>
      <sheetName val="Net_rent_analysis5"/>
      <sheetName val="Raw_Data5"/>
      <sheetName val="Bill_15"/>
      <sheetName val="Bill_25"/>
      <sheetName val="Bill_35"/>
      <sheetName val="Bill_45"/>
      <sheetName val="Bill_55"/>
      <sheetName val="Bill_65"/>
      <sheetName val="Bill_75"/>
      <sheetName val="CIF_COST_ITEM5"/>
      <sheetName val="Day_work5"/>
      <sheetName val="Doha_WBS_Clean5"/>
      <sheetName val="Ramp_data5"/>
      <sheetName val="Lower_Ground5"/>
      <sheetName val="Cap_Cost5"/>
      <sheetName val="RLV_Calc5"/>
      <sheetName val="Costs_(dev)5"/>
      <sheetName val="Bluewater_NPV_-_sell_January5"/>
      <sheetName val="Upper_Ground5"/>
      <sheetName val="Financial_Summary5"/>
      <sheetName val="D&amp;C_Calcs5"/>
      <sheetName val="CA_Upside_Downside_Old5"/>
      <sheetName val="EASEL_CA_Example5"/>
      <sheetName val="Z-_GENERAL_PRICE_SUMMARY5"/>
      <sheetName val="WITHOUT_C&amp;I_PROFIT_(3)5"/>
      <sheetName val="CT_Thang_Mo5"/>
      <sheetName val="DGchitiet_5"/>
      <sheetName val="OIL_SYST_DATA_SHTS5"/>
      <sheetName val="Trade_Package4"/>
      <sheetName val="Info_Sheet4"/>
      <sheetName val="Data_Sheet5"/>
      <sheetName val="5_Line_Bill5"/>
      <sheetName val="Price_Schedule4"/>
      <sheetName val="Bill_No__3_Podium4"/>
      <sheetName val="qty_schedule1"/>
      <sheetName val="Details_for_Charts1"/>
      <sheetName val="Beamsked"/>
      <sheetName val="Columnsked"/>
      <sheetName val="Finishes"/>
      <sheetName val="Bill 5 - Carpark"/>
      <sheetName val="APP. B"/>
      <sheetName val="Project Brief"/>
      <sheetName val="L (4)"/>
      <sheetName val="AR-1"/>
      <sheetName val="4-ME"/>
      <sheetName val="Schedules"/>
      <sheetName val="ATD"/>
      <sheetName val="Rebar _Take off"/>
      <sheetName val="analysis"/>
      <sheetName val="Important Details &amp; Validation"/>
      <sheetName val="Rate Library"/>
      <sheetName val="RBU List"/>
      <sheetName val="boq actual"/>
      <sheetName val="6A&amp;B"/>
      <sheetName val="9600-T1"/>
      <sheetName val="(A, B) BUILDER + SUB CONT WORK"/>
      <sheetName val="SPT vs PHI"/>
      <sheetName val="Demand"/>
      <sheetName val="Occ"/>
      <sheetName val="PROJECT BRIEF(EX.NEW)"/>
      <sheetName val="Chiet tinh dz22"/>
      <sheetName val="Ra  stair"/>
      <sheetName val="Tables"/>
      <sheetName val="Sheet2"/>
      <sheetName val="Detail 1A"/>
      <sheetName val="BQextra"/>
      <sheetName val="Part-A"/>
      <sheetName val="macros"/>
      <sheetName val="S"/>
      <sheetName val="Basement Parking"/>
      <sheetName val="NT Apartments"/>
      <sheetName val="NT Hotel"/>
      <sheetName val="NT Penthouses"/>
      <sheetName val="NT Restaurant"/>
      <sheetName val="NTS Apartments"/>
      <sheetName val="Retail B2"/>
      <sheetName val="Retail B3"/>
      <sheetName val="SE Tower1"/>
      <sheetName val="SE Tower2"/>
      <sheetName val="SW_Phase1"/>
      <sheetName val="SW Phase2"/>
      <sheetName val="@risk_rents_and_incentives6"/>
      <sheetName val="Car_park_lease6"/>
      <sheetName val="Net_rent_analysis6"/>
      <sheetName val="Raw_Data6"/>
      <sheetName val="Bill_16"/>
      <sheetName val="Bill_26"/>
      <sheetName val="Bill_36"/>
      <sheetName val="Bill_46"/>
      <sheetName val="Bill_56"/>
      <sheetName val="Bill_66"/>
      <sheetName val="Bill_76"/>
      <sheetName val="CIF_COST_ITEM6"/>
      <sheetName val="Doha_WBS_Clean6"/>
      <sheetName val="Ramp_data6"/>
      <sheetName val="Day_work6"/>
      <sheetName val="Lower_Ground6"/>
      <sheetName val="Cap_Cost6"/>
      <sheetName val="RLV_Calc6"/>
      <sheetName val="Costs_(dev)6"/>
      <sheetName val="Bluewater_NPV_-_sell_January6"/>
      <sheetName val="Upper_Ground6"/>
      <sheetName val="Financial_Summary6"/>
      <sheetName val="D&amp;C_Calcs6"/>
      <sheetName val="CA_Upside_Downside_Old6"/>
      <sheetName val="EASEL_CA_Example6"/>
      <sheetName val="Trade_Package5"/>
      <sheetName val="Info_Sheet5"/>
      <sheetName val="Data_Sheet6"/>
      <sheetName val="Price_Schedule5"/>
      <sheetName val="@risk_rents_and_incentives7"/>
      <sheetName val="Car_park_lease7"/>
      <sheetName val="Net_rent_analysis7"/>
      <sheetName val="Raw_Data7"/>
      <sheetName val="Bill_17"/>
      <sheetName val="Bill_27"/>
      <sheetName val="Bill_37"/>
      <sheetName val="Bill_47"/>
      <sheetName val="Bill_57"/>
      <sheetName val="Bill_67"/>
      <sheetName val="Bill_77"/>
      <sheetName val="CIF_COST_ITEM7"/>
      <sheetName val="Doha_WBS_Clean7"/>
      <sheetName val="Ramp_data7"/>
      <sheetName val="Day_work7"/>
      <sheetName val="Lower_Ground7"/>
      <sheetName val="Cap_Cost7"/>
      <sheetName val="RLV_Calc7"/>
      <sheetName val="Costs_(dev)7"/>
      <sheetName val="Bluewater_NPV_-_sell_January7"/>
      <sheetName val="Upper_Ground7"/>
      <sheetName val="Financial_Summary7"/>
      <sheetName val="D&amp;C_Calcs7"/>
      <sheetName val="CA_Upside_Downside_Old7"/>
      <sheetName val="EASEL_CA_Example7"/>
      <sheetName val="Z-_GENERAL_PRICE_SUMMARY6"/>
      <sheetName val="WITHOUT_C&amp;I_PROFIT_(3)6"/>
      <sheetName val="OIL_SYST_DATA_SHTS6"/>
      <sheetName val="Trade_Package6"/>
      <sheetName val="Info_Sheet6"/>
      <sheetName val="Data_Sheet7"/>
      <sheetName val="CT_Thang_Mo6"/>
      <sheetName val="DGchitiet_6"/>
      <sheetName val="Price_Schedule6"/>
      <sheetName val="5_Line_Bill6"/>
      <sheetName val="@risk_rents_and_incentives8"/>
      <sheetName val="Car_park_lease8"/>
      <sheetName val="Net_rent_analysis8"/>
      <sheetName val="Raw_Data8"/>
      <sheetName val="Bill_18"/>
      <sheetName val="Bill_28"/>
      <sheetName val="Bill_38"/>
      <sheetName val="Bill_48"/>
      <sheetName val="Bill_58"/>
      <sheetName val="Bill_68"/>
      <sheetName val="Bill_78"/>
      <sheetName val="CIF_COST_ITEM8"/>
      <sheetName val="Doha_WBS_Clean8"/>
      <sheetName val="Ramp_data8"/>
      <sheetName val="Day_work8"/>
      <sheetName val="Lower_Ground8"/>
      <sheetName val="Cap_Cost8"/>
      <sheetName val="RLV_Calc8"/>
      <sheetName val="Costs_(dev)8"/>
      <sheetName val="Bluewater_NPV_-_sell_January8"/>
      <sheetName val="Upper_Ground8"/>
      <sheetName val="Financial_Summary8"/>
      <sheetName val="D&amp;C_Calcs8"/>
      <sheetName val="CA_Upside_Downside_Old8"/>
      <sheetName val="EASEL_CA_Example8"/>
      <sheetName val="Z-_GENERAL_PRICE_SUMMARY7"/>
      <sheetName val="WITHOUT_C&amp;I_PROFIT_(3)7"/>
      <sheetName val="OIL_SYST_DATA_SHTS7"/>
      <sheetName val="Trade_Package7"/>
      <sheetName val="Info_Sheet7"/>
      <sheetName val="Data_Sheet8"/>
      <sheetName val="CT_Thang_Mo7"/>
      <sheetName val="DGchitiet_7"/>
      <sheetName val="Price_Schedule7"/>
      <sheetName val="5_Line_Bill7"/>
      <sheetName val="@risk_rents_and_incentives9"/>
      <sheetName val="Car_park_lease9"/>
      <sheetName val="Net_rent_analysis9"/>
      <sheetName val="Raw_Data9"/>
      <sheetName val="Bill_19"/>
      <sheetName val="Bill_29"/>
      <sheetName val="Bill_39"/>
      <sheetName val="Bill_49"/>
      <sheetName val="Bill_59"/>
      <sheetName val="Bill_69"/>
      <sheetName val="Bill_79"/>
      <sheetName val="CIF_COST_ITEM9"/>
      <sheetName val="Doha_WBS_Clean9"/>
      <sheetName val="Ramp_data9"/>
      <sheetName val="Day_work9"/>
      <sheetName val="Lower_Ground9"/>
      <sheetName val="Cap_Cost9"/>
      <sheetName val="RLV_Calc9"/>
      <sheetName val="Costs_(dev)9"/>
      <sheetName val="Bluewater_NPV_-_sell_January9"/>
      <sheetName val="Upper_Ground9"/>
      <sheetName val="Financial_Summary9"/>
      <sheetName val="D&amp;C_Calcs9"/>
      <sheetName val="CA_Upside_Downside_Old9"/>
      <sheetName val="EASEL_CA_Example9"/>
      <sheetName val="Z-_GENERAL_PRICE_SUMMARY8"/>
      <sheetName val="WITHOUT_C&amp;I_PROFIT_(3)8"/>
      <sheetName val="OIL_SYST_DATA_SHTS8"/>
      <sheetName val="Trade_Package8"/>
      <sheetName val="Info_Sheet8"/>
      <sheetName val="Data_Sheet9"/>
      <sheetName val="CT_Thang_Mo8"/>
      <sheetName val="DGchitiet_8"/>
      <sheetName val="Price_Schedule8"/>
      <sheetName val="5_Line_Bill8"/>
      <sheetName val="AoR Finishing"/>
      <sheetName val="HB_CEC_schd_6_2"/>
      <sheetName val="3-Cash Flow"/>
      <sheetName val="START"/>
      <sheetName val="FR-Pricing"/>
      <sheetName val="LSF-Pricing"/>
      <sheetName val="PVC - Pricing"/>
      <sheetName val="FEEDER"/>
      <sheetName val="Bill_No__3_Podium5"/>
      <sheetName val="qty_schedule2"/>
      <sheetName val="Details_for_Charts2"/>
      <sheetName val="(A,_B)_BUILDER_+_SUB_CONT_WORK"/>
      <sheetName val="SPT_vs_PHI"/>
      <sheetName val="PROJECT_BRIEF(EX_NEW)"/>
      <sheetName val="Chiet_tinh_dz22"/>
      <sheetName val="Ra__stair"/>
      <sheetName val="ASD_Sum_of_Parts"/>
      <sheetName val="IPO Shit"/>
      <sheetName val="Financial Outputs"/>
      <sheetName val="ADT Financial Build"/>
      <sheetName val="ADT LBO"/>
      <sheetName val="Ex-ADTCo LBO"/>
      <sheetName val="Total TEFS LBO"/>
      <sheetName val="ADT Output Dumbed Down for KKR"/>
      <sheetName val="Revenue"/>
      <sheetName val="lists"/>
      <sheetName val="Bill_No__3_Podium6"/>
      <sheetName val="HB_CEC_schd_6_21"/>
      <sheetName val="qty_schedule3"/>
      <sheetName val="Details_for_Charts3"/>
      <sheetName val="(A,_B)_BUILDER_+_SUB_CONT_WORK1"/>
      <sheetName val="SPT_vs_PHI1"/>
      <sheetName val="PROJECT_BRIEF(EX_NEW)1"/>
      <sheetName val="Chiet_tinh_dz221"/>
      <sheetName val="Ra__stair1"/>
      <sheetName val="ASD_Sum_of_Parts1"/>
      <sheetName val="Bill_No__3_Podium7"/>
      <sheetName val="HB_CEC_schd_6_22"/>
      <sheetName val="qty_schedule4"/>
      <sheetName val="Details_for_Charts4"/>
      <sheetName val="(A,_B)_BUILDER_+_SUB_CONT_WORK2"/>
      <sheetName val="SPT_vs_PHI3"/>
      <sheetName val="PROJECT_BRIEF(EX_NEW)2"/>
      <sheetName val="Chiet_tinh_dz222"/>
      <sheetName val="Ra__stair2"/>
      <sheetName val="ASD_Sum_of_Parts2"/>
      <sheetName val="APP__B"/>
      <sheetName val="Project_Brief"/>
      <sheetName val="L_(4)"/>
      <sheetName val="费率表"/>
      <sheetName val="建筑结尾A"/>
      <sheetName val="建筑结尾B"/>
      <sheetName val="NPV"/>
      <sheetName val="Cover Sheet"/>
      <sheetName val="220Kv"/>
      <sheetName val="220Kv (2)"/>
      <sheetName val="Bill 2.0"/>
      <sheetName val="Attics, Beam And Slab"/>
      <sheetName val="FINISH"/>
      <sheetName val="MFR"/>
      <sheetName val="BOQ1"/>
      <sheetName val="Sheet9"/>
      <sheetName val="SOR"/>
      <sheetName val="Excavation"/>
      <sheetName val="7241-10"/>
      <sheetName val="TOS-F"/>
      <sheetName val="BQ"/>
      <sheetName val="Rate Breakdown"/>
      <sheetName val="qty_schedule5"/>
      <sheetName val="Details_for_Charts5"/>
      <sheetName val="Bill_5_-_Carpark"/>
      <sheetName val="Rebar__Take_off"/>
      <sheetName val="Cover_Sheet"/>
      <sheetName val="220Kv_(2)"/>
      <sheetName val="Bill_2_0"/>
      <sheetName val="Attics,_Beam_And_Slab"/>
      <sheetName val="boq_actual"/>
      <sheetName val="Detail_1A"/>
      <sheetName val="IPO_Shit"/>
      <sheetName val="Financial_Outputs"/>
      <sheetName val="ADT_Financial_Build"/>
      <sheetName val="ADT_LBO"/>
      <sheetName val="Ex-ADTCo_LBO"/>
      <sheetName val="Total_TEFS_LBO"/>
      <sheetName val="ADT_Output_Dumbed_Down_for_KKR"/>
      <sheetName val="3-Cash_Flow"/>
      <sheetName val="Important_Details_&amp;_Validation"/>
      <sheetName val="Rate_Library"/>
      <sheetName val="RBU_List"/>
      <sheetName val="6.1.7 Grand Summary"/>
      <sheetName val="VOP_June_07"/>
      <sheetName val="VOP_June_07 _rev1_"/>
      <sheetName val="VOP_Sept_07"/>
      <sheetName val="INSU"/>
      <sheetName val="MO"/>
      <sheetName val="General Info"/>
      <sheetName val="Area Analysis"/>
      <sheetName val="Sensitivity"/>
      <sheetName val="공문"/>
      <sheetName val="VOP_June_07__rev1_1"/>
      <sheetName val="6_1_7_Grand_Summary1"/>
      <sheetName val="APP__B1"/>
      <sheetName val="Project_Brief1"/>
      <sheetName val="L_(4)1"/>
      <sheetName val="Basement_Parking1"/>
      <sheetName val="NT_Apartments1"/>
      <sheetName val="NT_Hotel1"/>
      <sheetName val="NT_Penthouses1"/>
      <sheetName val="NT_Restaurant1"/>
      <sheetName val="NTS_Apartments1"/>
      <sheetName val="Retail_B21"/>
      <sheetName val="Retail_B31"/>
      <sheetName val="SE_Tower11"/>
      <sheetName val="SE_Tower21"/>
      <sheetName val="SW_Phase21"/>
      <sheetName val="General_Info1"/>
      <sheetName val="Area_Analysis1"/>
      <sheetName val="3-Cash_Flow1"/>
      <sheetName val="VOP_June_07__rev1_"/>
      <sheetName val="6_1_7_Grand_Summary"/>
      <sheetName val="Basement_Parking"/>
      <sheetName val="NT_Apartments"/>
      <sheetName val="NT_Hotel"/>
      <sheetName val="NT_Penthouses"/>
      <sheetName val="NT_Restaurant"/>
      <sheetName val="NTS_Apartments"/>
      <sheetName val="Retail_B2"/>
      <sheetName val="Retail_B3"/>
      <sheetName val="SE_Tower1"/>
      <sheetName val="SE_Tower2"/>
      <sheetName val="SW_Phase2"/>
      <sheetName val="General_Info"/>
      <sheetName val="Area_Analysis"/>
      <sheetName val="sc"/>
      <sheetName val="Fill this out first..."/>
      <sheetName val="3-15"/>
      <sheetName val="3-16"/>
      <sheetName val="3-10"/>
      <sheetName val="3-11"/>
      <sheetName val="3-3"/>
      <sheetName val="3-4"/>
      <sheetName val="3-7"/>
      <sheetName val="3-9"/>
      <sheetName val="3-6"/>
      <sheetName val="2-10"/>
      <sheetName val="2-11"/>
      <sheetName val="2-3"/>
      <sheetName val="2-4"/>
      <sheetName val="2-5"/>
      <sheetName val="2-6"/>
      <sheetName val="2-7"/>
      <sheetName val="2-8"/>
      <sheetName val="2-9"/>
      <sheetName val="PB"/>
      <sheetName val="DIV09-Finishes "/>
      <sheetName val="PARTICULARS"/>
      <sheetName val="GFA"/>
      <sheetName val="Piling"/>
      <sheetName val="WBLFL"/>
      <sheetName val="FRAME"/>
      <sheetName val="EXTWALL"/>
      <sheetName val="INTWALL"/>
      <sheetName val="STAIRCASE"/>
      <sheetName val="UFC"/>
      <sheetName val="ROOF"/>
      <sheetName val="WINDOWS"/>
      <sheetName val="DOORS"/>
      <sheetName val="IRONMONGERY"/>
      <sheetName val="WALLFINISHES"/>
      <sheetName val="FLOORFINISHES"/>
      <sheetName val="CEILING"/>
      <sheetName val="PAINTING"/>
      <sheetName val="SANITARYFITTINGS"/>
      <sheetName val="S.F. table"/>
      <sheetName val="roof (conc&amp;fwk)OK"/>
      <sheetName val="road"/>
      <sheetName val="ext.walls"/>
      <sheetName val="钢筋"/>
      <sheetName val="slipsumpR"/>
      <sheetName val="BLDG_DCI"/>
      <sheetName val="BLDG_MCI"/>
      <sheetName val="Bill 1 - General Items"/>
      <sheetName val="Cost Summary"/>
      <sheetName val="Design Devmt"/>
      <sheetName val="Div Summary"/>
      <sheetName val="STORE-DEL-pipe"/>
      <sheetName val="Design"/>
      <sheetName val=" Est "/>
      <sheetName val="당초"/>
      <sheetName val="MgtControl"/>
      <sheetName val="BUR4-Rd"/>
      <sheetName val="BUR3-DrnRC"/>
      <sheetName val="Bill split Utilities"/>
      <sheetName val="boqform8"/>
      <sheetName val="References"/>
      <sheetName val="w't table"/>
      <sheetName val="mw"/>
      <sheetName val="Record data here"/>
      <sheetName val="LD-BOQ "/>
      <sheetName val="PACK (B)"/>
      <sheetName val="Report"/>
      <sheetName val="Contractor Application"/>
      <sheetName val="General Summary"/>
      <sheetName val="08 MEP Summary"/>
      <sheetName val="03B1"/>
      <sheetName val="03B2"/>
      <sheetName val="Addnl works"/>
      <sheetName val="TAS"/>
      <sheetName val="VARIATIONS"/>
      <sheetName val="B3. Material on Site-Detail"/>
      <sheetName val="Fee Rate Summary"/>
      <sheetName val="MOS-Civil "/>
      <sheetName val="Spread"/>
      <sheetName val="WorkBreakDown"/>
      <sheetName val="Masonry"/>
      <sheetName val="GEN SUM"/>
      <sheetName val="SUM-MS"/>
      <sheetName val="SCHEDULE"/>
      <sheetName val="CUML.DELVRY"/>
      <sheetName val="DAMAGED"/>
      <sheetName val="입찰내역 발주처 양식"/>
      <sheetName val="Chiet tinh dz35"/>
      <sheetName val="Navigation"/>
      <sheetName val="Aug 06"/>
      <sheetName val="May 06"/>
      <sheetName val="12"/>
      <sheetName val="7"/>
      <sheetName val="8"/>
      <sheetName val="21"/>
      <sheetName val="18"/>
      <sheetName val="19"/>
      <sheetName val="29"/>
      <sheetName val="17"/>
      <sheetName val="6"/>
      <sheetName val="10"/>
      <sheetName val="15"/>
      <sheetName val="20"/>
      <sheetName val="1"/>
      <sheetName val="4"/>
      <sheetName val="16"/>
      <sheetName val="23"/>
      <sheetName val="25"/>
      <sheetName val="11"/>
      <sheetName val="3"/>
      <sheetName val="Apr-05"/>
      <sheetName val="Bldg"/>
      <sheetName val="1.2 Staff Schedule"/>
      <sheetName val="2 Div 21"/>
      <sheetName val=" GULF"/>
      <sheetName val="Finance"/>
      <sheetName val="Groupings-final"/>
      <sheetName val="Sched"/>
      <sheetName val="Trial"/>
      <sheetName val="FA_Final"/>
      <sheetName val="Manning Schedule"/>
      <sheetName val="Bill 2.1 "/>
      <sheetName val="Bill 3.1"/>
      <sheetName val="Bill 3.10"/>
      <sheetName val="Bill 3.11"/>
      <sheetName val="Bill 3.12"/>
      <sheetName val="Bill 3.13"/>
      <sheetName val="Bill 3.15"/>
      <sheetName val="Bill 3.2"/>
      <sheetName val="Bill 3.3"/>
      <sheetName val="Bill 3.4"/>
      <sheetName val="Bill 3.5"/>
      <sheetName val="Bill 3.6"/>
      <sheetName val="Bill 3.7"/>
      <sheetName val="Bill 3.8"/>
      <sheetName val="Bill 3.9"/>
      <sheetName val="Bill 4.1"/>
      <sheetName val="Bill 4.10"/>
      <sheetName val="Bill 4.11"/>
      <sheetName val="Bill 4.12"/>
      <sheetName val="Bill 4.13"/>
      <sheetName val="Bill 4.14"/>
      <sheetName val="Bill 4.15"/>
      <sheetName val="Bill 4.16"/>
      <sheetName val="Bill 4.17"/>
      <sheetName val="Bill 4.18"/>
      <sheetName val="Bill 4.19"/>
      <sheetName val="Bill 4.2"/>
      <sheetName val="Bill 4.3"/>
      <sheetName val="Bill 4.4"/>
      <sheetName val="Bill 4.6"/>
      <sheetName val="Bill 4.7"/>
      <sheetName val="Bill 4.8"/>
      <sheetName val="Bill 4.9"/>
      <sheetName val="Bill 5.1 "/>
      <sheetName val="Bill 6.1"/>
      <sheetName val="Bill 8.1"/>
      <sheetName val="@risk_rents_and_incentives10"/>
      <sheetName val="Car_park_lease10"/>
      <sheetName val="Net_rent_analysis10"/>
      <sheetName val="Raw_Data10"/>
      <sheetName val="Bill_110"/>
      <sheetName val="Bill_210"/>
      <sheetName val="Bill_310"/>
      <sheetName val="Bill_410"/>
      <sheetName val="Bill_510"/>
      <sheetName val="Bill_610"/>
      <sheetName val="Bill_710"/>
      <sheetName val="CIF_COST_ITEM10"/>
      <sheetName val="Day_work10"/>
      <sheetName val="Doha_WBS_Clean10"/>
      <sheetName val="Ramp_data10"/>
      <sheetName val="Lower_Ground10"/>
      <sheetName val="Cap_Cost10"/>
      <sheetName val="RLV_Calc10"/>
      <sheetName val="Costs_(dev)10"/>
      <sheetName val="Bluewater_NPV_-_sell_January10"/>
      <sheetName val="Upper_Ground10"/>
      <sheetName val="Financial_Summary10"/>
      <sheetName val="D&amp;C_Calcs10"/>
      <sheetName val="CA_Upside_Downside_Old10"/>
      <sheetName val="EASEL_CA_Example10"/>
      <sheetName val="Z-_GENERAL_PRICE_SUMMARY9"/>
      <sheetName val="WITHOUT_C&amp;I_PROFIT_(3)9"/>
      <sheetName val="OIL_SYST_DATA_SHTS9"/>
      <sheetName val="Trade_Package9"/>
      <sheetName val="Info_Sheet9"/>
      <sheetName val="Data_Sheet10"/>
      <sheetName val="CT_Thang_Mo9"/>
      <sheetName val="DGchitiet_9"/>
      <sheetName val="5_Line_Bill9"/>
      <sheetName val="Price_Schedule9"/>
      <sheetName val="Bill_No__3_Podium8"/>
      <sheetName val="qty_schedule6"/>
      <sheetName val="HB_CEC_schd_6_23"/>
      <sheetName val="ASD_Sum_of_Parts3"/>
      <sheetName val="Details_for_Charts6"/>
      <sheetName val="Cover_Sheet1"/>
      <sheetName val="220Kv_(2)1"/>
      <sheetName val="Ra__stair3"/>
      <sheetName val="Bill_2_01"/>
      <sheetName val="Bill_5_-_Carpark1"/>
      <sheetName val="boq_actual1"/>
      <sheetName val="(A,_B)_BUILDER_+_SUB_CONT_WORK3"/>
      <sheetName val="SPT_vs_PHI4"/>
      <sheetName val="PROJECT_BRIEF(EX_NEW)3"/>
      <sheetName val="Chiet_tinh_dz223"/>
      <sheetName val="Rebar__Take_off1"/>
      <sheetName val="IPO_Shit1"/>
      <sheetName val="Financial_Outputs1"/>
      <sheetName val="ADT_Financial_Build1"/>
      <sheetName val="ADT_LBO1"/>
      <sheetName val="Ex-ADTCo_LBO1"/>
      <sheetName val="Total_TEFS_LBO1"/>
      <sheetName val="ADT_Output_Dumbed_Down_for_KKR1"/>
      <sheetName val="Attics,_Beam_And_Slab1"/>
      <sheetName val="Detail_1A1"/>
      <sheetName val="Important_Details_&amp;_Validation1"/>
      <sheetName val="Rate_Library1"/>
      <sheetName val="RBU_List1"/>
      <sheetName val="AoR_Finishing"/>
      <sheetName val="PVC_-_Pricing"/>
      <sheetName val="Rate_Breakdown"/>
      <sheetName val="Fill_this_out_first___"/>
      <sheetName val="Dropdown list"/>
      <sheetName val="Breaker size"/>
      <sheetName val="CCC-1C-PVC-XLPE"/>
      <sheetName val="CCC-4C-PVC-XLPE"/>
      <sheetName val="CCC-BTS"/>
      <sheetName val="VD-BTS"/>
      <sheetName val="Resistance_Reactance_Cables"/>
      <sheetName val="CTS_1C_PVC_Armoured"/>
      <sheetName val="CTS_1C_PVC_Unarmoured"/>
      <sheetName val="CTS_1C_XLPE_Armoured"/>
      <sheetName val="CTS_1C_XLPE_Unarmoured"/>
      <sheetName val="CTS_3C_PVC_Armoured"/>
      <sheetName val="CTS_3C_PVC_Unarmoured"/>
      <sheetName val="CTS_3C_XLPE_Armoured"/>
      <sheetName val="CTS_3C_XLPE_Unarmoured"/>
      <sheetName val="CTS_4C_PVC_Armoured"/>
      <sheetName val="CTS_4C_PVC_Unarmoured"/>
      <sheetName val="CTS_4C_XLPE_Armoured"/>
      <sheetName val="List-CTS"/>
      <sheetName val="Westin FOH &amp; BOH Split"/>
      <sheetName val="A.O.R r1Str"/>
      <sheetName val="A.O.R r1"/>
      <sheetName val="A.O.R (2)"/>
      <sheetName val="Architectural &amp; Structural"/>
      <sheetName val="Master Control-Finishes"/>
      <sheetName val="vendor"/>
      <sheetName val="29.7.09"/>
      <sheetName val="cable summary"/>
      <sheetName val="tray"/>
      <sheetName val="DVM Sizing Calculator- 10 ips "/>
      <sheetName val="shienna"/>
      <sheetName val="qty_schedule8"/>
      <sheetName val="Details_for_Charts8"/>
      <sheetName val="(A,_B)_BUILDER_+_SUB_CONT_WORK8"/>
      <sheetName val="SPT_vs_PHI9"/>
      <sheetName val="(A,_B)_BUILDER_+_SUB_CONT_WORK4"/>
      <sheetName val="SPT_vs_PHI5"/>
      <sheetName val="(A,_B)_BUILDER_+_SUB_CONT_WORK5"/>
      <sheetName val="SPT_vs_PHI6"/>
      <sheetName val="(A,_B)_BUILDER_+_SUB_CONT_WORK6"/>
      <sheetName val="SPT_vs_PHI7"/>
      <sheetName val="Cost_details"/>
      <sheetName val="qty_schedule7"/>
      <sheetName val="Details_for_Charts7"/>
      <sheetName val="(A,_B)_BUILDER_+_SUB_CONT_WORK7"/>
      <sheetName val="SPT_vs_PHI8"/>
      <sheetName val="Cost details"/>
      <sheetName val="Materials Cost"/>
      <sheetName val="EST"/>
      <sheetName val="Fill_this_out_first___1"/>
      <sheetName val="Cover_Sheet2"/>
      <sheetName val="Bill_5_-_Carpark2"/>
      <sheetName val="Fill_this_out_first___2"/>
      <sheetName val="EC(Rev)"/>
      <sheetName val="Plinthbeam"/>
      <sheetName val="BM"/>
      <sheetName val="IO List"/>
      <sheetName val="Forecast Variance Planning hrs"/>
      <sheetName val="C (3)"/>
      <sheetName val="APP__B2"/>
      <sheetName val="Project_Brief2"/>
      <sheetName val="L_(4)2"/>
      <sheetName val="3-Cash_Flow2"/>
      <sheetName val="Basement_Parking2"/>
      <sheetName val="NT_Apartments2"/>
      <sheetName val="NT_Hotel2"/>
      <sheetName val="NT_Penthouses2"/>
      <sheetName val="NT_Restaurant2"/>
      <sheetName val="NTS_Apartments2"/>
      <sheetName val="Retail_B22"/>
      <sheetName val="Retail_B32"/>
      <sheetName val="SE_Tower12"/>
      <sheetName val="SE_Tower22"/>
      <sheetName val="SW_Phase22"/>
      <sheetName val="General_Info2"/>
      <sheetName val="Area_Analysis2"/>
      <sheetName val="6_1_7_Grand_Summary2"/>
      <sheetName val="VOP_June_07__rev1_2"/>
      <sheetName val="Div_Summary"/>
      <sheetName val="Cost_Summary"/>
      <sheetName val="Design_Devmt"/>
      <sheetName val="_Est_"/>
      <sheetName val="@risk_rents_and_incentives11"/>
      <sheetName val="Car_park_lease11"/>
      <sheetName val="Net_rent_analysis11"/>
      <sheetName val="Raw_Data11"/>
      <sheetName val="Trade_Package10"/>
      <sheetName val="Info_Sheet10"/>
      <sheetName val="Data_Sheet11"/>
      <sheetName val="CIF_COST_ITEM11"/>
      <sheetName val="Day_work11"/>
      <sheetName val="Bill_111"/>
      <sheetName val="Bill_211"/>
      <sheetName val="Bill_311"/>
      <sheetName val="Bill_411"/>
      <sheetName val="Bill_511"/>
      <sheetName val="Bill_611"/>
      <sheetName val="Bill_711"/>
      <sheetName val="Doha_WBS_Clean11"/>
      <sheetName val="Ramp_data11"/>
      <sheetName val="Lower_Ground11"/>
      <sheetName val="Cap_Cost11"/>
      <sheetName val="RLV_Calc11"/>
      <sheetName val="Costs_(dev)11"/>
      <sheetName val="Bluewater_NPV_-_sell_January11"/>
      <sheetName val="Upper_Ground11"/>
      <sheetName val="Financial_Summary11"/>
      <sheetName val="D&amp;C_Calcs11"/>
      <sheetName val="CA_Upside_Downside_Old11"/>
      <sheetName val="EASEL_CA_Example11"/>
      <sheetName val="Z-_GENERAL_PRICE_SUMMARY10"/>
      <sheetName val="WITHOUT_C&amp;I_PROFIT_(3)10"/>
      <sheetName val="CT_Thang_Mo10"/>
      <sheetName val="DGchitiet_10"/>
      <sheetName val="OIL_SYST_DATA_SHTS10"/>
      <sheetName val="5_Line_Bill10"/>
      <sheetName val="Price_Schedule10"/>
      <sheetName val="Bill_No__3_Podium9"/>
      <sheetName val="HB_CEC_schd_6_24"/>
      <sheetName val="ASD_Sum_of_Parts4"/>
      <sheetName val="PROJECT_BRIEF(EX_NEW)4"/>
      <sheetName val="Chiet_tinh_dz224"/>
      <sheetName val="IPO_Shit2"/>
      <sheetName val="Financial_Outputs2"/>
      <sheetName val="ADT_Financial_Build2"/>
      <sheetName val="ADT_LBO2"/>
      <sheetName val="Ex-ADTCo_LBO2"/>
      <sheetName val="Total_TEFS_LBO2"/>
      <sheetName val="ADT_Output_Dumbed_Down_for_KKR2"/>
      <sheetName val="Rebar__Take_off2"/>
      <sheetName val="APP__B3"/>
      <sheetName val="Project_Brief3"/>
      <sheetName val="L_(4)3"/>
      <sheetName val="Rate_Breakdown1"/>
      <sheetName val="Ra__stair4"/>
      <sheetName val="3-Cash_Flow3"/>
      <sheetName val="PVC_-_Pricing1"/>
      <sheetName val="220Kv_(2)2"/>
      <sheetName val="Bill_2_02"/>
      <sheetName val="Attics,_Beam_And_Slab2"/>
      <sheetName val="boq_actual2"/>
      <sheetName val="Detail_1A2"/>
      <sheetName val="AoR_Finishing1"/>
      <sheetName val="Important_Details_&amp;_Validation2"/>
      <sheetName val="Rate_Library2"/>
      <sheetName val="RBU_List2"/>
      <sheetName val="Basement_Parking3"/>
      <sheetName val="NT_Apartments3"/>
      <sheetName val="NT_Hotel3"/>
      <sheetName val="NT_Penthouses3"/>
      <sheetName val="NT_Restaurant3"/>
      <sheetName val="NTS_Apartments3"/>
      <sheetName val="Retail_B23"/>
      <sheetName val="Retail_B33"/>
      <sheetName val="SE_Tower13"/>
      <sheetName val="SE_Tower23"/>
      <sheetName val="SW_Phase23"/>
      <sheetName val="General_Info3"/>
      <sheetName val="Area_Analysis3"/>
      <sheetName val="6_1_7_Grand_Summary3"/>
      <sheetName val="VOP_June_07__rev1_3"/>
      <sheetName val="Cost_Summary1"/>
      <sheetName val="Design_Devmt1"/>
      <sheetName val="Div_Summary1"/>
      <sheetName val="_Est_1"/>
      <sheetName val="Summ"/>
      <sheetName val="Z-_GENERAL_PRICE_SUMMARY11"/>
      <sheetName val="WITHOUT_C&amp;I_PROFIT_(3)11"/>
      <sheetName val="OIL_SYST_DATA_SHTS11"/>
      <sheetName val="CT_Thang_Mo11"/>
      <sheetName val="DGchitiet_11"/>
      <sheetName val="5_Line_Bill11"/>
      <sheetName val="Bill_No__3_Podium10"/>
      <sheetName val="HB_CEC_schd_6_25"/>
      <sheetName val="ASD_Sum_of_Parts5"/>
      <sheetName val="PROJECT_BRIEF(EX_NEW)5"/>
      <sheetName val="Chiet_tinh_dz225"/>
      <sheetName val="Ra__stair5"/>
      <sheetName val="PVC_-_Pricing2"/>
      <sheetName val="@risk_rents_and_incentives12"/>
      <sheetName val="Car_park_lease12"/>
      <sheetName val="Net_rent_analysis12"/>
      <sheetName val="Raw_Data12"/>
      <sheetName val="Bill_112"/>
      <sheetName val="Bill_212"/>
      <sheetName val="Bill_312"/>
      <sheetName val="Bill_412"/>
      <sheetName val="Bill_512"/>
      <sheetName val="Bill_612"/>
      <sheetName val="Bill_712"/>
      <sheetName val="CIF_COST_ITEM12"/>
      <sheetName val="Doha_WBS_Clean12"/>
      <sheetName val="Ramp_data12"/>
      <sheetName val="Day_work12"/>
      <sheetName val="Lower_Ground12"/>
      <sheetName val="Cap_Cost12"/>
      <sheetName val="RLV_Calc12"/>
      <sheetName val="Costs_(dev)12"/>
      <sheetName val="Bluewater_NPV_-_sell_January12"/>
      <sheetName val="Upper_Ground12"/>
      <sheetName val="Financial_Summary12"/>
      <sheetName val="D&amp;C_Calcs12"/>
      <sheetName val="CA_Upside_Downside_Old12"/>
      <sheetName val="EASEL_CA_Example12"/>
      <sheetName val="Z-_GENERAL_PRICE_SUMMARY12"/>
      <sheetName val="WITHOUT_C&amp;I_PROFIT_(3)12"/>
      <sheetName val="OIL_SYST_DATA_SHTS12"/>
      <sheetName val="CT_Thang_Mo12"/>
      <sheetName val="DGchitiet_12"/>
      <sheetName val="Trade_Package11"/>
      <sheetName val="Info_Sheet11"/>
      <sheetName val="Data_Sheet12"/>
      <sheetName val="5_Line_Bill12"/>
      <sheetName val="Price_Schedule11"/>
      <sheetName val="Bill_No__3_Podium11"/>
      <sheetName val="HB_CEC_schd_6_26"/>
      <sheetName val="ASD_Sum_of_Parts6"/>
      <sheetName val="APP__B4"/>
      <sheetName val="Project_Brief4"/>
      <sheetName val="L_(4)4"/>
      <sheetName val="Bill_5_-_Carpark3"/>
      <sheetName val="PROJECT_BRIEF(EX_NEW)6"/>
      <sheetName val="Chiet_tinh_dz226"/>
      <sheetName val="Ra__stair6"/>
      <sheetName val="Rebar__Take_off3"/>
      <sheetName val="PVC_-_Pricing3"/>
      <sheetName val="IPO_Shit3"/>
      <sheetName val="Financial_Outputs3"/>
      <sheetName val="ADT_Financial_Build3"/>
      <sheetName val="ADT_LBO3"/>
      <sheetName val="Ex-ADTCo_LBO3"/>
      <sheetName val="Total_TEFS_LBO3"/>
      <sheetName val="ADT_Output_Dumbed_Down_for_KKR3"/>
      <sheetName val="Cover_Sheet3"/>
      <sheetName val="220Kv_(2)3"/>
      <sheetName val="Bill_2_03"/>
      <sheetName val="Attics,_Beam_And_Slab3"/>
      <sheetName val="boq_actual3"/>
      <sheetName val="Detail_1A3"/>
      <sheetName val="@risk_rents_and_incentives13"/>
      <sheetName val="Car_park_lease13"/>
      <sheetName val="Net_rent_analysis13"/>
      <sheetName val="Raw_Data13"/>
      <sheetName val="Bill_113"/>
      <sheetName val="Bill_213"/>
      <sheetName val="Bill_313"/>
      <sheetName val="Bill_413"/>
      <sheetName val="Bill_513"/>
      <sheetName val="Bill_613"/>
      <sheetName val="Bill_713"/>
      <sheetName val="CIF_COST_ITEM13"/>
      <sheetName val="Doha_WBS_Clean13"/>
      <sheetName val="Ramp_data13"/>
      <sheetName val="Day_work13"/>
      <sheetName val="Lower_Ground13"/>
      <sheetName val="Cap_Cost13"/>
      <sheetName val="RLV_Calc13"/>
      <sheetName val="Costs_(dev)13"/>
      <sheetName val="Bluewater_NPV_-_sell_January13"/>
      <sheetName val="Upper_Ground13"/>
      <sheetName val="Financial_Summary13"/>
      <sheetName val="D&amp;C_Calcs13"/>
      <sheetName val="CA_Upside_Downside_Old13"/>
      <sheetName val="EASEL_CA_Example13"/>
      <sheetName val="Z-_GENERAL_PRICE_SUMMARY13"/>
      <sheetName val="WITHOUT_C&amp;I_PROFIT_(3)13"/>
      <sheetName val="OIL_SYST_DATA_SHTS13"/>
      <sheetName val="CT_Thang_Mo13"/>
      <sheetName val="DGchitiet_13"/>
      <sheetName val="Trade_Package12"/>
      <sheetName val="Info_Sheet12"/>
      <sheetName val="Data_Sheet13"/>
      <sheetName val="5_Line_Bill13"/>
      <sheetName val="Price_Schedule12"/>
      <sheetName val="Bill_No__3_Podium12"/>
      <sheetName val="qty_schedule9"/>
      <sheetName val="Details_for_Charts9"/>
      <sheetName val="HB_CEC_schd_6_27"/>
      <sheetName val="ASD_Sum_of_Parts7"/>
      <sheetName val="APP__B5"/>
      <sheetName val="Project_Brief5"/>
      <sheetName val="L_(4)5"/>
      <sheetName val="Bill_5_-_Carpark4"/>
      <sheetName val="PROJECT_BRIEF(EX_NEW)7"/>
      <sheetName val="Chiet_tinh_dz227"/>
      <sheetName val="Ra__stair7"/>
      <sheetName val="Rebar__Take_off4"/>
      <sheetName val="3-Cash_Flow4"/>
      <sheetName val="PVC_-_Pricing4"/>
      <sheetName val="IPO_Shit4"/>
      <sheetName val="Financial_Outputs4"/>
      <sheetName val="ADT_Financial_Build4"/>
      <sheetName val="ADT_LBO4"/>
      <sheetName val="Ex-ADTCo_LBO4"/>
      <sheetName val="Total_TEFS_LBO4"/>
      <sheetName val="ADT_Output_Dumbed_Down_for_KKR4"/>
      <sheetName val="Cover_Sheet4"/>
      <sheetName val="220Kv_(2)4"/>
      <sheetName val="Bill_2_04"/>
      <sheetName val="Attics,_Beam_And_Slab4"/>
      <sheetName val="boq_actual4"/>
      <sheetName val="Detail_1A4"/>
      <sheetName val="@risk_rents_and_incentives14"/>
      <sheetName val="Car_park_lease14"/>
      <sheetName val="Net_rent_analysis14"/>
      <sheetName val="Raw_Data14"/>
      <sheetName val="Bill_114"/>
      <sheetName val="Bill_214"/>
      <sheetName val="Bill_314"/>
      <sheetName val="Bill_414"/>
      <sheetName val="Bill_514"/>
      <sheetName val="Bill_614"/>
      <sheetName val="Bill_714"/>
      <sheetName val="CIF_COST_ITEM14"/>
      <sheetName val="Doha_WBS_Clean14"/>
      <sheetName val="Ramp_data14"/>
      <sheetName val="Day_work14"/>
      <sheetName val="Lower_Ground14"/>
      <sheetName val="Cap_Cost14"/>
      <sheetName val="RLV_Calc14"/>
      <sheetName val="Costs_(dev)14"/>
      <sheetName val="Bluewater_NPV_-_sell_January14"/>
      <sheetName val="Upper_Ground14"/>
      <sheetName val="Financial_Summary14"/>
      <sheetName val="D&amp;C_Calcs14"/>
      <sheetName val="CA_Upside_Downside_Old14"/>
      <sheetName val="EASEL_CA_Example14"/>
      <sheetName val="Z-_GENERAL_PRICE_SUMMARY14"/>
      <sheetName val="WITHOUT_C&amp;I_PROFIT_(3)14"/>
      <sheetName val="OIL_SYST_DATA_SHTS14"/>
      <sheetName val="CT_Thang_Mo14"/>
      <sheetName val="DGchitiet_14"/>
      <sheetName val="Trade_Package13"/>
      <sheetName val="Info_Sheet13"/>
      <sheetName val="Data_Sheet14"/>
      <sheetName val="5_Line_Bill14"/>
      <sheetName val="Price_Schedule13"/>
      <sheetName val="Bill_No__3_Podium13"/>
      <sheetName val="qty_schedule10"/>
      <sheetName val="Details_for_Charts10"/>
      <sheetName val="HB_CEC_schd_6_28"/>
      <sheetName val="ASD_Sum_of_Parts8"/>
      <sheetName val="APP__B6"/>
      <sheetName val="Project_Brief6"/>
      <sheetName val="L_(4)6"/>
      <sheetName val="Bill_5_-_Carpark5"/>
      <sheetName val="PROJECT_BRIEF(EX_NEW)8"/>
      <sheetName val="Chiet_tinh_dz228"/>
      <sheetName val="Ra__stair8"/>
      <sheetName val="Rebar__Take_off5"/>
      <sheetName val="3-Cash_Flow5"/>
      <sheetName val="PVC_-_Pricing5"/>
      <sheetName val="IPO_Shit5"/>
      <sheetName val="Financial_Outputs5"/>
      <sheetName val="ADT_Financial_Build5"/>
      <sheetName val="ADT_LBO5"/>
      <sheetName val="Ex-ADTCo_LBO5"/>
      <sheetName val="Total_TEFS_LBO5"/>
      <sheetName val="ADT_Output_Dumbed_Down_for_KKR5"/>
      <sheetName val="Cover_Sheet5"/>
      <sheetName val="220Kv_(2)5"/>
      <sheetName val="Bill_2_05"/>
      <sheetName val="Attics,_Beam_And_Slab5"/>
      <sheetName val="boq_actual5"/>
      <sheetName val="Detail_1A5"/>
      <sheetName val="@risk_rents_and_incentives15"/>
      <sheetName val="Car_park_lease15"/>
      <sheetName val="Net_rent_analysis15"/>
      <sheetName val="Raw_Data15"/>
      <sheetName val="Bill_115"/>
      <sheetName val="Bill_215"/>
      <sheetName val="Bill_315"/>
      <sheetName val="Bill_415"/>
      <sheetName val="Bill_515"/>
      <sheetName val="Bill_615"/>
      <sheetName val="Bill_715"/>
      <sheetName val="CIF_COST_ITEM15"/>
      <sheetName val="Doha_WBS_Clean15"/>
      <sheetName val="Ramp_data15"/>
      <sheetName val="Day_work15"/>
      <sheetName val="Lower_Ground15"/>
      <sheetName val="Cap_Cost15"/>
      <sheetName val="RLV_Calc15"/>
      <sheetName val="Costs_(dev)15"/>
      <sheetName val="Bluewater_NPV_-_sell_January15"/>
      <sheetName val="Upper_Ground15"/>
      <sheetName val="Financial_Summary15"/>
      <sheetName val="D&amp;C_Calcs15"/>
      <sheetName val="CA_Upside_Downside_Old15"/>
      <sheetName val="EASEL_CA_Example15"/>
      <sheetName val="Z-_GENERAL_PRICE_SUMMARY15"/>
      <sheetName val="WITHOUT_C&amp;I_PROFIT_(3)15"/>
      <sheetName val="OIL_SYST_DATA_SHTS15"/>
      <sheetName val="CT_Thang_Mo15"/>
      <sheetName val="DGchitiet_15"/>
      <sheetName val="Trade_Package14"/>
      <sheetName val="Info_Sheet14"/>
      <sheetName val="Data_Sheet15"/>
      <sheetName val="5_Line_Bill15"/>
      <sheetName val="Price_Schedule14"/>
      <sheetName val="Bill_No__3_Podium14"/>
      <sheetName val="qty_schedule11"/>
      <sheetName val="Details_for_Charts11"/>
      <sheetName val="HB_CEC_schd_6_29"/>
      <sheetName val="ASD_Sum_of_Parts9"/>
      <sheetName val="APP__B7"/>
      <sheetName val="Project_Brief7"/>
      <sheetName val="L_(4)7"/>
      <sheetName val="Bill_5_-_Carpark6"/>
      <sheetName val="(A,_B)_BUILDER_+_SUB_CONT_WORK9"/>
      <sheetName val="SPT_vs_PHI10"/>
      <sheetName val="PROJECT_BRIEF(EX_NEW)9"/>
      <sheetName val="Chiet_tinh_dz229"/>
      <sheetName val="Ra__stair9"/>
      <sheetName val="Rebar__Take_off6"/>
      <sheetName val="3-Cash_Flow6"/>
      <sheetName val="PVC_-_Pricing6"/>
      <sheetName val="IPO_Shit6"/>
      <sheetName val="Financial_Outputs6"/>
      <sheetName val="ADT_Financial_Build6"/>
      <sheetName val="ADT_LBO6"/>
      <sheetName val="Ex-ADTCo_LBO6"/>
      <sheetName val="Total_TEFS_LBO6"/>
      <sheetName val="ADT_Output_Dumbed_Down_for_KKR6"/>
      <sheetName val="Cover_Sheet6"/>
      <sheetName val="220Kv_(2)6"/>
      <sheetName val="Bill_2_06"/>
      <sheetName val="Attics,_Beam_And_Slab6"/>
      <sheetName val="boq_actual6"/>
      <sheetName val="Detail_1A6"/>
      <sheetName val="Master_Control-Finishes"/>
      <sheetName val="Détail Etudes"/>
      <sheetName val="DCH entree"/>
      <sheetName val="Hyp"/>
      <sheetName val="Comparaison DCH vs GLK"/>
      <sheetName val="Rate_Breakdown2"/>
      <sheetName val="Rate_Breakdown3"/>
      <sheetName val="Important_Details_&amp;_Validation3"/>
      <sheetName val="Rate_Library3"/>
      <sheetName val="RBU_List3"/>
      <sheetName val="Basement_Parking4"/>
      <sheetName val="NT_Apartments4"/>
      <sheetName val="NT_Hotel4"/>
      <sheetName val="NT_Penthouses4"/>
      <sheetName val="NT_Restaurant4"/>
      <sheetName val="NTS_Apartments4"/>
      <sheetName val="Retail_B24"/>
      <sheetName val="Retail_B34"/>
      <sheetName val="SE_Tower14"/>
      <sheetName val="SE_Tower24"/>
      <sheetName val="SW_Phase24"/>
      <sheetName val="Rate_Breakdown4"/>
      <sheetName val="Fill_this_out_first___3"/>
      <sheetName val="Important_Details_&amp;_Validation4"/>
      <sheetName val="Rate_Library4"/>
      <sheetName val="RBU_List4"/>
      <sheetName val="Basement_Parking5"/>
      <sheetName val="NT_Apartments5"/>
      <sheetName val="NT_Hotel5"/>
      <sheetName val="NT_Penthouses5"/>
      <sheetName val="NT_Restaurant5"/>
      <sheetName val="NTS_Apartments5"/>
      <sheetName val="Retail_B25"/>
      <sheetName val="Retail_B35"/>
      <sheetName val="SE_Tower15"/>
      <sheetName val="SE_Tower25"/>
      <sheetName val="SW_Phase25"/>
      <sheetName val="Rate_Breakdown5"/>
      <sheetName val="Fill_this_out_first___4"/>
      <sheetName val="TBAL9697 -group wise  sdpl"/>
      <sheetName val="slab"/>
      <sheetName val="F4.13"/>
      <sheetName val="Staff Acco."/>
      <sheetName val="Lookup"/>
      <sheetName val="CONS. PROJECT HITS"/>
      <sheetName val="Table"/>
      <sheetName val="Sheet7"/>
      <sheetName val="banilad"/>
      <sheetName val="Mactan"/>
      <sheetName val="Mandaue"/>
      <sheetName val="Sales &amp; Prod"/>
      <sheetName val="co-no.2"/>
      <sheetName val="SUMMARYMCA"/>
      <sheetName val="AUG16"/>
      <sheetName val="AUG17"/>
      <sheetName val="AUG18"/>
      <sheetName val="AUG19"/>
      <sheetName val="AUG20"/>
      <sheetName val="AUG21"/>
      <sheetName val="AUG22"/>
      <sheetName val="AUG23"/>
      <sheetName val="AUG24"/>
      <sheetName val="AUG25"/>
      <sheetName val="AUG26"/>
      <sheetName val="AUG27"/>
      <sheetName val="AUG28"/>
      <sheetName val="AUG29"/>
      <sheetName val="AUG30"/>
      <sheetName val="AUG31"/>
      <sheetName val="Chiet_tinh_dz351"/>
      <sheetName val="Chiet_tinh_dz35"/>
      <sheetName val="Manning_Schedule"/>
      <sheetName val="Materials_Cost"/>
      <sheetName val="Aug_06"/>
      <sheetName val="May_06"/>
      <sheetName val="w't_table"/>
      <sheetName val="Forecast_Variance_Planning_hrs"/>
      <sheetName val="29_7_09"/>
      <sheetName val="cable_summary"/>
      <sheetName val="DVM_Sizing_Calculator-_10_ips_"/>
      <sheetName val="CTC"/>
      <sheetName val="FEVA"/>
      <sheetName val="HO Costs"/>
      <sheetName val="Rate Analysis"/>
      <sheetName val="PRL"/>
      <sheetName val="IO_List"/>
      <sheetName val="Bil 1"/>
      <sheetName val="JFLINK"/>
      <sheetName val="SUMR1"/>
      <sheetName val="HL8"/>
      <sheetName val="E H - H. W.P."/>
      <sheetName val="E. H. Treatment for pile cap"/>
      <sheetName val="BID"/>
      <sheetName val="품의"/>
      <sheetName val="대비"/>
      <sheetName val="2.2 STAFF Scedule"/>
      <sheetName val="242-3 summaryOPC"/>
      <sheetName val="Aug_061"/>
      <sheetName val="May_061"/>
      <sheetName val="Manning_Schedule1"/>
      <sheetName val="w't_table1"/>
      <sheetName val="Materials_Cost1"/>
      <sheetName val="IO_List1"/>
      <sheetName val="C_(3)"/>
      <sheetName val="입찰내역_발주처_양식"/>
      <sheetName val="Cost_details1"/>
      <sheetName val="Chiet_tinh_dz352"/>
      <sheetName val="(A,_B)_BUILDER_+_SUB_CONT_WOR10"/>
      <sheetName val="SPT_vs_PHI11"/>
      <sheetName val="Cost_details2"/>
      <sheetName val="Aug_062"/>
      <sheetName val="May_062"/>
      <sheetName val="w't_table2"/>
      <sheetName val="29_7_091"/>
      <sheetName val="cable_summary1"/>
      <sheetName val="DVM_Sizing_Calculator-_10_ips_1"/>
      <sheetName val="Manning_Schedule2"/>
      <sheetName val="IO_List2"/>
      <sheetName val="Forecast_Variance_Planning_hrs1"/>
      <sheetName val="입찰내역_발주처_양식1"/>
      <sheetName val="Chiet_tinh_dz353"/>
      <sheetName val="Materials_Cost2"/>
      <sheetName val="C_(3)1"/>
      <sheetName val="entitlements"/>
      <sheetName val="Sch. Areas -JBH"/>
      <sheetName val="Sch. Areas - 90-95"/>
      <sheetName val="cashflow macro functions"/>
      <sheetName val="(A,_B)_BUILDER_+_SUB_CONT_WOR11"/>
      <sheetName val="SPT_vs_PHI12"/>
      <sheetName val="Fill_this_out_first___5"/>
      <sheetName val="Chiet_tinh_dz354"/>
      <sheetName val="Forecast_Variance_Planning_hrs2"/>
      <sheetName val="AoR_Finishing2"/>
      <sheetName val="29_7_092"/>
      <sheetName val="cable_summary2"/>
      <sheetName val="DVM_Sizing_Calculator-_10_ips_2"/>
      <sheetName val="C_(3)2"/>
      <sheetName val="입찰내역_발주처_양식2"/>
      <sheetName val="Cost_details3"/>
      <sheetName val="qty_schedule12"/>
      <sheetName val="Details_for_Charts12"/>
      <sheetName val="(A,_B)_BUILDER_+_SUB_CONT_WOR12"/>
      <sheetName val="SPT_vs_PHI13"/>
      <sheetName val="Fill_this_out_first___6"/>
      <sheetName val="Chiet_tinh_dz355"/>
      <sheetName val="Forecast_Variance_Planning_hrs3"/>
      <sheetName val="Aug_063"/>
      <sheetName val="May_063"/>
      <sheetName val="Manning_Schedule3"/>
      <sheetName val="w't_table3"/>
      <sheetName val="AoR_Finishing3"/>
      <sheetName val="29_7_093"/>
      <sheetName val="cable_summary3"/>
      <sheetName val="DVM_Sizing_Calculator-_10_ips_3"/>
      <sheetName val="Materials_Cost3"/>
      <sheetName val="IO_List3"/>
      <sheetName val="C_(3)3"/>
      <sheetName val="입찰내역_발주처_양식3"/>
      <sheetName val="Cost_details4"/>
      <sheetName val="qty_schedule13"/>
      <sheetName val="Details_for_Charts13"/>
      <sheetName val="(A,_B)_BUILDER_+_SUB_CONT_WOR13"/>
      <sheetName val="SPT_vs_PHI14"/>
      <sheetName val="Fill_this_out_first___7"/>
      <sheetName val="Cover_Sheet7"/>
      <sheetName val="Bill_5_-_Carpark7"/>
      <sheetName val="Chiet_tinh_dz356"/>
      <sheetName val="Forecast_Variance_Planning_hrs4"/>
      <sheetName val="Aug_064"/>
      <sheetName val="May_064"/>
      <sheetName val="Manning_Schedule4"/>
      <sheetName val="w't_table4"/>
      <sheetName val="AoR_Finishing4"/>
      <sheetName val="29_7_094"/>
      <sheetName val="cable_summary4"/>
      <sheetName val="DVM_Sizing_Calculator-_10_ips_4"/>
      <sheetName val="Materials_Cost4"/>
      <sheetName val="IO_List4"/>
      <sheetName val="C_(3)4"/>
      <sheetName val="입찰내역_발주처_양식4"/>
      <sheetName val="Cost_details5"/>
      <sheetName val="qty_schedule14"/>
      <sheetName val="Details_for_Charts14"/>
      <sheetName val="(A,_B)_BUILDER_+_SUB_CONT_WOR14"/>
      <sheetName val="SPT_vs_PHI15"/>
      <sheetName val="Fill_this_out_first___8"/>
      <sheetName val="Cover_Sheet8"/>
      <sheetName val="Bill_5_-_Carpark8"/>
      <sheetName val="Chiet_tinh_dz357"/>
      <sheetName val="Forecast_Variance_Planning_hrs5"/>
      <sheetName val="Aug_065"/>
      <sheetName val="May_065"/>
      <sheetName val="Manning_Schedule5"/>
      <sheetName val="w't_table5"/>
      <sheetName val="AoR_Finishing5"/>
      <sheetName val="29_7_095"/>
      <sheetName val="cable_summary5"/>
      <sheetName val="DVM_Sizing_Calculator-_10_ips_5"/>
      <sheetName val="Materials_Cost5"/>
      <sheetName val="IO_List5"/>
      <sheetName val="C_(3)5"/>
      <sheetName val="입찰내역_발주처_양식5"/>
      <sheetName val="Cost_details6"/>
      <sheetName val="Raw_Data16"/>
      <sheetName val="@risk_rents_and_incentives16"/>
      <sheetName val="Car_park_lease16"/>
      <sheetName val="Net_rent_analysis16"/>
      <sheetName val="CT_Thang_Mo16"/>
      <sheetName val="DGchitiet_16"/>
      <sheetName val="CIF_COST_ITEM16"/>
      <sheetName val="Doha_WBS_Clean16"/>
      <sheetName val="Bill_116"/>
      <sheetName val="Bill_216"/>
      <sheetName val="Bill_316"/>
      <sheetName val="Bill_416"/>
      <sheetName val="Bill_516"/>
      <sheetName val="Bill_616"/>
      <sheetName val="Bill_716"/>
      <sheetName val="Ramp_data16"/>
      <sheetName val="Day_work16"/>
      <sheetName val="Lower_Ground16"/>
      <sheetName val="Cap_Cost16"/>
      <sheetName val="RLV_Calc16"/>
      <sheetName val="Costs_(dev)16"/>
      <sheetName val="Bluewater_NPV_-_sell_January16"/>
      <sheetName val="Upper_Ground16"/>
      <sheetName val="Financial_Summary16"/>
      <sheetName val="D&amp;C_Calcs16"/>
      <sheetName val="CA_Upside_Downside_Old16"/>
      <sheetName val="EASEL_CA_Example16"/>
      <sheetName val="qty_schedule15"/>
      <sheetName val="Details_for_Charts15"/>
      <sheetName val="(A,_B)_BUILDER_+_SUB_CONT_WOR15"/>
      <sheetName val="SPT_vs_PHI16"/>
      <sheetName val="Fill_this_out_first___9"/>
      <sheetName val="Cover_Sheet9"/>
      <sheetName val="Bill_5_-_Carpark9"/>
      <sheetName val="Chiet_tinh_dz358"/>
      <sheetName val="Forecast_Variance_Planning_hrs6"/>
      <sheetName val="Aug_066"/>
      <sheetName val="May_066"/>
      <sheetName val="Manning_Schedule6"/>
      <sheetName val="w't_table6"/>
      <sheetName val="AoR_Finishing6"/>
      <sheetName val="29_7_096"/>
      <sheetName val="cable_summary6"/>
      <sheetName val="DVM_Sizing_Calculator-_10_ips_6"/>
      <sheetName val="Materials_Cost6"/>
      <sheetName val="IO_List6"/>
      <sheetName val="C_(3)6"/>
      <sheetName val="입찰내역_발주처_양식6"/>
      <sheetName val="Cost_details7"/>
      <sheetName val="Rate_Breakdown6"/>
      <sheetName val="Bill 3 - Site Works"/>
      <sheetName val="galfareqp"/>
      <sheetName val="Interest"/>
      <sheetName val="Project Master"/>
      <sheetName val="Staff"/>
      <sheetName val="4 Annex 1 Basic rate"/>
      <sheetName val="FA_SUMMARY"/>
      <sheetName val="Costing"/>
      <sheetName val="Mat.Cost"/>
      <sheetName val="GS"/>
      <sheetName val="Intro"/>
      <sheetName val="ABB"/>
      <sheetName val="GE"/>
      <sheetName val="Bill"/>
      <sheetName val="dyes"/>
      <sheetName val="Sheet3"/>
      <sheetName val="Trade Summary"/>
      <sheetName val="UTILITY"/>
      <sheetName val="ancillary"/>
      <sheetName val="Earthwork"/>
      <sheetName val="SS MH"/>
      <sheetName val="Cost_Any."/>
      <sheetName val="Mat_Cost"/>
      <sheetName val="Div_Summary2"/>
      <sheetName val="Div_Summary3"/>
      <sheetName val="Div_Summary4"/>
      <sheetName val="AB List"/>
      <sheetName val="Reactors"/>
      <sheetName val="Towers"/>
      <sheetName val="Drums"/>
      <sheetName val="AN"/>
      <sheetName val="P&amp;L-BDMC"/>
      <sheetName val="Electrical_database"/>
      <sheetName val="Cover"/>
      <sheetName val="factors"/>
      <sheetName val="TASK"/>
      <sheetName val="HITS"/>
      <sheetName val="rent &amp; value assumptions"/>
      <sheetName val="PSDA detailed cashflow for debt"/>
      <sheetName val="Financing Assumptions"/>
      <sheetName val="Equity shares analysis"/>
      <sheetName val="Loan B interest"/>
      <sheetName val="Loan covenant tests"/>
      <sheetName val="Rents committed"/>
      <sheetName val="LCC profit share calculation"/>
      <sheetName val="Loan A interest guarantee"/>
      <sheetName val="Val breakdown"/>
      <sheetName val="Progress Pymt"/>
      <sheetName val="Generic"/>
      <sheetName val="청산공사"/>
      <sheetName val="1010"/>
      <sheetName val="1020"/>
      <sheetName val="1090"/>
      <sheetName val="Camp Power Cost"/>
      <sheetName val="PACK_(B)"/>
      <sheetName val="Contractor_Application"/>
      <sheetName val="General_Summary"/>
      <sheetName val="08_MEP_Summary"/>
      <sheetName val="Addnl_works"/>
      <sheetName val="B3__Material_on_Site-Detail"/>
      <sheetName val="PACK_(B)1"/>
      <sheetName val="Contractor_Application1"/>
      <sheetName val="General_Summary1"/>
      <sheetName val="08_MEP_Summary1"/>
      <sheetName val="Addnl_works1"/>
      <sheetName val="B3__Material_on_Site-Detail1"/>
      <sheetName val="PACK_(B)2"/>
      <sheetName val="Contractor_Application2"/>
      <sheetName val="General_Summary2"/>
      <sheetName val="08_MEP_Summary2"/>
      <sheetName val="Addnl_works2"/>
      <sheetName val="B3__Material_on_Site-Detail2"/>
      <sheetName val="PACK_(B)3"/>
      <sheetName val="Contractor_Application3"/>
      <sheetName val="General_Summary3"/>
      <sheetName val="08_MEP_Summary3"/>
      <sheetName val="Addnl_works3"/>
      <sheetName val="B3__Material_on_Site-Detail3"/>
      <sheetName val="GEN_SUM"/>
      <sheetName val="PACK_(B)4"/>
      <sheetName val="Contractor_Application4"/>
      <sheetName val="General_Summary4"/>
      <sheetName val="08_MEP_Summary4"/>
      <sheetName val="Addnl_works4"/>
      <sheetName val="B3__Material_on_Site-Detail4"/>
      <sheetName val="Rate"/>
      <sheetName val="HB CEC schd 4.2"/>
      <sheetName val="HB CEC schd 4.3"/>
      <sheetName val="HB CEC schd 5.2"/>
      <sheetName val="HB CEC schd 7.2"/>
      <sheetName val="HB CEC schd 9.2"/>
      <sheetName val="Formulas"/>
      <sheetName val="Bill_split_Utilities"/>
      <sheetName val="Record_data_here"/>
      <sheetName val="LD-BOQ_"/>
      <sheetName val="Record_data_here1"/>
      <sheetName val="LD-BOQ_1"/>
      <sheetName val="GEN_SUM1"/>
      <sheetName val="Bill_split_Utilities1"/>
      <sheetName val="Record_data_here2"/>
      <sheetName val="LD-BOQ_2"/>
      <sheetName val="Record_data_here3"/>
      <sheetName val="LD-BOQ_3"/>
      <sheetName val="Record_data_here4"/>
      <sheetName val="LD-BOQ_4"/>
      <sheetName val="Record_data_here5"/>
      <sheetName val="LD-BOQ_5"/>
      <sheetName val="Sheet1 (4)"/>
      <sheetName val="PACK_(B)5"/>
      <sheetName val="Contractor_Application5"/>
      <sheetName val="General_Summary5"/>
      <sheetName val="08_MEP_Summary5"/>
      <sheetName val="Addnl_works5"/>
      <sheetName val="B3__Material_on_Site-Detail5"/>
      <sheetName val="PACK_(B)6"/>
      <sheetName val="Contractor_Application6"/>
      <sheetName val="General_Summary6"/>
      <sheetName val="08_MEP_Summary6"/>
      <sheetName val="Addnl_works6"/>
      <sheetName val="B3__Material_on_Site-Detail6"/>
      <sheetName val="220Kv_(2)7"/>
      <sheetName val="Bill_2_07"/>
      <sheetName val="Attics,_Beam_And_Slab7"/>
      <sheetName val="PACK_(B)7"/>
      <sheetName val="Contractor_Application7"/>
      <sheetName val="General_Summary7"/>
      <sheetName val="08_MEP_Summary7"/>
      <sheetName val="Addnl_works7"/>
      <sheetName val="B3__Material_on_Site-Detail7"/>
      <sheetName val="GAE8'97"/>
      <sheetName val="220Kv_(2)8"/>
      <sheetName val="Bill_2_08"/>
      <sheetName val="Attics,_Beam_And_Slab8"/>
      <sheetName val="APP__B8"/>
      <sheetName val="Project_Brief8"/>
      <sheetName val="L_(4)8"/>
      <sheetName val="PACK_(B)8"/>
      <sheetName val="Contractor_Application8"/>
      <sheetName val="General_Summary8"/>
      <sheetName val="08_MEP_Summary8"/>
      <sheetName val="Addnl_works8"/>
      <sheetName val="B3__Material_on_Site-Detail8"/>
      <sheetName val="Bill_split_Utilities2"/>
      <sheetName val="Fee_Rate_Summary2"/>
      <sheetName val="CUML_DELVRY2"/>
      <sheetName val="GEN_SUM2"/>
      <sheetName val="Fee_Rate_Summary"/>
      <sheetName val="CUML_DELVRY"/>
      <sheetName val="Fee_Rate_Summary1"/>
      <sheetName val="CUML_DELVRY1"/>
      <sheetName val="Bill_split_Utilities3"/>
      <sheetName val="Fee_Rate_Summary3"/>
      <sheetName val="CUML_DELVRY3"/>
      <sheetName val="GEN_SUM3"/>
      <sheetName val="Bill_split_Utilities4"/>
      <sheetName val="Fee_Rate_Summary4"/>
      <sheetName val="CUML_DELVRY4"/>
      <sheetName val="GEN_SUM4"/>
      <sheetName val="Bil_1"/>
      <sheetName val="MOS-Civil_"/>
      <sheetName val="220Kv_(2)9"/>
      <sheetName val="Bill_2_09"/>
      <sheetName val="Attics,_Beam_And_Slab9"/>
      <sheetName val="APP__B9"/>
      <sheetName val="Project_Brief9"/>
      <sheetName val="L_(4)9"/>
      <sheetName val="PACK_(B)9"/>
      <sheetName val="Contractor_Application9"/>
      <sheetName val="General_Summary9"/>
      <sheetName val="08_MEP_Summary9"/>
      <sheetName val="Addnl_works9"/>
      <sheetName val="B3__Material_on_Site-Detail9"/>
      <sheetName val="Z-_GENERAL_PRICE_SUMMARY16"/>
      <sheetName val="WITHOUT_C&amp;I_PROFIT_(3)16"/>
      <sheetName val="OIL_SYST_DATA_SHTS16"/>
      <sheetName val="Price_Schedule15"/>
      <sheetName val="5_Line_Bill16"/>
      <sheetName val="Bill_No__3_Podium15"/>
      <sheetName val="HB_CEC_schd_6_210"/>
      <sheetName val="Trade_Package15"/>
      <sheetName val="Info_Sheet15"/>
      <sheetName val="Data_Sheet16"/>
      <sheetName val="Cover_Sheet10"/>
      <sheetName val="220Kv_(2)10"/>
      <sheetName val="ASD_Sum_of_Parts10"/>
      <sheetName val="Ra__stair10"/>
      <sheetName val="Bill_2_010"/>
      <sheetName val="PROJECT_BRIEF(EX_NEW)10"/>
      <sheetName val="Chiet_tinh_dz2210"/>
      <sheetName val="Attics,_Beam_And_Slab10"/>
      <sheetName val="APP__B10"/>
      <sheetName val="Project_Brief10"/>
      <sheetName val="L_(4)10"/>
      <sheetName val="PACK_(B)10"/>
      <sheetName val="Contractor_Application10"/>
      <sheetName val="General_Summary10"/>
      <sheetName val="08_MEP_Summary10"/>
      <sheetName val="Addnl_works10"/>
      <sheetName val="B3__Material_on_Site-Detail10"/>
      <sheetName val="Bil_11"/>
      <sheetName val="HB_CEC_schd_4_2"/>
      <sheetName val="HB_CEC_schd_4_3"/>
      <sheetName val="HB_CEC_schd_5_2"/>
      <sheetName val="HB_CEC_schd_7_2"/>
      <sheetName val="HB_CEC_schd_9_2"/>
      <sheetName val="Bill_2_1_"/>
      <sheetName val="Bill_3_1"/>
      <sheetName val="Bill_3_10"/>
      <sheetName val="Bill_3_11"/>
      <sheetName val="Bill_3_12"/>
      <sheetName val="Bill_3_13"/>
      <sheetName val="Bill_3_15"/>
      <sheetName val="Bill_3_2"/>
      <sheetName val="Bill_3_3"/>
      <sheetName val="Bill_3_4"/>
      <sheetName val="Bill_3_5"/>
      <sheetName val="Bill_3_6"/>
      <sheetName val="Bill_3_7"/>
      <sheetName val="Bill_3_8"/>
      <sheetName val="Bill_3_9"/>
      <sheetName val="Bill_4_1"/>
      <sheetName val="Bill_4_10"/>
      <sheetName val="Bill_4_11"/>
      <sheetName val="Bill_4_12"/>
      <sheetName val="Bill_4_13"/>
      <sheetName val="Bill_4_14"/>
      <sheetName val="Bill_4_15"/>
      <sheetName val="Bill_4_16"/>
      <sheetName val="Bill_4_17"/>
      <sheetName val="Bill_4_18"/>
      <sheetName val="Bill_4_19"/>
      <sheetName val="Bill_4_2"/>
      <sheetName val="Bill_4_3"/>
      <sheetName val="Bill_4_4"/>
      <sheetName val="Bill_4_6"/>
      <sheetName val="Bill_4_7"/>
      <sheetName val="Bill_4_8"/>
      <sheetName val="Bill_4_9"/>
      <sheetName val="Bill_5_1_"/>
      <sheetName val="Bill_6_1"/>
      <sheetName val="Bill_8_1"/>
      <sheetName val="Bil_12"/>
      <sheetName val="Bil_13"/>
      <sheetName val="Bil_14"/>
      <sheetName val="2_Div_21"/>
      <sheetName val="Camp_Power_Cost"/>
      <sheetName val="eval"/>
      <sheetName val="Build-up"/>
      <sheetName val="Detail In Door Stad"/>
      <sheetName val="UC-Testing"/>
      <sheetName val="inWords"/>
      <sheetName val="Name Li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 refreshError="1"/>
      <sheetData sheetId="504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 refreshError="1"/>
      <sheetData sheetId="908" refreshError="1"/>
      <sheetData sheetId="909" refreshError="1"/>
      <sheetData sheetId="910"/>
      <sheetData sheetId="911"/>
      <sheetData sheetId="912"/>
      <sheetData sheetId="913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 refreshError="1"/>
      <sheetData sheetId="1000" refreshError="1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 refreshError="1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/>
      <sheetData sheetId="1141"/>
      <sheetData sheetId="1142"/>
      <sheetData sheetId="1143"/>
      <sheetData sheetId="1144" refreshError="1"/>
      <sheetData sheetId="1145" refreshError="1"/>
      <sheetData sheetId="1146" refreshError="1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 refreshError="1"/>
      <sheetData sheetId="1160" refreshError="1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 refreshError="1"/>
      <sheetData sheetId="1293" refreshError="1"/>
      <sheetData sheetId="1294" refreshError="1"/>
      <sheetData sheetId="1295" refreshError="1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/>
      <sheetData sheetId="1421" refreshError="1"/>
      <sheetData sheetId="1422"/>
      <sheetData sheetId="1423"/>
      <sheetData sheetId="1424"/>
      <sheetData sheetId="1425"/>
      <sheetData sheetId="1426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/>
      <sheetData sheetId="1568"/>
      <sheetData sheetId="1569"/>
      <sheetData sheetId="1570"/>
      <sheetData sheetId="1571"/>
      <sheetData sheetId="1572"/>
      <sheetData sheetId="1573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 refreshError="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 refreshError="1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ivil Works Breakdown"/>
      <sheetName val="Lstsub"/>
      <sheetName val="#3E1_GCR"/>
      <sheetName val="Doha WBS Clean"/>
      <sheetName val="BOQ"/>
      <sheetName val="Sheet1"/>
      <sheetName val="Elem 2G Pricing"/>
      <sheetName val="Elem 2G Synopsis"/>
      <sheetName val="Elem 2H Synopsis"/>
      <sheetName val="Elem 3A Pricing"/>
      <sheetName val="Elem 3A Synopsis"/>
      <sheetName val="Devco Cashflow"/>
      <sheetName val="C3"/>
      <sheetName val="SubmitCal"/>
      <sheetName val="BQ"/>
      <sheetName val="BQ External"/>
      <sheetName val="___Raw Data"/>
      <sheetName val="___Option"/>
      <sheetName val="Notes"/>
      <sheetName val="General"/>
      <sheetName val="Raw Data"/>
      <sheetName val="1-Excavation"/>
      <sheetName val="2-Substructure"/>
      <sheetName val="3-Concrete"/>
      <sheetName val="4-Masonry"/>
      <sheetName val="5-Thermal &amp; Moisture"/>
      <sheetName val="Sheet2"/>
      <sheetName val="Assumptions"/>
      <sheetName val="@risk rents and incentives"/>
      <sheetName val="Car park lease"/>
      <sheetName val="Net rent analysis"/>
      <sheetName val="Build-up"/>
      <sheetName val="Input"/>
      <sheetName val="Activity"/>
      <sheetName val="Crew"/>
      <sheetName val="Piping"/>
      <sheetName val="Pipe Supports"/>
      <sheetName val="Project Brief"/>
      <sheetName val="Sheet3"/>
      <sheetName val="주관사업"/>
      <sheetName val="Dropdown list"/>
      <sheetName val="Breaker size"/>
      <sheetName val="CCC-1C-PVC-XLPE"/>
      <sheetName val="CCC-4C-PVC-XLPE"/>
      <sheetName val="CCC-BTS"/>
      <sheetName val="VD-BTS"/>
      <sheetName val="Resistance_Reactance_Cables"/>
      <sheetName val="CTS_1C_PVC_Armoured"/>
      <sheetName val="CTS_1C_PVC_Unarmoured"/>
      <sheetName val="CTS_1C_XLPE_Armoured"/>
      <sheetName val="CTS_1C_XLPE_Unarmoured"/>
      <sheetName val="CTS_3C_PVC_Armoured"/>
      <sheetName val="CTS_3C_PVC_Unarmoured"/>
      <sheetName val="CTS_3C_XLPE_Armoured"/>
      <sheetName val="CTS_3C_XLPE_Unarmoured"/>
      <sheetName val="CTS_4C_PVC_Armoured"/>
      <sheetName val="CTS_4C_PVC_Unarmoured"/>
      <sheetName val="CTS_4C_XLPE_Armoured"/>
      <sheetName val="List-CTS"/>
      <sheetName val="Civil_Works_Breakdown"/>
      <sheetName val="Doha_WBS_Clean"/>
      <sheetName val="Elem_2G_Pricing"/>
      <sheetName val="Elem_2G_Synopsis"/>
      <sheetName val="Elem_2H_Synopsis"/>
      <sheetName val="Elem_3A_Pricing"/>
      <sheetName val="Elem_3A_Synopsis"/>
      <sheetName val="Devco_Cashflow"/>
      <sheetName val="BQ_External"/>
      <sheetName val="___Raw_Data"/>
      <sheetName val="Raw_Data"/>
      <sheetName val="Project_Brief"/>
      <sheetName val="5-Thermal_&amp;_Moisture"/>
      <sheetName val="@risk_rents_and_incentives"/>
      <sheetName val="Car_park_lease"/>
      <sheetName val="Net_rent_analysis"/>
      <sheetName val="Pipe_Supports"/>
      <sheetName val="당초"/>
      <sheetName val="Cat_A_Change_Control"/>
      <sheetName val="Dropdown_list"/>
      <sheetName val="Breaker_size"/>
      <sheetName val="Data"/>
      <sheetName val="DETAILED  BOQ"/>
      <sheetName val="Budget By Month"/>
      <sheetName val="Tracking"/>
      <sheetName val="Comparison"/>
      <sheetName val="Background"/>
      <sheetName val="#REF"/>
      <sheetName val="Validation_Data"/>
      <sheetName val="Order Book Assumptions 2007"/>
      <sheetName val="LEGEND"/>
      <sheetName val="E_Summary"/>
      <sheetName val="POWER"/>
      <sheetName val="Details for Charts"/>
      <sheetName val="Civil_Works_Breakdown1"/>
      <sheetName val="Doha_WBS_Clean1"/>
      <sheetName val="Elem_2G_Pricing1"/>
      <sheetName val="Elem_2G_Synopsis1"/>
      <sheetName val="Elem_2H_Synopsis1"/>
      <sheetName val="Elem_3A_Pricing1"/>
      <sheetName val="Elem_3A_Synopsis1"/>
      <sheetName val="Devco_Cashflow1"/>
      <sheetName val="BQ_External1"/>
      <sheetName val="___Raw_Data1"/>
      <sheetName val="Raw_Data1"/>
      <sheetName val="5-Thermal_&amp;_Moisture1"/>
      <sheetName val="@risk_rents_and_incentives1"/>
      <sheetName val="Car_park_lease1"/>
      <sheetName val="Net_rent_analysis1"/>
      <sheetName val="Pipe_Supports1"/>
      <sheetName val="Project_Brief1"/>
      <sheetName val="Dropdown_list1"/>
      <sheetName val="Breaker_size1"/>
      <sheetName val="DETAILED__BOQ"/>
      <sheetName val="Budget_By_Month"/>
      <sheetName val="Order_Book_Assumptions_2007"/>
      <sheetName val="Civil_Works_Breakdown2"/>
      <sheetName val="Doha_WBS_Clean2"/>
      <sheetName val="Elem_2G_Pricing2"/>
      <sheetName val="Elem_2G_Synopsis2"/>
      <sheetName val="Elem_2H_Synopsis2"/>
      <sheetName val="Elem_3A_Pricing2"/>
      <sheetName val="Elem_3A_Synopsis2"/>
      <sheetName val="Devco_Cashflow2"/>
      <sheetName val="BQ_External2"/>
      <sheetName val="___Raw_Data2"/>
      <sheetName val="Raw_Data2"/>
      <sheetName val="5-Thermal_&amp;_Moisture2"/>
      <sheetName val="@risk_rents_and_incentives2"/>
      <sheetName val="Car_park_lease2"/>
      <sheetName val="Net_rent_analysis2"/>
      <sheetName val="Pipe_Supports2"/>
      <sheetName val="Project_Brief2"/>
      <sheetName val="Dropdown_list2"/>
      <sheetName val="Breaker_size2"/>
      <sheetName val="DETAILED__BOQ1"/>
      <sheetName val="Budget_By_Month1"/>
      <sheetName val="Order_Book_Assumptions_20071"/>
      <sheetName val="Details_for_Charts"/>
      <sheetName val="Civil_Works_Breakdown3"/>
      <sheetName val="Doha_WBS_Clean3"/>
      <sheetName val="Elem_2G_Pricing3"/>
      <sheetName val="Elem_2G_Synopsis3"/>
      <sheetName val="Elem_2H_Synopsis3"/>
      <sheetName val="Elem_3A_Pricing3"/>
      <sheetName val="Elem_3A_Synopsis3"/>
      <sheetName val="Devco_Cashflow3"/>
      <sheetName val="BQ_External3"/>
      <sheetName val="___Raw_Data3"/>
      <sheetName val="Raw_Data3"/>
      <sheetName val="5-Thermal_&amp;_Moisture3"/>
      <sheetName val="@risk_rents_and_incentives3"/>
      <sheetName val="Car_park_lease3"/>
      <sheetName val="Net_rent_analysis3"/>
      <sheetName val="Pipe_Supports3"/>
      <sheetName val="Project_Brief3"/>
      <sheetName val="Dropdown_list3"/>
      <sheetName val="Breaker_size3"/>
      <sheetName val="DETAILED__BOQ2"/>
      <sheetName val="Budget_By_Month2"/>
      <sheetName val="Order_Book_Assumptions_20072"/>
      <sheetName val="Details_for_Charts1"/>
      <sheetName val="Civil_Works_Breakdown4"/>
      <sheetName val="Doha_WBS_Clean4"/>
      <sheetName val="Elem_2G_Pricing4"/>
      <sheetName val="Elem_2G_Synopsis4"/>
      <sheetName val="Elem_2H_Synopsis4"/>
      <sheetName val="Elem_3A_Pricing4"/>
      <sheetName val="Elem_3A_Synopsis4"/>
      <sheetName val="Devco_Cashflow4"/>
      <sheetName val="BQ_External4"/>
      <sheetName val="___Raw_Data4"/>
      <sheetName val="Raw_Data4"/>
      <sheetName val="5-Thermal_&amp;_Moisture4"/>
      <sheetName val="@risk_rents_and_incentives4"/>
      <sheetName val="Car_park_lease4"/>
      <sheetName val="Net_rent_analysis4"/>
      <sheetName val="Pipe_Supports4"/>
      <sheetName val="Project_Brief4"/>
      <sheetName val="Dropdown_list4"/>
      <sheetName val="Breaker_size4"/>
      <sheetName val="DETAILED__BOQ3"/>
      <sheetName val="Budget_By_Month3"/>
      <sheetName val="Order_Book_Assumptions_20073"/>
      <sheetName val="Details_for_Charts2"/>
      <sheetName val="Civil_Works_Breakdown5"/>
      <sheetName val="Doha_WBS_Clean5"/>
      <sheetName val="Elem_2G_Pricing5"/>
      <sheetName val="Elem_2G_Synopsis5"/>
      <sheetName val="Elem_2H_Synopsis5"/>
      <sheetName val="Elem_3A_Pricing5"/>
      <sheetName val="Elem_3A_Synopsis5"/>
      <sheetName val="Devco_Cashflow5"/>
      <sheetName val="BQ_External5"/>
      <sheetName val="___Raw_Data5"/>
      <sheetName val="Raw_Data5"/>
      <sheetName val="5-Thermal_&amp;_Moisture5"/>
      <sheetName val="@risk_rents_and_incentives5"/>
      <sheetName val="Car_park_lease5"/>
      <sheetName val="Net_rent_analysis5"/>
      <sheetName val="Pipe_Supports5"/>
      <sheetName val="Project_Brief5"/>
      <sheetName val="Dropdown_list5"/>
      <sheetName val="Breaker_size5"/>
      <sheetName val="DETAILED__BOQ4"/>
      <sheetName val="Budget_By_Month4"/>
      <sheetName val="Order_Book_Assumptions_20074"/>
      <sheetName val="Details_for_Charts3"/>
      <sheetName val="Civil_Works_Breakdown6"/>
      <sheetName val="Doha_WBS_Clean6"/>
      <sheetName val="Elem_2G_Pricing6"/>
      <sheetName val="Elem_2G_Synopsis6"/>
      <sheetName val="Elem_2H_Synopsis6"/>
      <sheetName val="Elem_3A_Pricing6"/>
      <sheetName val="Elem_3A_Synopsis6"/>
      <sheetName val="Devco_Cashflow6"/>
      <sheetName val="BQ_External6"/>
      <sheetName val="___Raw_Data6"/>
      <sheetName val="Raw_Data6"/>
      <sheetName val="5-Thermal_&amp;_Moisture6"/>
      <sheetName val="@risk_rents_and_incentives6"/>
      <sheetName val="Car_park_lease6"/>
      <sheetName val="Net_rent_analysis6"/>
      <sheetName val="Pipe_Supports6"/>
      <sheetName val="Project_Brief6"/>
      <sheetName val="Dropdown_list6"/>
      <sheetName val="Breaker_size6"/>
      <sheetName val="DETAILED__BOQ5"/>
      <sheetName val="Budget_By_Month5"/>
      <sheetName val="Order_Book_Assumptions_20075"/>
      <sheetName val="Details_for_Charts4"/>
      <sheetName val="Civil_Works_Breakdown7"/>
      <sheetName val="Doha_WBS_Clean7"/>
      <sheetName val="Elem_2G_Pricing7"/>
      <sheetName val="Elem_2G_Synopsis7"/>
      <sheetName val="Elem_2H_Synopsis7"/>
      <sheetName val="Elem_3A_Pricing7"/>
      <sheetName val="Elem_3A_Synopsis7"/>
      <sheetName val="Devco_Cashflow7"/>
      <sheetName val="BQ_External7"/>
      <sheetName val="___Raw_Data7"/>
      <sheetName val="Raw_Data7"/>
      <sheetName val="5-Thermal_&amp;_Moisture7"/>
      <sheetName val="@risk_rents_and_incentives7"/>
      <sheetName val="Car_park_lease7"/>
      <sheetName val="Net_rent_analysis7"/>
      <sheetName val="Pipe_Supports7"/>
      <sheetName val="Project_Brief7"/>
      <sheetName val="Dropdown_list7"/>
      <sheetName val="Breaker_size7"/>
      <sheetName val="DETAILED__BOQ6"/>
      <sheetName val="Budget_By_Month6"/>
      <sheetName val="Order_Book_Assumptions_20076"/>
      <sheetName val="Details_for_Charts5"/>
      <sheetName val="Civil_Works_Breakdown9"/>
      <sheetName val="Doha_WBS_Clean9"/>
      <sheetName val="Elem_2G_Pricing9"/>
      <sheetName val="Elem_2G_Synopsis9"/>
      <sheetName val="Elem_2H_Synopsis9"/>
      <sheetName val="Elem_3A_Pricing9"/>
      <sheetName val="Elem_3A_Synopsis9"/>
      <sheetName val="Devco_Cashflow9"/>
      <sheetName val="BQ_External9"/>
      <sheetName val="___Raw_Data9"/>
      <sheetName val="Raw_Data9"/>
      <sheetName val="5-Thermal_&amp;_Moisture9"/>
      <sheetName val="@risk_rents_and_incentives9"/>
      <sheetName val="Car_park_lease9"/>
      <sheetName val="Net_rent_analysis9"/>
      <sheetName val="Pipe_Supports9"/>
      <sheetName val="Project_Brief9"/>
      <sheetName val="Dropdown_list9"/>
      <sheetName val="Breaker_size9"/>
      <sheetName val="DETAILED__BOQ8"/>
      <sheetName val="Budget_By_Month8"/>
      <sheetName val="Order_Book_Assumptions_20078"/>
      <sheetName val="Details_for_Charts7"/>
      <sheetName val="Civil_Works_Breakdown8"/>
      <sheetName val="Doha_WBS_Clean8"/>
      <sheetName val="Elem_2G_Pricing8"/>
      <sheetName val="Elem_2G_Synopsis8"/>
      <sheetName val="Elem_2H_Synopsis8"/>
      <sheetName val="Elem_3A_Pricing8"/>
      <sheetName val="Elem_3A_Synopsis8"/>
      <sheetName val="Devco_Cashflow8"/>
      <sheetName val="BQ_External8"/>
      <sheetName val="___Raw_Data8"/>
      <sheetName val="Raw_Data8"/>
      <sheetName val="5-Thermal_&amp;_Moisture8"/>
      <sheetName val="@risk_rents_and_incentives8"/>
      <sheetName val="Car_park_lease8"/>
      <sheetName val="Net_rent_analysis8"/>
      <sheetName val="Pipe_Supports8"/>
      <sheetName val="Project_Brief8"/>
      <sheetName val="Dropdown_list8"/>
      <sheetName val="Breaker_size8"/>
      <sheetName val="DETAILED__BOQ7"/>
      <sheetName val="Budget_By_Month7"/>
      <sheetName val="Order_Book_Assumptions_20077"/>
      <sheetName val="Details_for_Charts6"/>
      <sheetName val="Schedule of payments"/>
      <sheetName val="Summary"/>
      <sheetName val="Cumulative staff pay"/>
      <sheetName val="Jan 2014"/>
      <sheetName val="January 2013"/>
      <sheetName val="February 2013"/>
      <sheetName val="March 2013"/>
      <sheetName val="April 2013"/>
      <sheetName val="May 2013"/>
      <sheetName val="June 2013 "/>
      <sheetName val="July 2013 "/>
      <sheetName val="Aug 2013  "/>
      <sheetName val="Sep 2013"/>
      <sheetName val="Oct 2013"/>
      <sheetName val="Template"/>
      <sheetName val="Approved Staff"/>
      <sheetName val="부표총괄"/>
      <sheetName val="1-G1"/>
      <sheetName val=" GULF"/>
      <sheetName val="Total  Amount"/>
      <sheetName val="CPA33-34"/>
      <sheetName val="Pro Sts"/>
      <sheetName val=" Dtail Ent sht"/>
      <sheetName val="CIF COST ITEM"/>
      <sheetName val="Pro_Sts"/>
      <sheetName val="_Dtail_Ent_sht"/>
      <sheetName val="CIF_COST_ITEM"/>
      <sheetName val="Bill No. 3 Podium"/>
      <sheetName val="Westin FOH &amp; BOH Split"/>
      <sheetName val="2"/>
      <sheetName val="B.100"/>
      <sheetName val="FEVA"/>
      <sheetName val="HO Costs"/>
      <sheetName val="Masonry"/>
      <sheetName val="PAYWORK"/>
      <sheetName val="cp-e1"/>
      <sheetName val="③赤紙(日文)"/>
      <sheetName val="FitOutConfCentre"/>
      <sheetName val="Checklist"/>
      <sheetName val="Complexity"/>
      <sheetName val="Review"/>
      <sheetName val="Paint"/>
      <sheetName val="Transport"/>
      <sheetName val="Steel_Sections"/>
      <sheetName val="Steel Grades"/>
      <sheetName val="Units"/>
      <sheetName val="Y-N"/>
      <sheetName val="_GULF"/>
      <sheetName val="Schedule_of_payments"/>
      <sheetName val="Cumulative_staff_pay"/>
      <sheetName val="Jan_2014"/>
      <sheetName val="January_2013"/>
      <sheetName val="February_2013"/>
      <sheetName val="March_2013"/>
      <sheetName val="April_2013"/>
      <sheetName val="May_2013"/>
      <sheetName val="June_2013_"/>
      <sheetName val="July_2013_"/>
      <sheetName val="Aug_2013__"/>
      <sheetName val="Sep_2013"/>
      <sheetName val="Oct_2013"/>
      <sheetName val="Approved_Staff"/>
      <sheetName val="Bill_No__3_Podium"/>
      <sheetName val="Westin_FOH_&amp;_BOH_Split"/>
      <sheetName val="_GULF1"/>
      <sheetName val="Pro_Sts1"/>
      <sheetName val="_Dtail_Ent_sht1"/>
      <sheetName val="CIF_COST_ITEM1"/>
      <sheetName val="Schedule_of_payments1"/>
      <sheetName val="Cumulative_staff_pay1"/>
      <sheetName val="Jan_20141"/>
      <sheetName val="January_20131"/>
      <sheetName val="February_20131"/>
      <sheetName val="March_20131"/>
      <sheetName val="April_20131"/>
      <sheetName val="May_20131"/>
      <sheetName val="June_2013_1"/>
      <sheetName val="July_2013_1"/>
      <sheetName val="Aug_2013__1"/>
      <sheetName val="Sep_20131"/>
      <sheetName val="Oct_20131"/>
      <sheetName val="Approved_Staff1"/>
      <sheetName val="Bill_No__3_Podium1"/>
      <sheetName val="Westin_FOH_&amp;_BOH_Split1"/>
      <sheetName val="_GULF3"/>
      <sheetName val="Pro_Sts3"/>
      <sheetName val="_Dtail_Ent_sht3"/>
      <sheetName val="CIF_COST_ITEM3"/>
      <sheetName val="Schedule_of_payments3"/>
      <sheetName val="Cumulative_staff_pay3"/>
      <sheetName val="Jan_20143"/>
      <sheetName val="January_20133"/>
      <sheetName val="February_20133"/>
      <sheetName val="March_20133"/>
      <sheetName val="April_20133"/>
      <sheetName val="May_20133"/>
      <sheetName val="June_2013_3"/>
      <sheetName val="July_2013_3"/>
      <sheetName val="Aug_2013__3"/>
      <sheetName val="Sep_20133"/>
      <sheetName val="Oct_20133"/>
      <sheetName val="Approved_Staff3"/>
      <sheetName val="Bill_No__3_Podium3"/>
      <sheetName val="Westin_FOH_&amp;_BOH_Split3"/>
      <sheetName val="_GULF2"/>
      <sheetName val="Pro_Sts2"/>
      <sheetName val="_Dtail_Ent_sht2"/>
      <sheetName val="CIF_COST_ITEM2"/>
      <sheetName val="Schedule_of_payments2"/>
      <sheetName val="Cumulative_staff_pay2"/>
      <sheetName val="Jan_20142"/>
      <sheetName val="January_20132"/>
      <sheetName val="February_20132"/>
      <sheetName val="March_20132"/>
      <sheetName val="April_20132"/>
      <sheetName val="May_20132"/>
      <sheetName val="June_2013_2"/>
      <sheetName val="July_2013_2"/>
      <sheetName val="Aug_2013__2"/>
      <sheetName val="Sep_20132"/>
      <sheetName val="Oct_20132"/>
      <sheetName val="Approved_Staff2"/>
      <sheetName val="Bill_No__3_Podium2"/>
      <sheetName val="Westin_FOH_&amp;_BOH_Split2"/>
      <sheetName val="Schedule_of_payments4"/>
      <sheetName val="Cumulative_staff_pay4"/>
      <sheetName val="Jan_20144"/>
      <sheetName val="January_20134"/>
      <sheetName val="February_20134"/>
      <sheetName val="March_20134"/>
      <sheetName val="April_20134"/>
      <sheetName val="May_20134"/>
      <sheetName val="June_2013_4"/>
      <sheetName val="July_2013_4"/>
      <sheetName val="Aug_2013__4"/>
      <sheetName val="Sep_20134"/>
      <sheetName val="Oct_20134"/>
      <sheetName val="Approved_Staff4"/>
      <sheetName val="_GULF4"/>
      <sheetName val="Bill_No__3_Podium4"/>
      <sheetName val="Westin_FOH_&amp;_BOH_Split4"/>
      <sheetName val="Pro_Sts4"/>
      <sheetName val="_Dtail_Ent_sht4"/>
      <sheetName val="CIF_COST_ITEM4"/>
      <sheetName val="Steel_Grades"/>
      <sheetName val="Blank"/>
      <sheetName val="brendans areas"/>
      <sheetName val="unmeasured rooms"/>
      <sheetName val="VCH-SLC"/>
      <sheetName val="Supplier"/>
      <sheetName val="COST"/>
      <sheetName val="Cash Flow"/>
      <sheetName val="Trade Package"/>
      <sheetName val="D_Cntnts"/>
      <sheetName val="Option"/>
      <sheetName val="QMCT"/>
      <sheetName val="Universe of Retailers (INPUT)"/>
      <sheetName val="APP. B"/>
      <sheetName val="ESTIMATE"/>
      <sheetName val="Sum6Jun99"/>
      <sheetName val="Schedules"/>
      <sheetName val="Beamsked"/>
      <sheetName val="Columnsked"/>
      <sheetName val="BOQ Distribution"/>
      <sheetName val="DIV 2"/>
      <sheetName val="TOTAL"/>
      <sheetName val="Sum"/>
      <sheetName val="B5"/>
      <sheetName val="B7"/>
      <sheetName val="Block A-FlrBm(Conc&amp;Fwk)"/>
      <sheetName val="LOOKUP"/>
      <sheetName val="Bill 3 Boutiquea"/>
      <sheetName val="Project Data Guide"/>
      <sheetName val="RT"/>
      <sheetName val="Key Assumptions"/>
      <sheetName val="Material List "/>
      <sheetName val="Names"/>
      <sheetName val="Info"/>
      <sheetName val="Material"/>
      <sheetName val="4-ME"/>
      <sheetName val="Rates"/>
      <sheetName val="A.O.R."/>
      <sheetName val="Basement Parking"/>
      <sheetName val="NT Apartments"/>
      <sheetName val="NT Hotel"/>
      <sheetName val="NT Penthouses"/>
      <sheetName val="NT Restaurant"/>
      <sheetName val="NTS Apartments"/>
      <sheetName val="Retail B2"/>
      <sheetName val="Retail B3"/>
      <sheetName val="SE Tower1"/>
      <sheetName val="SE Tower2"/>
      <sheetName val="SW_Phase1"/>
      <sheetName val="SW Phase2"/>
      <sheetName val="analysis"/>
      <sheetName val="Workmanship"/>
      <sheetName val="Inputs"/>
      <sheetName val="Summary Transformers"/>
      <sheetName val="Rebar _Take off"/>
      <sheetName val="Lists"/>
      <sheetName val="Costs"/>
      <sheetName val="2. Design Staff Rates"/>
      <sheetName val="7. Construction Staff Rates"/>
      <sheetName val="LOV &quot;by&quot; field"/>
      <sheetName val="Basis"/>
      <sheetName val="APARTMENTS"/>
      <sheetName val="BELT-SU"/>
      <sheetName val="2-Conc"/>
      <sheetName val="EE SUM"/>
      <sheetName val="basic-data"/>
      <sheetName val="mem-property"/>
      <sheetName val="Apr1-9"/>
      <sheetName val="Construction"/>
      <sheetName val="Intro"/>
      <sheetName val="9600-T1"/>
      <sheetName val="BM"/>
      <sheetName val="BCoord"/>
      <sheetName val="Beams"/>
      <sheetName val="Col"/>
      <sheetName val="Cut&amp;FillData"/>
      <sheetName val="Door"/>
      <sheetName val="Ftg"/>
      <sheetName val="BldgGrid"/>
      <sheetName val="MH TakeOffs"/>
      <sheetName val="WordNo. Ver1"/>
      <sheetName val="Wdow"/>
      <sheetName val="Cost Summary"/>
      <sheetName val="w't table"/>
      <sheetName val="SLHW"/>
      <sheetName val="Hotel Revenue&amp;Expenses"/>
      <sheetName val="Details and Earnings Charts"/>
      <sheetName val="FX_rates"/>
      <sheetName val="labor abstract"/>
      <sheetName val="Schedule_of_payments6"/>
      <sheetName val="Cumulative_staff_pay6"/>
      <sheetName val="Jan_20146"/>
      <sheetName val="January_20136"/>
      <sheetName val="February_20136"/>
      <sheetName val="March_20136"/>
      <sheetName val="April_20136"/>
      <sheetName val="May_20136"/>
      <sheetName val="June_2013_6"/>
      <sheetName val="July_2013_6"/>
      <sheetName val="Aug_2013__6"/>
      <sheetName val="Sep_20136"/>
      <sheetName val="Oct_20136"/>
      <sheetName val="Approved_Staff6"/>
      <sheetName val="brendans_areas1"/>
      <sheetName val="unmeasured_rooms1"/>
      <sheetName val="Universe_of_Retailers_(INPUT)1"/>
      <sheetName val="_GULF6"/>
      <sheetName val="Bill_No__3_Podium6"/>
      <sheetName val="Westin_FOH_&amp;_BOH_Split6"/>
      <sheetName val="Pro_Sts6"/>
      <sheetName val="_Dtail_Ent_sht6"/>
      <sheetName val="CIF_COST_ITEM6"/>
      <sheetName val="Steel_Grades2"/>
      <sheetName val="Hotel_Revenue&amp;Expenses1"/>
      <sheetName val="B_1001"/>
      <sheetName val="Trade_Package1"/>
      <sheetName val="Cash_Flow1"/>
      <sheetName val="HO_Costs1"/>
      <sheetName val="APP__B1"/>
      <sheetName val="Basement_Parking1"/>
      <sheetName val="NT_Apartments1"/>
      <sheetName val="NT_Hotel1"/>
      <sheetName val="NT_Penthouses1"/>
      <sheetName val="NT_Restaurant1"/>
      <sheetName val="NTS_Apartments1"/>
      <sheetName val="Retail_B21"/>
      <sheetName val="Retail_B31"/>
      <sheetName val="SE_Tower11"/>
      <sheetName val="SE_Tower21"/>
      <sheetName val="SW_Phase21"/>
      <sheetName val="Details_and_Earnings_Charts1"/>
      <sheetName val="Total__Amount1"/>
      <sheetName val="Key_Assumptions1"/>
      <sheetName val="DIV_21"/>
      <sheetName val="BOQ_Distribution1"/>
      <sheetName val="labor_abstract1"/>
      <sheetName val="Schedule_of_payments5"/>
      <sheetName val="Cumulative_staff_pay5"/>
      <sheetName val="Jan_20145"/>
      <sheetName val="January_20135"/>
      <sheetName val="February_20135"/>
      <sheetName val="March_20135"/>
      <sheetName val="April_20135"/>
      <sheetName val="May_20135"/>
      <sheetName val="June_2013_5"/>
      <sheetName val="July_2013_5"/>
      <sheetName val="Aug_2013__5"/>
      <sheetName val="Sep_20135"/>
      <sheetName val="Oct_20135"/>
      <sheetName val="Approved_Staff5"/>
      <sheetName val="brendans_areas"/>
      <sheetName val="unmeasured_rooms"/>
      <sheetName val="Universe_of_Retailers_(INPUT)"/>
      <sheetName val="_GULF5"/>
      <sheetName val="Bill_No__3_Podium5"/>
      <sheetName val="Westin_FOH_&amp;_BOH_Split5"/>
      <sheetName val="Pro_Sts5"/>
      <sheetName val="_Dtail_Ent_sht5"/>
      <sheetName val="CIF_COST_ITEM5"/>
      <sheetName val="Steel_Grades1"/>
      <sheetName val="Hotel_Revenue&amp;Expenses"/>
      <sheetName val="B_100"/>
      <sheetName val="Trade_Package"/>
      <sheetName val="Cash_Flow"/>
      <sheetName val="HO_Costs"/>
      <sheetName val="APP__B"/>
      <sheetName val="Basement_Parking"/>
      <sheetName val="NT_Apartments"/>
      <sheetName val="NT_Hotel"/>
      <sheetName val="NT_Penthouses"/>
      <sheetName val="NT_Restaurant"/>
      <sheetName val="NTS_Apartments"/>
      <sheetName val="Retail_B2"/>
      <sheetName val="Retail_B3"/>
      <sheetName val="SE_Tower1"/>
      <sheetName val="SE_Tower2"/>
      <sheetName val="SW_Phase2"/>
      <sheetName val="Details_and_Earnings_Charts"/>
      <sheetName val="Total__Amount"/>
      <sheetName val="Key_Assumptions"/>
      <sheetName val="DIV_2"/>
      <sheetName val="BOQ_Distribution"/>
      <sheetName val="labor_abstract"/>
      <sheetName val="BaseWeight"/>
      <sheetName val="HQ-TO"/>
      <sheetName val="Bill No 10-Tele"/>
      <sheetName val="Bill No 12-Earthing"/>
      <sheetName val="C9901"/>
      <sheetName val="horizontal"/>
      <sheetName val="GDB - LEDGER"/>
      <sheetName val="SUMMARY oth"/>
      <sheetName val="MEP MAR"/>
      <sheetName val="MEP Long Lead"/>
      <sheetName val="MALL-SD"/>
      <sheetName val="VIDA-SD "/>
      <sheetName val="Graph"/>
      <sheetName val="MALL-SD R1"/>
      <sheetName val="VIDA-SD R1"/>
      <sheetName val="MST"/>
      <sheetName val="RFI"/>
      <sheetName val="SDAR-ELEC"/>
      <sheetName val="SDR-HVAC"/>
      <sheetName val="NCR"/>
      <sheetName val="As Build"/>
      <sheetName val="CVI"/>
      <sheetName val="MIR"/>
      <sheetName val="IR-EL"/>
      <sheetName val="IR-MECH"/>
      <sheetName val="HISTOGRAM"/>
      <sheetName val="PARAMETERS"/>
      <sheetName val="Title"/>
      <sheetName val="Recon Template"/>
      <sheetName val="SITE OVERHEADS"/>
      <sheetName val="Summary_Transformers"/>
      <sheetName val="Bill_3_Boutiquea"/>
      <sheetName val="LOV_&quot;by&quot;_field"/>
      <sheetName val="EE_SUM"/>
      <sheetName val="w't_table"/>
      <sheetName val="MH_TakeOffs"/>
      <sheetName val="WordNo__Ver1"/>
      <sheetName val="Cost_Summary"/>
      <sheetName val="Project_Data_Guide"/>
      <sheetName val="Material_List_"/>
      <sheetName val="Block_A-FlrBm(Conc&amp;Fwk)"/>
      <sheetName val="6-Basement Carpark_TO"/>
      <sheetName val="12-Building Link_TO"/>
      <sheetName val="5-Clinic Bldg_TO"/>
      <sheetName val="Mosque Bill"/>
      <sheetName val="11-CSB_TO"/>
      <sheetName val="3-Design"/>
      <sheetName val="9-Link Bridges&amp;Tunnels_TO"/>
      <sheetName val="13-Infra&amp;Ext Works_TO"/>
      <sheetName val="7-Staff Parking_TO"/>
      <sheetName val="Mosque_SUMM"/>
      <sheetName val="9-Link B. Tunnel-TS (Add)"/>
      <sheetName val="Other ODC's"/>
      <sheetName val="Project Info"/>
      <sheetName val="Material Rates"/>
      <sheetName val="Subcontracts"/>
      <sheetName val="Salary &amp; Hr Sum"/>
      <sheetName val="Review Summary"/>
      <sheetName val="References"/>
      <sheetName val="Details"/>
      <sheetName val="EQ Tank"/>
      <sheetName val="DW"/>
      <sheetName val="PARTICULARS"/>
      <sheetName val="GFA"/>
      <sheetName val="PILING"/>
      <sheetName val="WBLFL"/>
      <sheetName val="FRAME"/>
      <sheetName val="EXTWALL"/>
      <sheetName val="INTWALL"/>
      <sheetName val="STAIRCASE"/>
      <sheetName val="UFC"/>
      <sheetName val="ROOF"/>
      <sheetName val="WINDOWS"/>
      <sheetName val="DOORS"/>
      <sheetName val="IRONMONGERY"/>
      <sheetName val="WALLFINISHES"/>
      <sheetName val="FLOORFINISHES"/>
      <sheetName val="CEILING"/>
      <sheetName val="PAINTING"/>
      <sheetName val="SANITARYFITTINGS"/>
      <sheetName val="PLUMBING"/>
      <sheetName val="LIFT"/>
      <sheetName val="ELECTRICAL"/>
      <sheetName val="EXTERNALWORKS"/>
      <sheetName val="TOE OF EMBANKENT"/>
      <sheetName val="co-no.2"/>
      <sheetName val="1 Summary"/>
      <sheetName val="Bill 5 - Carpark"/>
      <sheetName val="GAE8'97"/>
      <sheetName val="Sheet9"/>
      <sheetName val="cover page"/>
      <sheetName val="ITANA"/>
      <sheetName val="BP"/>
      <sheetName val="EC(Rev)"/>
      <sheetName val="Pro_Sts7"/>
      <sheetName val="_Dtail_Ent_sht7"/>
      <sheetName val="CIF_COST_ITEM7"/>
      <sheetName val="_GULF7"/>
      <sheetName val="Bill_No__3_Podium7"/>
      <sheetName val="Westin_FOH_&amp;_BOH_Split7"/>
      <sheetName val="Schedule_of_payments7"/>
      <sheetName val="Cumulative_staff_pay7"/>
      <sheetName val="Jan_20147"/>
      <sheetName val="January_20137"/>
      <sheetName val="February_20137"/>
      <sheetName val="March_20137"/>
      <sheetName val="April_20137"/>
      <sheetName val="May_20137"/>
      <sheetName val="June_2013_7"/>
      <sheetName val="July_2013_7"/>
      <sheetName val="Aug_2013__7"/>
      <sheetName val="Sep_20137"/>
      <sheetName val="Oct_20137"/>
      <sheetName val="Approved_Staff7"/>
      <sheetName val="Steel_Grades3"/>
      <sheetName val="B_1002"/>
      <sheetName val="HO_Costs2"/>
      <sheetName val="brendans_areas2"/>
      <sheetName val="unmeasured_rooms2"/>
      <sheetName val="Cash_Flow2"/>
      <sheetName val="Trade_Package2"/>
      <sheetName val="Universe_of_Retailers_(INPUT)2"/>
      <sheetName val="wallfinish"/>
      <sheetName val="6CARPENTRY"/>
      <sheetName val="2EARTHWRKS"/>
      <sheetName val="3CONCRETE"/>
      <sheetName val="8 FIN&amp; MIS"/>
      <sheetName val="9 Plumb &amp; ENG. Instas"/>
      <sheetName val="5ROOFING"/>
      <sheetName val="7 metal"/>
      <sheetName val="12 PUMP ROOM"/>
      <sheetName val="cutting lists"/>
      <sheetName val="Budget "/>
      <sheetName val="Rev Forecast "/>
      <sheetName val="2.1.2 Detail breakdwn (Asset)"/>
      <sheetName val="FF-1"/>
      <sheetName val="Area Analysis"/>
      <sheetName val="Sensitivity"/>
      <sheetName val="3.1"/>
      <sheetName val="2.2"/>
      <sheetName val="3.4"/>
      <sheetName val="5.4"/>
      <sheetName val="8.1"/>
      <sheetName val="5.1"/>
      <sheetName val="6.3"/>
      <sheetName val="2.3"/>
      <sheetName val="3.6"/>
      <sheetName val="2.5"/>
      <sheetName val="8.3"/>
      <sheetName val="3.2"/>
      <sheetName val="2.4"/>
      <sheetName val="2.1"/>
      <sheetName val="5.7"/>
      <sheetName val="3.3"/>
      <sheetName val="3.5"/>
      <sheetName val="2.8"/>
      <sheetName val="2.6"/>
      <sheetName val="Tender Form"/>
      <sheetName val="Appendix &quot;F&quot;"/>
      <sheetName val="Index"/>
      <sheetName val="demir"/>
      <sheetName val="Annex 2.2_Piping"/>
      <sheetName val="Storage Units"/>
      <sheetName val="Categories"/>
      <sheetName val="요약배부"/>
      <sheetName val="Operational Costs 2008"/>
      <sheetName val="macros"/>
      <sheetName val="MECHANICAL MIXING TANK"/>
      <sheetName val="Letter REF"/>
      <sheetName val="MOB STATUS"/>
      <sheetName val="ALL"/>
      <sheetName val="BOQ Compress"/>
      <sheetName val="Recovered_Sheet1"/>
      <sheetName val="Civil_Works_Breakdown10"/>
      <sheetName val="Doha_WBS_Clean10"/>
      <sheetName val="Elem_2G_Pricing10"/>
      <sheetName val="Elem_2G_Synopsis10"/>
      <sheetName val="Elem_2H_Synopsis10"/>
      <sheetName val="Elem_3A_Pricing10"/>
      <sheetName val="Elem_3A_Synopsis10"/>
      <sheetName val="Devco_Cashflow10"/>
      <sheetName val="BQ_External10"/>
      <sheetName val="___Raw_Data10"/>
      <sheetName val="Raw_Data10"/>
      <sheetName val="5-Thermal_&amp;_Moisture10"/>
      <sheetName val="@risk_rents_and_incentives10"/>
      <sheetName val="Car_park_lease10"/>
      <sheetName val="Net_rent_analysis10"/>
      <sheetName val="Project_Brief10"/>
      <sheetName val="Pipe_Supports10"/>
      <sheetName val="Dropdown_list10"/>
      <sheetName val="Breaker_size10"/>
      <sheetName val="DETAILED__BOQ9"/>
      <sheetName val="Budget_By_Month9"/>
      <sheetName val="Order_Book_Assumptions_20079"/>
      <sheetName val="Details_for_Charts8"/>
      <sheetName val="LOV_&quot;by&quot;_field1"/>
      <sheetName val="EE_SUM1"/>
      <sheetName val="w't_table1"/>
      <sheetName val="MH_TakeOffs1"/>
      <sheetName val="WordNo__Ver11"/>
      <sheetName val="Bill_No_10-Tele"/>
      <sheetName val="Bill_No_12-Earthing"/>
      <sheetName val="Block_A-FlrBm(Conc&amp;Fwk)1"/>
      <sheetName val="Material_List_1"/>
      <sheetName val="Bill_3_Boutiquea1"/>
      <sheetName val="Summary_Transformers1"/>
      <sheetName val="Cost_Summary1"/>
      <sheetName val="Project_Data_Guide1"/>
      <sheetName val="6-Basement_Carpark_TO"/>
      <sheetName val="12-Building_Link_TO"/>
      <sheetName val="5-Clinic_Bldg_TO"/>
      <sheetName val="Mosque_Bill"/>
      <sheetName val="9-Link_Bridges&amp;Tunnels_TO"/>
      <sheetName val="13-Infra&amp;Ext_Works_TO"/>
      <sheetName val="7-Staff_Parking_TO"/>
      <sheetName val="9-Link_B__Tunnel-TS_(Add)"/>
      <sheetName val="Other_ODC's"/>
      <sheetName val="Project_Info"/>
      <sheetName val="Material_Rates"/>
      <sheetName val="Salary_&amp;_Hr_Sum"/>
      <sheetName val="Review_Summary"/>
      <sheetName val="2__Design_Staff_Rates"/>
      <sheetName val="7__Construction_Staff_Rates"/>
      <sheetName val="A_O_R_"/>
      <sheetName val="GDB_-_LEDGER"/>
      <sheetName val="SUMMARY_oth"/>
      <sheetName val="MEP_MAR"/>
      <sheetName val="MEP_Long_Lead"/>
      <sheetName val="VIDA-SD_"/>
      <sheetName val="MALL-SD_R1"/>
      <sheetName val="VIDA-SD_R1"/>
      <sheetName val="As_Build"/>
      <sheetName val="SUMMARY-client"/>
      <sheetName val="Staff"/>
      <sheetName val="Staff OLD "/>
      <sheetName val="Trade Summary"/>
      <sheetName val="BAU"/>
      <sheetName val="Bill No. 3 POT MAINT(Deliv)"/>
      <sheetName val="SITE_OVERHEADS"/>
      <sheetName val="Door summary"/>
      <sheetName val="Gujrat"/>
      <sheetName val="Chennai"/>
      <sheetName val="Part-A"/>
      <sheetName val="LV CABLE "/>
      <sheetName val="NEW BOQ.SUM"/>
      <sheetName val="1Fly-Gen Req"/>
      <sheetName val="Bill 1 Gen Req"/>
      <sheetName val="1S"/>
      <sheetName val="2Fly-Enabling Works"/>
      <sheetName val="2B"/>
      <sheetName val="2BS"/>
      <sheetName val="2S"/>
      <sheetName val="3Fly-Main Works"/>
      <sheetName val="3C"/>
      <sheetName val="3CS"/>
      <sheetName val="3D"/>
      <sheetName val="3DS"/>
      <sheetName val="3E"/>
      <sheetName val="3ES"/>
      <sheetName val="3F"/>
      <sheetName val="3FS"/>
      <sheetName val="3G"/>
      <sheetName val="3GS"/>
      <sheetName val="3H"/>
      <sheetName val="3HS "/>
      <sheetName val="3J"/>
      <sheetName val="3JS"/>
      <sheetName val="3K"/>
      <sheetName val="3KS"/>
      <sheetName val="3P"/>
      <sheetName val="3PS"/>
      <sheetName val="3QA"/>
      <sheetName val="3QAS "/>
      <sheetName val="3QB"/>
      <sheetName val="3QBS"/>
      <sheetName val="3QC"/>
      <sheetName val="3QCS"/>
      <sheetName val="3QD"/>
      <sheetName val="3QDS"/>
      <sheetName val="3QE"/>
      <sheetName val="3QES"/>
      <sheetName val="3QF"/>
      <sheetName val="3QFS"/>
      <sheetName val="3QG"/>
      <sheetName val="3QGS"/>
      <sheetName val="3QH"/>
      <sheetName val="3QHS"/>
      <sheetName val="3RA"/>
      <sheetName val="3RAS"/>
      <sheetName val="3RB  "/>
      <sheetName val="3RBS"/>
      <sheetName val="3RCS "/>
      <sheetName val="3S"/>
      <sheetName val="4Fly-External"/>
      <sheetName val="4B"/>
      <sheetName val="4C"/>
      <sheetName val="4BS"/>
      <sheetName val="4CS"/>
      <sheetName val="4E"/>
      <sheetName val="4ES"/>
      <sheetName val="4QB"/>
      <sheetName val="4QBS"/>
      <sheetName val="4Fly-Landscaping Works"/>
      <sheetName val="4S."/>
      <sheetName val="4QH"/>
      <sheetName val="4QHS"/>
      <sheetName val="4RA"/>
      <sheetName val="4RA Breakdown"/>
      <sheetName val="4RAS"/>
      <sheetName val="4RB"/>
      <sheetName val="4RBS"/>
      <sheetName val="4RCS"/>
      <sheetName val="4S"/>
      <sheetName val="5Fly"/>
      <sheetName val="Bill 5 Dayworks"/>
      <sheetName val="GSFly"/>
      <sheetName val="GS"/>
      <sheetName val="MOS-APP#29"/>
      <sheetName val="2158 00 PS 1501.02  Rev. A"/>
      <sheetName val="Billing and Status Register"/>
      <sheetName val="XREF"/>
      <sheetName val="Pro_Sts8"/>
      <sheetName val="_Dtail_Ent_sht8"/>
      <sheetName val="CIF_COST_ITEM8"/>
      <sheetName val="_GULF8"/>
      <sheetName val="Schedule_of_payments8"/>
      <sheetName val="Cumulative_staff_pay8"/>
      <sheetName val="Jan_20148"/>
      <sheetName val="January_20138"/>
      <sheetName val="February_20138"/>
      <sheetName val="March_20138"/>
      <sheetName val="April_20138"/>
      <sheetName val="May_20138"/>
      <sheetName val="June_2013_8"/>
      <sheetName val="July_2013_8"/>
      <sheetName val="Aug_2013__8"/>
      <sheetName val="Sep_20138"/>
      <sheetName val="Oct_20138"/>
      <sheetName val="Approved_Staff8"/>
      <sheetName val="Bill_No__3_Podium8"/>
      <sheetName val="Westin_FOH_&amp;_BOH_Split8"/>
      <sheetName val="Steel_Grades4"/>
      <sheetName val="brendans_areas3"/>
      <sheetName val="unmeasured_rooms3"/>
      <sheetName val="B_1003"/>
      <sheetName val="Trade_Package3"/>
      <sheetName val="Universe_of_Retailers_(INPUT)3"/>
      <sheetName val="HO_Costs3"/>
      <sheetName val="Cash_Flow3"/>
      <sheetName val="Pro_Sts9"/>
      <sheetName val="_Dtail_Ent_sht9"/>
      <sheetName val="CIF_COST_ITEM9"/>
      <sheetName val="Details_for_Charts9"/>
      <sheetName val="_GULF9"/>
      <sheetName val="Schedule_of_payments9"/>
      <sheetName val="Cumulative_staff_pay9"/>
      <sheetName val="Jan_20149"/>
      <sheetName val="January_20139"/>
      <sheetName val="February_20139"/>
      <sheetName val="March_20139"/>
      <sheetName val="April_20139"/>
      <sheetName val="May_20139"/>
      <sheetName val="June_2013_9"/>
      <sheetName val="July_2013_9"/>
      <sheetName val="Aug_2013__9"/>
      <sheetName val="Sep_20139"/>
      <sheetName val="Oct_20139"/>
      <sheetName val="Approved_Staff9"/>
      <sheetName val="Bill_No__3_Podium9"/>
      <sheetName val="Westin_FOH_&amp;_BOH_Split9"/>
      <sheetName val="Steel_Grades5"/>
      <sheetName val="brendans_areas4"/>
      <sheetName val="unmeasured_rooms4"/>
      <sheetName val="B_1004"/>
      <sheetName val="Trade_Package4"/>
      <sheetName val="Universe_of_Retailers_(INPUT)4"/>
      <sheetName val="2__Design_Staff_Rates1"/>
      <sheetName val="7__Construction_Staff_Rates1"/>
      <sheetName val="HO_Costs4"/>
      <sheetName val="Cash_Flow4"/>
      <sheetName val="BOQ_Distribution2"/>
      <sheetName val="Total__Amount2"/>
      <sheetName val="A_O_R_1"/>
      <sheetName val="Civil_Works_Breakdown11"/>
      <sheetName val="Doha_WBS_Clean11"/>
      <sheetName val="Elem_2G_Pricing11"/>
      <sheetName val="Elem_2G_Synopsis11"/>
      <sheetName val="Elem_2H_Synopsis11"/>
      <sheetName val="Elem_3A_Pricing11"/>
      <sheetName val="Elem_3A_Synopsis11"/>
      <sheetName val="Devco_Cashflow11"/>
      <sheetName val="BQ_External11"/>
      <sheetName val="___Raw_Data11"/>
      <sheetName val="Raw_Data11"/>
      <sheetName val="Project_Brief11"/>
      <sheetName val="5-Thermal_&amp;_Moisture11"/>
      <sheetName val="@risk_rents_and_incentives11"/>
      <sheetName val="Car_park_lease11"/>
      <sheetName val="Net_rent_analysis11"/>
      <sheetName val="Pipe_Supports11"/>
      <sheetName val="Dropdown_list11"/>
      <sheetName val="Breaker_size11"/>
      <sheetName val="DETAILED__BOQ10"/>
      <sheetName val="Budget_By_Month10"/>
      <sheetName val="Pro_Sts10"/>
      <sheetName val="_Dtail_Ent_sht10"/>
      <sheetName val="CIF_COST_ITEM10"/>
      <sheetName val="Details_for_Charts10"/>
      <sheetName val="Order_Book_Assumptions_200710"/>
      <sheetName val="_GULF10"/>
      <sheetName val="Schedule_of_payments10"/>
      <sheetName val="Cumulative_staff_pay10"/>
      <sheetName val="Jan_201410"/>
      <sheetName val="January_201310"/>
      <sheetName val="February_201310"/>
      <sheetName val="March_201310"/>
      <sheetName val="April_201310"/>
      <sheetName val="May_201310"/>
      <sheetName val="June_2013_10"/>
      <sheetName val="July_2013_10"/>
      <sheetName val="Aug_2013__10"/>
      <sheetName val="Sep_201310"/>
      <sheetName val="Oct_201310"/>
      <sheetName val="Approved_Staff10"/>
      <sheetName val="Bill_No__3_Podium10"/>
      <sheetName val="Westin_FOH_&amp;_BOH_Split10"/>
      <sheetName val="Steel_Grades6"/>
      <sheetName val="brendans_areas5"/>
      <sheetName val="unmeasured_rooms5"/>
      <sheetName val="B_1005"/>
      <sheetName val="Trade_Package5"/>
      <sheetName val="Universe_of_Retailers_(INPUT)5"/>
      <sheetName val="2__Design_Staff_Rates2"/>
      <sheetName val="7__Construction_Staff_Rates2"/>
      <sheetName val="Key_Assumptions2"/>
      <sheetName val="HO_Costs5"/>
      <sheetName val="APP__B2"/>
      <sheetName val="Cash_Flow5"/>
      <sheetName val="Hotel_Revenue&amp;Expenses2"/>
      <sheetName val="BOQ_Distribution3"/>
      <sheetName val="Total__Amount3"/>
      <sheetName val="Block_A-FlrBm(Conc&amp;Fwk)2"/>
      <sheetName val="Summary_Transformers2"/>
      <sheetName val="A_O_R_2"/>
      <sheetName val="DIV_22"/>
      <sheetName val="Civil_Works_Breakdown12"/>
      <sheetName val="Doha_WBS_Clean12"/>
      <sheetName val="Elem_2G_Pricing12"/>
      <sheetName val="Elem_2G_Synopsis12"/>
      <sheetName val="Elem_2H_Synopsis12"/>
      <sheetName val="Elem_3A_Pricing12"/>
      <sheetName val="Elem_3A_Synopsis12"/>
      <sheetName val="Devco_Cashflow12"/>
      <sheetName val="BQ_External12"/>
      <sheetName val="___Raw_Data12"/>
      <sheetName val="Raw_Data12"/>
      <sheetName val="Project_Brief12"/>
      <sheetName val="5-Thermal_&amp;_Moisture12"/>
      <sheetName val="@risk_rents_and_incentives12"/>
      <sheetName val="Car_park_lease12"/>
      <sheetName val="Net_rent_analysis12"/>
      <sheetName val="Pipe_Supports12"/>
      <sheetName val="Dropdown_list12"/>
      <sheetName val="Breaker_size12"/>
      <sheetName val="DETAILED__BOQ11"/>
      <sheetName val="Budget_By_Month11"/>
      <sheetName val="Pro_Sts11"/>
      <sheetName val="_Dtail_Ent_sht11"/>
      <sheetName val="CIF_COST_ITEM11"/>
      <sheetName val="Details_for_Charts11"/>
      <sheetName val="Order_Book_Assumptions_200711"/>
      <sheetName val="_GULF11"/>
      <sheetName val="Schedule_of_payments11"/>
      <sheetName val="Cumulative_staff_pay11"/>
      <sheetName val="Jan_201411"/>
      <sheetName val="January_201311"/>
      <sheetName val="February_201311"/>
      <sheetName val="March_201311"/>
      <sheetName val="April_201311"/>
      <sheetName val="May_201311"/>
      <sheetName val="June_2013_11"/>
      <sheetName val="July_2013_11"/>
      <sheetName val="Aug_2013__11"/>
      <sheetName val="Sep_201311"/>
      <sheetName val="Oct_201311"/>
      <sheetName val="Approved_Staff11"/>
      <sheetName val="Bill_No__3_Podium11"/>
      <sheetName val="Westin_FOH_&amp;_BOH_Split11"/>
      <sheetName val="Steel_Grades7"/>
      <sheetName val="brendans_areas6"/>
      <sheetName val="unmeasured_rooms6"/>
      <sheetName val="B_1006"/>
      <sheetName val="Trade_Package6"/>
      <sheetName val="Universe_of_Retailers_(INPUT)6"/>
      <sheetName val="2__Design_Staff_Rates3"/>
      <sheetName val="7__Construction_Staff_Rates3"/>
      <sheetName val="Key_Assumptions3"/>
      <sheetName val="HO_Costs6"/>
      <sheetName val="APP__B3"/>
      <sheetName val="Cash_Flow6"/>
      <sheetName val="Hotel_Revenue&amp;Expenses3"/>
      <sheetName val="BOQ_Distribution4"/>
      <sheetName val="Total__Amount4"/>
      <sheetName val="Block_A-FlrBm(Conc&amp;Fwk)3"/>
      <sheetName val="Summary_Transformers3"/>
      <sheetName val="A_O_R_3"/>
      <sheetName val="DIV_23"/>
      <sheetName val="Civil_Works_Breakdown13"/>
      <sheetName val="Doha_WBS_Clean13"/>
      <sheetName val="Elem_2G_Pricing13"/>
      <sheetName val="Elem_2G_Synopsis13"/>
      <sheetName val="Elem_2H_Synopsis13"/>
      <sheetName val="Elem_3A_Pricing13"/>
      <sheetName val="Elem_3A_Synopsis13"/>
      <sheetName val="Devco_Cashflow13"/>
      <sheetName val="BQ_External13"/>
      <sheetName val="___Raw_Data13"/>
      <sheetName val="Raw_Data13"/>
      <sheetName val="Project_Brief13"/>
      <sheetName val="5-Thermal_&amp;_Moisture13"/>
      <sheetName val="@risk_rents_and_incentives13"/>
      <sheetName val="Car_park_lease13"/>
      <sheetName val="Net_rent_analysis13"/>
      <sheetName val="Pipe_Supports13"/>
      <sheetName val="Dropdown_list13"/>
      <sheetName val="Breaker_size13"/>
      <sheetName val="DETAILED__BOQ12"/>
      <sheetName val="Budget_By_Month12"/>
      <sheetName val="Pro_Sts12"/>
      <sheetName val="_Dtail_Ent_sht12"/>
      <sheetName val="CIF_COST_ITEM12"/>
      <sheetName val="Details_for_Charts12"/>
      <sheetName val="Order_Book_Assumptions_200712"/>
      <sheetName val="_GULF12"/>
      <sheetName val="Schedule_of_payments12"/>
      <sheetName val="Cumulative_staff_pay12"/>
      <sheetName val="Jan_201412"/>
      <sheetName val="January_201312"/>
      <sheetName val="February_201312"/>
      <sheetName val="March_201312"/>
      <sheetName val="April_201312"/>
      <sheetName val="May_201312"/>
      <sheetName val="June_2013_12"/>
      <sheetName val="July_2013_12"/>
      <sheetName val="Aug_2013__12"/>
      <sheetName val="Sep_201312"/>
      <sheetName val="Oct_201312"/>
      <sheetName val="Approved_Staff12"/>
      <sheetName val="Bill_No__3_Podium12"/>
      <sheetName val="Westin_FOH_&amp;_BOH_Split12"/>
      <sheetName val="Steel_Grades8"/>
      <sheetName val="brendans_areas7"/>
      <sheetName val="unmeasured_rooms7"/>
      <sheetName val="B_1007"/>
      <sheetName val="Trade_Package7"/>
      <sheetName val="Universe_of_Retailers_(INPUT)7"/>
      <sheetName val="2__Design_Staff_Rates4"/>
      <sheetName val="7__Construction_Staff_Rates4"/>
      <sheetName val="Key_Assumptions4"/>
      <sheetName val="HO_Costs7"/>
      <sheetName val="APP__B4"/>
      <sheetName val="Cash_Flow7"/>
      <sheetName val="Hotel_Revenue&amp;Expenses4"/>
      <sheetName val="BOQ_Distribution5"/>
      <sheetName val="Total__Amount5"/>
      <sheetName val="Block_A-FlrBm(Conc&amp;Fwk)4"/>
      <sheetName val="Summary_Transformers4"/>
      <sheetName val="A_O_R_4"/>
      <sheetName val="DIV_24"/>
      <sheetName val="Civil_Works_Breakdown14"/>
      <sheetName val="Doha_WBS_Clean14"/>
      <sheetName val="Elem_2G_Pricing14"/>
      <sheetName val="Elem_2G_Synopsis14"/>
      <sheetName val="Elem_2H_Synopsis14"/>
      <sheetName val="Elem_3A_Pricing14"/>
      <sheetName val="Elem_3A_Synopsis14"/>
      <sheetName val="Devco_Cashflow14"/>
      <sheetName val="BQ_External14"/>
      <sheetName val="___Raw_Data14"/>
      <sheetName val="Raw_Data14"/>
      <sheetName val="Project_Brief14"/>
      <sheetName val="5-Thermal_&amp;_Moisture14"/>
      <sheetName val="@risk_rents_and_incentives14"/>
      <sheetName val="Car_park_lease14"/>
      <sheetName val="Net_rent_analysis14"/>
      <sheetName val="Pipe_Supports14"/>
      <sheetName val="Dropdown_list14"/>
      <sheetName val="Breaker_size14"/>
      <sheetName val="DETAILED__BOQ13"/>
      <sheetName val="Budget_By_Month13"/>
      <sheetName val="Pro_Sts13"/>
      <sheetName val="_Dtail_Ent_sht13"/>
      <sheetName val="CIF_COST_ITEM13"/>
      <sheetName val="Details_for_Charts13"/>
      <sheetName val="Order_Book_Assumptions_200713"/>
      <sheetName val="_GULF13"/>
      <sheetName val="Schedule_of_payments13"/>
      <sheetName val="Cumulative_staff_pay13"/>
      <sheetName val="Jan_201413"/>
      <sheetName val="January_201313"/>
      <sheetName val="February_201313"/>
      <sheetName val="March_201313"/>
      <sheetName val="April_201313"/>
      <sheetName val="May_201313"/>
      <sheetName val="June_2013_13"/>
      <sheetName val="July_2013_13"/>
      <sheetName val="Aug_2013__13"/>
      <sheetName val="Sep_201313"/>
      <sheetName val="Oct_201313"/>
      <sheetName val="Approved_Staff13"/>
      <sheetName val="Bill_No__3_Podium13"/>
      <sheetName val="Westin_FOH_&amp;_BOH_Split13"/>
      <sheetName val="Steel_Grades9"/>
      <sheetName val="brendans_areas8"/>
      <sheetName val="unmeasured_rooms8"/>
      <sheetName val="B_1008"/>
      <sheetName val="Trade_Package8"/>
      <sheetName val="Universe_of_Retailers_(INPUT)8"/>
      <sheetName val="2__Design_Staff_Rates5"/>
      <sheetName val="7__Construction_Staff_Rates5"/>
      <sheetName val="Key_Assumptions5"/>
      <sheetName val="HO_Costs8"/>
      <sheetName val="APP__B5"/>
      <sheetName val="Cash_Flow8"/>
      <sheetName val="Hotel_Revenue&amp;Expenses5"/>
      <sheetName val="BOQ_Distribution6"/>
      <sheetName val="Total__Amount6"/>
      <sheetName val="Block_A-FlrBm(Conc&amp;Fwk)5"/>
      <sheetName val="Summary_Transformers5"/>
      <sheetName val="A_O_R_5"/>
      <sheetName val="DIV_25"/>
      <sheetName val="Civil_Works_Breakdown15"/>
      <sheetName val="Doha_WBS_Clean15"/>
      <sheetName val="Elem_2G_Pricing15"/>
      <sheetName val="Elem_2G_Synopsis15"/>
      <sheetName val="Elem_2H_Synopsis15"/>
      <sheetName val="Elem_3A_Pricing15"/>
      <sheetName val="Elem_3A_Synopsis15"/>
      <sheetName val="Devco_Cashflow15"/>
      <sheetName val="BQ_External15"/>
      <sheetName val="___Raw_Data15"/>
      <sheetName val="Raw_Data15"/>
      <sheetName val="Project_Brief15"/>
      <sheetName val="5-Thermal_&amp;_Moisture15"/>
      <sheetName val="@risk_rents_and_incentives15"/>
      <sheetName val="Car_park_lease15"/>
      <sheetName val="Net_rent_analysis15"/>
      <sheetName val="Pipe_Supports15"/>
      <sheetName val="Dropdown_list15"/>
      <sheetName val="Breaker_size15"/>
      <sheetName val="DETAILED__BOQ14"/>
      <sheetName val="Budget_By_Month14"/>
      <sheetName val="Pro_Sts14"/>
      <sheetName val="_Dtail_Ent_sht14"/>
      <sheetName val="CIF_COST_ITEM14"/>
      <sheetName val="Details_for_Charts14"/>
      <sheetName val="Order_Book_Assumptions_200714"/>
      <sheetName val="_GULF14"/>
      <sheetName val="Schedule_of_payments14"/>
      <sheetName val="Cumulative_staff_pay14"/>
      <sheetName val="Jan_201414"/>
      <sheetName val="January_201314"/>
      <sheetName val="February_201314"/>
      <sheetName val="March_201314"/>
      <sheetName val="April_201314"/>
      <sheetName val="May_201314"/>
      <sheetName val="June_2013_14"/>
      <sheetName val="July_2013_14"/>
      <sheetName val="Aug_2013__14"/>
      <sheetName val="Sep_201314"/>
      <sheetName val="Oct_201314"/>
      <sheetName val="Approved_Staff14"/>
      <sheetName val="Bill_No__3_Podium14"/>
      <sheetName val="Westin_FOH_&amp;_BOH_Split14"/>
      <sheetName val="Steel_Grades10"/>
      <sheetName val="brendans_areas9"/>
      <sheetName val="unmeasured_rooms9"/>
      <sheetName val="B_1009"/>
      <sheetName val="Trade_Package9"/>
      <sheetName val="Universe_of_Retailers_(INPUT)9"/>
      <sheetName val="2__Design_Staff_Rates6"/>
      <sheetName val="7__Construction_Staff_Rates6"/>
      <sheetName val="Key_Assumptions6"/>
      <sheetName val="HO_Costs9"/>
      <sheetName val="APP__B6"/>
      <sheetName val="Cash_Flow9"/>
      <sheetName val="Hotel_Revenue&amp;Expenses6"/>
      <sheetName val="BOQ_Distribution7"/>
      <sheetName val="Total__Amount7"/>
      <sheetName val="Block_A-FlrBm(Conc&amp;Fwk)6"/>
      <sheetName val="Summary_Transformers6"/>
      <sheetName val="A_O_R_6"/>
      <sheetName val="DIV_26"/>
      <sheetName val="Details_and_Earnings_Charts2"/>
      <sheetName val="Basement_Parking2"/>
      <sheetName val="NT_Apartments2"/>
      <sheetName val="NT_Hotel2"/>
      <sheetName val="NT_Penthouses2"/>
      <sheetName val="NT_Restaurant2"/>
      <sheetName val="NTS_Apartments2"/>
      <sheetName val="Retail_B22"/>
      <sheetName val="Retail_B32"/>
      <sheetName val="SE_Tower12"/>
      <sheetName val="SE_Tower22"/>
      <sheetName val="SW_Phase22"/>
      <sheetName val="Operational_Costs_2008"/>
      <sheetName val="labor_abstract2"/>
      <sheetName val="Rebar__Take_off"/>
      <sheetName val="Recon_Template"/>
      <sheetName val="GDB_-_LEDGER1"/>
      <sheetName val="SUMMARY_oth1"/>
      <sheetName val="MEP_MAR1"/>
      <sheetName val="MEP_Long_Lead1"/>
      <sheetName val="VIDA-SD_1"/>
      <sheetName val="MALL-SD_R11"/>
      <sheetName val="VIDA-SD_R11"/>
      <sheetName val="As_Build1"/>
      <sheetName val="Basement_Parking3"/>
      <sheetName val="NT_Apartments3"/>
      <sheetName val="NT_Hotel3"/>
      <sheetName val="NT_Penthouses3"/>
      <sheetName val="NT_Restaurant3"/>
      <sheetName val="NTS_Apartments3"/>
      <sheetName val="Retail_B23"/>
      <sheetName val="Retail_B33"/>
      <sheetName val="SE_Tower13"/>
      <sheetName val="SE_Tower23"/>
      <sheetName val="SW_Phase23"/>
      <sheetName val="Details_and_Earnings_Charts3"/>
      <sheetName val="labor_abstract3"/>
      <sheetName val="SITE_OVERHEADS1"/>
      <sheetName val="Recon_Template1"/>
      <sheetName val="PAGE 2"/>
      <sheetName val="BOQ - Type A"/>
      <sheetName val="w't_table2"/>
      <sheetName val="EE_SUM2"/>
      <sheetName val="BOQ_-_Type_A"/>
      <sheetName val="w't_table3"/>
      <sheetName val="EE_SUM3"/>
      <sheetName val="BOQ_-_Type_A1"/>
      <sheetName val="w't_table4"/>
      <sheetName val="EE_SUM4"/>
      <sheetName val="Material_List_2"/>
      <sheetName val="BOQ_-_Type_A2"/>
      <sheetName val="Progress Pymt"/>
      <sheetName val="Generic"/>
      <sheetName val="8_FIN&amp;_MIS"/>
      <sheetName val="9_Plumb_&amp;_ENG__Instas"/>
      <sheetName val="7_metal"/>
      <sheetName val="12_PUMP_ROOM"/>
      <sheetName val="cutting_lists"/>
      <sheetName val="BOQ_Compress"/>
      <sheetName val="8_FIN&amp;_MIS1"/>
      <sheetName val="9_Plumb_&amp;_ENG__Instas1"/>
      <sheetName val="6-Basement_Carpark_TO1"/>
      <sheetName val="12-Building_Link_TO1"/>
      <sheetName val="5-Clinic_Bldg_TO1"/>
      <sheetName val="Mosque_Bill1"/>
      <sheetName val="9-Link_Bridges&amp;Tunnels_TO1"/>
      <sheetName val="13-Infra&amp;Ext_Works_TO1"/>
      <sheetName val="7-Staff_Parking_TO1"/>
      <sheetName val="9-Link_B__Tunnel-TS_(Add)1"/>
      <sheetName val="Other_ODC's1"/>
      <sheetName val="Project_Info1"/>
      <sheetName val="Material_Rates1"/>
      <sheetName val="Salary_&amp;_Hr_Sum1"/>
      <sheetName val="Review_Summary1"/>
      <sheetName val="7_metal1"/>
      <sheetName val="12_PUMP_ROOM1"/>
      <sheetName val="cutting_lists1"/>
      <sheetName val="BOQ_Compress1"/>
      <sheetName val="LOV_&quot;by&quot;_field2"/>
      <sheetName val="MH_TakeOffs2"/>
      <sheetName val="WordNo__Ver12"/>
      <sheetName val="Cost_Summary2"/>
      <sheetName val="8_FIN&amp;_MIS2"/>
      <sheetName val="9_Plumb_&amp;_ENG__Instas2"/>
      <sheetName val="6-Basement_Carpark_TO2"/>
      <sheetName val="12-Building_Link_TO2"/>
      <sheetName val="5-Clinic_Bldg_TO2"/>
      <sheetName val="Mosque_Bill2"/>
      <sheetName val="9-Link_Bridges&amp;Tunnels_TO2"/>
      <sheetName val="13-Infra&amp;Ext_Works_TO2"/>
      <sheetName val="7-Staff_Parking_TO2"/>
      <sheetName val="9-Link_B__Tunnel-TS_(Add)2"/>
      <sheetName val="Other_ODC's2"/>
      <sheetName val="Project_Info2"/>
      <sheetName val="Material_Rates2"/>
      <sheetName val="Salary_&amp;_Hr_Sum2"/>
      <sheetName val="Review_Summary2"/>
      <sheetName val="7_metal2"/>
      <sheetName val="12_PUMP_ROOM2"/>
      <sheetName val="cutting_lists2"/>
      <sheetName val="BOQ_Compress2"/>
      <sheetName val="BILL 2"/>
      <sheetName val="AoR Finishing"/>
      <sheetName val="LOV_&quot;by&quot;_field3"/>
      <sheetName val="MH_TakeOffs3"/>
      <sheetName val="WordNo__Ver13"/>
      <sheetName val="Cost_Summary3"/>
      <sheetName val="8_FIN&amp;_MIS3"/>
      <sheetName val="9_Plumb_&amp;_ENG__Instas3"/>
      <sheetName val="6-Basement_Carpark_TO3"/>
      <sheetName val="12-Building_Link_TO3"/>
      <sheetName val="5-Clinic_Bldg_TO3"/>
      <sheetName val="Mosque_Bill3"/>
      <sheetName val="9-Link_Bridges&amp;Tunnels_TO3"/>
      <sheetName val="13-Infra&amp;Ext_Works_TO3"/>
      <sheetName val="7-Staff_Parking_TO3"/>
      <sheetName val="9-Link_B__Tunnel-TS_(Add)3"/>
      <sheetName val="Other_ODC's3"/>
      <sheetName val="Project_Info3"/>
      <sheetName val="Material_Rates3"/>
      <sheetName val="Salary_&amp;_Hr_Sum3"/>
      <sheetName val="Review_Summary3"/>
      <sheetName val="7_metal3"/>
      <sheetName val="12_PUMP_ROOM3"/>
      <sheetName val="cutting_lists3"/>
      <sheetName val="BOQ_Compress3"/>
      <sheetName val="LOV_&quot;by&quot;_field4"/>
      <sheetName val="MH_TakeOffs4"/>
      <sheetName val="WordNo__Ver14"/>
      <sheetName val="Cost_Summary4"/>
      <sheetName val="cutting_lists4"/>
      <sheetName val="7_metal4"/>
      <sheetName val="8_FIN&amp;_MIS4"/>
      <sheetName val="12_PUMP_ROOM4"/>
      <sheetName val="9_Plumb_&amp;_ENG__Instas4"/>
      <sheetName val="6-Basement_Carpark_TO4"/>
      <sheetName val="12-Building_Link_TO4"/>
      <sheetName val="5-Clinic_Bldg_TO4"/>
      <sheetName val="Mosque_Bill4"/>
      <sheetName val="9-Link_Bridges&amp;Tunnels_TO4"/>
      <sheetName val="13-Infra&amp;Ext_Works_TO4"/>
      <sheetName val="7-Staff_Parking_TO4"/>
      <sheetName val="9-Link_B__Tunnel-TS_(Add)4"/>
      <sheetName val="Other_ODC's4"/>
      <sheetName val="Project_Info4"/>
      <sheetName val="Material_Rates4"/>
      <sheetName val="Salary_&amp;_Hr_Sum4"/>
      <sheetName val="Review_Summary4"/>
      <sheetName val="LV_CABLE_"/>
      <sheetName val="NEW_BOQ_SUM"/>
      <sheetName val="Details_and_Earnings_Charts4"/>
      <sheetName val="BOQ_Compress4"/>
      <sheetName val="Basic"/>
      <sheetName val="Bechtel Norm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/>
      <sheetData sheetId="867" refreshError="1"/>
      <sheetData sheetId="868" refreshError="1"/>
      <sheetData sheetId="869" refreshError="1"/>
      <sheetData sheetId="870" refreshError="1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 refreshError="1"/>
      <sheetData sheetId="947" refreshError="1"/>
      <sheetData sheetId="948" refreshError="1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 refreshError="1"/>
      <sheetData sheetId="1373" refreshError="1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 refreshError="1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 refreshError="1"/>
      <sheetData sheetId="147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Cashflow Table"/>
      <sheetName val="Total Graph incl"/>
      <sheetName val="Total Graph excl"/>
      <sheetName val="Prof Fee Data Incl"/>
      <sheetName val="Constr cost Data Incl"/>
      <sheetName val="Prof Fee Data Excl"/>
      <sheetName val="Constr cost Data Excl"/>
      <sheetName val="Det_Des"/>
      <sheetName val="Staff Acco."/>
      <sheetName val="Lstsub"/>
      <sheetName val="Info Sheet"/>
      <sheetName val="BL"/>
      <sheetName val="Sheet1"/>
      <sheetName val="new ext"/>
      <sheetName val="Categories"/>
      <sheetName val="Info"/>
      <sheetName val="CERTIFICATE"/>
      <sheetName val="PB"/>
      <sheetName val="Tender Form"/>
      <sheetName val="Cover"/>
      <sheetName val="Appendix &quot;F&quot;"/>
      <sheetName val="Index"/>
      <sheetName val="Summary"/>
      <sheetName val="Criteria"/>
      <sheetName val="6.1.7 Grand Summary"/>
      <sheetName val="Data Sheet"/>
      <sheetName val="Option"/>
      <sheetName val="Schedules"/>
      <sheetName val="Database"/>
      <sheetName val="Part A"/>
      <sheetName val="Area 6 - Cashflows Budget July "/>
      <sheetName val="Total_Cashflow_Table"/>
      <sheetName val="Total_Graph_incl"/>
      <sheetName val="Total_Graph_excl"/>
      <sheetName val="Prof_Fee_Data_Incl"/>
      <sheetName val="Constr_cost_Data_Incl"/>
      <sheetName val="Prof_Fee_Data_Excl"/>
      <sheetName val="Constr_cost_Data_Excl"/>
      <sheetName val="Staff_Acco_"/>
      <sheetName val="Info_Sheet"/>
      <sheetName val="new_ext"/>
      <sheetName val="Cash2"/>
      <sheetName val="Scatter"/>
      <sheetName val="Westin FOH &amp; BOH Split"/>
      <sheetName val="MEP Matls"/>
    </sheetNames>
    <sheetDataSet>
      <sheetData sheetId="0">
        <row r="88">
          <cell r="B88" t="str">
            <v>Record significant procedural milestones, eg. Sectional retention releases, Taking Over Certificates, Final Payment and the like.</v>
          </cell>
        </row>
      </sheetData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ster Listing"/>
      <sheetName val="Frontpage2"/>
      <sheetName val="MainMenu"/>
      <sheetName val="Post CM Count"/>
      <sheetName val="Report Proforma"/>
      <sheetName val="Pre CM Data"/>
      <sheetName val="Pre CM Count"/>
      <sheetName val="Pre CM £ Data"/>
      <sheetName val="Pre CM Value"/>
      <sheetName val="Post CM Data"/>
      <sheetName val="Post CM £ Data"/>
      <sheetName val="Post CM Value"/>
      <sheetName val="L &amp; I Criteria"/>
      <sheetName val="Criteria"/>
      <sheetName val="Total Cashflow Table"/>
      <sheetName val="Option"/>
      <sheetName val="Det_Des"/>
      <sheetName val="FitOutConfCentre"/>
      <sheetName val="DATA"/>
      <sheetName val="Scenario Sele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5">
          <cell r="AE5">
            <v>3</v>
          </cell>
          <cell r="AF5" t="str">
            <v>H</v>
          </cell>
        </row>
        <row r="6">
          <cell r="AE6">
            <v>2</v>
          </cell>
          <cell r="AF6" t="str">
            <v>M</v>
          </cell>
        </row>
        <row r="7">
          <cell r="AE7">
            <v>1</v>
          </cell>
          <cell r="AF7" t="str">
            <v>L</v>
          </cell>
        </row>
        <row r="8">
          <cell r="AE8">
            <v>0</v>
          </cell>
        </row>
        <row r="9">
          <cell r="N9">
            <v>0</v>
          </cell>
          <cell r="O9">
            <v>0</v>
          </cell>
          <cell r="Q9">
            <v>0</v>
          </cell>
          <cell r="R9">
            <v>0</v>
          </cell>
          <cell r="T9">
            <v>0</v>
          </cell>
          <cell r="U9">
            <v>0</v>
          </cell>
          <cell r="W9">
            <v>0</v>
          </cell>
          <cell r="X9">
            <v>0</v>
          </cell>
          <cell r="Z9">
            <v>0</v>
          </cell>
          <cell r="AA9">
            <v>0</v>
          </cell>
        </row>
        <row r="10">
          <cell r="N10">
            <v>1</v>
          </cell>
          <cell r="O10">
            <v>1</v>
          </cell>
          <cell r="Q10">
            <v>1</v>
          </cell>
          <cell r="R10">
            <v>1</v>
          </cell>
          <cell r="T10">
            <v>1</v>
          </cell>
          <cell r="U10">
            <v>1</v>
          </cell>
          <cell r="W10">
            <v>1</v>
          </cell>
          <cell r="X10">
            <v>1</v>
          </cell>
          <cell r="Z10">
            <v>1</v>
          </cell>
          <cell r="AA10">
            <v>1</v>
          </cell>
        </row>
        <row r="11">
          <cell r="N11">
            <v>2</v>
          </cell>
          <cell r="O11">
            <v>1</v>
          </cell>
          <cell r="Q11">
            <v>2</v>
          </cell>
          <cell r="R11">
            <v>1</v>
          </cell>
          <cell r="T11">
            <v>2</v>
          </cell>
          <cell r="U11">
            <v>1</v>
          </cell>
          <cell r="W11">
            <v>2</v>
          </cell>
          <cell r="X11">
            <v>1</v>
          </cell>
          <cell r="Z11">
            <v>2</v>
          </cell>
          <cell r="AA11">
            <v>1</v>
          </cell>
        </row>
        <row r="12">
          <cell r="N12">
            <v>3</v>
          </cell>
          <cell r="O12">
            <v>1</v>
          </cell>
          <cell r="Q12">
            <v>3</v>
          </cell>
          <cell r="R12">
            <v>1</v>
          </cell>
          <cell r="T12">
            <v>3</v>
          </cell>
          <cell r="U12">
            <v>1</v>
          </cell>
          <cell r="W12">
            <v>3</v>
          </cell>
          <cell r="X12">
            <v>1</v>
          </cell>
          <cell r="Z12">
            <v>3</v>
          </cell>
          <cell r="AA12">
            <v>1</v>
          </cell>
        </row>
        <row r="13">
          <cell r="N13">
            <v>4</v>
          </cell>
          <cell r="O13">
            <v>1</v>
          </cell>
          <cell r="Q13">
            <v>4</v>
          </cell>
          <cell r="R13">
            <v>1</v>
          </cell>
          <cell r="T13">
            <v>4</v>
          </cell>
          <cell r="U13">
            <v>1</v>
          </cell>
          <cell r="W13">
            <v>4</v>
          </cell>
          <cell r="X13">
            <v>1</v>
          </cell>
          <cell r="Z13">
            <v>4</v>
          </cell>
          <cell r="AA13">
            <v>1</v>
          </cell>
        </row>
        <row r="14">
          <cell r="N14">
            <v>5</v>
          </cell>
          <cell r="O14">
            <v>2</v>
          </cell>
          <cell r="Q14">
            <v>5</v>
          </cell>
          <cell r="R14">
            <v>1</v>
          </cell>
          <cell r="T14">
            <v>5</v>
          </cell>
          <cell r="U14">
            <v>1</v>
          </cell>
          <cell r="W14">
            <v>5</v>
          </cell>
          <cell r="X14">
            <v>1</v>
          </cell>
          <cell r="Z14">
            <v>5</v>
          </cell>
          <cell r="AA14">
            <v>1</v>
          </cell>
        </row>
        <row r="15">
          <cell r="N15">
            <v>6</v>
          </cell>
          <cell r="O15">
            <v>3</v>
          </cell>
          <cell r="Q15">
            <v>6</v>
          </cell>
          <cell r="R15">
            <v>2</v>
          </cell>
          <cell r="T15">
            <v>6</v>
          </cell>
          <cell r="U15">
            <v>2</v>
          </cell>
          <cell r="W15">
            <v>6</v>
          </cell>
          <cell r="X15">
            <v>2</v>
          </cell>
          <cell r="Z15">
            <v>6</v>
          </cell>
          <cell r="AA15">
            <v>2</v>
          </cell>
        </row>
        <row r="16">
          <cell r="N16">
            <v>7</v>
          </cell>
          <cell r="O16">
            <v>3</v>
          </cell>
          <cell r="Q16">
            <v>7</v>
          </cell>
          <cell r="R16">
            <v>2</v>
          </cell>
          <cell r="T16">
            <v>7</v>
          </cell>
          <cell r="U16">
            <v>2</v>
          </cell>
          <cell r="W16">
            <v>7</v>
          </cell>
          <cell r="X16">
            <v>2</v>
          </cell>
          <cell r="Z16">
            <v>7</v>
          </cell>
          <cell r="AA16">
            <v>2</v>
          </cell>
        </row>
        <row r="17">
          <cell r="N17">
            <v>8</v>
          </cell>
          <cell r="O17">
            <v>3</v>
          </cell>
          <cell r="Q17">
            <v>8</v>
          </cell>
          <cell r="R17">
            <v>3</v>
          </cell>
          <cell r="T17">
            <v>8</v>
          </cell>
          <cell r="U17">
            <v>3</v>
          </cell>
          <cell r="W17">
            <v>8</v>
          </cell>
          <cell r="X17">
            <v>3</v>
          </cell>
          <cell r="Z17">
            <v>8</v>
          </cell>
          <cell r="AA17">
            <v>3</v>
          </cell>
        </row>
        <row r="18">
          <cell r="N18">
            <v>9</v>
          </cell>
          <cell r="O18">
            <v>3</v>
          </cell>
          <cell r="Q18">
            <v>9</v>
          </cell>
          <cell r="R18">
            <v>3</v>
          </cell>
          <cell r="T18">
            <v>9</v>
          </cell>
          <cell r="U18">
            <v>3</v>
          </cell>
          <cell r="W18">
            <v>9</v>
          </cell>
          <cell r="X18">
            <v>3</v>
          </cell>
          <cell r="Z18">
            <v>9</v>
          </cell>
          <cell r="AA18">
            <v>3</v>
          </cell>
        </row>
        <row r="19">
          <cell r="N19">
            <v>10</v>
          </cell>
          <cell r="O19">
            <v>3</v>
          </cell>
          <cell r="Q19">
            <v>10</v>
          </cell>
          <cell r="R19">
            <v>3</v>
          </cell>
          <cell r="T19">
            <v>10</v>
          </cell>
          <cell r="U19">
            <v>3</v>
          </cell>
          <cell r="W19">
            <v>10</v>
          </cell>
          <cell r="X19">
            <v>3</v>
          </cell>
          <cell r="Z19">
            <v>10</v>
          </cell>
          <cell r="AA19">
            <v>3</v>
          </cell>
        </row>
        <row r="20">
          <cell r="N20">
            <v>13</v>
          </cell>
          <cell r="O20">
            <v>3</v>
          </cell>
          <cell r="Q20">
            <v>13</v>
          </cell>
          <cell r="R20">
            <v>3</v>
          </cell>
          <cell r="T20">
            <v>13</v>
          </cell>
          <cell r="U20">
            <v>3</v>
          </cell>
          <cell r="W20">
            <v>13</v>
          </cell>
          <cell r="X20">
            <v>3</v>
          </cell>
          <cell r="Z20">
            <v>13</v>
          </cell>
          <cell r="AA20">
            <v>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flow Chart"/>
      <sheetName val="TUT"/>
      <sheetName val="Cashflow"/>
      <sheetName val="DVM Sizing Calculator- 10 ips "/>
      <sheetName val="dBase"/>
      <sheetName val="Details and Earnings Charts"/>
      <sheetName val="Sheet2"/>
      <sheetName val="GRSummary"/>
      <sheetName val="Criteria"/>
      <sheetName val="Library"/>
      <sheetName val="DATA"/>
      <sheetName val="Total Cashflow Table"/>
      <sheetName val="Info Sheet"/>
      <sheetName val="Data Sheet"/>
      <sheetName val="exterior.rev2"/>
      <sheetName val="Day work"/>
      <sheetName val="2002년12월"/>
      <sheetName val="AOR"/>
      <sheetName val="Initial Data"/>
      <sheetName val="Categories"/>
      <sheetName val="Customize Your Invoice"/>
      <sheetName val="Data (adj."/>
      <sheetName val="Proposed Zabeel cashflow"/>
      <sheetName val="Raw Data"/>
      <sheetName val="Sensitivity"/>
      <sheetName val="Area Analysis"/>
      <sheetName val="TR HO Details"/>
      <sheetName val="CPC_N3RACK"/>
      <sheetName val="CPC_1641smt"/>
      <sheetName val="DetEst"/>
      <sheetName val="labour"/>
      <sheetName val=" Est "/>
      <sheetName val="Equipment"/>
      <sheetName val="Piping"/>
      <sheetName val="Insulation"/>
      <sheetName val="Instrumentation"/>
      <sheetName val="Painting"/>
      <sheetName val="Structural"/>
      <sheetName val="Values"/>
      <sheetName val="Deliveries"/>
      <sheetName val="Iron"/>
      <sheetName val="Contracts"/>
      <sheetName val="milling machine idle cost"/>
      <sheetName val="Payments Status"/>
      <sheetName val="dnc4"/>
      <sheetName val="Option"/>
    </sheetNames>
    <sheetDataSet>
      <sheetData sheetId="0" refreshError="1"/>
      <sheetData sheetId="1" refreshError="1"/>
      <sheetData sheetId="2">
        <row r="6">
          <cell r="A6">
            <v>3.67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nchmark Copy 2"/>
      <sheetName val="Front Cover Sheet"/>
      <sheetName val="SUMMARY_Overall"/>
      <sheetName val="DETAILED SUMMARY_Tower"/>
      <sheetName val="DETAILED SUMMARY_Car Park"/>
      <sheetName val="SECTION BREAK"/>
      <sheetName val="1 SUBSTRUCTURE"/>
      <sheetName val="2 SUPERSTRUCTURE"/>
      <sheetName val="3 INTERNAL FINISHES"/>
      <sheetName val="4 F,F&amp;E"/>
      <sheetName val="5 SERVICES"/>
      <sheetName val="7 EXTERNAL WORKS"/>
      <sheetName val="Sheet1"/>
      <sheetName val="Summary"/>
      <sheetName val="Facade"/>
      <sheetName val="Internal Partitions"/>
      <sheetName val="Summary_Finishes &amp; Intern Divis"/>
      <sheetName val="Wall Finishes"/>
      <sheetName val="Floor finishes"/>
      <sheetName val="Ceiling Finishes"/>
      <sheetName val="HVAC BoQ"/>
      <sheetName val="Elec Bill 3 &amp; 4"/>
      <sheetName val="plumb-Boq"/>
      <sheetName val="Summary_carpark"/>
      <sheetName val="Sheet2"/>
      <sheetName val="G Floor"/>
      <sheetName val="F Floor"/>
      <sheetName val="2nd Floor"/>
      <sheetName val="Levels 3-11"/>
      <sheetName val="Level 12"/>
      <sheetName val="Roof"/>
      <sheetName val="Substructures"/>
      <sheetName val="Finishes"/>
      <sheetName val="Summary of Hills comments"/>
      <sheetName val="Summary of Hills comments (2)"/>
      <sheetName val="Sheet3"/>
      <sheetName val="Sheet1 (2)"/>
      <sheetName val="PC 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g Details Checking"/>
      <sheetName val="OHC no HOC"/>
      <sheetName val="Scientechnic"/>
      <sheetName val="ACC"/>
      <sheetName val="jumeirah villa"/>
      <sheetName val="Jadaf"/>
      <sheetName val="leader sports (2)"/>
      <sheetName val="leader sports"/>
      <sheetName val="leader sports Manpower Supply"/>
      <sheetName val="DIFC"/>
      <sheetName val="MAF VILLA"/>
      <sheetName val="Jadaf (2)"/>
      <sheetName val="OH Paper"/>
      <sheetName val="E11"/>
      <sheetName val="CR#4"/>
      <sheetName val="ERP"/>
      <sheetName val="Quotation"/>
      <sheetName val="schedule"/>
      <sheetName val="Diff Crash deck"/>
      <sheetName val="SOR Items"/>
      <sheetName val="LMTCV"/>
      <sheetName val="Summary"/>
      <sheetName val="Masterkey"/>
      <sheetName val="Rates"/>
      <sheetName val="Payment Application Form KCE"/>
      <sheetName val="Aquaventure"/>
      <sheetName val="Atlantis"/>
      <sheetName val="UoB"/>
      <sheetName val="KBB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 Page"/>
      <sheetName val="Cost Link Page"/>
      <sheetName val="Sheet3"/>
      <sheetName val="HVAC BoQ"/>
      <sheetName val="Details and Earnings Charts"/>
      <sheetName val="ECARates"/>
      <sheetName val="BOQ건축"/>
      <sheetName val="Harewood"/>
      <sheetName val="Cashflow"/>
    </sheetNames>
    <sheetDataSet>
      <sheetData sheetId="0">
        <row r="5">
          <cell r="F5" t="str">
            <v>Element</v>
          </cell>
        </row>
        <row r="6">
          <cell r="F6" t="str">
            <v>Structure</v>
          </cell>
        </row>
        <row r="9">
          <cell r="F9" t="str">
            <v>Structure</v>
          </cell>
        </row>
        <row r="12">
          <cell r="F12" t="str">
            <v>All</v>
          </cell>
        </row>
        <row r="20">
          <cell r="F20" t="str">
            <v>General</v>
          </cell>
        </row>
        <row r="27">
          <cell r="F27" t="str">
            <v>Structure</v>
          </cell>
        </row>
        <row r="33">
          <cell r="F33" t="str">
            <v>Lifts</v>
          </cell>
        </row>
        <row r="55">
          <cell r="F55" t="str">
            <v>MEP (1)</v>
          </cell>
        </row>
        <row r="56">
          <cell r="F56" t="str">
            <v>MEP (1)</v>
          </cell>
        </row>
        <row r="59">
          <cell r="F59" t="str">
            <v>Finishes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v02"/>
      <sheetName val="Dv03"/>
      <sheetName val="Dv04"/>
      <sheetName val="Dv05"/>
      <sheetName val="Dv06"/>
      <sheetName val="Dv07"/>
      <sheetName val="Dv08"/>
      <sheetName val="Dv09"/>
      <sheetName val="Dv10"/>
      <sheetName val="Dv11"/>
      <sheetName val="Dv12"/>
      <sheetName val="GSUM"/>
      <sheetName val="BQ-DMU-CV-SR0"/>
      <sheetName val="Rate Analysis"/>
      <sheetName val="cover page"/>
      <sheetName val="#REF"/>
      <sheetName val="Detail Page"/>
    </sheetNames>
    <sheetDataSet>
      <sheetData sheetId="0" refreshError="1">
        <row r="8">
          <cell r="C8" t="str">
            <v/>
          </cell>
        </row>
        <row r="9">
          <cell r="C9" t="str">
            <v/>
          </cell>
        </row>
        <row r="10">
          <cell r="C10">
            <v>1</v>
          </cell>
        </row>
        <row r="11">
          <cell r="C11" t="str">
            <v>Rate</v>
          </cell>
        </row>
        <row r="12">
          <cell r="C12">
            <v>1</v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>
            <v>95</v>
          </cell>
        </row>
        <row r="24">
          <cell r="C24" t="str">
            <v>Rate</v>
          </cell>
        </row>
        <row r="25">
          <cell r="C25">
            <v>0</v>
          </cell>
        </row>
        <row r="26">
          <cell r="C26">
            <v>11.1</v>
          </cell>
        </row>
        <row r="27">
          <cell r="C27">
            <v>125</v>
          </cell>
        </row>
        <row r="28">
          <cell r="C28">
            <v>150</v>
          </cell>
        </row>
        <row r="29">
          <cell r="C29">
            <v>9</v>
          </cell>
        </row>
        <row r="31">
          <cell r="C31">
            <v>1.9</v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>
            <v>85</v>
          </cell>
        </row>
        <row r="39">
          <cell r="C39" t="str">
            <v>Rate</v>
          </cell>
        </row>
        <row r="40">
          <cell r="C40">
            <v>0</v>
          </cell>
        </row>
        <row r="41">
          <cell r="C41">
            <v>11.1</v>
          </cell>
        </row>
        <row r="42">
          <cell r="C42">
            <v>125</v>
          </cell>
        </row>
        <row r="43">
          <cell r="C43">
            <v>150</v>
          </cell>
        </row>
        <row r="44">
          <cell r="C44">
            <v>9</v>
          </cell>
        </row>
        <row r="46">
          <cell r="C46">
            <v>1.9</v>
          </cell>
        </row>
        <row r="49">
          <cell r="C49" t="str">
            <v/>
          </cell>
        </row>
        <row r="50">
          <cell r="C50" t="str">
            <v/>
          </cell>
        </row>
        <row r="51">
          <cell r="C51" t="str">
            <v/>
          </cell>
        </row>
        <row r="52">
          <cell r="C52" t="str">
            <v/>
          </cell>
        </row>
        <row r="53">
          <cell r="C53">
            <v>10</v>
          </cell>
        </row>
        <row r="54">
          <cell r="C54" t="str">
            <v>Rate</v>
          </cell>
        </row>
        <row r="55">
          <cell r="C55">
            <v>0</v>
          </cell>
        </row>
        <row r="56">
          <cell r="C56">
            <v>11.1</v>
          </cell>
        </row>
        <row r="57">
          <cell r="C57">
            <v>125</v>
          </cell>
        </row>
        <row r="58">
          <cell r="C58">
            <v>150</v>
          </cell>
        </row>
        <row r="59">
          <cell r="C59">
            <v>9</v>
          </cell>
        </row>
        <row r="61">
          <cell r="C61">
            <v>1.9</v>
          </cell>
        </row>
        <row r="64">
          <cell r="C64" t="str">
            <v/>
          </cell>
        </row>
        <row r="65">
          <cell r="C65" t="str">
            <v/>
          </cell>
        </row>
        <row r="66">
          <cell r="C66" t="str">
            <v/>
          </cell>
        </row>
        <row r="67">
          <cell r="C67" t="str">
            <v/>
          </cell>
        </row>
        <row r="68">
          <cell r="C68" t="str">
            <v/>
          </cell>
        </row>
        <row r="69">
          <cell r="C69" t="str">
            <v/>
          </cell>
        </row>
        <row r="70">
          <cell r="C70">
            <v>700</v>
          </cell>
        </row>
        <row r="71">
          <cell r="C71" t="str">
            <v>Rate</v>
          </cell>
        </row>
        <row r="72">
          <cell r="C72">
            <v>0.85</v>
          </cell>
        </row>
        <row r="73">
          <cell r="C73">
            <v>9</v>
          </cell>
        </row>
        <row r="75">
          <cell r="C75">
            <v>0.75</v>
          </cell>
        </row>
        <row r="77">
          <cell r="C77" t="str">
            <v/>
          </cell>
        </row>
        <row r="78">
          <cell r="C78" t="str">
            <v/>
          </cell>
        </row>
        <row r="79">
          <cell r="C79" t="str">
            <v/>
          </cell>
        </row>
        <row r="80">
          <cell r="C80" t="str">
            <v/>
          </cell>
        </row>
        <row r="81">
          <cell r="C81">
            <v>900</v>
          </cell>
        </row>
        <row r="82">
          <cell r="C82" t="str">
            <v>Rate</v>
          </cell>
        </row>
        <row r="83">
          <cell r="C83">
            <v>0.85</v>
          </cell>
        </row>
        <row r="84">
          <cell r="C84">
            <v>9</v>
          </cell>
        </row>
        <row r="86">
          <cell r="C86">
            <v>0.75</v>
          </cell>
        </row>
        <row r="88">
          <cell r="C88" t="str">
            <v/>
          </cell>
        </row>
        <row r="89">
          <cell r="C89" t="str">
            <v/>
          </cell>
        </row>
        <row r="90">
          <cell r="C90" t="str">
            <v/>
          </cell>
        </row>
        <row r="91">
          <cell r="C91" t="str">
            <v/>
          </cell>
        </row>
        <row r="92">
          <cell r="C92">
            <v>110</v>
          </cell>
        </row>
        <row r="93">
          <cell r="C93" t="str">
            <v>Rate</v>
          </cell>
        </row>
        <row r="94">
          <cell r="C94">
            <v>0.85</v>
          </cell>
        </row>
        <row r="95">
          <cell r="C95">
            <v>9</v>
          </cell>
        </row>
        <row r="97">
          <cell r="C97">
            <v>0.75</v>
          </cell>
        </row>
        <row r="99">
          <cell r="C99" t="str">
            <v/>
          </cell>
        </row>
        <row r="100">
          <cell r="C100" t="str">
            <v/>
          </cell>
        </row>
        <row r="101">
          <cell r="C101" t="str">
            <v/>
          </cell>
        </row>
        <row r="102">
          <cell r="C102" t="str">
            <v/>
          </cell>
        </row>
        <row r="103">
          <cell r="C103" t="str">
            <v/>
          </cell>
        </row>
        <row r="104">
          <cell r="C104" t="str">
            <v/>
          </cell>
        </row>
        <row r="105">
          <cell r="C105" t="str">
            <v/>
          </cell>
        </row>
        <row r="106">
          <cell r="C106" t="str">
            <v/>
          </cell>
        </row>
        <row r="107">
          <cell r="C107">
            <v>5000</v>
          </cell>
        </row>
        <row r="108">
          <cell r="C108" t="str">
            <v>Rate</v>
          </cell>
        </row>
        <row r="109">
          <cell r="C109">
            <v>9.5</v>
          </cell>
        </row>
        <row r="111">
          <cell r="C111" t="str">
            <v/>
          </cell>
        </row>
        <row r="112">
          <cell r="C112" t="str">
            <v/>
          </cell>
        </row>
        <row r="113">
          <cell r="C113" t="str">
            <v/>
          </cell>
        </row>
        <row r="114">
          <cell r="C114" t="str">
            <v/>
          </cell>
        </row>
        <row r="115">
          <cell r="C115">
            <v>1500</v>
          </cell>
        </row>
        <row r="116">
          <cell r="C116" t="str">
            <v>Rate</v>
          </cell>
        </row>
        <row r="117">
          <cell r="C117">
            <v>9.5</v>
          </cell>
        </row>
        <row r="119">
          <cell r="C119" t="str">
            <v/>
          </cell>
        </row>
        <row r="120">
          <cell r="C120" t="str">
            <v/>
          </cell>
        </row>
        <row r="121">
          <cell r="C121" t="str">
            <v/>
          </cell>
        </row>
        <row r="122">
          <cell r="C122" t="str">
            <v/>
          </cell>
        </row>
        <row r="123">
          <cell r="C123">
            <v>200</v>
          </cell>
        </row>
        <row r="124">
          <cell r="C124" t="str">
            <v>Rate</v>
          </cell>
        </row>
        <row r="125">
          <cell r="C125">
            <v>9.5</v>
          </cell>
        </row>
        <row r="126">
          <cell r="C126">
            <v>2</v>
          </cell>
        </row>
        <row r="128">
          <cell r="C128" t="str">
            <v/>
          </cell>
        </row>
        <row r="129">
          <cell r="C129" t="str">
            <v/>
          </cell>
        </row>
        <row r="130">
          <cell r="C130" t="str">
            <v/>
          </cell>
        </row>
        <row r="131">
          <cell r="C131" t="str">
            <v/>
          </cell>
        </row>
        <row r="132">
          <cell r="C132" t="str">
            <v/>
          </cell>
        </row>
        <row r="133">
          <cell r="C133" t="str">
            <v/>
          </cell>
        </row>
        <row r="134">
          <cell r="C134" t="str">
            <v/>
          </cell>
        </row>
        <row r="135">
          <cell r="C135">
            <v>600</v>
          </cell>
        </row>
        <row r="136">
          <cell r="C136" t="str">
            <v>Rate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2.1149999999999998</v>
          </cell>
        </row>
        <row r="140">
          <cell r="C140">
            <v>70.5</v>
          </cell>
        </row>
        <row r="141">
          <cell r="C141">
            <v>13</v>
          </cell>
        </row>
        <row r="142">
          <cell r="C142">
            <v>9</v>
          </cell>
        </row>
        <row r="143">
          <cell r="C143">
            <v>24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44.736749999999994</v>
          </cell>
        </row>
        <row r="148">
          <cell r="C148">
            <v>1.43</v>
          </cell>
        </row>
        <row r="149">
          <cell r="C149">
            <v>0.50620634920634922</v>
          </cell>
        </row>
        <row r="150">
          <cell r="C150">
            <v>1.71</v>
          </cell>
        </row>
        <row r="153">
          <cell r="C153" t="str">
            <v/>
          </cell>
        </row>
        <row r="154">
          <cell r="C154" t="str">
            <v/>
          </cell>
        </row>
        <row r="155">
          <cell r="C155" t="str">
            <v/>
          </cell>
        </row>
        <row r="156">
          <cell r="C156" t="str">
            <v/>
          </cell>
        </row>
        <row r="157">
          <cell r="C157">
            <v>260</v>
          </cell>
        </row>
        <row r="158">
          <cell r="C158" t="str">
            <v>Rate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4.2299999999999995</v>
          </cell>
        </row>
        <row r="162">
          <cell r="C162">
            <v>70.5</v>
          </cell>
        </row>
        <row r="163">
          <cell r="C163">
            <v>13</v>
          </cell>
        </row>
        <row r="164">
          <cell r="C164">
            <v>9</v>
          </cell>
        </row>
        <row r="165">
          <cell r="C165">
            <v>24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44.736749999999994</v>
          </cell>
        </row>
        <row r="170">
          <cell r="C170">
            <v>1.43</v>
          </cell>
        </row>
        <row r="171">
          <cell r="C171">
            <v>0.50620634920634922</v>
          </cell>
        </row>
        <row r="172">
          <cell r="C172">
            <v>1.71</v>
          </cell>
        </row>
        <row r="175">
          <cell r="C175" t="str">
            <v/>
          </cell>
        </row>
        <row r="176">
          <cell r="C176" t="str">
            <v/>
          </cell>
        </row>
        <row r="177">
          <cell r="C177" t="str">
            <v/>
          </cell>
        </row>
        <row r="178">
          <cell r="C178" t="str">
            <v/>
          </cell>
        </row>
        <row r="179">
          <cell r="C179">
            <v>80</v>
          </cell>
        </row>
        <row r="180">
          <cell r="C180" t="str">
            <v>Rate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5.26</v>
          </cell>
        </row>
        <row r="184">
          <cell r="C184">
            <v>70.5</v>
          </cell>
        </row>
        <row r="185">
          <cell r="C185">
            <v>13</v>
          </cell>
        </row>
        <row r="186">
          <cell r="C186">
            <v>9</v>
          </cell>
        </row>
        <row r="187">
          <cell r="C187">
            <v>24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44.736749999999994</v>
          </cell>
        </row>
        <row r="192">
          <cell r="C192">
            <v>1.43</v>
          </cell>
        </row>
        <row r="193">
          <cell r="C193">
            <v>0.50620634920634922</v>
          </cell>
        </row>
        <row r="194">
          <cell r="C194">
            <v>1.71</v>
          </cell>
        </row>
        <row r="197">
          <cell r="C197" t="str">
            <v/>
          </cell>
        </row>
        <row r="198">
          <cell r="C198" t="str">
            <v/>
          </cell>
        </row>
        <row r="199">
          <cell r="C199" t="str">
            <v/>
          </cell>
        </row>
        <row r="200">
          <cell r="C200" t="str">
            <v/>
          </cell>
        </row>
        <row r="201">
          <cell r="C201">
            <v>50</v>
          </cell>
        </row>
        <row r="202">
          <cell r="C202" t="str">
            <v>Rate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5.26</v>
          </cell>
        </row>
        <row r="206">
          <cell r="C206">
            <v>70.5</v>
          </cell>
        </row>
        <row r="207">
          <cell r="C207">
            <v>13</v>
          </cell>
        </row>
        <row r="208">
          <cell r="C208">
            <v>9</v>
          </cell>
        </row>
        <row r="209">
          <cell r="C209">
            <v>24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44.736749999999994</v>
          </cell>
        </row>
        <row r="214">
          <cell r="C214">
            <v>1.43</v>
          </cell>
        </row>
        <row r="215">
          <cell r="C215">
            <v>0.50620634920634922</v>
          </cell>
        </row>
        <row r="216">
          <cell r="C216">
            <v>1.71</v>
          </cell>
        </row>
        <row r="219">
          <cell r="C219" t="str">
            <v/>
          </cell>
        </row>
        <row r="220">
          <cell r="C220" t="str">
            <v/>
          </cell>
        </row>
        <row r="221">
          <cell r="C221" t="str">
            <v/>
          </cell>
        </row>
        <row r="222">
          <cell r="C222" t="str">
            <v/>
          </cell>
        </row>
        <row r="223">
          <cell r="C223" t="str">
            <v/>
          </cell>
        </row>
        <row r="224">
          <cell r="C224">
            <v>550</v>
          </cell>
        </row>
        <row r="225">
          <cell r="C225" t="str">
            <v>Rate</v>
          </cell>
        </row>
        <row r="226">
          <cell r="C226">
            <v>0</v>
          </cell>
        </row>
        <row r="227">
          <cell r="C227">
            <v>5.47</v>
          </cell>
        </row>
        <row r="228">
          <cell r="C228">
            <v>12</v>
          </cell>
        </row>
        <row r="229">
          <cell r="C229">
            <v>70.5</v>
          </cell>
        </row>
        <row r="230">
          <cell r="C230">
            <v>70.5</v>
          </cell>
        </row>
        <row r="231">
          <cell r="C231">
            <v>13</v>
          </cell>
        </row>
        <row r="232">
          <cell r="C232">
            <v>9</v>
          </cell>
        </row>
        <row r="233">
          <cell r="C233">
            <v>25</v>
          </cell>
        </row>
        <row r="236">
          <cell r="C236" t="str">
            <v/>
          </cell>
        </row>
        <row r="237">
          <cell r="C237" t="str">
            <v/>
          </cell>
        </row>
        <row r="238">
          <cell r="C238" t="str">
            <v/>
          </cell>
        </row>
        <row r="239">
          <cell r="C239" t="str">
            <v/>
          </cell>
        </row>
        <row r="240">
          <cell r="C240">
            <v>550</v>
          </cell>
        </row>
        <row r="241">
          <cell r="C241" t="str">
            <v>Rate</v>
          </cell>
        </row>
        <row r="242">
          <cell r="C242">
            <v>0</v>
          </cell>
        </row>
        <row r="243">
          <cell r="C243">
            <v>5.47</v>
          </cell>
        </row>
        <row r="244">
          <cell r="C244">
            <v>12</v>
          </cell>
        </row>
        <row r="245">
          <cell r="C245">
            <v>70.5</v>
          </cell>
        </row>
        <row r="246">
          <cell r="C246">
            <v>70.5</v>
          </cell>
        </row>
        <row r="247">
          <cell r="C247">
            <v>13</v>
          </cell>
        </row>
        <row r="248">
          <cell r="C248">
            <v>9</v>
          </cell>
        </row>
        <row r="249">
          <cell r="C249">
            <v>25</v>
          </cell>
        </row>
        <row r="252">
          <cell r="C252" t="str">
            <v/>
          </cell>
        </row>
        <row r="253">
          <cell r="C253" t="str">
            <v/>
          </cell>
        </row>
        <row r="254">
          <cell r="C254" t="str">
            <v/>
          </cell>
        </row>
        <row r="255">
          <cell r="C255" t="str">
            <v/>
          </cell>
        </row>
        <row r="256">
          <cell r="C256">
            <v>250</v>
          </cell>
        </row>
        <row r="257">
          <cell r="C257" t="str">
            <v>Rate</v>
          </cell>
        </row>
        <row r="258">
          <cell r="C258">
            <v>0</v>
          </cell>
        </row>
        <row r="259">
          <cell r="C259">
            <v>5.47</v>
          </cell>
        </row>
        <row r="260">
          <cell r="C260">
            <v>12</v>
          </cell>
        </row>
        <row r="261">
          <cell r="C261">
            <v>70.5</v>
          </cell>
        </row>
        <row r="262">
          <cell r="C262">
            <v>70.5</v>
          </cell>
        </row>
        <row r="263">
          <cell r="C263">
            <v>13</v>
          </cell>
        </row>
        <row r="264">
          <cell r="C264">
            <v>9</v>
          </cell>
        </row>
        <row r="265">
          <cell r="C265">
            <v>25</v>
          </cell>
        </row>
        <row r="268">
          <cell r="C268" t="str">
            <v/>
          </cell>
        </row>
        <row r="269">
          <cell r="C269" t="str">
            <v/>
          </cell>
        </row>
        <row r="270">
          <cell r="C270" t="str">
            <v/>
          </cell>
        </row>
        <row r="271">
          <cell r="C271" t="str">
            <v/>
          </cell>
        </row>
        <row r="272">
          <cell r="C272" t="str">
            <v/>
          </cell>
        </row>
        <row r="273">
          <cell r="C273" t="str">
            <v/>
          </cell>
        </row>
        <row r="274">
          <cell r="C274">
            <v>600</v>
          </cell>
        </row>
        <row r="275">
          <cell r="C275" t="str">
            <v>Rate</v>
          </cell>
        </row>
        <row r="276">
          <cell r="C276">
            <v>0</v>
          </cell>
        </row>
        <row r="277">
          <cell r="C277">
            <v>17</v>
          </cell>
        </row>
        <row r="278">
          <cell r="C278">
            <v>12</v>
          </cell>
        </row>
        <row r="279">
          <cell r="C279">
            <v>70.5</v>
          </cell>
        </row>
        <row r="280">
          <cell r="C280">
            <v>70.5</v>
          </cell>
        </row>
        <row r="281">
          <cell r="C281">
            <v>13</v>
          </cell>
        </row>
        <row r="282">
          <cell r="C282">
            <v>9</v>
          </cell>
        </row>
        <row r="283">
          <cell r="C283">
            <v>34</v>
          </cell>
        </row>
        <row r="285">
          <cell r="C285" t="str">
            <v/>
          </cell>
        </row>
        <row r="286">
          <cell r="C286" t="str">
            <v/>
          </cell>
        </row>
        <row r="287">
          <cell r="C287" t="str">
            <v/>
          </cell>
        </row>
        <row r="288">
          <cell r="C288" t="str">
            <v/>
          </cell>
        </row>
        <row r="289">
          <cell r="C289" t="str">
            <v/>
          </cell>
        </row>
        <row r="290">
          <cell r="C290">
            <v>1</v>
          </cell>
        </row>
      </sheetData>
      <sheetData sheetId="1" refreshError="1">
        <row r="8">
          <cell r="C8" t="str">
            <v/>
          </cell>
        </row>
        <row r="9">
          <cell r="C9" t="str">
            <v/>
          </cell>
        </row>
        <row r="10">
          <cell r="C10">
            <v>100</v>
          </cell>
        </row>
        <row r="11">
          <cell r="C11" t="str">
            <v>Rate</v>
          </cell>
        </row>
        <row r="12">
          <cell r="C12">
            <v>0.71</v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>
            <v>9500</v>
          </cell>
        </row>
        <row r="22">
          <cell r="C22" t="str">
            <v>Rate</v>
          </cell>
        </row>
        <row r="23">
          <cell r="C23">
            <v>500</v>
          </cell>
        </row>
        <row r="24">
          <cell r="C24">
            <v>850</v>
          </cell>
        </row>
        <row r="25">
          <cell r="C25">
            <v>0.04</v>
          </cell>
        </row>
        <row r="26">
          <cell r="C26">
            <v>1.59</v>
          </cell>
        </row>
        <row r="27">
          <cell r="C27">
            <v>0</v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  <row r="40">
          <cell r="C40">
            <v>100</v>
          </cell>
        </row>
        <row r="41">
          <cell r="C41" t="str">
            <v>Rate</v>
          </cell>
        </row>
        <row r="42">
          <cell r="C42">
            <v>0</v>
          </cell>
        </row>
        <row r="43">
          <cell r="C43">
            <v>44.736749999999994</v>
          </cell>
        </row>
        <row r="44">
          <cell r="C44">
            <v>7</v>
          </cell>
        </row>
        <row r="45">
          <cell r="C45">
            <v>1.43</v>
          </cell>
        </row>
        <row r="46">
          <cell r="C46">
            <v>0.50620634920634922</v>
          </cell>
        </row>
        <row r="47">
          <cell r="C47">
            <v>1.71</v>
          </cell>
        </row>
        <row r="49">
          <cell r="C49" t="str">
            <v/>
          </cell>
        </row>
        <row r="50">
          <cell r="C50" t="str">
            <v/>
          </cell>
        </row>
        <row r="51">
          <cell r="C51" t="str">
            <v/>
          </cell>
        </row>
        <row r="52">
          <cell r="C52" t="str">
            <v/>
          </cell>
        </row>
        <row r="53">
          <cell r="C53" t="str">
            <v/>
          </cell>
        </row>
        <row r="54">
          <cell r="C54">
            <v>1500</v>
          </cell>
        </row>
        <row r="55">
          <cell r="C55" t="str">
            <v>Rate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56.5</v>
          </cell>
        </row>
        <row r="59">
          <cell r="C59">
            <v>4</v>
          </cell>
        </row>
        <row r="60">
          <cell r="C60">
            <v>5</v>
          </cell>
        </row>
        <row r="61">
          <cell r="C61">
            <v>396.80672268907563</v>
          </cell>
        </row>
        <row r="62">
          <cell r="C62">
            <v>1.43</v>
          </cell>
        </row>
        <row r="63">
          <cell r="C63">
            <v>5.9999509803921569</v>
          </cell>
        </row>
        <row r="64">
          <cell r="C64">
            <v>1.71</v>
          </cell>
        </row>
        <row r="66">
          <cell r="C66">
            <v>0</v>
          </cell>
        </row>
        <row r="67">
          <cell r="C67">
            <v>5</v>
          </cell>
        </row>
        <row r="68">
          <cell r="C68">
            <v>13</v>
          </cell>
        </row>
        <row r="69">
          <cell r="C69">
            <v>25</v>
          </cell>
        </row>
        <row r="70">
          <cell r="C70">
            <v>13</v>
          </cell>
        </row>
        <row r="72">
          <cell r="C72">
            <v>2.37</v>
          </cell>
        </row>
        <row r="75">
          <cell r="C75" t="str">
            <v/>
          </cell>
        </row>
        <row r="76">
          <cell r="C76" t="str">
            <v/>
          </cell>
        </row>
        <row r="77">
          <cell r="C77" t="str">
            <v/>
          </cell>
        </row>
        <row r="78">
          <cell r="C78" t="str">
            <v/>
          </cell>
        </row>
        <row r="79">
          <cell r="C79" t="str">
            <v/>
          </cell>
        </row>
        <row r="80">
          <cell r="C80" t="str">
            <v/>
          </cell>
        </row>
        <row r="81">
          <cell r="C81">
            <v>210</v>
          </cell>
        </row>
        <row r="82">
          <cell r="C82" t="str">
            <v>Rate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56.5</v>
          </cell>
        </row>
        <row r="86">
          <cell r="C86">
            <v>1.43</v>
          </cell>
        </row>
        <row r="87">
          <cell r="C87">
            <v>5.9999509803921569</v>
          </cell>
        </row>
        <row r="88">
          <cell r="C88">
            <v>1.71</v>
          </cell>
        </row>
        <row r="90">
          <cell r="C90">
            <v>2.37</v>
          </cell>
        </row>
        <row r="93">
          <cell r="C93" t="str">
            <v/>
          </cell>
        </row>
        <row r="94">
          <cell r="C94" t="str">
            <v/>
          </cell>
        </row>
        <row r="95">
          <cell r="C95" t="str">
            <v/>
          </cell>
        </row>
        <row r="96">
          <cell r="C96" t="str">
            <v/>
          </cell>
        </row>
        <row r="97">
          <cell r="C97">
            <v>710</v>
          </cell>
        </row>
        <row r="98">
          <cell r="C98" t="str">
            <v>Rate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56.5</v>
          </cell>
        </row>
        <row r="102">
          <cell r="C102">
            <v>1.43</v>
          </cell>
        </row>
        <row r="103">
          <cell r="C103">
            <v>5.9999509803921569</v>
          </cell>
        </row>
        <row r="104">
          <cell r="C104">
            <v>1.71</v>
          </cell>
        </row>
        <row r="106">
          <cell r="C106">
            <v>2.37</v>
          </cell>
        </row>
        <row r="108">
          <cell r="C108" t="str">
            <v/>
          </cell>
        </row>
        <row r="109">
          <cell r="C109" t="str">
            <v/>
          </cell>
        </row>
        <row r="110">
          <cell r="C110" t="str">
            <v/>
          </cell>
        </row>
        <row r="111">
          <cell r="C111" t="str">
            <v/>
          </cell>
        </row>
        <row r="112">
          <cell r="C112">
            <v>460</v>
          </cell>
        </row>
        <row r="113">
          <cell r="C113" t="str">
            <v>Rate</v>
          </cell>
        </row>
        <row r="114">
          <cell r="C114">
            <v>0</v>
          </cell>
        </row>
        <row r="115">
          <cell r="C115">
            <v>56.5</v>
          </cell>
        </row>
        <row r="116">
          <cell r="C116">
            <v>1.43</v>
          </cell>
        </row>
        <row r="117">
          <cell r="C117">
            <v>2.1190095238095239</v>
          </cell>
        </row>
        <row r="118">
          <cell r="C118">
            <v>1.71</v>
          </cell>
        </row>
        <row r="120">
          <cell r="C120">
            <v>2.37</v>
          </cell>
        </row>
        <row r="123">
          <cell r="C123" t="str">
            <v/>
          </cell>
        </row>
        <row r="124">
          <cell r="C124" t="str">
            <v/>
          </cell>
        </row>
        <row r="125">
          <cell r="C125" t="str">
            <v/>
          </cell>
        </row>
        <row r="126">
          <cell r="C126" t="str">
            <v/>
          </cell>
        </row>
        <row r="127">
          <cell r="C127">
            <v>100</v>
          </cell>
        </row>
        <row r="128">
          <cell r="C128" t="str">
            <v>Rate</v>
          </cell>
        </row>
        <row r="129">
          <cell r="C129">
            <v>0</v>
          </cell>
        </row>
        <row r="130">
          <cell r="C130">
            <v>56.5</v>
          </cell>
        </row>
        <row r="131">
          <cell r="C131">
            <v>1.43</v>
          </cell>
        </row>
        <row r="132">
          <cell r="C132">
            <v>0.67560317460317465</v>
          </cell>
        </row>
        <row r="133">
          <cell r="C133">
            <v>1.71</v>
          </cell>
        </row>
        <row r="135">
          <cell r="C135">
            <v>2.37</v>
          </cell>
        </row>
        <row r="138">
          <cell r="C138" t="str">
            <v/>
          </cell>
        </row>
        <row r="139">
          <cell r="C139" t="str">
            <v/>
          </cell>
        </row>
        <row r="140">
          <cell r="C140" t="str">
            <v/>
          </cell>
        </row>
        <row r="141">
          <cell r="C141" t="str">
            <v/>
          </cell>
        </row>
        <row r="142">
          <cell r="C142">
            <v>55</v>
          </cell>
        </row>
        <row r="143">
          <cell r="C143" t="str">
            <v>Rate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56.5</v>
          </cell>
        </row>
        <row r="147">
          <cell r="C147">
            <v>1.43</v>
          </cell>
        </row>
        <row r="148">
          <cell r="C148">
            <v>1.437878787878788</v>
          </cell>
        </row>
        <row r="149">
          <cell r="C149">
            <v>1.71</v>
          </cell>
        </row>
        <row r="151">
          <cell r="C151">
            <v>2.37</v>
          </cell>
        </row>
        <row r="154">
          <cell r="C154" t="str">
            <v/>
          </cell>
        </row>
        <row r="155">
          <cell r="C155" t="str">
            <v/>
          </cell>
        </row>
        <row r="156">
          <cell r="C156" t="str">
            <v/>
          </cell>
        </row>
        <row r="157">
          <cell r="C157" t="str">
            <v/>
          </cell>
        </row>
        <row r="158">
          <cell r="C158">
            <v>100</v>
          </cell>
        </row>
        <row r="159">
          <cell r="C159" t="str">
            <v>Rate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56.5</v>
          </cell>
        </row>
        <row r="163">
          <cell r="C163">
            <v>1.43</v>
          </cell>
        </row>
        <row r="164">
          <cell r="C164">
            <v>1.437878787878788</v>
          </cell>
        </row>
        <row r="165">
          <cell r="C165">
            <v>1.71</v>
          </cell>
        </row>
        <row r="167">
          <cell r="C167">
            <v>2.37</v>
          </cell>
        </row>
        <row r="170">
          <cell r="C170" t="str">
            <v/>
          </cell>
        </row>
        <row r="171">
          <cell r="C171" t="str">
            <v/>
          </cell>
        </row>
        <row r="172">
          <cell r="C172" t="str">
            <v/>
          </cell>
        </row>
        <row r="173">
          <cell r="C173" t="str">
            <v/>
          </cell>
        </row>
        <row r="174">
          <cell r="C174">
            <v>150</v>
          </cell>
        </row>
        <row r="175">
          <cell r="C175" t="str">
            <v>Rate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56.5</v>
          </cell>
        </row>
        <row r="179">
          <cell r="C179">
            <v>1.43</v>
          </cell>
        </row>
        <row r="180">
          <cell r="C180">
            <v>1.437878787878788</v>
          </cell>
        </row>
        <row r="181">
          <cell r="C181">
            <v>1.71</v>
          </cell>
        </row>
        <row r="183">
          <cell r="C183">
            <v>0</v>
          </cell>
        </row>
        <row r="184">
          <cell r="C184">
            <v>5</v>
          </cell>
        </row>
        <row r="185">
          <cell r="C185">
            <v>13</v>
          </cell>
        </row>
        <row r="187">
          <cell r="C187">
            <v>2.37</v>
          </cell>
        </row>
        <row r="190">
          <cell r="C190" t="str">
            <v/>
          </cell>
        </row>
        <row r="191">
          <cell r="C191" t="str">
            <v/>
          </cell>
        </row>
        <row r="192">
          <cell r="C192" t="str">
            <v/>
          </cell>
        </row>
        <row r="193">
          <cell r="C193" t="str">
            <v/>
          </cell>
        </row>
        <row r="194">
          <cell r="C194">
            <v>7220</v>
          </cell>
        </row>
        <row r="195">
          <cell r="C195" t="str">
            <v>Rate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56.5</v>
          </cell>
        </row>
        <row r="199">
          <cell r="C199">
            <v>1.43</v>
          </cell>
        </row>
        <row r="200">
          <cell r="C200">
            <v>3.5000333333333336</v>
          </cell>
        </row>
        <row r="201">
          <cell r="C201">
            <v>1.71</v>
          </cell>
        </row>
        <row r="203">
          <cell r="C203">
            <v>0</v>
          </cell>
        </row>
        <row r="204">
          <cell r="C204">
            <v>5</v>
          </cell>
        </row>
        <row r="205">
          <cell r="C205">
            <v>13</v>
          </cell>
        </row>
        <row r="207">
          <cell r="C207">
            <v>2.37</v>
          </cell>
        </row>
        <row r="210">
          <cell r="C210" t="str">
            <v/>
          </cell>
        </row>
        <row r="211">
          <cell r="C211" t="str">
            <v/>
          </cell>
        </row>
        <row r="212">
          <cell r="C212" t="str">
            <v/>
          </cell>
        </row>
        <row r="213">
          <cell r="C213" t="str">
            <v/>
          </cell>
        </row>
        <row r="214">
          <cell r="C214">
            <v>700</v>
          </cell>
        </row>
        <row r="215">
          <cell r="C215" t="str">
            <v>Rate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56.5</v>
          </cell>
        </row>
        <row r="219">
          <cell r="C219">
            <v>1.43</v>
          </cell>
        </row>
        <row r="220">
          <cell r="C220">
            <v>3.5000333333333336</v>
          </cell>
        </row>
        <row r="221">
          <cell r="C221">
            <v>1.71</v>
          </cell>
        </row>
        <row r="223">
          <cell r="C223">
            <v>0</v>
          </cell>
        </row>
        <row r="224">
          <cell r="C224">
            <v>5</v>
          </cell>
        </row>
        <row r="225">
          <cell r="C225">
            <v>13</v>
          </cell>
        </row>
        <row r="227">
          <cell r="C227">
            <v>2.37</v>
          </cell>
        </row>
        <row r="230">
          <cell r="C230" t="str">
            <v/>
          </cell>
        </row>
        <row r="231">
          <cell r="C231" t="str">
            <v/>
          </cell>
        </row>
        <row r="232">
          <cell r="C232" t="str">
            <v/>
          </cell>
        </row>
        <row r="233">
          <cell r="C233" t="str">
            <v/>
          </cell>
        </row>
        <row r="234">
          <cell r="C234">
            <v>10640</v>
          </cell>
        </row>
        <row r="235">
          <cell r="C235" t="str">
            <v>Rate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56.5</v>
          </cell>
        </row>
        <row r="239">
          <cell r="C239">
            <v>1.43</v>
          </cell>
        </row>
        <row r="240">
          <cell r="C240">
            <v>3.5000333333333336</v>
          </cell>
        </row>
        <row r="241">
          <cell r="C241">
            <v>1.71</v>
          </cell>
        </row>
        <row r="243">
          <cell r="C243">
            <v>0</v>
          </cell>
        </row>
        <row r="244">
          <cell r="C244">
            <v>5</v>
          </cell>
        </row>
        <row r="245">
          <cell r="C245">
            <v>13</v>
          </cell>
        </row>
        <row r="247">
          <cell r="C247">
            <v>2.37</v>
          </cell>
        </row>
        <row r="250">
          <cell r="C250" t="str">
            <v/>
          </cell>
        </row>
        <row r="251">
          <cell r="C251" t="str">
            <v/>
          </cell>
        </row>
        <row r="252">
          <cell r="C252" t="str">
            <v/>
          </cell>
        </row>
        <row r="253">
          <cell r="C253">
            <v>0</v>
          </cell>
        </row>
        <row r="254">
          <cell r="C254" t="str">
            <v>Rate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56.5</v>
          </cell>
        </row>
        <row r="258">
          <cell r="C258">
            <v>1.43</v>
          </cell>
        </row>
        <row r="259">
          <cell r="C259">
            <v>3.5000333333333336</v>
          </cell>
        </row>
        <row r="260">
          <cell r="C260">
            <v>1.71</v>
          </cell>
        </row>
        <row r="262">
          <cell r="C262">
            <v>0</v>
          </cell>
        </row>
        <row r="263">
          <cell r="C263">
            <v>5</v>
          </cell>
        </row>
        <row r="264">
          <cell r="C264">
            <v>13</v>
          </cell>
        </row>
        <row r="266">
          <cell r="C266">
            <v>2.37</v>
          </cell>
        </row>
        <row r="269">
          <cell r="C269" t="str">
            <v/>
          </cell>
        </row>
        <row r="270">
          <cell r="C270" t="str">
            <v/>
          </cell>
        </row>
        <row r="271">
          <cell r="C271" t="str">
            <v/>
          </cell>
        </row>
        <row r="272">
          <cell r="C272">
            <v>825</v>
          </cell>
        </row>
        <row r="273">
          <cell r="C273" t="str">
            <v>Rate</v>
          </cell>
        </row>
        <row r="274">
          <cell r="C274">
            <v>0</v>
          </cell>
        </row>
        <row r="275">
          <cell r="C275">
            <v>0</v>
          </cell>
        </row>
        <row r="276">
          <cell r="C276">
            <v>56.5</v>
          </cell>
        </row>
        <row r="277">
          <cell r="C277">
            <v>1.43</v>
          </cell>
        </row>
        <row r="278">
          <cell r="C278">
            <v>3.5000333333333336</v>
          </cell>
        </row>
        <row r="279">
          <cell r="C279">
            <v>1.71</v>
          </cell>
        </row>
        <row r="281">
          <cell r="C281">
            <v>0</v>
          </cell>
        </row>
        <row r="282">
          <cell r="C282">
            <v>5</v>
          </cell>
        </row>
        <row r="283">
          <cell r="C283">
            <v>13</v>
          </cell>
        </row>
        <row r="285">
          <cell r="C285">
            <v>2.37</v>
          </cell>
        </row>
        <row r="288">
          <cell r="C288" t="str">
            <v/>
          </cell>
        </row>
        <row r="289">
          <cell r="C289" t="str">
            <v/>
          </cell>
        </row>
        <row r="290">
          <cell r="C290" t="str">
            <v/>
          </cell>
        </row>
        <row r="291">
          <cell r="C291">
            <v>0</v>
          </cell>
        </row>
        <row r="292">
          <cell r="C292" t="str">
            <v>Rate</v>
          </cell>
        </row>
        <row r="293">
          <cell r="C293">
            <v>0</v>
          </cell>
        </row>
        <row r="294">
          <cell r="C294">
            <v>0</v>
          </cell>
        </row>
        <row r="295">
          <cell r="C295">
            <v>56.5</v>
          </cell>
        </row>
        <row r="296">
          <cell r="C296">
            <v>1.43</v>
          </cell>
        </row>
        <row r="297">
          <cell r="C297">
            <v>3.5000333333333336</v>
          </cell>
        </row>
        <row r="298">
          <cell r="C298">
            <v>1.71</v>
          </cell>
        </row>
        <row r="300">
          <cell r="C300">
            <v>0</v>
          </cell>
        </row>
        <row r="301">
          <cell r="C301">
            <v>5</v>
          </cell>
        </row>
        <row r="302">
          <cell r="C302">
            <v>13</v>
          </cell>
        </row>
        <row r="304">
          <cell r="C304">
            <v>2.37</v>
          </cell>
        </row>
        <row r="307">
          <cell r="C307" t="str">
            <v/>
          </cell>
        </row>
        <row r="308">
          <cell r="C308" t="str">
            <v/>
          </cell>
        </row>
        <row r="309">
          <cell r="C309" t="str">
            <v/>
          </cell>
        </row>
        <row r="310">
          <cell r="C310" t="str">
            <v/>
          </cell>
        </row>
        <row r="311">
          <cell r="C311">
            <v>1550</v>
          </cell>
        </row>
        <row r="312">
          <cell r="C312" t="str">
            <v>Rate</v>
          </cell>
        </row>
        <row r="313">
          <cell r="C313">
            <v>0</v>
          </cell>
        </row>
        <row r="314">
          <cell r="C314">
            <v>0</v>
          </cell>
        </row>
        <row r="315">
          <cell r="C315">
            <v>56.5</v>
          </cell>
        </row>
        <row r="316">
          <cell r="C316">
            <v>1.43</v>
          </cell>
        </row>
        <row r="317">
          <cell r="C317">
            <v>3.5000333333333336</v>
          </cell>
        </row>
        <row r="318">
          <cell r="C318">
            <v>1.71</v>
          </cell>
        </row>
        <row r="320">
          <cell r="C320">
            <v>0</v>
          </cell>
        </row>
        <row r="321">
          <cell r="C321">
            <v>5</v>
          </cell>
        </row>
        <row r="322">
          <cell r="C322">
            <v>13</v>
          </cell>
        </row>
        <row r="324">
          <cell r="C324">
            <v>2.37</v>
          </cell>
        </row>
        <row r="327">
          <cell r="C327" t="str">
            <v/>
          </cell>
        </row>
        <row r="328">
          <cell r="C328" t="str">
            <v/>
          </cell>
        </row>
        <row r="329">
          <cell r="C329" t="str">
            <v/>
          </cell>
        </row>
        <row r="330">
          <cell r="C330" t="str">
            <v/>
          </cell>
        </row>
        <row r="331">
          <cell r="C331">
            <v>720</v>
          </cell>
        </row>
        <row r="332">
          <cell r="C332" t="str">
            <v>Rate</v>
          </cell>
        </row>
        <row r="333">
          <cell r="C333">
            <v>0</v>
          </cell>
        </row>
        <row r="334">
          <cell r="C334">
            <v>56.5</v>
          </cell>
        </row>
        <row r="335">
          <cell r="C335">
            <v>1.43</v>
          </cell>
        </row>
        <row r="336">
          <cell r="C336">
            <v>2.1190095238095239</v>
          </cell>
        </row>
        <row r="337">
          <cell r="C337">
            <v>1.71</v>
          </cell>
        </row>
        <row r="339">
          <cell r="C339">
            <v>2.37</v>
          </cell>
        </row>
        <row r="342">
          <cell r="C342" t="str">
            <v/>
          </cell>
        </row>
        <row r="343">
          <cell r="C343" t="str">
            <v/>
          </cell>
        </row>
        <row r="344">
          <cell r="C344" t="str">
            <v/>
          </cell>
        </row>
        <row r="345">
          <cell r="C345" t="str">
            <v/>
          </cell>
        </row>
        <row r="346">
          <cell r="C346">
            <v>450</v>
          </cell>
        </row>
        <row r="347">
          <cell r="C347" t="str">
            <v>Rate</v>
          </cell>
        </row>
        <row r="348">
          <cell r="C348">
            <v>0</v>
          </cell>
        </row>
        <row r="349">
          <cell r="C349">
            <v>56.5</v>
          </cell>
        </row>
        <row r="350">
          <cell r="C350">
            <v>1.43</v>
          </cell>
        </row>
        <row r="351">
          <cell r="C351">
            <v>1.566904761904762</v>
          </cell>
        </row>
        <row r="352">
          <cell r="C352">
            <v>1.71</v>
          </cell>
        </row>
        <row r="354">
          <cell r="C354">
            <v>2.37</v>
          </cell>
        </row>
        <row r="357">
          <cell r="C357" t="str">
            <v/>
          </cell>
        </row>
        <row r="358">
          <cell r="C358" t="str">
            <v/>
          </cell>
        </row>
        <row r="359">
          <cell r="C359" t="str">
            <v/>
          </cell>
        </row>
        <row r="360">
          <cell r="C360" t="str">
            <v/>
          </cell>
        </row>
        <row r="361">
          <cell r="C361" t="str">
            <v/>
          </cell>
        </row>
        <row r="362">
          <cell r="C362">
            <v>4185</v>
          </cell>
        </row>
        <row r="363">
          <cell r="C363" t="str">
            <v>Rate</v>
          </cell>
        </row>
        <row r="364">
          <cell r="C364">
            <v>0</v>
          </cell>
        </row>
        <row r="365">
          <cell r="C365">
            <v>61.146750000000004</v>
          </cell>
        </row>
        <row r="366">
          <cell r="C366">
            <v>396.80672268907563</v>
          </cell>
        </row>
        <row r="367">
          <cell r="C367">
            <v>1.43</v>
          </cell>
        </row>
        <row r="368">
          <cell r="C368">
            <v>4.5000333333333336</v>
          </cell>
        </row>
        <row r="369">
          <cell r="C369">
            <v>1.71</v>
          </cell>
        </row>
        <row r="371">
          <cell r="C371">
            <v>2.37</v>
          </cell>
        </row>
        <row r="374">
          <cell r="C374" t="str">
            <v/>
          </cell>
        </row>
        <row r="375">
          <cell r="C375" t="str">
            <v/>
          </cell>
        </row>
        <row r="376">
          <cell r="C376" t="str">
            <v/>
          </cell>
        </row>
        <row r="377">
          <cell r="C377" t="str">
            <v/>
          </cell>
        </row>
        <row r="378">
          <cell r="C378">
            <v>9500</v>
          </cell>
        </row>
        <row r="379">
          <cell r="C379" t="str">
            <v>Rate</v>
          </cell>
        </row>
        <row r="380">
          <cell r="C380">
            <v>0</v>
          </cell>
        </row>
        <row r="381">
          <cell r="C381">
            <v>0</v>
          </cell>
        </row>
        <row r="382">
          <cell r="C382">
            <v>61.146750000000004</v>
          </cell>
        </row>
        <row r="383">
          <cell r="C383">
            <v>396.80672268907563</v>
          </cell>
        </row>
        <row r="384">
          <cell r="C384">
            <v>1.43</v>
          </cell>
        </row>
        <row r="385">
          <cell r="C385">
            <v>3.9999509803921578</v>
          </cell>
        </row>
        <row r="386">
          <cell r="C386">
            <v>1.71</v>
          </cell>
        </row>
        <row r="388">
          <cell r="C388">
            <v>2.37</v>
          </cell>
        </row>
        <row r="390">
          <cell r="C390">
            <v>0</v>
          </cell>
        </row>
        <row r="391">
          <cell r="C391">
            <v>0</v>
          </cell>
        </row>
        <row r="392">
          <cell r="C392">
            <v>0</v>
          </cell>
        </row>
        <row r="393">
          <cell r="C393">
            <v>0</v>
          </cell>
        </row>
        <row r="394">
          <cell r="C394">
            <v>0</v>
          </cell>
        </row>
        <row r="395">
          <cell r="C395">
            <v>0</v>
          </cell>
        </row>
        <row r="396">
          <cell r="C396">
            <v>0</v>
          </cell>
        </row>
        <row r="397">
          <cell r="C397">
            <v>0</v>
          </cell>
        </row>
        <row r="398">
          <cell r="C398">
            <v>48484.848484848488</v>
          </cell>
        </row>
        <row r="399">
          <cell r="C399">
            <v>25</v>
          </cell>
        </row>
        <row r="400">
          <cell r="C400">
            <v>1000</v>
          </cell>
        </row>
        <row r="401">
          <cell r="C401">
            <v>60</v>
          </cell>
        </row>
        <row r="403">
          <cell r="C403">
            <v>500</v>
          </cell>
        </row>
        <row r="406">
          <cell r="C406" t="str">
            <v/>
          </cell>
        </row>
        <row r="407">
          <cell r="C407" t="str">
            <v/>
          </cell>
        </row>
        <row r="408">
          <cell r="C408" t="str">
            <v/>
          </cell>
        </row>
        <row r="409">
          <cell r="C409" t="str">
            <v/>
          </cell>
        </row>
        <row r="410">
          <cell r="C410" t="str">
            <v/>
          </cell>
        </row>
        <row r="411">
          <cell r="C411">
            <v>2500</v>
          </cell>
        </row>
        <row r="412">
          <cell r="C412" t="str">
            <v>Rate</v>
          </cell>
        </row>
        <row r="413">
          <cell r="C413">
            <v>0</v>
          </cell>
        </row>
        <row r="414">
          <cell r="C414">
            <v>51.152249999999995</v>
          </cell>
        </row>
        <row r="415">
          <cell r="C415">
            <v>1.43</v>
          </cell>
        </row>
        <row r="416">
          <cell r="C416">
            <v>0.50620634920634922</v>
          </cell>
        </row>
        <row r="417">
          <cell r="C417">
            <v>1.71</v>
          </cell>
        </row>
        <row r="418">
          <cell r="C418">
            <v>25</v>
          </cell>
        </row>
        <row r="419">
          <cell r="C419">
            <v>350</v>
          </cell>
        </row>
        <row r="420">
          <cell r="C420">
            <v>6.1111111111111107</v>
          </cell>
        </row>
        <row r="422">
          <cell r="C422">
            <v>1</v>
          </cell>
        </row>
        <row r="424">
          <cell r="C424" t="str">
            <v/>
          </cell>
        </row>
        <row r="425">
          <cell r="C425" t="str">
            <v/>
          </cell>
        </row>
        <row r="426">
          <cell r="C426" t="str">
            <v/>
          </cell>
        </row>
        <row r="427">
          <cell r="C427" t="str">
            <v/>
          </cell>
        </row>
        <row r="428">
          <cell r="C428">
            <v>1325</v>
          </cell>
        </row>
        <row r="429">
          <cell r="C429" t="str">
            <v>Rate</v>
          </cell>
        </row>
        <row r="430">
          <cell r="C430">
            <v>0</v>
          </cell>
        </row>
        <row r="431">
          <cell r="C431">
            <v>51.152249999999995</v>
          </cell>
        </row>
        <row r="432">
          <cell r="C432">
            <v>1.43</v>
          </cell>
        </row>
        <row r="433">
          <cell r="C433">
            <v>0.50620634920634922</v>
          </cell>
        </row>
        <row r="434">
          <cell r="C434">
            <v>1.71</v>
          </cell>
        </row>
        <row r="435">
          <cell r="C435">
            <v>25</v>
          </cell>
        </row>
        <row r="436">
          <cell r="C436">
            <v>350</v>
          </cell>
        </row>
        <row r="437">
          <cell r="C437">
            <v>6.1111111111111107</v>
          </cell>
        </row>
        <row r="439">
          <cell r="C439">
            <v>1</v>
          </cell>
        </row>
        <row r="441">
          <cell r="C441" t="str">
            <v/>
          </cell>
        </row>
        <row r="442">
          <cell r="C442" t="str">
            <v/>
          </cell>
        </row>
        <row r="443">
          <cell r="C443" t="str">
            <v/>
          </cell>
        </row>
        <row r="444">
          <cell r="C444" t="str">
            <v/>
          </cell>
        </row>
        <row r="445">
          <cell r="C445" t="str">
            <v/>
          </cell>
        </row>
        <row r="446">
          <cell r="C446" t="str">
            <v/>
          </cell>
        </row>
        <row r="447">
          <cell r="C447" t="str">
            <v/>
          </cell>
        </row>
        <row r="448">
          <cell r="C448">
            <v>16500</v>
          </cell>
        </row>
        <row r="449">
          <cell r="C449" t="str">
            <v>Rate</v>
          </cell>
        </row>
        <row r="450">
          <cell r="C450">
            <v>4.9948800000000002</v>
          </cell>
        </row>
        <row r="451">
          <cell r="C451">
            <v>42</v>
          </cell>
        </row>
        <row r="452">
          <cell r="C452">
            <v>50</v>
          </cell>
        </row>
        <row r="454">
          <cell r="C454" t="str">
            <v/>
          </cell>
        </row>
        <row r="455">
          <cell r="C455" t="str">
            <v/>
          </cell>
        </row>
        <row r="456">
          <cell r="C456" t="str">
            <v/>
          </cell>
        </row>
        <row r="457">
          <cell r="C457" t="str">
            <v/>
          </cell>
        </row>
        <row r="458">
          <cell r="C458">
            <v>900</v>
          </cell>
        </row>
        <row r="459">
          <cell r="C459" t="str">
            <v>Rate</v>
          </cell>
        </row>
        <row r="460">
          <cell r="C460">
            <v>18.295199999999998</v>
          </cell>
        </row>
        <row r="461">
          <cell r="C461">
            <v>42</v>
          </cell>
        </row>
        <row r="463">
          <cell r="C463" t="str">
            <v/>
          </cell>
        </row>
        <row r="464">
          <cell r="C464" t="str">
            <v/>
          </cell>
        </row>
        <row r="465">
          <cell r="C465" t="str">
            <v/>
          </cell>
        </row>
        <row r="466">
          <cell r="C466" t="str">
            <v/>
          </cell>
        </row>
        <row r="467">
          <cell r="C467">
            <v>900</v>
          </cell>
        </row>
        <row r="468">
          <cell r="C468" t="str">
            <v>Rate</v>
          </cell>
        </row>
        <row r="469">
          <cell r="C469">
            <v>18.295199999999998</v>
          </cell>
        </row>
        <row r="470">
          <cell r="C470">
            <v>42</v>
          </cell>
        </row>
        <row r="472">
          <cell r="C472" t="str">
            <v/>
          </cell>
        </row>
        <row r="473">
          <cell r="C473" t="str">
            <v/>
          </cell>
        </row>
        <row r="474">
          <cell r="C474" t="str">
            <v/>
          </cell>
        </row>
        <row r="475">
          <cell r="C475" t="str">
            <v/>
          </cell>
        </row>
        <row r="476">
          <cell r="C476" t="str">
            <v/>
          </cell>
        </row>
        <row r="477">
          <cell r="C477" t="str">
            <v/>
          </cell>
        </row>
        <row r="478">
          <cell r="C478" t="str">
            <v/>
          </cell>
        </row>
        <row r="479">
          <cell r="C479" t="str">
            <v/>
          </cell>
        </row>
        <row r="480">
          <cell r="C480" t="str">
            <v/>
          </cell>
        </row>
        <row r="481">
          <cell r="C481" t="str">
            <v/>
          </cell>
        </row>
        <row r="482">
          <cell r="C482">
            <v>690</v>
          </cell>
        </row>
        <row r="483">
          <cell r="C483" t="str">
            <v>Rate</v>
          </cell>
        </row>
        <row r="484">
          <cell r="C484">
            <v>70</v>
          </cell>
        </row>
        <row r="485">
          <cell r="C485">
            <v>0.33</v>
          </cell>
        </row>
        <row r="486">
          <cell r="C486">
            <v>9</v>
          </cell>
        </row>
        <row r="488">
          <cell r="C488" t="str">
            <v/>
          </cell>
        </row>
        <row r="489">
          <cell r="C489" t="str">
            <v/>
          </cell>
        </row>
      </sheetData>
      <sheetData sheetId="2" refreshError="1"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>
            <v>100</v>
          </cell>
        </row>
        <row r="14">
          <cell r="C14" t="str">
            <v>Rate</v>
          </cell>
        </row>
        <row r="15">
          <cell r="C15">
            <v>0</v>
          </cell>
        </row>
        <row r="16">
          <cell r="C16">
            <v>0</v>
          </cell>
        </row>
        <row r="18">
          <cell r="C18">
            <v>0.28025</v>
          </cell>
        </row>
        <row r="19">
          <cell r="C19">
            <v>70.5</v>
          </cell>
        </row>
        <row r="20">
          <cell r="C20">
            <v>13</v>
          </cell>
        </row>
        <row r="21">
          <cell r="C21">
            <v>3</v>
          </cell>
        </row>
        <row r="23">
          <cell r="C23">
            <v>9</v>
          </cell>
        </row>
        <row r="24">
          <cell r="C24">
            <v>25</v>
          </cell>
        </row>
        <row r="26">
          <cell r="C26">
            <v>0.23580000000000001</v>
          </cell>
        </row>
        <row r="27">
          <cell r="C27">
            <v>0.23580000000000001</v>
          </cell>
        </row>
        <row r="28">
          <cell r="C28">
            <v>0.23800000000000002</v>
          </cell>
        </row>
        <row r="29">
          <cell r="C29">
            <v>1.8</v>
          </cell>
        </row>
        <row r="30">
          <cell r="C30">
            <v>3.6520000000000006</v>
          </cell>
        </row>
        <row r="31">
          <cell r="C31">
            <v>3.6520000000000006</v>
          </cell>
        </row>
        <row r="32">
          <cell r="C32">
            <v>3.6520000000000006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10</v>
          </cell>
        </row>
        <row r="37">
          <cell r="C37">
            <v>12</v>
          </cell>
        </row>
        <row r="38">
          <cell r="C38">
            <v>0.2</v>
          </cell>
        </row>
        <row r="39">
          <cell r="C39">
            <v>4.4047801440171588</v>
          </cell>
        </row>
        <row r="40">
          <cell r="C40">
            <v>25</v>
          </cell>
        </row>
        <row r="42">
          <cell r="C42">
            <v>0</v>
          </cell>
        </row>
        <row r="43">
          <cell r="C43">
            <v>4.5</v>
          </cell>
        </row>
        <row r="44">
          <cell r="C44">
            <v>1.3320000000000001</v>
          </cell>
        </row>
        <row r="45">
          <cell r="C45">
            <v>12</v>
          </cell>
        </row>
        <row r="47">
          <cell r="C47">
            <v>0</v>
          </cell>
        </row>
        <row r="48">
          <cell r="C48">
            <v>500</v>
          </cell>
        </row>
        <row r="49">
          <cell r="C49">
            <v>12</v>
          </cell>
        </row>
        <row r="50">
          <cell r="C50">
            <v>53.501750000000001</v>
          </cell>
        </row>
        <row r="51">
          <cell r="C51">
            <v>31</v>
          </cell>
        </row>
        <row r="53">
          <cell r="C53">
            <v>0</v>
          </cell>
        </row>
        <row r="54">
          <cell r="C54">
            <v>500</v>
          </cell>
        </row>
        <row r="55">
          <cell r="C55">
            <v>12</v>
          </cell>
        </row>
        <row r="57">
          <cell r="C57" t="str">
            <v/>
          </cell>
        </row>
        <row r="58">
          <cell r="C58" t="str">
            <v/>
          </cell>
        </row>
        <row r="59">
          <cell r="C59" t="str">
            <v/>
          </cell>
        </row>
        <row r="60">
          <cell r="C60" t="str">
            <v/>
          </cell>
        </row>
        <row r="61">
          <cell r="C61">
            <v>830</v>
          </cell>
        </row>
        <row r="62">
          <cell r="C62" t="str">
            <v>Rate</v>
          </cell>
        </row>
        <row r="63">
          <cell r="C63">
            <v>0</v>
          </cell>
        </row>
        <row r="64">
          <cell r="C64">
            <v>0</v>
          </cell>
        </row>
        <row r="66">
          <cell r="C66">
            <v>0.42085</v>
          </cell>
        </row>
        <row r="67">
          <cell r="C67">
            <v>70.5</v>
          </cell>
        </row>
        <row r="68">
          <cell r="C68">
            <v>13</v>
          </cell>
        </row>
        <row r="69">
          <cell r="C69">
            <v>3</v>
          </cell>
        </row>
        <row r="71">
          <cell r="C71">
            <v>9</v>
          </cell>
        </row>
        <row r="72">
          <cell r="C72">
            <v>25</v>
          </cell>
        </row>
        <row r="74">
          <cell r="C74">
            <v>0.23580000000000001</v>
          </cell>
        </row>
        <row r="75">
          <cell r="C75">
            <v>0.23580000000000001</v>
          </cell>
        </row>
        <row r="76">
          <cell r="C76">
            <v>0.29049999999999998</v>
          </cell>
        </row>
        <row r="77">
          <cell r="C77">
            <v>1.8</v>
          </cell>
        </row>
        <row r="78">
          <cell r="C78">
            <v>5.4779999999999998</v>
          </cell>
        </row>
        <row r="79">
          <cell r="C79">
            <v>5.4779999999999998</v>
          </cell>
        </row>
        <row r="80">
          <cell r="C80">
            <v>5.4779999999999998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10</v>
          </cell>
        </row>
        <row r="85">
          <cell r="C85">
            <v>12</v>
          </cell>
        </row>
        <row r="86">
          <cell r="C86">
            <v>0.2</v>
          </cell>
        </row>
        <row r="87">
          <cell r="C87">
            <v>4.4047801440171588</v>
          </cell>
        </row>
        <row r="88">
          <cell r="C88">
            <v>25</v>
          </cell>
        </row>
        <row r="90">
          <cell r="C90">
            <v>0</v>
          </cell>
        </row>
        <row r="91">
          <cell r="C91">
            <v>4.5</v>
          </cell>
        </row>
        <row r="92">
          <cell r="C92">
            <v>1.3320000000000001</v>
          </cell>
        </row>
        <row r="93">
          <cell r="C93">
            <v>12</v>
          </cell>
        </row>
        <row r="95">
          <cell r="C95">
            <v>0</v>
          </cell>
        </row>
        <row r="96">
          <cell r="C96">
            <v>500</v>
          </cell>
        </row>
        <row r="97">
          <cell r="C97">
            <v>12</v>
          </cell>
        </row>
        <row r="98">
          <cell r="C98">
            <v>53.501750000000001</v>
          </cell>
        </row>
        <row r="99">
          <cell r="C99">
            <v>31</v>
          </cell>
        </row>
        <row r="101">
          <cell r="C101">
            <v>0</v>
          </cell>
        </row>
        <row r="102">
          <cell r="C102">
            <v>500</v>
          </cell>
        </row>
        <row r="103">
          <cell r="C103">
            <v>12</v>
          </cell>
        </row>
        <row r="105">
          <cell r="C105" t="str">
            <v/>
          </cell>
        </row>
        <row r="106">
          <cell r="C106" t="str">
            <v/>
          </cell>
        </row>
        <row r="107">
          <cell r="C107" t="str">
            <v/>
          </cell>
        </row>
        <row r="108">
          <cell r="C108" t="str">
            <v/>
          </cell>
        </row>
        <row r="109">
          <cell r="C109">
            <v>1600</v>
          </cell>
        </row>
        <row r="110">
          <cell r="C110" t="str">
            <v>Rate</v>
          </cell>
        </row>
        <row r="111">
          <cell r="C111">
            <v>0</v>
          </cell>
        </row>
        <row r="112">
          <cell r="C112">
            <v>0</v>
          </cell>
        </row>
        <row r="114">
          <cell r="C114">
            <v>0.5605</v>
          </cell>
        </row>
        <row r="115">
          <cell r="C115">
            <v>70.5</v>
          </cell>
        </row>
        <row r="116">
          <cell r="C116">
            <v>13</v>
          </cell>
        </row>
        <row r="117">
          <cell r="C117">
            <v>3</v>
          </cell>
        </row>
        <row r="119">
          <cell r="C119">
            <v>9</v>
          </cell>
        </row>
        <row r="120">
          <cell r="C120">
            <v>25</v>
          </cell>
        </row>
        <row r="122">
          <cell r="C122">
            <v>0.23580000000000001</v>
          </cell>
        </row>
        <row r="123">
          <cell r="C123">
            <v>0.23580000000000001</v>
          </cell>
        </row>
        <row r="124">
          <cell r="C124">
            <v>0.30630000000000002</v>
          </cell>
        </row>
        <row r="125">
          <cell r="C125">
            <v>1.8</v>
          </cell>
        </row>
        <row r="126">
          <cell r="C126">
            <v>7.3040000000000012</v>
          </cell>
        </row>
        <row r="127">
          <cell r="C127">
            <v>7.3040000000000012</v>
          </cell>
        </row>
        <row r="128">
          <cell r="C128">
            <v>7.3040000000000012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10</v>
          </cell>
        </row>
        <row r="133">
          <cell r="C133">
            <v>12</v>
          </cell>
        </row>
        <row r="134">
          <cell r="C134">
            <v>0.2</v>
          </cell>
        </row>
        <row r="135">
          <cell r="C135">
            <v>4.4047801440171588</v>
          </cell>
        </row>
        <row r="136">
          <cell r="C136">
            <v>25</v>
          </cell>
        </row>
        <row r="138">
          <cell r="C138">
            <v>0</v>
          </cell>
        </row>
        <row r="139">
          <cell r="C139">
            <v>4.5</v>
          </cell>
        </row>
        <row r="140">
          <cell r="C140">
            <v>1.3320000000000001</v>
          </cell>
        </row>
        <row r="141">
          <cell r="C141">
            <v>12</v>
          </cell>
        </row>
        <row r="143">
          <cell r="C143">
            <v>0</v>
          </cell>
        </row>
        <row r="144">
          <cell r="C144">
            <v>500</v>
          </cell>
        </row>
        <row r="145">
          <cell r="C145">
            <v>12</v>
          </cell>
        </row>
        <row r="146">
          <cell r="C146">
            <v>53.501750000000001</v>
          </cell>
        </row>
        <row r="147">
          <cell r="C147">
            <v>31</v>
          </cell>
        </row>
        <row r="149">
          <cell r="C149">
            <v>0</v>
          </cell>
        </row>
        <row r="150">
          <cell r="C150">
            <v>500</v>
          </cell>
        </row>
        <row r="151">
          <cell r="C151">
            <v>12</v>
          </cell>
        </row>
        <row r="153">
          <cell r="C153" t="str">
            <v/>
          </cell>
        </row>
        <row r="154">
          <cell r="C154" t="str">
            <v/>
          </cell>
        </row>
        <row r="155">
          <cell r="C155" t="str">
            <v/>
          </cell>
        </row>
        <row r="156">
          <cell r="C156" t="str">
            <v/>
          </cell>
        </row>
        <row r="157">
          <cell r="C157" t="str">
            <v/>
          </cell>
        </row>
        <row r="158">
          <cell r="C158" t="str">
            <v/>
          </cell>
        </row>
        <row r="159">
          <cell r="C159">
            <v>265</v>
          </cell>
        </row>
        <row r="160">
          <cell r="C160" t="str">
            <v>Rate</v>
          </cell>
        </row>
        <row r="161">
          <cell r="C161">
            <v>0</v>
          </cell>
        </row>
        <row r="162">
          <cell r="C162">
            <v>0</v>
          </cell>
        </row>
        <row r="164">
          <cell r="C164">
            <v>0.88996000000000008</v>
          </cell>
        </row>
        <row r="165">
          <cell r="C165">
            <v>70.5</v>
          </cell>
        </row>
        <row r="166">
          <cell r="C166">
            <v>13</v>
          </cell>
        </row>
        <row r="167">
          <cell r="C167">
            <v>3</v>
          </cell>
        </row>
        <row r="169">
          <cell r="C169">
            <v>9</v>
          </cell>
        </row>
        <row r="170">
          <cell r="C170">
            <v>25</v>
          </cell>
        </row>
        <row r="172">
          <cell r="C172">
            <v>0.23580000000000001</v>
          </cell>
        </row>
        <row r="173">
          <cell r="C173">
            <v>0.23580000000000001</v>
          </cell>
        </row>
        <row r="174">
          <cell r="C174">
            <v>0.23800000000000002</v>
          </cell>
        </row>
        <row r="175">
          <cell r="C175">
            <v>1.8</v>
          </cell>
        </row>
        <row r="176">
          <cell r="C176">
            <v>3.6520000000000006</v>
          </cell>
        </row>
        <row r="177">
          <cell r="C177">
            <v>3.6520000000000006</v>
          </cell>
        </row>
        <row r="178">
          <cell r="C178">
            <v>3.6520000000000006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10</v>
          </cell>
        </row>
        <row r="183">
          <cell r="C183">
            <v>12</v>
          </cell>
        </row>
        <row r="184">
          <cell r="C184">
            <v>0.2</v>
          </cell>
        </row>
        <row r="185">
          <cell r="C185">
            <v>4.4047801440171588</v>
          </cell>
        </row>
        <row r="186">
          <cell r="C186">
            <v>25</v>
          </cell>
        </row>
        <row r="188">
          <cell r="C188">
            <v>0</v>
          </cell>
        </row>
        <row r="189">
          <cell r="C189">
            <v>4.5</v>
          </cell>
        </row>
        <row r="190">
          <cell r="C190">
            <v>1.3320000000000001</v>
          </cell>
        </row>
        <row r="191">
          <cell r="C191">
            <v>12</v>
          </cell>
        </row>
        <row r="193">
          <cell r="C193">
            <v>0</v>
          </cell>
        </row>
        <row r="194">
          <cell r="C194">
            <v>500</v>
          </cell>
        </row>
        <row r="195">
          <cell r="C195">
            <v>12</v>
          </cell>
        </row>
        <row r="196">
          <cell r="C196">
            <v>53.501750000000001</v>
          </cell>
        </row>
        <row r="197">
          <cell r="C197">
            <v>31</v>
          </cell>
        </row>
        <row r="199">
          <cell r="C199">
            <v>0</v>
          </cell>
        </row>
        <row r="200">
          <cell r="C200">
            <v>500</v>
          </cell>
        </row>
        <row r="201">
          <cell r="C201">
            <v>12</v>
          </cell>
        </row>
        <row r="203">
          <cell r="C203" t="str">
            <v/>
          </cell>
        </row>
        <row r="204">
          <cell r="C204" t="str">
            <v/>
          </cell>
        </row>
        <row r="205">
          <cell r="C205" t="str">
            <v/>
          </cell>
        </row>
        <row r="206">
          <cell r="C206" t="str">
            <v/>
          </cell>
        </row>
        <row r="207">
          <cell r="C207">
            <v>10100</v>
          </cell>
        </row>
        <row r="208">
          <cell r="C208" t="str">
            <v>Rate</v>
          </cell>
        </row>
        <row r="209">
          <cell r="C209">
            <v>0</v>
          </cell>
        </row>
        <row r="210">
          <cell r="C210">
            <v>0</v>
          </cell>
        </row>
        <row r="212">
          <cell r="C212">
            <v>1.33494</v>
          </cell>
        </row>
        <row r="213">
          <cell r="C213">
            <v>70.5</v>
          </cell>
        </row>
        <row r="214">
          <cell r="C214">
            <v>13</v>
          </cell>
        </row>
        <row r="215">
          <cell r="C215">
            <v>3</v>
          </cell>
        </row>
        <row r="217">
          <cell r="C217">
            <v>9</v>
          </cell>
        </row>
        <row r="218">
          <cell r="C218">
            <v>25</v>
          </cell>
        </row>
        <row r="220">
          <cell r="C220">
            <v>0.23580000000000001</v>
          </cell>
        </row>
        <row r="221">
          <cell r="C221">
            <v>0.23580000000000001</v>
          </cell>
        </row>
        <row r="222">
          <cell r="C222">
            <v>0.29049999999999998</v>
          </cell>
        </row>
        <row r="223">
          <cell r="C223">
            <v>1.8</v>
          </cell>
        </row>
        <row r="224">
          <cell r="C224">
            <v>5.4779999999999998</v>
          </cell>
        </row>
        <row r="225">
          <cell r="C225">
            <v>5.4779999999999998</v>
          </cell>
        </row>
        <row r="226">
          <cell r="C226">
            <v>5.4779999999999998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10</v>
          </cell>
        </row>
        <row r="231">
          <cell r="C231">
            <v>12</v>
          </cell>
        </row>
        <row r="232">
          <cell r="C232">
            <v>0.2</v>
          </cell>
        </row>
        <row r="233">
          <cell r="C233">
            <v>4.4047801440171588</v>
          </cell>
        </row>
        <row r="234">
          <cell r="C234">
            <v>25</v>
          </cell>
        </row>
        <row r="236">
          <cell r="C236">
            <v>0</v>
          </cell>
        </row>
        <row r="237">
          <cell r="C237">
            <v>4.5</v>
          </cell>
        </row>
        <row r="238">
          <cell r="C238">
            <v>1.3320000000000001</v>
          </cell>
        </row>
        <row r="239">
          <cell r="C239">
            <v>12</v>
          </cell>
        </row>
        <row r="241">
          <cell r="C241">
            <v>0</v>
          </cell>
        </row>
        <row r="242">
          <cell r="C242">
            <v>500</v>
          </cell>
        </row>
        <row r="243">
          <cell r="C243">
            <v>12</v>
          </cell>
        </row>
        <row r="244">
          <cell r="C244">
            <v>53.501750000000001</v>
          </cell>
        </row>
        <row r="245">
          <cell r="C245">
            <v>31</v>
          </cell>
        </row>
        <row r="247">
          <cell r="C247">
            <v>0</v>
          </cell>
        </row>
        <row r="248">
          <cell r="C248">
            <v>500</v>
          </cell>
        </row>
        <row r="249">
          <cell r="C249">
            <v>12</v>
          </cell>
        </row>
        <row r="251">
          <cell r="C251" t="str">
            <v/>
          </cell>
        </row>
        <row r="252">
          <cell r="C252" t="str">
            <v/>
          </cell>
        </row>
        <row r="253">
          <cell r="C253" t="str">
            <v/>
          </cell>
        </row>
        <row r="254">
          <cell r="C254" t="str">
            <v/>
          </cell>
        </row>
        <row r="255">
          <cell r="C255">
            <v>19700</v>
          </cell>
        </row>
        <row r="256">
          <cell r="C256" t="str">
            <v>Rate</v>
          </cell>
        </row>
        <row r="257">
          <cell r="C257">
            <v>0</v>
          </cell>
        </row>
        <row r="258">
          <cell r="C258">
            <v>0</v>
          </cell>
        </row>
        <row r="260">
          <cell r="C260">
            <v>1.58992</v>
          </cell>
        </row>
        <row r="261">
          <cell r="C261">
            <v>70.5</v>
          </cell>
        </row>
        <row r="262">
          <cell r="C262">
            <v>13</v>
          </cell>
        </row>
        <row r="263">
          <cell r="C263">
            <v>3</v>
          </cell>
        </row>
        <row r="265">
          <cell r="C265">
            <v>9</v>
          </cell>
        </row>
        <row r="266">
          <cell r="C266">
            <v>25</v>
          </cell>
        </row>
        <row r="268">
          <cell r="C268">
            <v>0.23580000000000001</v>
          </cell>
        </row>
        <row r="269">
          <cell r="C269">
            <v>0.23580000000000001</v>
          </cell>
        </row>
        <row r="270">
          <cell r="C270">
            <v>0.30630000000000002</v>
          </cell>
        </row>
        <row r="271">
          <cell r="C271">
            <v>1.8</v>
          </cell>
        </row>
        <row r="272">
          <cell r="C272">
            <v>7.3040000000000012</v>
          </cell>
        </row>
        <row r="273">
          <cell r="C273">
            <v>7.3040000000000012</v>
          </cell>
        </row>
        <row r="274">
          <cell r="C274">
            <v>7.3040000000000012</v>
          </cell>
        </row>
        <row r="276">
          <cell r="C276">
            <v>0</v>
          </cell>
        </row>
        <row r="277">
          <cell r="C277">
            <v>0</v>
          </cell>
        </row>
        <row r="278">
          <cell r="C278">
            <v>10</v>
          </cell>
        </row>
        <row r="279">
          <cell r="C279">
            <v>12</v>
          </cell>
        </row>
        <row r="280">
          <cell r="C280">
            <v>0.2</v>
          </cell>
        </row>
        <row r="281">
          <cell r="C281">
            <v>4.4047801440171588</v>
          </cell>
        </row>
        <row r="282">
          <cell r="C282">
            <v>25</v>
          </cell>
        </row>
        <row r="284">
          <cell r="C284">
            <v>0</v>
          </cell>
        </row>
        <row r="285">
          <cell r="C285">
            <v>4.5</v>
          </cell>
        </row>
        <row r="286">
          <cell r="C286">
            <v>1.3320000000000001</v>
          </cell>
        </row>
        <row r="287">
          <cell r="C287">
            <v>12</v>
          </cell>
        </row>
        <row r="289">
          <cell r="C289">
            <v>0</v>
          </cell>
        </row>
        <row r="290">
          <cell r="C290">
            <v>500</v>
          </cell>
        </row>
        <row r="291">
          <cell r="C291">
            <v>12</v>
          </cell>
        </row>
        <row r="292">
          <cell r="C292">
            <v>53.501750000000001</v>
          </cell>
        </row>
        <row r="293">
          <cell r="C293">
            <v>31</v>
          </cell>
        </row>
        <row r="295">
          <cell r="C295">
            <v>0</v>
          </cell>
        </row>
        <row r="296">
          <cell r="C296">
            <v>500</v>
          </cell>
        </row>
        <row r="297">
          <cell r="C297">
            <v>12</v>
          </cell>
        </row>
        <row r="299">
          <cell r="C299" t="str">
            <v/>
          </cell>
        </row>
        <row r="300">
          <cell r="C300" t="str">
            <v/>
          </cell>
        </row>
        <row r="301">
          <cell r="C301" t="str">
            <v/>
          </cell>
        </row>
        <row r="302">
          <cell r="C302" t="str">
            <v/>
          </cell>
        </row>
        <row r="303">
          <cell r="C303" t="str">
            <v/>
          </cell>
        </row>
        <row r="304">
          <cell r="C304" t="str">
            <v/>
          </cell>
        </row>
        <row r="305">
          <cell r="C305">
            <v>40</v>
          </cell>
        </row>
        <row r="306">
          <cell r="C306" t="str">
            <v>Rate</v>
          </cell>
        </row>
        <row r="307">
          <cell r="C307">
            <v>0</v>
          </cell>
        </row>
        <row r="308">
          <cell r="C308">
            <v>56.5</v>
          </cell>
        </row>
        <row r="309">
          <cell r="C309">
            <v>1.43</v>
          </cell>
        </row>
        <row r="310">
          <cell r="C310">
            <v>2.1190095238095239</v>
          </cell>
        </row>
        <row r="311">
          <cell r="C311">
            <v>1.71</v>
          </cell>
        </row>
        <row r="313">
          <cell r="C313">
            <v>0</v>
          </cell>
        </row>
        <row r="314">
          <cell r="C314">
            <v>500</v>
          </cell>
        </row>
        <row r="315">
          <cell r="C315">
            <v>850</v>
          </cell>
        </row>
        <row r="316">
          <cell r="C316">
            <v>0.04</v>
          </cell>
        </row>
        <row r="317">
          <cell r="C317">
            <v>1.59</v>
          </cell>
        </row>
        <row r="318">
          <cell r="C318">
            <v>0</v>
          </cell>
        </row>
        <row r="321">
          <cell r="C321" t="str">
            <v/>
          </cell>
        </row>
        <row r="322">
          <cell r="C322" t="str">
            <v/>
          </cell>
        </row>
        <row r="323">
          <cell r="C323" t="str">
            <v/>
          </cell>
        </row>
        <row r="324">
          <cell r="C324" t="str">
            <v/>
          </cell>
        </row>
        <row r="325">
          <cell r="C325">
            <v>1200</v>
          </cell>
        </row>
        <row r="326">
          <cell r="C326" t="str">
            <v>Rate</v>
          </cell>
        </row>
        <row r="327">
          <cell r="C327">
            <v>0</v>
          </cell>
        </row>
        <row r="328">
          <cell r="C328">
            <v>56.5</v>
          </cell>
        </row>
        <row r="329">
          <cell r="C329">
            <v>1.43</v>
          </cell>
        </row>
        <row r="330">
          <cell r="C330">
            <v>2.1190095238095239</v>
          </cell>
        </row>
        <row r="331">
          <cell r="C331">
            <v>1.71</v>
          </cell>
        </row>
        <row r="333">
          <cell r="C333">
            <v>0</v>
          </cell>
        </row>
        <row r="334">
          <cell r="C334">
            <v>500</v>
          </cell>
        </row>
        <row r="335">
          <cell r="C335">
            <v>850</v>
          </cell>
        </row>
        <row r="336">
          <cell r="C336">
            <v>0.04</v>
          </cell>
        </row>
        <row r="337">
          <cell r="C337">
            <v>1.59</v>
          </cell>
        </row>
        <row r="338">
          <cell r="C338">
            <v>0</v>
          </cell>
        </row>
        <row r="341">
          <cell r="C341" t="str">
            <v/>
          </cell>
        </row>
        <row r="342">
          <cell r="C342" t="str">
            <v/>
          </cell>
        </row>
        <row r="343">
          <cell r="C343" t="str">
            <v/>
          </cell>
        </row>
        <row r="344">
          <cell r="C344" t="str">
            <v/>
          </cell>
        </row>
        <row r="345">
          <cell r="C345">
            <v>50</v>
          </cell>
        </row>
        <row r="346">
          <cell r="C346" t="str">
            <v>Rate</v>
          </cell>
        </row>
        <row r="347">
          <cell r="C347">
            <v>0</v>
          </cell>
        </row>
        <row r="348">
          <cell r="C348">
            <v>56.5</v>
          </cell>
        </row>
        <row r="349">
          <cell r="C349">
            <v>1.43</v>
          </cell>
        </row>
        <row r="350">
          <cell r="C350">
            <v>2.1190095238095239</v>
          </cell>
        </row>
        <row r="351">
          <cell r="C351">
            <v>1.71</v>
          </cell>
        </row>
        <row r="353">
          <cell r="C353">
            <v>0</v>
          </cell>
        </row>
        <row r="354">
          <cell r="C354">
            <v>500</v>
          </cell>
        </row>
        <row r="355">
          <cell r="C355">
            <v>850</v>
          </cell>
        </row>
        <row r="356">
          <cell r="C356">
            <v>0.04</v>
          </cell>
        </row>
        <row r="357">
          <cell r="C357">
            <v>1.59</v>
          </cell>
        </row>
        <row r="358">
          <cell r="C358">
            <v>0</v>
          </cell>
        </row>
        <row r="361">
          <cell r="C361" t="str">
            <v/>
          </cell>
        </row>
        <row r="362">
          <cell r="C362" t="str">
            <v/>
          </cell>
        </row>
        <row r="363">
          <cell r="C363" t="str">
            <v/>
          </cell>
        </row>
        <row r="364">
          <cell r="C364" t="str">
            <v/>
          </cell>
        </row>
        <row r="365">
          <cell r="C365">
            <v>100</v>
          </cell>
        </row>
        <row r="366">
          <cell r="C366" t="str">
            <v>Rate</v>
          </cell>
        </row>
        <row r="367">
          <cell r="C367">
            <v>0</v>
          </cell>
        </row>
        <row r="368">
          <cell r="C368">
            <v>56.5</v>
          </cell>
        </row>
        <row r="369">
          <cell r="C369">
            <v>1.43</v>
          </cell>
        </row>
        <row r="370">
          <cell r="C370">
            <v>2.1190095238095239</v>
          </cell>
        </row>
        <row r="371">
          <cell r="C371">
            <v>1.71</v>
          </cell>
        </row>
        <row r="373">
          <cell r="C373">
            <v>0</v>
          </cell>
        </row>
        <row r="374">
          <cell r="C374">
            <v>500</v>
          </cell>
        </row>
        <row r="375">
          <cell r="C375">
            <v>850</v>
          </cell>
        </row>
        <row r="376">
          <cell r="C376">
            <v>0.04</v>
          </cell>
        </row>
        <row r="377">
          <cell r="C377">
            <v>1.59</v>
          </cell>
        </row>
        <row r="378">
          <cell r="C378">
            <v>0</v>
          </cell>
        </row>
        <row r="381">
          <cell r="C381" t="str">
            <v/>
          </cell>
        </row>
        <row r="382">
          <cell r="C382" t="str">
            <v/>
          </cell>
        </row>
        <row r="383">
          <cell r="C383" t="str">
            <v/>
          </cell>
        </row>
        <row r="384">
          <cell r="C384" t="str">
            <v/>
          </cell>
        </row>
        <row r="385">
          <cell r="C385">
            <v>150</v>
          </cell>
        </row>
        <row r="386">
          <cell r="C386" t="str">
            <v>Rate</v>
          </cell>
        </row>
        <row r="387">
          <cell r="C387">
            <v>0</v>
          </cell>
        </row>
        <row r="388">
          <cell r="C388">
            <v>56.5</v>
          </cell>
        </row>
        <row r="389">
          <cell r="C389">
            <v>1.43</v>
          </cell>
        </row>
        <row r="390">
          <cell r="C390">
            <v>2.1190095238095239</v>
          </cell>
        </row>
        <row r="391">
          <cell r="C391">
            <v>1.71</v>
          </cell>
        </row>
        <row r="393">
          <cell r="C393">
            <v>0</v>
          </cell>
        </row>
        <row r="394">
          <cell r="C394">
            <v>500</v>
          </cell>
        </row>
        <row r="395">
          <cell r="C395">
            <v>850</v>
          </cell>
        </row>
        <row r="396">
          <cell r="C396">
            <v>0.04</v>
          </cell>
        </row>
        <row r="397">
          <cell r="C397">
            <v>1.59</v>
          </cell>
        </row>
        <row r="398">
          <cell r="C398">
            <v>0</v>
          </cell>
        </row>
        <row r="401">
          <cell r="C401" t="str">
            <v/>
          </cell>
        </row>
        <row r="402">
          <cell r="C402" t="str">
            <v/>
          </cell>
        </row>
        <row r="403">
          <cell r="C403" t="str">
            <v/>
          </cell>
        </row>
        <row r="404">
          <cell r="C404" t="str">
            <v/>
          </cell>
        </row>
        <row r="405">
          <cell r="C405">
            <v>10</v>
          </cell>
        </row>
        <row r="406">
          <cell r="C406" t="str">
            <v>Rate</v>
          </cell>
        </row>
        <row r="407">
          <cell r="C407">
            <v>0</v>
          </cell>
        </row>
        <row r="408">
          <cell r="C408">
            <v>56.5</v>
          </cell>
        </row>
        <row r="409">
          <cell r="C409">
            <v>1.43</v>
          </cell>
        </row>
        <row r="410">
          <cell r="C410">
            <v>2.1190095238095239</v>
          </cell>
        </row>
        <row r="411">
          <cell r="C411">
            <v>1.71</v>
          </cell>
        </row>
        <row r="413">
          <cell r="C413">
            <v>0</v>
          </cell>
        </row>
        <row r="414">
          <cell r="C414">
            <v>500</v>
          </cell>
        </row>
        <row r="415">
          <cell r="C415">
            <v>850</v>
          </cell>
        </row>
        <row r="416">
          <cell r="C416">
            <v>0.04</v>
          </cell>
        </row>
        <row r="417">
          <cell r="C417">
            <v>1.59</v>
          </cell>
        </row>
        <row r="418">
          <cell r="C418">
            <v>0</v>
          </cell>
        </row>
        <row r="421">
          <cell r="C421" t="str">
            <v/>
          </cell>
        </row>
        <row r="422">
          <cell r="C422" t="str">
            <v/>
          </cell>
        </row>
        <row r="423">
          <cell r="C423" t="str">
            <v/>
          </cell>
        </row>
        <row r="424">
          <cell r="C424" t="str">
            <v/>
          </cell>
        </row>
        <row r="425">
          <cell r="C425">
            <v>55</v>
          </cell>
        </row>
        <row r="426">
          <cell r="C426" t="str">
            <v>Rate</v>
          </cell>
        </row>
        <row r="427">
          <cell r="C427">
            <v>0</v>
          </cell>
        </row>
        <row r="428">
          <cell r="C428">
            <v>56.5</v>
          </cell>
        </row>
        <row r="429">
          <cell r="C429">
            <v>1.43</v>
          </cell>
        </row>
        <row r="430">
          <cell r="C430">
            <v>2.1190095238095239</v>
          </cell>
        </row>
        <row r="431">
          <cell r="C431">
            <v>1.71</v>
          </cell>
        </row>
        <row r="433">
          <cell r="C433">
            <v>0</v>
          </cell>
        </row>
        <row r="434">
          <cell r="C434">
            <v>500</v>
          </cell>
        </row>
        <row r="435">
          <cell r="C435">
            <v>850</v>
          </cell>
        </row>
        <row r="436">
          <cell r="C436">
            <v>0.04</v>
          </cell>
        </row>
        <row r="437">
          <cell r="C437">
            <v>1.59</v>
          </cell>
        </row>
        <row r="438">
          <cell r="C438">
            <v>0</v>
          </cell>
        </row>
        <row r="441">
          <cell r="C441" t="str">
            <v/>
          </cell>
        </row>
        <row r="442">
          <cell r="C442" t="str">
            <v/>
          </cell>
        </row>
        <row r="443">
          <cell r="C443" t="str">
            <v/>
          </cell>
        </row>
        <row r="444">
          <cell r="C444" t="str">
            <v/>
          </cell>
        </row>
        <row r="445">
          <cell r="C445">
            <v>60</v>
          </cell>
        </row>
        <row r="446">
          <cell r="C446" t="str">
            <v>Rate</v>
          </cell>
        </row>
        <row r="447">
          <cell r="C447">
            <v>0</v>
          </cell>
        </row>
        <row r="448">
          <cell r="C448">
            <v>56.5</v>
          </cell>
        </row>
        <row r="449">
          <cell r="C449">
            <v>1.43</v>
          </cell>
        </row>
        <row r="450">
          <cell r="C450">
            <v>2.1190095238095239</v>
          </cell>
        </row>
        <row r="451">
          <cell r="C451">
            <v>1.71</v>
          </cell>
        </row>
        <row r="453">
          <cell r="C453">
            <v>0</v>
          </cell>
        </row>
        <row r="454">
          <cell r="C454">
            <v>500</v>
          </cell>
        </row>
        <row r="455">
          <cell r="C455">
            <v>850</v>
          </cell>
        </row>
        <row r="456">
          <cell r="C456">
            <v>0.04</v>
          </cell>
        </row>
        <row r="457">
          <cell r="C457">
            <v>1.59</v>
          </cell>
        </row>
        <row r="458">
          <cell r="C458">
            <v>0</v>
          </cell>
        </row>
        <row r="461">
          <cell r="C461" t="str">
            <v/>
          </cell>
        </row>
        <row r="462">
          <cell r="C462" t="str">
            <v/>
          </cell>
        </row>
        <row r="463">
          <cell r="C463" t="str">
            <v/>
          </cell>
        </row>
        <row r="464">
          <cell r="C464" t="str">
            <v/>
          </cell>
        </row>
        <row r="465">
          <cell r="C465" t="str">
            <v/>
          </cell>
        </row>
        <row r="466">
          <cell r="C466" t="str">
            <v/>
          </cell>
        </row>
        <row r="467">
          <cell r="C467" t="str">
            <v/>
          </cell>
        </row>
        <row r="468">
          <cell r="C468">
            <v>4000</v>
          </cell>
        </row>
        <row r="469">
          <cell r="C469" t="str">
            <v>Rate</v>
          </cell>
        </row>
        <row r="470">
          <cell r="C470">
            <v>0</v>
          </cell>
        </row>
        <row r="471">
          <cell r="C471">
            <v>3000</v>
          </cell>
        </row>
        <row r="472">
          <cell r="C472">
            <v>2.85</v>
          </cell>
        </row>
        <row r="473">
          <cell r="C473">
            <v>0.15</v>
          </cell>
        </row>
        <row r="474">
          <cell r="C474">
            <v>34</v>
          </cell>
        </row>
        <row r="475">
          <cell r="C475">
            <v>9</v>
          </cell>
        </row>
        <row r="476">
          <cell r="C476">
            <v>4</v>
          </cell>
        </row>
        <row r="478">
          <cell r="C478">
            <v>0.12</v>
          </cell>
        </row>
        <row r="479">
          <cell r="C479">
            <v>10</v>
          </cell>
        </row>
        <row r="480">
          <cell r="C480">
            <v>25</v>
          </cell>
        </row>
        <row r="482">
          <cell r="C482">
            <v>1.04</v>
          </cell>
        </row>
        <row r="483">
          <cell r="C483">
            <v>9</v>
          </cell>
        </row>
        <row r="485">
          <cell r="C485">
            <v>0</v>
          </cell>
        </row>
        <row r="486">
          <cell r="C486">
            <v>25.152000000000001</v>
          </cell>
        </row>
        <row r="487">
          <cell r="C487">
            <v>1.5</v>
          </cell>
        </row>
        <row r="488">
          <cell r="C488">
            <v>25</v>
          </cell>
        </row>
        <row r="491">
          <cell r="C491" t="str">
            <v/>
          </cell>
        </row>
        <row r="492">
          <cell r="C492" t="str">
            <v/>
          </cell>
        </row>
        <row r="493">
          <cell r="C493" t="str">
            <v/>
          </cell>
        </row>
        <row r="494">
          <cell r="C494" t="str">
            <v/>
          </cell>
        </row>
        <row r="495">
          <cell r="C495" t="str">
            <v/>
          </cell>
        </row>
        <row r="496">
          <cell r="C496" t="str">
            <v/>
          </cell>
        </row>
        <row r="497">
          <cell r="C497">
            <v>330</v>
          </cell>
        </row>
        <row r="498">
          <cell r="C498" t="str">
            <v>Rate</v>
          </cell>
        </row>
        <row r="499">
          <cell r="C499">
            <v>0</v>
          </cell>
        </row>
        <row r="500">
          <cell r="C500">
            <v>3000</v>
          </cell>
        </row>
        <row r="501">
          <cell r="C501">
            <v>1.25</v>
          </cell>
        </row>
        <row r="502">
          <cell r="C502">
            <v>70.5</v>
          </cell>
        </row>
        <row r="503">
          <cell r="C503">
            <v>13</v>
          </cell>
        </row>
        <row r="504">
          <cell r="C504">
            <v>0.6</v>
          </cell>
        </row>
        <row r="505">
          <cell r="C505">
            <v>170</v>
          </cell>
        </row>
        <row r="506">
          <cell r="C506">
            <v>9</v>
          </cell>
        </row>
        <row r="507">
          <cell r="C507">
            <v>25</v>
          </cell>
        </row>
        <row r="509">
          <cell r="C509">
            <v>2.85</v>
          </cell>
        </row>
        <row r="510">
          <cell r="C510">
            <v>0.1</v>
          </cell>
        </row>
        <row r="511">
          <cell r="C511">
            <v>29</v>
          </cell>
        </row>
        <row r="514">
          <cell r="C514" t="str">
            <v/>
          </cell>
        </row>
        <row r="515">
          <cell r="C515" t="str">
            <v/>
          </cell>
        </row>
        <row r="516">
          <cell r="C516" t="str">
            <v/>
          </cell>
        </row>
        <row r="517">
          <cell r="C517" t="str">
            <v/>
          </cell>
        </row>
        <row r="518">
          <cell r="C518">
            <v>500</v>
          </cell>
        </row>
        <row r="519">
          <cell r="C519" t="str">
            <v>Rate</v>
          </cell>
        </row>
        <row r="520">
          <cell r="C520">
            <v>0</v>
          </cell>
        </row>
        <row r="521">
          <cell r="C521">
            <v>3000</v>
          </cell>
        </row>
        <row r="522">
          <cell r="C522">
            <v>1.25</v>
          </cell>
        </row>
        <row r="523">
          <cell r="C523">
            <v>70.5</v>
          </cell>
        </row>
        <row r="524">
          <cell r="C524">
            <v>13</v>
          </cell>
        </row>
        <row r="525">
          <cell r="C525">
            <v>0.6</v>
          </cell>
        </row>
        <row r="526">
          <cell r="C526">
            <v>170</v>
          </cell>
        </row>
        <row r="527">
          <cell r="C527">
            <v>9</v>
          </cell>
        </row>
        <row r="528">
          <cell r="C528">
            <v>25</v>
          </cell>
        </row>
        <row r="530">
          <cell r="C530">
            <v>2.85</v>
          </cell>
        </row>
        <row r="531">
          <cell r="C531">
            <v>0.1</v>
          </cell>
        </row>
        <row r="532">
          <cell r="C532">
            <v>29</v>
          </cell>
        </row>
        <row r="535">
          <cell r="C535" t="str">
            <v/>
          </cell>
        </row>
        <row r="536">
          <cell r="C536" t="str">
            <v/>
          </cell>
        </row>
        <row r="537">
          <cell r="C537" t="str">
            <v/>
          </cell>
        </row>
        <row r="538">
          <cell r="C538" t="str">
            <v/>
          </cell>
        </row>
        <row r="539">
          <cell r="C539">
            <v>50</v>
          </cell>
        </row>
        <row r="540">
          <cell r="C540" t="str">
            <v>Rate</v>
          </cell>
        </row>
        <row r="541">
          <cell r="C541">
            <v>0</v>
          </cell>
        </row>
        <row r="542">
          <cell r="C542">
            <v>3000</v>
          </cell>
        </row>
        <row r="543">
          <cell r="C543">
            <v>1.25</v>
          </cell>
        </row>
        <row r="544">
          <cell r="C544">
            <v>70.5</v>
          </cell>
        </row>
        <row r="545">
          <cell r="C545">
            <v>13</v>
          </cell>
        </row>
        <row r="546">
          <cell r="C546">
            <v>0.6</v>
          </cell>
        </row>
        <row r="547">
          <cell r="C547">
            <v>170</v>
          </cell>
        </row>
        <row r="548">
          <cell r="C548">
            <v>9</v>
          </cell>
        </row>
        <row r="549">
          <cell r="C549">
            <v>25</v>
          </cell>
        </row>
        <row r="551">
          <cell r="C551">
            <v>2.85</v>
          </cell>
        </row>
        <row r="552">
          <cell r="C552">
            <v>0.1</v>
          </cell>
        </row>
        <row r="553">
          <cell r="C553">
            <v>29</v>
          </cell>
        </row>
        <row r="556">
          <cell r="C556" t="str">
            <v/>
          </cell>
        </row>
        <row r="557">
          <cell r="C557" t="str">
            <v/>
          </cell>
        </row>
        <row r="558">
          <cell r="C558" t="str">
            <v/>
          </cell>
        </row>
        <row r="559">
          <cell r="C559" t="str">
            <v/>
          </cell>
        </row>
        <row r="560">
          <cell r="C560">
            <v>40</v>
          </cell>
        </row>
        <row r="561">
          <cell r="C561" t="str">
            <v>Rate</v>
          </cell>
        </row>
        <row r="562">
          <cell r="C562">
            <v>0</v>
          </cell>
        </row>
        <row r="563">
          <cell r="C563">
            <v>3000</v>
          </cell>
        </row>
        <row r="564">
          <cell r="C564">
            <v>1.25</v>
          </cell>
        </row>
        <row r="565">
          <cell r="C565">
            <v>70.5</v>
          </cell>
        </row>
        <row r="566">
          <cell r="C566">
            <v>13</v>
          </cell>
        </row>
        <row r="567">
          <cell r="C567">
            <v>0.6</v>
          </cell>
        </row>
        <row r="568">
          <cell r="C568">
            <v>170</v>
          </cell>
        </row>
        <row r="569">
          <cell r="C569">
            <v>9</v>
          </cell>
        </row>
        <row r="570">
          <cell r="C570">
            <v>25</v>
          </cell>
        </row>
        <row r="572">
          <cell r="C572">
            <v>2.85</v>
          </cell>
        </row>
        <row r="573">
          <cell r="C573">
            <v>0.1</v>
          </cell>
        </row>
        <row r="574">
          <cell r="C574">
            <v>29</v>
          </cell>
        </row>
        <row r="577">
          <cell r="C577" t="str">
            <v/>
          </cell>
        </row>
        <row r="578">
          <cell r="C578" t="str">
            <v/>
          </cell>
        </row>
        <row r="579">
          <cell r="C579" t="str">
            <v/>
          </cell>
        </row>
        <row r="580">
          <cell r="C580" t="str">
            <v/>
          </cell>
        </row>
        <row r="581">
          <cell r="C581" t="str">
            <v/>
          </cell>
        </row>
        <row r="582">
          <cell r="C582" t="str">
            <v/>
          </cell>
        </row>
        <row r="583">
          <cell r="C583">
            <v>60</v>
          </cell>
        </row>
        <row r="584">
          <cell r="C584" t="str">
            <v>Rate</v>
          </cell>
        </row>
        <row r="585">
          <cell r="C585">
            <v>0</v>
          </cell>
        </row>
        <row r="586">
          <cell r="C586">
            <v>3000</v>
          </cell>
        </row>
        <row r="587">
          <cell r="C587">
            <v>1.25</v>
          </cell>
        </row>
        <row r="588">
          <cell r="C588">
            <v>70.5</v>
          </cell>
        </row>
        <row r="589">
          <cell r="C589">
            <v>13</v>
          </cell>
        </row>
        <row r="590">
          <cell r="C590">
            <v>0.6</v>
          </cell>
        </row>
        <row r="591">
          <cell r="C591">
            <v>170</v>
          </cell>
        </row>
        <row r="592">
          <cell r="C592">
            <v>9</v>
          </cell>
        </row>
        <row r="593">
          <cell r="C593">
            <v>25</v>
          </cell>
        </row>
        <row r="595">
          <cell r="C595">
            <v>2.85</v>
          </cell>
        </row>
        <row r="596">
          <cell r="C596">
            <v>0.1</v>
          </cell>
        </row>
        <row r="597">
          <cell r="C597">
            <v>29</v>
          </cell>
        </row>
        <row r="600">
          <cell r="C600" t="str">
            <v/>
          </cell>
        </row>
        <row r="601">
          <cell r="C601" t="str">
            <v/>
          </cell>
        </row>
        <row r="602">
          <cell r="C602" t="str">
            <v/>
          </cell>
        </row>
        <row r="603">
          <cell r="C603" t="str">
            <v/>
          </cell>
        </row>
        <row r="604">
          <cell r="C604">
            <v>20</v>
          </cell>
        </row>
        <row r="605">
          <cell r="C605" t="str">
            <v>Rate</v>
          </cell>
        </row>
        <row r="606">
          <cell r="C606">
            <v>0</v>
          </cell>
        </row>
        <row r="607">
          <cell r="C607">
            <v>3000</v>
          </cell>
        </row>
        <row r="608">
          <cell r="C608">
            <v>1.25</v>
          </cell>
        </row>
        <row r="609">
          <cell r="C609">
            <v>70.5</v>
          </cell>
        </row>
        <row r="610">
          <cell r="C610">
            <v>13</v>
          </cell>
        </row>
        <row r="611">
          <cell r="C611">
            <v>0.6</v>
          </cell>
        </row>
        <row r="612">
          <cell r="C612">
            <v>170</v>
          </cell>
        </row>
        <row r="613">
          <cell r="C613">
            <v>9</v>
          </cell>
        </row>
        <row r="614">
          <cell r="C614">
            <v>25</v>
          </cell>
        </row>
        <row r="616">
          <cell r="C616">
            <v>2.85</v>
          </cell>
        </row>
        <row r="617">
          <cell r="C617">
            <v>0.1</v>
          </cell>
        </row>
        <row r="618">
          <cell r="C618">
            <v>29</v>
          </cell>
        </row>
        <row r="621">
          <cell r="C621" t="str">
            <v/>
          </cell>
        </row>
        <row r="622">
          <cell r="C622" t="str">
            <v/>
          </cell>
        </row>
        <row r="623">
          <cell r="C623" t="str">
            <v/>
          </cell>
        </row>
        <row r="624">
          <cell r="C624" t="str">
            <v/>
          </cell>
        </row>
        <row r="625">
          <cell r="C625">
            <v>20</v>
          </cell>
        </row>
        <row r="626">
          <cell r="C626" t="str">
            <v>Rate</v>
          </cell>
        </row>
        <row r="627">
          <cell r="C627">
            <v>0</v>
          </cell>
        </row>
        <row r="628">
          <cell r="C628">
            <v>3000</v>
          </cell>
        </row>
        <row r="629">
          <cell r="C629">
            <v>1.25</v>
          </cell>
        </row>
        <row r="630">
          <cell r="C630">
            <v>70.5</v>
          </cell>
        </row>
        <row r="631">
          <cell r="C631">
            <v>13</v>
          </cell>
        </row>
        <row r="632">
          <cell r="C632">
            <v>0.6</v>
          </cell>
        </row>
        <row r="633">
          <cell r="C633">
            <v>170</v>
          </cell>
        </row>
        <row r="634">
          <cell r="C634">
            <v>9</v>
          </cell>
        </row>
        <row r="635">
          <cell r="C635">
            <v>25</v>
          </cell>
        </row>
        <row r="637">
          <cell r="C637">
            <v>2.85</v>
          </cell>
        </row>
        <row r="638">
          <cell r="C638">
            <v>0.1</v>
          </cell>
        </row>
        <row r="639">
          <cell r="C639">
            <v>29</v>
          </cell>
        </row>
        <row r="642">
          <cell r="C642" t="str">
            <v/>
          </cell>
        </row>
        <row r="643">
          <cell r="C643" t="str">
            <v/>
          </cell>
        </row>
        <row r="644">
          <cell r="C644" t="str">
            <v/>
          </cell>
        </row>
        <row r="645">
          <cell r="C645" t="str">
            <v/>
          </cell>
        </row>
        <row r="646">
          <cell r="C646">
            <v>300</v>
          </cell>
        </row>
        <row r="647">
          <cell r="C647" t="str">
            <v>Rate</v>
          </cell>
        </row>
        <row r="648">
          <cell r="C648">
            <v>0</v>
          </cell>
        </row>
        <row r="649">
          <cell r="C649">
            <v>3000</v>
          </cell>
        </row>
        <row r="650">
          <cell r="C650">
            <v>1.25</v>
          </cell>
        </row>
        <row r="651">
          <cell r="C651">
            <v>70.5</v>
          </cell>
        </row>
        <row r="652">
          <cell r="C652">
            <v>13</v>
          </cell>
        </row>
        <row r="653">
          <cell r="C653">
            <v>0.6</v>
          </cell>
        </row>
        <row r="654">
          <cell r="C654">
            <v>170</v>
          </cell>
        </row>
        <row r="655">
          <cell r="C655">
            <v>9</v>
          </cell>
        </row>
        <row r="656">
          <cell r="C656">
            <v>25</v>
          </cell>
        </row>
        <row r="658">
          <cell r="C658">
            <v>2.85</v>
          </cell>
        </row>
        <row r="659">
          <cell r="C659">
            <v>0.1</v>
          </cell>
        </row>
        <row r="660">
          <cell r="C660">
            <v>29</v>
          </cell>
        </row>
        <row r="663">
          <cell r="C663" t="str">
            <v/>
          </cell>
        </row>
        <row r="664">
          <cell r="C664" t="str">
            <v/>
          </cell>
        </row>
        <row r="665">
          <cell r="C665" t="str">
            <v/>
          </cell>
        </row>
        <row r="666">
          <cell r="C666" t="str">
            <v/>
          </cell>
        </row>
        <row r="667">
          <cell r="C667" t="str">
            <v/>
          </cell>
        </row>
        <row r="668">
          <cell r="C668" t="str">
            <v/>
          </cell>
        </row>
        <row r="669">
          <cell r="C669">
            <v>450</v>
          </cell>
        </row>
        <row r="670">
          <cell r="C670" t="str">
            <v>Rate</v>
          </cell>
        </row>
        <row r="671">
          <cell r="C671">
            <v>0</v>
          </cell>
        </row>
        <row r="672">
          <cell r="C672">
            <v>3000</v>
          </cell>
        </row>
        <row r="673">
          <cell r="C673">
            <v>1.25</v>
          </cell>
        </row>
        <row r="674">
          <cell r="C674">
            <v>70.5</v>
          </cell>
        </row>
        <row r="675">
          <cell r="C675">
            <v>13</v>
          </cell>
        </row>
        <row r="676">
          <cell r="C676">
            <v>0.6</v>
          </cell>
        </row>
        <row r="677">
          <cell r="C677">
            <v>170</v>
          </cell>
        </row>
        <row r="678">
          <cell r="C678">
            <v>9</v>
          </cell>
        </row>
        <row r="679">
          <cell r="C679">
            <v>25</v>
          </cell>
        </row>
        <row r="681">
          <cell r="C681">
            <v>2.85</v>
          </cell>
        </row>
        <row r="682">
          <cell r="C682">
            <v>0.1</v>
          </cell>
        </row>
        <row r="683">
          <cell r="C683">
            <v>29</v>
          </cell>
        </row>
        <row r="686">
          <cell r="C686" t="str">
            <v/>
          </cell>
        </row>
        <row r="687">
          <cell r="C687" t="str">
            <v/>
          </cell>
        </row>
        <row r="688">
          <cell r="C688" t="str">
            <v/>
          </cell>
        </row>
        <row r="689">
          <cell r="C689" t="str">
            <v/>
          </cell>
        </row>
        <row r="690">
          <cell r="C690">
            <v>420</v>
          </cell>
        </row>
        <row r="691">
          <cell r="C691" t="str">
            <v>Rate</v>
          </cell>
        </row>
        <row r="692">
          <cell r="C692">
            <v>0</v>
          </cell>
        </row>
        <row r="693">
          <cell r="C693">
            <v>3000</v>
          </cell>
        </row>
        <row r="694">
          <cell r="C694">
            <v>1.25</v>
          </cell>
        </row>
        <row r="695">
          <cell r="C695">
            <v>70.5</v>
          </cell>
        </row>
        <row r="696">
          <cell r="C696">
            <v>13</v>
          </cell>
        </row>
        <row r="697">
          <cell r="C697">
            <v>0.6</v>
          </cell>
        </row>
        <row r="698">
          <cell r="C698">
            <v>170</v>
          </cell>
        </row>
        <row r="699">
          <cell r="C699">
            <v>9</v>
          </cell>
        </row>
        <row r="700">
          <cell r="C700">
            <v>25</v>
          </cell>
        </row>
        <row r="702">
          <cell r="C702">
            <v>2.85</v>
          </cell>
        </row>
        <row r="703">
          <cell r="C703">
            <v>0.1</v>
          </cell>
        </row>
        <row r="704">
          <cell r="C704">
            <v>29</v>
          </cell>
        </row>
        <row r="707">
          <cell r="C707" t="str">
            <v/>
          </cell>
        </row>
        <row r="708">
          <cell r="C708" t="str">
            <v/>
          </cell>
        </row>
        <row r="709">
          <cell r="C709" t="str">
            <v/>
          </cell>
        </row>
        <row r="710">
          <cell r="C710" t="str">
            <v/>
          </cell>
        </row>
        <row r="711">
          <cell r="C711">
            <v>75</v>
          </cell>
        </row>
        <row r="712">
          <cell r="C712" t="str">
            <v>Rate</v>
          </cell>
        </row>
        <row r="713">
          <cell r="C713">
            <v>0</v>
          </cell>
        </row>
        <row r="714">
          <cell r="C714">
            <v>3000</v>
          </cell>
        </row>
        <row r="715">
          <cell r="C715">
            <v>1.25</v>
          </cell>
        </row>
        <row r="716">
          <cell r="C716">
            <v>70.5</v>
          </cell>
        </row>
        <row r="717">
          <cell r="C717">
            <v>13</v>
          </cell>
        </row>
        <row r="718">
          <cell r="C718">
            <v>0.6</v>
          </cell>
        </row>
        <row r="719">
          <cell r="C719">
            <v>170</v>
          </cell>
        </row>
        <row r="720">
          <cell r="C720">
            <v>9</v>
          </cell>
        </row>
        <row r="721">
          <cell r="C721">
            <v>25</v>
          </cell>
        </row>
        <row r="723">
          <cell r="C723">
            <v>2.85</v>
          </cell>
        </row>
        <row r="724">
          <cell r="C724">
            <v>0.1</v>
          </cell>
        </row>
        <row r="725">
          <cell r="C725">
            <v>29</v>
          </cell>
        </row>
        <row r="728">
          <cell r="C728" t="str">
            <v/>
          </cell>
        </row>
        <row r="729">
          <cell r="C729" t="str">
            <v/>
          </cell>
        </row>
        <row r="730">
          <cell r="C730" t="str">
            <v/>
          </cell>
        </row>
        <row r="731">
          <cell r="C731" t="str">
            <v/>
          </cell>
        </row>
        <row r="732">
          <cell r="C732" t="str">
            <v/>
          </cell>
        </row>
        <row r="733">
          <cell r="C733" t="str">
            <v/>
          </cell>
        </row>
        <row r="734">
          <cell r="C734">
            <v>50</v>
          </cell>
        </row>
        <row r="735">
          <cell r="C735" t="str">
            <v>Rate</v>
          </cell>
        </row>
        <row r="736">
          <cell r="C736">
            <v>0</v>
          </cell>
        </row>
        <row r="737">
          <cell r="C737">
            <v>3000</v>
          </cell>
        </row>
        <row r="738">
          <cell r="C738">
            <v>1.25</v>
          </cell>
        </row>
        <row r="739">
          <cell r="C739">
            <v>70.5</v>
          </cell>
        </row>
        <row r="740">
          <cell r="C740">
            <v>13</v>
          </cell>
        </row>
        <row r="741">
          <cell r="C741">
            <v>0.6</v>
          </cell>
        </row>
        <row r="742">
          <cell r="C742">
            <v>170</v>
          </cell>
        </row>
        <row r="743">
          <cell r="C743">
            <v>9</v>
          </cell>
        </row>
        <row r="744">
          <cell r="C744">
            <v>25</v>
          </cell>
        </row>
        <row r="746">
          <cell r="C746">
            <v>2.85</v>
          </cell>
        </row>
        <row r="747">
          <cell r="C747">
            <v>0.1</v>
          </cell>
        </row>
        <row r="748">
          <cell r="C748">
            <v>29</v>
          </cell>
        </row>
        <row r="751">
          <cell r="C751" t="str">
            <v/>
          </cell>
        </row>
        <row r="752">
          <cell r="C752" t="str">
            <v/>
          </cell>
        </row>
        <row r="753">
          <cell r="C753" t="str">
            <v/>
          </cell>
        </row>
        <row r="754">
          <cell r="C754" t="str">
            <v/>
          </cell>
        </row>
        <row r="755">
          <cell r="C755">
            <v>50</v>
          </cell>
        </row>
        <row r="756">
          <cell r="C756" t="str">
            <v>Rate</v>
          </cell>
        </row>
        <row r="757">
          <cell r="C757">
            <v>0</v>
          </cell>
        </row>
        <row r="758">
          <cell r="C758">
            <v>3000</v>
          </cell>
        </row>
        <row r="759">
          <cell r="C759">
            <v>1.25</v>
          </cell>
        </row>
        <row r="760">
          <cell r="C760">
            <v>70.5</v>
          </cell>
        </row>
        <row r="761">
          <cell r="C761">
            <v>13</v>
          </cell>
        </row>
        <row r="762">
          <cell r="C762">
            <v>0.6</v>
          </cell>
        </row>
        <row r="763">
          <cell r="C763">
            <v>170</v>
          </cell>
        </row>
        <row r="764">
          <cell r="C764">
            <v>9</v>
          </cell>
        </row>
        <row r="765">
          <cell r="C765">
            <v>25</v>
          </cell>
        </row>
        <row r="767">
          <cell r="C767">
            <v>2.85</v>
          </cell>
        </row>
        <row r="768">
          <cell r="C768">
            <v>0.1</v>
          </cell>
        </row>
        <row r="769">
          <cell r="C769">
            <v>29</v>
          </cell>
        </row>
        <row r="772">
          <cell r="C772" t="str">
            <v/>
          </cell>
        </row>
        <row r="773">
          <cell r="C773" t="str">
            <v/>
          </cell>
        </row>
        <row r="774">
          <cell r="C774" t="str">
            <v/>
          </cell>
        </row>
        <row r="775">
          <cell r="C775" t="str">
            <v/>
          </cell>
        </row>
        <row r="776">
          <cell r="C776" t="str">
            <v/>
          </cell>
        </row>
        <row r="777">
          <cell r="C777" t="str">
            <v/>
          </cell>
        </row>
        <row r="778">
          <cell r="C778" t="str">
            <v/>
          </cell>
        </row>
        <row r="779">
          <cell r="C779">
            <v>50</v>
          </cell>
        </row>
        <row r="780">
          <cell r="C780" t="str">
            <v>Rate</v>
          </cell>
        </row>
        <row r="781">
          <cell r="C781">
            <v>0</v>
          </cell>
        </row>
        <row r="782">
          <cell r="C782">
            <v>3000</v>
          </cell>
        </row>
        <row r="783">
          <cell r="C783">
            <v>170</v>
          </cell>
        </row>
        <row r="784">
          <cell r="C784">
            <v>13</v>
          </cell>
        </row>
        <row r="785">
          <cell r="C785">
            <v>0.6</v>
          </cell>
        </row>
        <row r="786">
          <cell r="C786">
            <v>0.24</v>
          </cell>
        </row>
        <row r="787">
          <cell r="C787">
            <v>1.82</v>
          </cell>
        </row>
        <row r="788">
          <cell r="C788">
            <v>170</v>
          </cell>
        </row>
        <row r="789">
          <cell r="C789">
            <v>9</v>
          </cell>
        </row>
        <row r="790">
          <cell r="C790">
            <v>34</v>
          </cell>
        </row>
        <row r="792">
          <cell r="C792" t="str">
            <v/>
          </cell>
        </row>
        <row r="793">
          <cell r="C793" t="str">
            <v/>
          </cell>
        </row>
        <row r="794">
          <cell r="C794" t="str">
            <v/>
          </cell>
        </row>
        <row r="795">
          <cell r="C795" t="str">
            <v/>
          </cell>
        </row>
        <row r="796">
          <cell r="C796">
            <v>20</v>
          </cell>
        </row>
        <row r="797">
          <cell r="C797" t="str">
            <v>Rate</v>
          </cell>
        </row>
        <row r="798">
          <cell r="C798">
            <v>0</v>
          </cell>
        </row>
        <row r="799">
          <cell r="C799">
            <v>3000</v>
          </cell>
        </row>
        <row r="800">
          <cell r="C800">
            <v>170</v>
          </cell>
        </row>
        <row r="801">
          <cell r="C801">
            <v>13</v>
          </cell>
        </row>
        <row r="802">
          <cell r="C802">
            <v>0.6</v>
          </cell>
        </row>
        <row r="803">
          <cell r="C803">
            <v>0.24</v>
          </cell>
        </row>
        <row r="804">
          <cell r="C804">
            <v>1.82</v>
          </cell>
        </row>
        <row r="805">
          <cell r="C805">
            <v>170</v>
          </cell>
        </row>
        <row r="806">
          <cell r="C806">
            <v>9</v>
          </cell>
        </row>
        <row r="807">
          <cell r="C807">
            <v>34</v>
          </cell>
        </row>
        <row r="809">
          <cell r="C809" t="str">
            <v/>
          </cell>
        </row>
        <row r="810">
          <cell r="C810" t="str">
            <v/>
          </cell>
        </row>
        <row r="811">
          <cell r="C811" t="str">
            <v/>
          </cell>
        </row>
        <row r="812">
          <cell r="C812" t="str">
            <v/>
          </cell>
        </row>
        <row r="813">
          <cell r="C813" t="str">
            <v/>
          </cell>
        </row>
        <row r="814">
          <cell r="C814" t="str">
            <v/>
          </cell>
        </row>
        <row r="815">
          <cell r="C815">
            <v>20</v>
          </cell>
        </row>
        <row r="816">
          <cell r="C816" t="str">
            <v>Rate</v>
          </cell>
        </row>
        <row r="817">
          <cell r="C817">
            <v>0</v>
          </cell>
        </row>
        <row r="818">
          <cell r="C818">
            <v>3000</v>
          </cell>
        </row>
        <row r="819">
          <cell r="C819">
            <v>1.25</v>
          </cell>
        </row>
        <row r="820">
          <cell r="C820">
            <v>70.5</v>
          </cell>
        </row>
        <row r="821">
          <cell r="C821">
            <v>13</v>
          </cell>
        </row>
        <row r="822">
          <cell r="C822">
            <v>0.6</v>
          </cell>
        </row>
        <row r="823">
          <cell r="C823">
            <v>170</v>
          </cell>
        </row>
        <row r="824">
          <cell r="C824">
            <v>9</v>
          </cell>
        </row>
        <row r="825">
          <cell r="C825">
            <v>25</v>
          </cell>
        </row>
        <row r="828">
          <cell r="C828" t="str">
            <v/>
          </cell>
        </row>
        <row r="829">
          <cell r="C829" t="str">
            <v/>
          </cell>
        </row>
        <row r="830">
          <cell r="C830" t="str">
            <v/>
          </cell>
        </row>
        <row r="831">
          <cell r="C831" t="str">
            <v/>
          </cell>
        </row>
        <row r="832">
          <cell r="C832">
            <v>20</v>
          </cell>
        </row>
        <row r="833">
          <cell r="C833" t="str">
            <v>Rate</v>
          </cell>
        </row>
        <row r="834">
          <cell r="C834">
            <v>0</v>
          </cell>
        </row>
        <row r="835">
          <cell r="C835">
            <v>3000</v>
          </cell>
        </row>
        <row r="836">
          <cell r="C836">
            <v>1.25</v>
          </cell>
        </row>
        <row r="837">
          <cell r="C837">
            <v>70.5</v>
          </cell>
        </row>
        <row r="838">
          <cell r="C838">
            <v>13</v>
          </cell>
        </row>
        <row r="839">
          <cell r="C839">
            <v>0.6</v>
          </cell>
        </row>
        <row r="840">
          <cell r="C840">
            <v>170</v>
          </cell>
        </row>
        <row r="841">
          <cell r="C841">
            <v>9</v>
          </cell>
        </row>
        <row r="842">
          <cell r="C842">
            <v>25</v>
          </cell>
        </row>
        <row r="845">
          <cell r="C845" t="str">
            <v/>
          </cell>
        </row>
        <row r="846">
          <cell r="C846" t="str">
            <v/>
          </cell>
        </row>
      </sheetData>
      <sheetData sheetId="3" refreshError="1"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>
            <v>40000</v>
          </cell>
        </row>
        <row r="12">
          <cell r="C12" t="str">
            <v>Rate</v>
          </cell>
        </row>
        <row r="13">
          <cell r="C13">
            <v>0.8</v>
          </cell>
        </row>
        <row r="14">
          <cell r="C14">
            <v>0.72000000000000008</v>
          </cell>
        </row>
        <row r="15">
          <cell r="C15">
            <v>0.9</v>
          </cell>
        </row>
        <row r="16">
          <cell r="C16">
            <v>15</v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>
            <v>30000</v>
          </cell>
        </row>
        <row r="23">
          <cell r="C23" t="str">
            <v>Rate</v>
          </cell>
        </row>
        <row r="24">
          <cell r="C24">
            <v>0.8</v>
          </cell>
        </row>
        <row r="25">
          <cell r="C25">
            <v>0.72000000000000008</v>
          </cell>
        </row>
        <row r="26">
          <cell r="C26">
            <v>0.9</v>
          </cell>
        </row>
        <row r="27">
          <cell r="C27">
            <v>15</v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>
            <v>15000</v>
          </cell>
        </row>
        <row r="34">
          <cell r="C34" t="str">
            <v>Rate</v>
          </cell>
        </row>
        <row r="35">
          <cell r="C35">
            <v>0.8</v>
          </cell>
        </row>
        <row r="36">
          <cell r="C36">
            <v>0.72000000000000008</v>
          </cell>
        </row>
        <row r="37">
          <cell r="C37">
            <v>0.9</v>
          </cell>
        </row>
        <row r="38">
          <cell r="C38">
            <v>15</v>
          </cell>
        </row>
        <row r="40">
          <cell r="C40" t="str">
            <v/>
          </cell>
        </row>
        <row r="41">
          <cell r="C41" t="str">
            <v/>
          </cell>
        </row>
        <row r="42">
          <cell r="C42" t="str">
            <v/>
          </cell>
        </row>
        <row r="43">
          <cell r="C43" t="str">
            <v/>
          </cell>
        </row>
        <row r="44">
          <cell r="C44">
            <v>10000</v>
          </cell>
        </row>
        <row r="45">
          <cell r="C45" t="str">
            <v>Rate</v>
          </cell>
        </row>
        <row r="46">
          <cell r="C46">
            <v>0.8</v>
          </cell>
        </row>
        <row r="47">
          <cell r="C47">
            <v>0.72000000000000008</v>
          </cell>
        </row>
        <row r="48">
          <cell r="C48">
            <v>0.9</v>
          </cell>
        </row>
        <row r="49">
          <cell r="C49">
            <v>15</v>
          </cell>
        </row>
        <row r="51">
          <cell r="C51" t="str">
            <v/>
          </cell>
        </row>
        <row r="52">
          <cell r="C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</row>
        <row r="57">
          <cell r="C57">
            <v>5250</v>
          </cell>
        </row>
        <row r="58">
          <cell r="C58" t="str">
            <v>Rate</v>
          </cell>
        </row>
        <row r="59">
          <cell r="C59">
            <v>0</v>
          </cell>
        </row>
        <row r="60">
          <cell r="C60">
            <v>3</v>
          </cell>
        </row>
        <row r="62">
          <cell r="C62" t="str">
            <v/>
          </cell>
        </row>
        <row r="63">
          <cell r="C63" t="str">
            <v/>
          </cell>
        </row>
        <row r="64">
          <cell r="C64" t="str">
            <v/>
          </cell>
        </row>
        <row r="65">
          <cell r="C65" t="str">
            <v/>
          </cell>
        </row>
        <row r="66">
          <cell r="C66">
            <v>5200</v>
          </cell>
        </row>
        <row r="67">
          <cell r="C67" t="str">
            <v>Rate</v>
          </cell>
        </row>
        <row r="68">
          <cell r="C68">
            <v>0</v>
          </cell>
        </row>
        <row r="69">
          <cell r="C69">
            <v>3</v>
          </cell>
        </row>
        <row r="70">
          <cell r="C70">
            <v>8.5</v>
          </cell>
        </row>
        <row r="71">
          <cell r="C71">
            <v>60</v>
          </cell>
        </row>
        <row r="72">
          <cell r="C72">
            <v>250</v>
          </cell>
        </row>
        <row r="73">
          <cell r="C73">
            <v>2.5</v>
          </cell>
        </row>
        <row r="74">
          <cell r="C74">
            <v>224</v>
          </cell>
        </row>
        <row r="76">
          <cell r="C76" t="str">
            <v/>
          </cell>
        </row>
        <row r="77">
          <cell r="C77" t="str">
            <v/>
          </cell>
        </row>
        <row r="78">
          <cell r="C78" t="str">
            <v/>
          </cell>
        </row>
        <row r="79">
          <cell r="C79" t="str">
            <v/>
          </cell>
        </row>
        <row r="80">
          <cell r="C80" t="str">
            <v/>
          </cell>
        </row>
        <row r="81">
          <cell r="C81">
            <v>325</v>
          </cell>
        </row>
        <row r="82">
          <cell r="C82" t="str">
            <v>Rate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15</v>
          </cell>
        </row>
        <row r="88">
          <cell r="C88" t="str">
            <v/>
          </cell>
        </row>
        <row r="89">
          <cell r="C89" t="str">
            <v/>
          </cell>
        </row>
        <row r="90">
          <cell r="C90" t="str">
            <v/>
          </cell>
        </row>
        <row r="91">
          <cell r="C91" t="str">
            <v/>
          </cell>
        </row>
        <row r="92">
          <cell r="C92">
            <v>100</v>
          </cell>
        </row>
        <row r="93">
          <cell r="C93" t="str">
            <v>Rate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15</v>
          </cell>
        </row>
        <row r="99">
          <cell r="C99">
            <v>107</v>
          </cell>
        </row>
        <row r="101">
          <cell r="C101" t="str">
            <v/>
          </cell>
        </row>
        <row r="102">
          <cell r="C102" t="str">
            <v/>
          </cell>
        </row>
        <row r="103">
          <cell r="C103" t="str">
            <v/>
          </cell>
        </row>
        <row r="104">
          <cell r="C104" t="str">
            <v/>
          </cell>
        </row>
        <row r="105">
          <cell r="C105">
            <v>150</v>
          </cell>
        </row>
        <row r="106">
          <cell r="C106" t="str">
            <v>Rate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15</v>
          </cell>
        </row>
        <row r="112">
          <cell r="C112">
            <v>147</v>
          </cell>
        </row>
        <row r="114">
          <cell r="C114" t="str">
            <v/>
          </cell>
        </row>
        <row r="115">
          <cell r="C115" t="str">
            <v/>
          </cell>
        </row>
        <row r="116">
          <cell r="C116" t="str">
            <v/>
          </cell>
        </row>
        <row r="117">
          <cell r="C117" t="str">
            <v/>
          </cell>
        </row>
        <row r="118">
          <cell r="C118">
            <v>20</v>
          </cell>
        </row>
        <row r="119">
          <cell r="C119" t="str">
            <v>Rate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3</v>
          </cell>
        </row>
        <row r="124">
          <cell r="C124" t="str">
            <v/>
          </cell>
        </row>
        <row r="125">
          <cell r="C125" t="str">
            <v/>
          </cell>
        </row>
        <row r="126">
          <cell r="C126" t="str">
            <v/>
          </cell>
        </row>
        <row r="127">
          <cell r="C127" t="str">
            <v/>
          </cell>
        </row>
        <row r="128">
          <cell r="C128">
            <v>2</v>
          </cell>
        </row>
        <row r="129">
          <cell r="C129" t="str">
            <v>Rate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3</v>
          </cell>
        </row>
        <row r="133">
          <cell r="C133">
            <v>25</v>
          </cell>
        </row>
        <row r="134">
          <cell r="C134">
            <v>15000</v>
          </cell>
        </row>
        <row r="136">
          <cell r="C136" t="str">
            <v/>
          </cell>
        </row>
        <row r="137">
          <cell r="C137" t="str">
            <v/>
          </cell>
        </row>
        <row r="138">
          <cell r="C138" t="str">
            <v/>
          </cell>
        </row>
        <row r="139">
          <cell r="C139" t="str">
            <v/>
          </cell>
        </row>
        <row r="140">
          <cell r="C140" t="str">
            <v/>
          </cell>
        </row>
        <row r="141">
          <cell r="C141">
            <v>20</v>
          </cell>
        </row>
        <row r="142">
          <cell r="C142" t="str">
            <v>Rate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3</v>
          </cell>
        </row>
        <row r="146">
          <cell r="C146">
            <v>15000</v>
          </cell>
        </row>
        <row r="148">
          <cell r="C148" t="str">
            <v/>
          </cell>
        </row>
        <row r="149">
          <cell r="C149" t="str">
            <v/>
          </cell>
        </row>
        <row r="150">
          <cell r="C150" t="str">
            <v/>
          </cell>
        </row>
        <row r="151">
          <cell r="C151" t="str">
            <v/>
          </cell>
        </row>
        <row r="152">
          <cell r="C152">
            <v>20</v>
          </cell>
        </row>
        <row r="153">
          <cell r="C153" t="str">
            <v>Rate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3</v>
          </cell>
        </row>
        <row r="157">
          <cell r="C157">
            <v>15000</v>
          </cell>
        </row>
        <row r="159">
          <cell r="C159" t="str">
            <v/>
          </cell>
        </row>
        <row r="160">
          <cell r="C160" t="str">
            <v/>
          </cell>
        </row>
        <row r="161">
          <cell r="C161" t="str">
            <v/>
          </cell>
        </row>
        <row r="162">
          <cell r="C162" t="str">
            <v/>
          </cell>
        </row>
        <row r="163">
          <cell r="C163">
            <v>1</v>
          </cell>
        </row>
        <row r="164">
          <cell r="C164" t="str">
            <v>Rate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3</v>
          </cell>
        </row>
        <row r="168">
          <cell r="C168">
            <v>50</v>
          </cell>
        </row>
        <row r="169">
          <cell r="C169">
            <v>15000</v>
          </cell>
        </row>
        <row r="171">
          <cell r="C171" t="str">
            <v/>
          </cell>
        </row>
        <row r="172">
          <cell r="C172" t="str">
            <v/>
          </cell>
        </row>
        <row r="173">
          <cell r="C173" t="str">
            <v/>
          </cell>
        </row>
        <row r="174">
          <cell r="C174" t="str">
            <v/>
          </cell>
        </row>
        <row r="175">
          <cell r="C175">
            <v>2</v>
          </cell>
        </row>
        <row r="176">
          <cell r="C176" t="str">
            <v>Rate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3</v>
          </cell>
        </row>
        <row r="180">
          <cell r="C180">
            <v>25</v>
          </cell>
        </row>
        <row r="181">
          <cell r="C181">
            <v>15000</v>
          </cell>
        </row>
        <row r="182">
          <cell r="C182">
            <v>50</v>
          </cell>
        </row>
        <row r="183">
          <cell r="C183">
            <v>2</v>
          </cell>
        </row>
        <row r="185">
          <cell r="C185" t="str">
            <v/>
          </cell>
        </row>
        <row r="186">
          <cell r="C186" t="str">
            <v/>
          </cell>
        </row>
        <row r="187">
          <cell r="C187" t="str">
            <v/>
          </cell>
        </row>
        <row r="188">
          <cell r="C188" t="str">
            <v/>
          </cell>
        </row>
        <row r="189">
          <cell r="C189">
            <v>1</v>
          </cell>
        </row>
        <row r="190">
          <cell r="C190" t="str">
            <v>Rate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3</v>
          </cell>
        </row>
        <row r="194">
          <cell r="C194">
            <v>25</v>
          </cell>
        </row>
        <row r="195">
          <cell r="C195">
            <v>15000</v>
          </cell>
        </row>
        <row r="196">
          <cell r="C196">
            <v>4</v>
          </cell>
        </row>
        <row r="198">
          <cell r="C198" t="str">
            <v/>
          </cell>
        </row>
        <row r="199">
          <cell r="C199" t="str">
            <v/>
          </cell>
        </row>
        <row r="200">
          <cell r="C200" t="str">
            <v/>
          </cell>
        </row>
        <row r="201">
          <cell r="C201" t="str">
            <v/>
          </cell>
        </row>
        <row r="202">
          <cell r="C202" t="str">
            <v/>
          </cell>
        </row>
        <row r="203">
          <cell r="C203">
            <v>1</v>
          </cell>
        </row>
        <row r="204">
          <cell r="C204" t="str">
            <v>Rate</v>
          </cell>
        </row>
        <row r="205">
          <cell r="C205">
            <v>0</v>
          </cell>
        </row>
        <row r="206">
          <cell r="C206">
            <v>2216</v>
          </cell>
        </row>
        <row r="208">
          <cell r="C208" t="str">
            <v/>
          </cell>
        </row>
        <row r="209">
          <cell r="C209" t="str">
            <v/>
          </cell>
        </row>
        <row r="210">
          <cell r="C210" t="str">
            <v/>
          </cell>
        </row>
        <row r="211">
          <cell r="C211" t="str">
            <v/>
          </cell>
        </row>
        <row r="212">
          <cell r="C212">
            <v>1</v>
          </cell>
        </row>
        <row r="213">
          <cell r="C213" t="str">
            <v>Rate</v>
          </cell>
        </row>
        <row r="214">
          <cell r="C214">
            <v>0</v>
          </cell>
        </row>
        <row r="215">
          <cell r="C215">
            <v>5199</v>
          </cell>
        </row>
        <row r="217">
          <cell r="C217" t="str">
            <v/>
          </cell>
        </row>
        <row r="218">
          <cell r="C218" t="str">
            <v/>
          </cell>
        </row>
        <row r="219">
          <cell r="C219" t="str">
            <v/>
          </cell>
        </row>
        <row r="220">
          <cell r="C220" t="str">
            <v/>
          </cell>
        </row>
        <row r="221">
          <cell r="C221">
            <v>1</v>
          </cell>
        </row>
        <row r="222">
          <cell r="C222" t="str">
            <v>Rate</v>
          </cell>
        </row>
        <row r="223">
          <cell r="C223">
            <v>0</v>
          </cell>
        </row>
        <row r="224">
          <cell r="C224">
            <v>2080</v>
          </cell>
        </row>
        <row r="226">
          <cell r="C226" t="str">
            <v/>
          </cell>
        </row>
        <row r="227">
          <cell r="C227" t="str">
            <v/>
          </cell>
        </row>
        <row r="228">
          <cell r="C228" t="str">
            <v/>
          </cell>
        </row>
        <row r="229">
          <cell r="C229" t="str">
            <v/>
          </cell>
        </row>
        <row r="230">
          <cell r="C230">
            <v>1</v>
          </cell>
        </row>
        <row r="231">
          <cell r="C231" t="str">
            <v>Rate</v>
          </cell>
        </row>
        <row r="232">
          <cell r="C232">
            <v>0</v>
          </cell>
        </row>
        <row r="233">
          <cell r="C233">
            <v>12216</v>
          </cell>
        </row>
        <row r="235">
          <cell r="C235" t="str">
            <v/>
          </cell>
        </row>
        <row r="236">
          <cell r="C236" t="str">
            <v/>
          </cell>
        </row>
        <row r="237">
          <cell r="C237" t="str">
            <v/>
          </cell>
        </row>
        <row r="238">
          <cell r="C238" t="str">
            <v/>
          </cell>
        </row>
        <row r="239">
          <cell r="C239">
            <v>1</v>
          </cell>
        </row>
        <row r="240">
          <cell r="C240" t="str">
            <v>Rate</v>
          </cell>
        </row>
        <row r="241">
          <cell r="C241">
            <v>0</v>
          </cell>
        </row>
        <row r="242">
          <cell r="C242">
            <v>7872</v>
          </cell>
        </row>
        <row r="244">
          <cell r="C244" t="str">
            <v/>
          </cell>
        </row>
        <row r="245">
          <cell r="C245" t="str">
            <v/>
          </cell>
        </row>
        <row r="246">
          <cell r="C246" t="str">
            <v/>
          </cell>
        </row>
        <row r="247">
          <cell r="C247" t="str">
            <v/>
          </cell>
        </row>
        <row r="248">
          <cell r="C248" t="str">
            <v/>
          </cell>
        </row>
        <row r="249">
          <cell r="C249" t="str">
            <v/>
          </cell>
        </row>
        <row r="250">
          <cell r="C250" t="str">
            <v/>
          </cell>
        </row>
        <row r="251">
          <cell r="C251">
            <v>600</v>
          </cell>
        </row>
        <row r="252">
          <cell r="C252" t="str">
            <v>Rate</v>
          </cell>
        </row>
        <row r="253">
          <cell r="C253">
            <v>0</v>
          </cell>
        </row>
        <row r="254">
          <cell r="C254">
            <v>114</v>
          </cell>
        </row>
        <row r="256">
          <cell r="C256" t="str">
            <v/>
          </cell>
        </row>
        <row r="257">
          <cell r="C257" t="str">
            <v/>
          </cell>
        </row>
        <row r="258">
          <cell r="C258" t="str">
            <v/>
          </cell>
        </row>
        <row r="259">
          <cell r="C259" t="str">
            <v/>
          </cell>
        </row>
        <row r="260">
          <cell r="C260">
            <v>3550</v>
          </cell>
        </row>
        <row r="261">
          <cell r="C261" t="str">
            <v>Rate</v>
          </cell>
        </row>
        <row r="262">
          <cell r="C262">
            <v>0</v>
          </cell>
        </row>
        <row r="263">
          <cell r="C263">
            <v>125</v>
          </cell>
        </row>
        <row r="265">
          <cell r="C265" t="str">
            <v/>
          </cell>
        </row>
        <row r="266">
          <cell r="C266" t="str">
            <v/>
          </cell>
        </row>
        <row r="267">
          <cell r="C267" t="str">
            <v/>
          </cell>
        </row>
        <row r="268">
          <cell r="C268" t="str">
            <v/>
          </cell>
        </row>
        <row r="269">
          <cell r="C269">
            <v>1550</v>
          </cell>
        </row>
        <row r="270">
          <cell r="C270" t="str">
            <v>Rate</v>
          </cell>
        </row>
        <row r="271">
          <cell r="C271">
            <v>0</v>
          </cell>
        </row>
        <row r="272">
          <cell r="C272">
            <v>98</v>
          </cell>
        </row>
        <row r="274">
          <cell r="C274" t="str">
            <v/>
          </cell>
        </row>
        <row r="275">
          <cell r="C275" t="str">
            <v/>
          </cell>
        </row>
        <row r="276">
          <cell r="C276" t="str">
            <v/>
          </cell>
        </row>
        <row r="277">
          <cell r="C277" t="str">
            <v/>
          </cell>
        </row>
        <row r="278">
          <cell r="C278" t="str">
            <v/>
          </cell>
        </row>
        <row r="279">
          <cell r="C279" t="str">
            <v/>
          </cell>
        </row>
        <row r="280">
          <cell r="C280">
            <v>5</v>
          </cell>
        </row>
        <row r="281">
          <cell r="C281" t="str">
            <v>Rate</v>
          </cell>
        </row>
        <row r="282">
          <cell r="C282">
            <v>0</v>
          </cell>
        </row>
        <row r="283">
          <cell r="C283">
            <v>0</v>
          </cell>
        </row>
        <row r="284">
          <cell r="C284">
            <v>0</v>
          </cell>
        </row>
        <row r="285">
          <cell r="C285">
            <v>15</v>
          </cell>
        </row>
        <row r="287">
          <cell r="C287" t="str">
            <v/>
          </cell>
        </row>
        <row r="288">
          <cell r="C288" t="str">
            <v/>
          </cell>
        </row>
        <row r="289">
          <cell r="C289" t="str">
            <v/>
          </cell>
        </row>
        <row r="290">
          <cell r="C290" t="str">
            <v/>
          </cell>
        </row>
        <row r="291">
          <cell r="C291">
            <v>2</v>
          </cell>
        </row>
        <row r="292">
          <cell r="C292" t="str">
            <v>Rate</v>
          </cell>
        </row>
        <row r="293">
          <cell r="C293">
            <v>0</v>
          </cell>
        </row>
        <row r="294">
          <cell r="C294">
            <v>0</v>
          </cell>
        </row>
        <row r="295">
          <cell r="C295">
            <v>0</v>
          </cell>
        </row>
        <row r="296">
          <cell r="C296">
            <v>15</v>
          </cell>
        </row>
        <row r="298">
          <cell r="C298" t="str">
            <v/>
          </cell>
        </row>
        <row r="299">
          <cell r="C299" t="str">
            <v/>
          </cell>
        </row>
        <row r="300">
          <cell r="C300" t="str">
            <v/>
          </cell>
        </row>
        <row r="301">
          <cell r="C301" t="str">
            <v/>
          </cell>
        </row>
        <row r="302">
          <cell r="C302" t="str">
            <v/>
          </cell>
        </row>
        <row r="303">
          <cell r="C303" t="str">
            <v/>
          </cell>
        </row>
        <row r="304">
          <cell r="C304" t="str">
            <v/>
          </cell>
        </row>
        <row r="305">
          <cell r="C305">
            <v>200</v>
          </cell>
        </row>
        <row r="306">
          <cell r="C306" t="str">
            <v>Rate</v>
          </cell>
        </row>
        <row r="307">
          <cell r="C307">
            <v>0</v>
          </cell>
        </row>
        <row r="308">
          <cell r="C308">
            <v>0</v>
          </cell>
        </row>
        <row r="309">
          <cell r="C309">
            <v>0</v>
          </cell>
        </row>
        <row r="310">
          <cell r="C310">
            <v>15</v>
          </cell>
        </row>
        <row r="312">
          <cell r="C312" t="str">
            <v/>
          </cell>
        </row>
        <row r="313">
          <cell r="C313" t="str">
            <v/>
          </cell>
        </row>
        <row r="314">
          <cell r="C314" t="str">
            <v/>
          </cell>
        </row>
        <row r="315">
          <cell r="C315" t="str">
            <v/>
          </cell>
        </row>
        <row r="316">
          <cell r="C316">
            <v>700</v>
          </cell>
        </row>
        <row r="317">
          <cell r="C317" t="str">
            <v>Rate</v>
          </cell>
        </row>
        <row r="318">
          <cell r="C318">
            <v>0</v>
          </cell>
        </row>
        <row r="319">
          <cell r="C319">
            <v>0</v>
          </cell>
        </row>
        <row r="320">
          <cell r="C320">
            <v>0</v>
          </cell>
        </row>
        <row r="321">
          <cell r="C321">
            <v>15</v>
          </cell>
        </row>
        <row r="323">
          <cell r="C323" t="str">
            <v/>
          </cell>
        </row>
        <row r="324">
          <cell r="C324" t="str">
            <v/>
          </cell>
        </row>
        <row r="325">
          <cell r="C325" t="str">
            <v/>
          </cell>
        </row>
        <row r="326">
          <cell r="C326" t="str">
            <v/>
          </cell>
        </row>
        <row r="327">
          <cell r="C327" t="str">
            <v/>
          </cell>
        </row>
        <row r="328">
          <cell r="C328">
            <v>350</v>
          </cell>
        </row>
        <row r="329">
          <cell r="C329" t="str">
            <v>Rate</v>
          </cell>
        </row>
        <row r="330">
          <cell r="C330">
            <v>0</v>
          </cell>
        </row>
        <row r="331">
          <cell r="C331">
            <v>0</v>
          </cell>
        </row>
        <row r="332">
          <cell r="C332">
            <v>0</v>
          </cell>
        </row>
        <row r="333">
          <cell r="C333">
            <v>15</v>
          </cell>
        </row>
        <row r="335">
          <cell r="C335" t="str">
            <v/>
          </cell>
        </row>
        <row r="336">
          <cell r="C336" t="str">
            <v/>
          </cell>
        </row>
        <row r="337">
          <cell r="C337" t="str">
            <v/>
          </cell>
        </row>
        <row r="338">
          <cell r="C338" t="str">
            <v/>
          </cell>
        </row>
        <row r="339">
          <cell r="C339">
            <v>250</v>
          </cell>
        </row>
        <row r="340">
          <cell r="C340" t="str">
            <v>Rate</v>
          </cell>
        </row>
        <row r="341">
          <cell r="C341">
            <v>0</v>
          </cell>
        </row>
        <row r="342">
          <cell r="C342">
            <v>0</v>
          </cell>
        </row>
        <row r="343">
          <cell r="C343">
            <v>0</v>
          </cell>
        </row>
        <row r="344">
          <cell r="C344">
            <v>15</v>
          </cell>
        </row>
        <row r="346">
          <cell r="C346" t="str">
            <v/>
          </cell>
        </row>
        <row r="347">
          <cell r="C347" t="str">
            <v/>
          </cell>
        </row>
        <row r="348">
          <cell r="C348" t="str">
            <v/>
          </cell>
        </row>
        <row r="349">
          <cell r="C349" t="str">
            <v/>
          </cell>
        </row>
        <row r="350">
          <cell r="C350" t="str">
            <v/>
          </cell>
        </row>
        <row r="351">
          <cell r="C351">
            <v>3050</v>
          </cell>
        </row>
        <row r="352">
          <cell r="C352" t="str">
            <v>Rate</v>
          </cell>
        </row>
        <row r="353">
          <cell r="C353">
            <v>280</v>
          </cell>
        </row>
        <row r="355">
          <cell r="C355" t="str">
            <v/>
          </cell>
        </row>
        <row r="356">
          <cell r="C356" t="str">
            <v/>
          </cell>
        </row>
        <row r="357">
          <cell r="C357" t="str">
            <v/>
          </cell>
        </row>
        <row r="358">
          <cell r="C358" t="str">
            <v/>
          </cell>
        </row>
        <row r="359">
          <cell r="C359" t="str">
            <v/>
          </cell>
        </row>
        <row r="360">
          <cell r="C360" t="str">
            <v/>
          </cell>
        </row>
        <row r="361">
          <cell r="C361" t="str">
            <v/>
          </cell>
        </row>
        <row r="362">
          <cell r="C362">
            <v>20</v>
          </cell>
        </row>
        <row r="363">
          <cell r="C363" t="str">
            <v>Rate</v>
          </cell>
        </row>
        <row r="364">
          <cell r="C364">
            <v>0</v>
          </cell>
        </row>
        <row r="365">
          <cell r="C365">
            <v>0</v>
          </cell>
        </row>
        <row r="366">
          <cell r="C366">
            <v>3</v>
          </cell>
        </row>
        <row r="367">
          <cell r="C367">
            <v>15000</v>
          </cell>
        </row>
        <row r="369">
          <cell r="C369" t="str">
            <v/>
          </cell>
        </row>
        <row r="370">
          <cell r="C370" t="str">
            <v/>
          </cell>
        </row>
        <row r="371">
          <cell r="C371" t="str">
            <v/>
          </cell>
        </row>
        <row r="372">
          <cell r="C372" t="str">
            <v/>
          </cell>
        </row>
        <row r="373">
          <cell r="C373">
            <v>20</v>
          </cell>
        </row>
        <row r="374">
          <cell r="C374" t="str">
            <v>Rate</v>
          </cell>
        </row>
        <row r="375">
          <cell r="C375">
            <v>0</v>
          </cell>
        </row>
        <row r="376">
          <cell r="C376">
            <v>0</v>
          </cell>
        </row>
        <row r="377">
          <cell r="C377">
            <v>3</v>
          </cell>
        </row>
        <row r="379">
          <cell r="C379" t="str">
            <v/>
          </cell>
        </row>
        <row r="380">
          <cell r="C380" t="str">
            <v/>
          </cell>
        </row>
        <row r="381">
          <cell r="C381" t="str">
            <v/>
          </cell>
        </row>
        <row r="382">
          <cell r="C382" t="str">
            <v/>
          </cell>
        </row>
        <row r="383">
          <cell r="C383" t="str">
            <v/>
          </cell>
        </row>
        <row r="384">
          <cell r="C384" t="str">
            <v/>
          </cell>
        </row>
        <row r="385">
          <cell r="C385">
            <v>20</v>
          </cell>
        </row>
        <row r="386">
          <cell r="C386" t="str">
            <v>Rate</v>
          </cell>
        </row>
        <row r="387">
          <cell r="C387">
            <v>0</v>
          </cell>
        </row>
        <row r="388">
          <cell r="C388">
            <v>0</v>
          </cell>
        </row>
        <row r="389">
          <cell r="C389">
            <v>3</v>
          </cell>
        </row>
        <row r="391">
          <cell r="C391" t="str">
            <v/>
          </cell>
        </row>
        <row r="392">
          <cell r="C392" t="str">
            <v/>
          </cell>
        </row>
        <row r="393">
          <cell r="C393" t="str">
            <v/>
          </cell>
        </row>
        <row r="394">
          <cell r="C394" t="str">
            <v/>
          </cell>
        </row>
        <row r="395">
          <cell r="C395">
            <v>100</v>
          </cell>
        </row>
        <row r="396">
          <cell r="C396" t="str">
            <v>Rate</v>
          </cell>
        </row>
        <row r="397">
          <cell r="C397">
            <v>0</v>
          </cell>
        </row>
        <row r="398">
          <cell r="C398">
            <v>0</v>
          </cell>
        </row>
        <row r="399">
          <cell r="C399">
            <v>3</v>
          </cell>
        </row>
        <row r="401">
          <cell r="C401" t="str">
            <v/>
          </cell>
        </row>
        <row r="402">
          <cell r="C402" t="str">
            <v/>
          </cell>
        </row>
        <row r="406">
          <cell r="C406">
            <v>0</v>
          </cell>
        </row>
        <row r="407">
          <cell r="C407" t="str">
            <v>Rate</v>
          </cell>
        </row>
        <row r="408">
          <cell r="C408">
            <v>300</v>
          </cell>
        </row>
        <row r="410">
          <cell r="C410" t="str">
            <v/>
          </cell>
        </row>
        <row r="411">
          <cell r="C411" t="str">
            <v/>
          </cell>
        </row>
        <row r="414">
          <cell r="C414">
            <v>0</v>
          </cell>
        </row>
        <row r="415">
          <cell r="C415" t="str">
            <v>Rate</v>
          </cell>
        </row>
        <row r="416">
          <cell r="C416">
            <v>50000</v>
          </cell>
        </row>
        <row r="418">
          <cell r="C418" t="str">
            <v/>
          </cell>
        </row>
        <row r="419">
          <cell r="C419" t="str">
            <v/>
          </cell>
        </row>
      </sheetData>
      <sheetData sheetId="4" refreshError="1">
        <row r="8">
          <cell r="C8" t="str">
            <v/>
          </cell>
        </row>
        <row r="9">
          <cell r="C9" t="str">
            <v/>
          </cell>
        </row>
        <row r="10">
          <cell r="C10">
            <v>320</v>
          </cell>
        </row>
        <row r="11">
          <cell r="C11" t="str">
            <v>Rate</v>
          </cell>
        </row>
        <row r="12">
          <cell r="C12">
            <v>0</v>
          </cell>
        </row>
        <row r="13">
          <cell r="C13">
            <v>350</v>
          </cell>
        </row>
        <row r="14">
          <cell r="C14">
            <v>5.5</v>
          </cell>
        </row>
        <row r="15">
          <cell r="C15">
            <v>60</v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>
            <v>9</v>
          </cell>
        </row>
        <row r="29">
          <cell r="C29" t="str">
            <v>Rate</v>
          </cell>
        </row>
        <row r="30">
          <cell r="C30">
            <v>0</v>
          </cell>
        </row>
        <row r="31">
          <cell r="C31">
            <v>200</v>
          </cell>
        </row>
        <row r="32">
          <cell r="C32">
            <v>100</v>
          </cell>
        </row>
        <row r="33">
          <cell r="C33">
            <v>120</v>
          </cell>
        </row>
        <row r="34">
          <cell r="C34">
            <v>90</v>
          </cell>
        </row>
        <row r="35">
          <cell r="C35">
            <v>80</v>
          </cell>
        </row>
        <row r="37">
          <cell r="C37" t="str">
            <v/>
          </cell>
        </row>
        <row r="38">
          <cell r="C38" t="str">
            <v/>
          </cell>
        </row>
      </sheetData>
      <sheetData sheetId="5" refreshError="1"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>
            <v>750</v>
          </cell>
        </row>
        <row r="30">
          <cell r="C30" t="str">
            <v>Rate</v>
          </cell>
        </row>
        <row r="31">
          <cell r="C31">
            <v>14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51.152249999999995</v>
          </cell>
        </row>
        <row r="36">
          <cell r="C36">
            <v>1.43</v>
          </cell>
        </row>
        <row r="37">
          <cell r="C37">
            <v>25</v>
          </cell>
        </row>
        <row r="39">
          <cell r="C39">
            <v>3.5</v>
          </cell>
        </row>
        <row r="42">
          <cell r="C42" t="str">
            <v/>
          </cell>
        </row>
        <row r="43">
          <cell r="C43" t="str">
            <v/>
          </cell>
        </row>
        <row r="44">
          <cell r="C44" t="str">
            <v/>
          </cell>
        </row>
        <row r="45">
          <cell r="C45" t="str">
            <v/>
          </cell>
        </row>
        <row r="46">
          <cell r="C46">
            <v>1100</v>
          </cell>
        </row>
        <row r="47">
          <cell r="C47" t="str">
            <v>Rate</v>
          </cell>
        </row>
        <row r="48">
          <cell r="C48">
            <v>13.95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51.152249999999995</v>
          </cell>
        </row>
        <row r="53">
          <cell r="C53">
            <v>1.43</v>
          </cell>
        </row>
        <row r="54">
          <cell r="C54">
            <v>25</v>
          </cell>
        </row>
        <row r="56">
          <cell r="C56">
            <v>3.5</v>
          </cell>
        </row>
        <row r="59">
          <cell r="C59" t="str">
            <v/>
          </cell>
        </row>
        <row r="60">
          <cell r="C60" t="str">
            <v/>
          </cell>
        </row>
        <row r="61">
          <cell r="C61" t="str">
            <v/>
          </cell>
        </row>
        <row r="62">
          <cell r="C62" t="str">
            <v/>
          </cell>
        </row>
        <row r="63">
          <cell r="C63">
            <v>100</v>
          </cell>
        </row>
        <row r="64">
          <cell r="C64" t="str">
            <v>Rate</v>
          </cell>
        </row>
        <row r="65">
          <cell r="C65">
            <v>13.95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51.152249999999995</v>
          </cell>
        </row>
        <row r="70">
          <cell r="C70">
            <v>1.43</v>
          </cell>
        </row>
        <row r="71">
          <cell r="C71">
            <v>25</v>
          </cell>
        </row>
        <row r="73">
          <cell r="C73">
            <v>3.5</v>
          </cell>
        </row>
        <row r="76">
          <cell r="C76" t="str">
            <v/>
          </cell>
        </row>
        <row r="77">
          <cell r="C77" t="str">
            <v/>
          </cell>
        </row>
        <row r="78">
          <cell r="C78" t="str">
            <v/>
          </cell>
        </row>
        <row r="79">
          <cell r="C79" t="str">
            <v/>
          </cell>
        </row>
        <row r="80">
          <cell r="C80" t="str">
            <v/>
          </cell>
        </row>
        <row r="81">
          <cell r="C81" t="str">
            <v/>
          </cell>
        </row>
        <row r="82">
          <cell r="C82" t="str">
            <v/>
          </cell>
        </row>
        <row r="83">
          <cell r="C83" t="str">
            <v/>
          </cell>
        </row>
        <row r="84">
          <cell r="C84" t="str">
            <v/>
          </cell>
        </row>
        <row r="85">
          <cell r="C85" t="str">
            <v/>
          </cell>
        </row>
        <row r="86">
          <cell r="C86" t="str">
            <v/>
          </cell>
        </row>
        <row r="87">
          <cell r="C87" t="str">
            <v/>
          </cell>
        </row>
        <row r="88">
          <cell r="C88" t="str">
            <v/>
          </cell>
        </row>
        <row r="89">
          <cell r="C89" t="str">
            <v/>
          </cell>
        </row>
        <row r="90">
          <cell r="C90">
            <v>2500</v>
          </cell>
        </row>
        <row r="91">
          <cell r="C91" t="str">
            <v>Rate</v>
          </cell>
        </row>
        <row r="92">
          <cell r="C92">
            <v>5.55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51.152249999999995</v>
          </cell>
        </row>
        <row r="97">
          <cell r="C97">
            <v>1.43</v>
          </cell>
        </row>
        <row r="98">
          <cell r="C98">
            <v>25</v>
          </cell>
        </row>
        <row r="100">
          <cell r="C100">
            <v>3.5</v>
          </cell>
        </row>
        <row r="103">
          <cell r="C103" t="str">
            <v/>
          </cell>
        </row>
        <row r="104">
          <cell r="C104" t="str">
            <v/>
          </cell>
        </row>
        <row r="105">
          <cell r="C105" t="str">
            <v/>
          </cell>
        </row>
        <row r="106">
          <cell r="C106" t="str">
            <v/>
          </cell>
        </row>
        <row r="107">
          <cell r="C107">
            <v>6000</v>
          </cell>
        </row>
        <row r="108">
          <cell r="C108" t="str">
            <v>Rate</v>
          </cell>
        </row>
        <row r="109">
          <cell r="C109">
            <v>5.55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51.152249999999995</v>
          </cell>
        </row>
        <row r="114">
          <cell r="C114">
            <v>1.43</v>
          </cell>
        </row>
        <row r="115">
          <cell r="C115">
            <v>25</v>
          </cell>
        </row>
        <row r="117">
          <cell r="C117">
            <v>3.5</v>
          </cell>
        </row>
        <row r="120">
          <cell r="C120" t="str">
            <v/>
          </cell>
        </row>
        <row r="121">
          <cell r="C121" t="str">
            <v/>
          </cell>
        </row>
        <row r="122">
          <cell r="C122" t="str">
            <v/>
          </cell>
        </row>
        <row r="123">
          <cell r="C123" t="str">
            <v/>
          </cell>
        </row>
        <row r="124">
          <cell r="C124" t="str">
            <v/>
          </cell>
        </row>
        <row r="125">
          <cell r="C125" t="str">
            <v/>
          </cell>
        </row>
        <row r="126">
          <cell r="C126" t="str">
            <v/>
          </cell>
        </row>
        <row r="127">
          <cell r="C127" t="str">
            <v/>
          </cell>
        </row>
        <row r="128">
          <cell r="C128" t="str">
            <v/>
          </cell>
        </row>
        <row r="129">
          <cell r="C129" t="str">
            <v/>
          </cell>
        </row>
        <row r="130">
          <cell r="C130" t="str">
            <v/>
          </cell>
        </row>
        <row r="131">
          <cell r="C131" t="str">
            <v/>
          </cell>
        </row>
        <row r="132">
          <cell r="C132" t="str">
            <v/>
          </cell>
        </row>
        <row r="133">
          <cell r="C133" t="str">
            <v/>
          </cell>
        </row>
        <row r="134">
          <cell r="C134" t="str">
            <v/>
          </cell>
        </row>
        <row r="135">
          <cell r="C135" t="str">
            <v/>
          </cell>
        </row>
        <row r="136">
          <cell r="C136">
            <v>300</v>
          </cell>
        </row>
        <row r="137">
          <cell r="C137" t="str">
            <v>Rate</v>
          </cell>
        </row>
        <row r="138">
          <cell r="C138">
            <v>11.4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51.152249999999995</v>
          </cell>
        </row>
        <row r="143">
          <cell r="C143">
            <v>1.43</v>
          </cell>
        </row>
        <row r="144">
          <cell r="C144">
            <v>25</v>
          </cell>
        </row>
        <row r="146">
          <cell r="C146">
            <v>3.5</v>
          </cell>
        </row>
        <row r="149">
          <cell r="C149" t="str">
            <v/>
          </cell>
        </row>
        <row r="150">
          <cell r="C150" t="str">
            <v/>
          </cell>
        </row>
        <row r="151">
          <cell r="C151" t="str">
            <v/>
          </cell>
        </row>
        <row r="152">
          <cell r="C152" t="str">
            <v/>
          </cell>
        </row>
        <row r="153">
          <cell r="C153">
            <v>4000</v>
          </cell>
        </row>
        <row r="154">
          <cell r="C154" t="str">
            <v>Rate</v>
          </cell>
        </row>
        <row r="155">
          <cell r="C155">
            <v>11.4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51.152249999999995</v>
          </cell>
        </row>
        <row r="160">
          <cell r="C160">
            <v>1.43</v>
          </cell>
        </row>
        <row r="161">
          <cell r="C161">
            <v>25</v>
          </cell>
        </row>
        <row r="163">
          <cell r="C163">
            <v>3.5</v>
          </cell>
        </row>
        <row r="166">
          <cell r="C166" t="str">
            <v/>
          </cell>
        </row>
        <row r="167">
          <cell r="C167" t="str">
            <v/>
          </cell>
        </row>
        <row r="168">
          <cell r="C168" t="str">
            <v/>
          </cell>
        </row>
        <row r="169">
          <cell r="C169" t="str">
            <v/>
          </cell>
        </row>
        <row r="170">
          <cell r="C170" t="str">
            <v/>
          </cell>
        </row>
        <row r="171">
          <cell r="C171" t="str">
            <v/>
          </cell>
        </row>
        <row r="172">
          <cell r="C172" t="str">
            <v/>
          </cell>
        </row>
        <row r="173">
          <cell r="C173" t="str">
            <v/>
          </cell>
        </row>
        <row r="174">
          <cell r="C174" t="str">
            <v/>
          </cell>
        </row>
        <row r="175">
          <cell r="C175" t="str">
            <v/>
          </cell>
        </row>
        <row r="176">
          <cell r="C176" t="str">
            <v/>
          </cell>
        </row>
        <row r="177">
          <cell r="C177" t="str">
            <v/>
          </cell>
        </row>
        <row r="178">
          <cell r="C178" t="str">
            <v/>
          </cell>
        </row>
        <row r="179">
          <cell r="C179" t="str">
            <v/>
          </cell>
        </row>
        <row r="180">
          <cell r="C180" t="str">
            <v/>
          </cell>
        </row>
        <row r="181">
          <cell r="C181" t="str">
            <v/>
          </cell>
        </row>
        <row r="182">
          <cell r="C182">
            <v>900</v>
          </cell>
        </row>
        <row r="183">
          <cell r="C183" t="str">
            <v>Rate</v>
          </cell>
        </row>
        <row r="184">
          <cell r="C184">
            <v>8.91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51.152249999999995</v>
          </cell>
        </row>
        <row r="189">
          <cell r="C189">
            <v>1.43</v>
          </cell>
        </row>
        <row r="190">
          <cell r="C190">
            <v>25</v>
          </cell>
        </row>
        <row r="192">
          <cell r="C192">
            <v>20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56.5</v>
          </cell>
        </row>
        <row r="199">
          <cell r="C199">
            <v>6.1111111111111107</v>
          </cell>
        </row>
        <row r="201">
          <cell r="C201">
            <v>575</v>
          </cell>
        </row>
        <row r="202">
          <cell r="C202">
            <v>850</v>
          </cell>
        </row>
        <row r="203">
          <cell r="C203">
            <v>0.04</v>
          </cell>
        </row>
        <row r="204">
          <cell r="C204">
            <v>1.59</v>
          </cell>
        </row>
        <row r="205">
          <cell r="C205">
            <v>700</v>
          </cell>
        </row>
        <row r="207">
          <cell r="C207">
            <v>350</v>
          </cell>
        </row>
        <row r="208">
          <cell r="C208">
            <v>3</v>
          </cell>
        </row>
        <row r="210">
          <cell r="C210">
            <v>350</v>
          </cell>
        </row>
        <row r="211">
          <cell r="C211">
            <v>25</v>
          </cell>
        </row>
        <row r="212">
          <cell r="C212">
            <v>9</v>
          </cell>
        </row>
        <row r="214">
          <cell r="C214">
            <v>25</v>
          </cell>
        </row>
        <row r="217">
          <cell r="C217" t="str">
            <v/>
          </cell>
        </row>
        <row r="218">
          <cell r="C218" t="str">
            <v/>
          </cell>
        </row>
        <row r="219">
          <cell r="C219" t="str">
            <v/>
          </cell>
        </row>
        <row r="220">
          <cell r="C220" t="str">
            <v/>
          </cell>
        </row>
        <row r="221">
          <cell r="C221">
            <v>50</v>
          </cell>
        </row>
        <row r="222">
          <cell r="C222" t="str">
            <v>Rate</v>
          </cell>
        </row>
        <row r="223">
          <cell r="C223">
            <v>8.91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51.152249999999995</v>
          </cell>
        </row>
        <row r="228">
          <cell r="C228">
            <v>1.43</v>
          </cell>
        </row>
        <row r="229">
          <cell r="C229">
            <v>25</v>
          </cell>
        </row>
        <row r="231">
          <cell r="C231">
            <v>20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56.5</v>
          </cell>
        </row>
        <row r="238">
          <cell r="C238">
            <v>6.1111111111111107</v>
          </cell>
        </row>
        <row r="240">
          <cell r="C240">
            <v>575</v>
          </cell>
        </row>
        <row r="241">
          <cell r="C241">
            <v>850</v>
          </cell>
        </row>
        <row r="242">
          <cell r="C242">
            <v>0.04</v>
          </cell>
        </row>
        <row r="243">
          <cell r="C243">
            <v>1.59</v>
          </cell>
        </row>
        <row r="244">
          <cell r="C244">
            <v>700</v>
          </cell>
        </row>
        <row r="246">
          <cell r="C246">
            <v>350</v>
          </cell>
        </row>
        <row r="247">
          <cell r="C247">
            <v>3</v>
          </cell>
        </row>
        <row r="249">
          <cell r="C249">
            <v>350</v>
          </cell>
        </row>
        <row r="250">
          <cell r="C250">
            <v>25</v>
          </cell>
        </row>
        <row r="251">
          <cell r="C251">
            <v>9</v>
          </cell>
        </row>
        <row r="253">
          <cell r="C253">
            <v>25</v>
          </cell>
        </row>
        <row r="256">
          <cell r="C256" t="str">
            <v/>
          </cell>
        </row>
        <row r="257">
          <cell r="C257" t="str">
            <v/>
          </cell>
        </row>
        <row r="258">
          <cell r="C258" t="str">
            <v/>
          </cell>
        </row>
        <row r="259">
          <cell r="C259" t="str">
            <v/>
          </cell>
        </row>
        <row r="260">
          <cell r="C260">
            <v>120</v>
          </cell>
        </row>
        <row r="261">
          <cell r="C261" t="str">
            <v>Rate</v>
          </cell>
        </row>
        <row r="262">
          <cell r="C262">
            <v>8.91</v>
          </cell>
        </row>
        <row r="264">
          <cell r="C264">
            <v>0</v>
          </cell>
        </row>
        <row r="265">
          <cell r="C265">
            <v>0</v>
          </cell>
        </row>
        <row r="266">
          <cell r="C266">
            <v>51.152249999999995</v>
          </cell>
        </row>
        <row r="267">
          <cell r="C267">
            <v>1.43</v>
          </cell>
        </row>
        <row r="268">
          <cell r="C268">
            <v>25</v>
          </cell>
        </row>
        <row r="270">
          <cell r="C270">
            <v>20</v>
          </cell>
        </row>
        <row r="273">
          <cell r="C273">
            <v>0</v>
          </cell>
        </row>
        <row r="274">
          <cell r="C274">
            <v>0</v>
          </cell>
        </row>
        <row r="275">
          <cell r="C275">
            <v>0</v>
          </cell>
        </row>
        <row r="276">
          <cell r="C276">
            <v>56.5</v>
          </cell>
        </row>
        <row r="277">
          <cell r="C277">
            <v>6.1111111111111107</v>
          </cell>
        </row>
        <row r="279">
          <cell r="C279">
            <v>575</v>
          </cell>
        </row>
        <row r="280">
          <cell r="C280">
            <v>850</v>
          </cell>
        </row>
        <row r="281">
          <cell r="C281">
            <v>0.04</v>
          </cell>
        </row>
        <row r="282">
          <cell r="C282">
            <v>1.59</v>
          </cell>
        </row>
        <row r="283">
          <cell r="C283">
            <v>700</v>
          </cell>
        </row>
        <row r="285">
          <cell r="C285">
            <v>350</v>
          </cell>
        </row>
        <row r="286">
          <cell r="C286">
            <v>3</v>
          </cell>
        </row>
        <row r="288">
          <cell r="C288">
            <v>350</v>
          </cell>
        </row>
        <row r="289">
          <cell r="C289">
            <v>25</v>
          </cell>
        </row>
        <row r="290">
          <cell r="C290">
            <v>9</v>
          </cell>
        </row>
        <row r="292">
          <cell r="C292">
            <v>25</v>
          </cell>
        </row>
        <row r="295">
          <cell r="C295" t="str">
            <v/>
          </cell>
        </row>
        <row r="296">
          <cell r="C296" t="str">
            <v/>
          </cell>
        </row>
        <row r="297">
          <cell r="C297" t="str">
            <v/>
          </cell>
        </row>
        <row r="298">
          <cell r="C298" t="str">
            <v/>
          </cell>
        </row>
        <row r="299">
          <cell r="C299" t="str">
            <v/>
          </cell>
        </row>
        <row r="300">
          <cell r="C300" t="str">
            <v/>
          </cell>
        </row>
        <row r="301">
          <cell r="C301">
            <v>6600</v>
          </cell>
        </row>
        <row r="302">
          <cell r="C302" t="str">
            <v>Rate</v>
          </cell>
        </row>
        <row r="303">
          <cell r="C303">
            <v>1.3</v>
          </cell>
        </row>
        <row r="305">
          <cell r="C305" t="str">
            <v/>
          </cell>
        </row>
        <row r="306">
          <cell r="C306" t="str">
            <v/>
          </cell>
        </row>
        <row r="307">
          <cell r="C307" t="str">
            <v/>
          </cell>
        </row>
        <row r="308">
          <cell r="C308" t="str">
            <v/>
          </cell>
        </row>
        <row r="309">
          <cell r="C309" t="str">
            <v/>
          </cell>
        </row>
        <row r="310">
          <cell r="C310" t="str">
            <v/>
          </cell>
        </row>
        <row r="311">
          <cell r="C311">
            <v>7200</v>
          </cell>
        </row>
        <row r="312">
          <cell r="C312" t="str">
            <v>Rate</v>
          </cell>
        </row>
        <row r="313">
          <cell r="C313">
            <v>1.83</v>
          </cell>
        </row>
        <row r="315">
          <cell r="C315" t="str">
            <v/>
          </cell>
        </row>
        <row r="316">
          <cell r="C316" t="str">
            <v/>
          </cell>
        </row>
        <row r="317">
          <cell r="C317" t="str">
            <v/>
          </cell>
        </row>
        <row r="318">
          <cell r="C318" t="str">
            <v/>
          </cell>
        </row>
        <row r="319">
          <cell r="C319" t="str">
            <v/>
          </cell>
        </row>
        <row r="320">
          <cell r="C320" t="str">
            <v/>
          </cell>
        </row>
        <row r="321">
          <cell r="C321" t="str">
            <v/>
          </cell>
        </row>
        <row r="322">
          <cell r="C322" t="str">
            <v/>
          </cell>
        </row>
        <row r="323">
          <cell r="C323" t="str">
            <v/>
          </cell>
        </row>
        <row r="324">
          <cell r="C324" t="str">
            <v/>
          </cell>
        </row>
        <row r="325">
          <cell r="C325" t="str">
            <v/>
          </cell>
        </row>
        <row r="326">
          <cell r="C326" t="str">
            <v/>
          </cell>
        </row>
        <row r="327">
          <cell r="C327" t="str">
            <v/>
          </cell>
        </row>
        <row r="328">
          <cell r="C328" t="str">
            <v/>
          </cell>
        </row>
        <row r="329">
          <cell r="C329" t="str">
            <v/>
          </cell>
        </row>
        <row r="330">
          <cell r="C330" t="str">
            <v/>
          </cell>
        </row>
        <row r="331">
          <cell r="C331" t="str">
            <v/>
          </cell>
        </row>
        <row r="332">
          <cell r="C332" t="str">
            <v/>
          </cell>
        </row>
        <row r="333">
          <cell r="C333" t="str">
            <v/>
          </cell>
        </row>
        <row r="334">
          <cell r="C334">
            <v>1530</v>
          </cell>
        </row>
        <row r="335">
          <cell r="C335" t="str">
            <v>Rate</v>
          </cell>
        </row>
        <row r="336">
          <cell r="C336">
            <v>16.350000000000001</v>
          </cell>
        </row>
        <row r="338">
          <cell r="C338">
            <v>0</v>
          </cell>
        </row>
        <row r="339">
          <cell r="C339">
            <v>0</v>
          </cell>
        </row>
        <row r="340">
          <cell r="C340">
            <v>51.152249999999995</v>
          </cell>
        </row>
        <row r="341">
          <cell r="C341">
            <v>1.43</v>
          </cell>
        </row>
        <row r="342">
          <cell r="C342">
            <v>25</v>
          </cell>
        </row>
        <row r="344">
          <cell r="C344">
            <v>3.5</v>
          </cell>
        </row>
        <row r="347">
          <cell r="C347" t="str">
            <v/>
          </cell>
        </row>
        <row r="348">
          <cell r="C348" t="str">
            <v/>
          </cell>
        </row>
        <row r="349">
          <cell r="C349" t="str">
            <v/>
          </cell>
        </row>
        <row r="350">
          <cell r="C350" t="str">
            <v/>
          </cell>
        </row>
        <row r="351">
          <cell r="C351" t="str">
            <v/>
          </cell>
        </row>
        <row r="352">
          <cell r="C352" t="str">
            <v/>
          </cell>
        </row>
        <row r="353">
          <cell r="C353">
            <v>130</v>
          </cell>
        </row>
        <row r="354">
          <cell r="C354" t="str">
            <v>Rate</v>
          </cell>
        </row>
        <row r="355">
          <cell r="C355">
            <v>2.5499999999999998</v>
          </cell>
        </row>
        <row r="357">
          <cell r="C357" t="str">
            <v/>
          </cell>
        </row>
        <row r="358">
          <cell r="C358" t="str">
            <v/>
          </cell>
        </row>
        <row r="361">
          <cell r="C361" t="str">
            <v/>
          </cell>
        </row>
        <row r="362">
          <cell r="C362" t="str">
            <v/>
          </cell>
        </row>
        <row r="363">
          <cell r="C363">
            <v>0</v>
          </cell>
        </row>
        <row r="364">
          <cell r="C364" t="str">
            <v>Rate</v>
          </cell>
        </row>
        <row r="367">
          <cell r="C367" t="str">
            <v/>
          </cell>
        </row>
        <row r="368">
          <cell r="C368" t="str">
            <v/>
          </cell>
        </row>
        <row r="371">
          <cell r="C371">
            <v>1</v>
          </cell>
        </row>
        <row r="372">
          <cell r="C372" t="str">
            <v>Rate</v>
          </cell>
        </row>
        <row r="373">
          <cell r="C373">
            <v>20000</v>
          </cell>
        </row>
        <row r="375">
          <cell r="C375" t="str">
            <v/>
          </cell>
        </row>
        <row r="376">
          <cell r="C376" t="str">
            <v/>
          </cell>
        </row>
        <row r="379">
          <cell r="C379">
            <v>1</v>
          </cell>
        </row>
        <row r="380">
          <cell r="C380" t="str">
            <v>Rate</v>
          </cell>
        </row>
        <row r="381">
          <cell r="C381">
            <v>10000</v>
          </cell>
        </row>
        <row r="382">
          <cell r="C382">
            <v>10000</v>
          </cell>
        </row>
        <row r="384">
          <cell r="C384" t="str">
            <v/>
          </cell>
        </row>
        <row r="385">
          <cell r="C385" t="str">
            <v/>
          </cell>
        </row>
      </sheetData>
      <sheetData sheetId="6"/>
      <sheetData sheetId="7" refreshError="1">
        <row r="8">
          <cell r="C8" t="str">
            <v/>
          </cell>
        </row>
        <row r="9">
          <cell r="C9" t="str">
            <v/>
          </cell>
        </row>
        <row r="10">
          <cell r="C10">
            <v>38400</v>
          </cell>
        </row>
        <row r="11">
          <cell r="C11" t="str">
            <v>Rate</v>
          </cell>
        </row>
        <row r="12">
          <cell r="C12">
            <v>0</v>
          </cell>
        </row>
        <row r="13">
          <cell r="C13">
            <v>70.5</v>
          </cell>
        </row>
        <row r="14">
          <cell r="C14">
            <v>13</v>
          </cell>
        </row>
        <row r="15">
          <cell r="C15">
            <v>71</v>
          </cell>
        </row>
        <row r="16">
          <cell r="C16">
            <v>52</v>
          </cell>
        </row>
        <row r="17">
          <cell r="C17">
            <v>4</v>
          </cell>
        </row>
        <row r="18">
          <cell r="C18">
            <v>0.6</v>
          </cell>
        </row>
        <row r="19">
          <cell r="C19">
            <v>25</v>
          </cell>
        </row>
        <row r="20">
          <cell r="C20">
            <v>25</v>
          </cell>
        </row>
        <row r="21">
          <cell r="C21">
            <v>9</v>
          </cell>
        </row>
        <row r="23">
          <cell r="C23">
            <v>3.5428571428571431</v>
          </cell>
        </row>
        <row r="24">
          <cell r="C24">
            <v>0.31666666666666665</v>
          </cell>
        </row>
        <row r="25">
          <cell r="C25">
            <v>0.66666666666666663</v>
          </cell>
        </row>
        <row r="26">
          <cell r="C26">
            <v>0.31666666666666665</v>
          </cell>
        </row>
        <row r="27">
          <cell r="C27">
            <v>0.48</v>
          </cell>
        </row>
        <row r="29">
          <cell r="C29">
            <v>7.3333333333333339</v>
          </cell>
        </row>
        <row r="30">
          <cell r="C30">
            <v>6</v>
          </cell>
        </row>
        <row r="32">
          <cell r="C32">
            <v>1.4</v>
          </cell>
        </row>
        <row r="33">
          <cell r="C33">
            <v>9</v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>
            <v>1500</v>
          </cell>
        </row>
        <row r="40">
          <cell r="C40" t="str">
            <v>Rate</v>
          </cell>
        </row>
        <row r="41">
          <cell r="C41">
            <v>0</v>
          </cell>
        </row>
        <row r="42">
          <cell r="C42">
            <v>70.5</v>
          </cell>
        </row>
        <row r="43">
          <cell r="C43">
            <v>13</v>
          </cell>
        </row>
        <row r="44">
          <cell r="C44">
            <v>71</v>
          </cell>
        </row>
        <row r="45">
          <cell r="C45">
            <v>52</v>
          </cell>
        </row>
        <row r="46">
          <cell r="C46">
            <v>4</v>
          </cell>
        </row>
        <row r="47">
          <cell r="C47">
            <v>0.6</v>
          </cell>
        </row>
        <row r="48">
          <cell r="C48">
            <v>25</v>
          </cell>
        </row>
        <row r="49">
          <cell r="C49">
            <v>25</v>
          </cell>
        </row>
        <row r="50">
          <cell r="C50">
            <v>9</v>
          </cell>
        </row>
        <row r="52">
          <cell r="C52">
            <v>3.5428571428571431</v>
          </cell>
        </row>
        <row r="54">
          <cell r="C54">
            <v>7.3333333333333339</v>
          </cell>
        </row>
        <row r="55">
          <cell r="C55">
            <v>6</v>
          </cell>
        </row>
        <row r="57">
          <cell r="C57" t="str">
            <v/>
          </cell>
        </row>
        <row r="58">
          <cell r="C58" t="str">
            <v/>
          </cell>
        </row>
        <row r="59">
          <cell r="C59" t="str">
            <v/>
          </cell>
        </row>
        <row r="60">
          <cell r="C60" t="str">
            <v/>
          </cell>
        </row>
        <row r="61">
          <cell r="C61">
            <v>2630</v>
          </cell>
        </row>
        <row r="62">
          <cell r="C62" t="str">
            <v>Rate</v>
          </cell>
        </row>
        <row r="63">
          <cell r="C63">
            <v>0</v>
          </cell>
        </row>
        <row r="64">
          <cell r="C64">
            <v>70.5</v>
          </cell>
        </row>
        <row r="65">
          <cell r="C65">
            <v>13</v>
          </cell>
        </row>
        <row r="66">
          <cell r="C66">
            <v>71</v>
          </cell>
        </row>
        <row r="67">
          <cell r="C67">
            <v>52</v>
          </cell>
        </row>
        <row r="68">
          <cell r="C68">
            <v>4</v>
          </cell>
        </row>
        <row r="69">
          <cell r="C69">
            <v>0.6</v>
          </cell>
        </row>
        <row r="70">
          <cell r="C70">
            <v>25</v>
          </cell>
        </row>
        <row r="71">
          <cell r="C71">
            <v>25</v>
          </cell>
        </row>
        <row r="72">
          <cell r="C72">
            <v>9</v>
          </cell>
        </row>
        <row r="74">
          <cell r="C74">
            <v>3.5428571428571431</v>
          </cell>
        </row>
        <row r="75">
          <cell r="C75">
            <v>0.31666666666666665</v>
          </cell>
        </row>
        <row r="76">
          <cell r="C76">
            <v>0.66666666666666663</v>
          </cell>
        </row>
        <row r="77">
          <cell r="C77">
            <v>0.31666666666666665</v>
          </cell>
        </row>
        <row r="78">
          <cell r="C78">
            <v>0.48</v>
          </cell>
        </row>
        <row r="80">
          <cell r="C80">
            <v>7.3333333333333339</v>
          </cell>
        </row>
        <row r="81">
          <cell r="C81">
            <v>6</v>
          </cell>
        </row>
        <row r="83">
          <cell r="C83">
            <v>1.3761904761904762</v>
          </cell>
        </row>
        <row r="85">
          <cell r="C85">
            <v>1.4</v>
          </cell>
        </row>
        <row r="86">
          <cell r="C86">
            <v>9</v>
          </cell>
        </row>
        <row r="88">
          <cell r="C88" t="str">
            <v/>
          </cell>
        </row>
        <row r="89">
          <cell r="C89" t="str">
            <v/>
          </cell>
        </row>
        <row r="90">
          <cell r="C90" t="str">
            <v/>
          </cell>
        </row>
        <row r="91">
          <cell r="C91" t="str">
            <v/>
          </cell>
        </row>
        <row r="92">
          <cell r="C92">
            <v>1070</v>
          </cell>
        </row>
        <row r="93">
          <cell r="C93" t="str">
            <v>Rate</v>
          </cell>
        </row>
        <row r="94">
          <cell r="C94">
            <v>0</v>
          </cell>
        </row>
        <row r="95">
          <cell r="C95">
            <v>70.5</v>
          </cell>
        </row>
        <row r="96">
          <cell r="C96">
            <v>13</v>
          </cell>
        </row>
        <row r="97">
          <cell r="C97">
            <v>71</v>
          </cell>
        </row>
        <row r="98">
          <cell r="C98">
            <v>52</v>
          </cell>
        </row>
        <row r="99">
          <cell r="C99">
            <v>4</v>
          </cell>
        </row>
        <row r="100">
          <cell r="C100">
            <v>0.6</v>
          </cell>
        </row>
        <row r="101">
          <cell r="C101">
            <v>25</v>
          </cell>
        </row>
        <row r="102">
          <cell r="C102">
            <v>25</v>
          </cell>
        </row>
        <row r="103">
          <cell r="C103">
            <v>9</v>
          </cell>
        </row>
        <row r="105">
          <cell r="C105">
            <v>3.5428571428571431</v>
          </cell>
        </row>
        <row r="107">
          <cell r="C107">
            <v>7.3333333333333339</v>
          </cell>
        </row>
        <row r="108">
          <cell r="C108">
            <v>6</v>
          </cell>
        </row>
        <row r="110">
          <cell r="C110">
            <v>1.3761904761904762</v>
          </cell>
        </row>
        <row r="112">
          <cell r="C112">
            <v>1.4</v>
          </cell>
        </row>
        <row r="113">
          <cell r="C113">
            <v>9</v>
          </cell>
        </row>
        <row r="115">
          <cell r="C115" t="str">
            <v/>
          </cell>
        </row>
        <row r="116">
          <cell r="C116" t="str">
            <v/>
          </cell>
        </row>
        <row r="117">
          <cell r="C117" t="str">
            <v/>
          </cell>
        </row>
        <row r="118">
          <cell r="C118" t="str">
            <v/>
          </cell>
        </row>
        <row r="119">
          <cell r="C119">
            <v>2000</v>
          </cell>
        </row>
        <row r="120">
          <cell r="C120" t="str">
            <v>Rate</v>
          </cell>
        </row>
        <row r="121">
          <cell r="C121">
            <v>0</v>
          </cell>
        </row>
        <row r="122">
          <cell r="C122">
            <v>70.5</v>
          </cell>
        </row>
        <row r="123">
          <cell r="C123">
            <v>13</v>
          </cell>
        </row>
        <row r="124">
          <cell r="C124">
            <v>71</v>
          </cell>
        </row>
        <row r="125">
          <cell r="C125">
            <v>52</v>
          </cell>
        </row>
        <row r="126">
          <cell r="C126">
            <v>4</v>
          </cell>
        </row>
        <row r="127">
          <cell r="C127">
            <v>0.6</v>
          </cell>
        </row>
        <row r="128">
          <cell r="C128">
            <v>25</v>
          </cell>
        </row>
        <row r="129">
          <cell r="C129">
            <v>25</v>
          </cell>
        </row>
        <row r="130">
          <cell r="C130">
            <v>9</v>
          </cell>
        </row>
        <row r="132">
          <cell r="C132">
            <v>3.5428571428571431</v>
          </cell>
        </row>
        <row r="134">
          <cell r="C134">
            <v>7.3333333333333339</v>
          </cell>
        </row>
        <row r="135">
          <cell r="C135">
            <v>6</v>
          </cell>
        </row>
        <row r="137">
          <cell r="C137">
            <v>1.3761904761904762</v>
          </cell>
        </row>
        <row r="139">
          <cell r="C139">
            <v>1.4</v>
          </cell>
        </row>
        <row r="140">
          <cell r="C140">
            <v>9</v>
          </cell>
        </row>
        <row r="142">
          <cell r="C142" t="str">
            <v/>
          </cell>
        </row>
        <row r="143">
          <cell r="C143" t="str">
            <v/>
          </cell>
        </row>
        <row r="144">
          <cell r="C144" t="str">
            <v/>
          </cell>
        </row>
        <row r="145">
          <cell r="C145" t="str">
            <v/>
          </cell>
        </row>
        <row r="146">
          <cell r="C146">
            <v>8500</v>
          </cell>
        </row>
        <row r="147">
          <cell r="C147" t="str">
            <v>Rate</v>
          </cell>
        </row>
        <row r="148">
          <cell r="C148">
            <v>0</v>
          </cell>
        </row>
        <row r="149">
          <cell r="C149">
            <v>70.5</v>
          </cell>
        </row>
        <row r="150">
          <cell r="C150">
            <v>13</v>
          </cell>
        </row>
        <row r="151">
          <cell r="C151">
            <v>71</v>
          </cell>
        </row>
        <row r="152">
          <cell r="C152">
            <v>52</v>
          </cell>
        </row>
        <row r="153">
          <cell r="C153">
            <v>4</v>
          </cell>
        </row>
        <row r="154">
          <cell r="C154">
            <v>0.6</v>
          </cell>
        </row>
        <row r="155">
          <cell r="C155">
            <v>25</v>
          </cell>
        </row>
        <row r="156">
          <cell r="C156">
            <v>25</v>
          </cell>
        </row>
        <row r="157">
          <cell r="C157">
            <v>9</v>
          </cell>
        </row>
        <row r="159">
          <cell r="C159">
            <v>3.5428571428571431</v>
          </cell>
        </row>
        <row r="161">
          <cell r="C161">
            <v>7.3333333333333339</v>
          </cell>
        </row>
        <row r="162">
          <cell r="C162">
            <v>6</v>
          </cell>
        </row>
        <row r="164">
          <cell r="C164">
            <v>1.3761904761904762</v>
          </cell>
        </row>
        <row r="166">
          <cell r="C166">
            <v>1.4</v>
          </cell>
        </row>
        <row r="167">
          <cell r="C167">
            <v>9</v>
          </cell>
        </row>
        <row r="169">
          <cell r="C169" t="str">
            <v/>
          </cell>
        </row>
        <row r="170">
          <cell r="C170" t="str">
            <v/>
          </cell>
        </row>
        <row r="171">
          <cell r="C171" t="str">
            <v/>
          </cell>
        </row>
        <row r="172">
          <cell r="C172">
            <v>0</v>
          </cell>
        </row>
        <row r="173">
          <cell r="C173" t="str">
            <v>Rate</v>
          </cell>
        </row>
        <row r="174">
          <cell r="C174">
            <v>0</v>
          </cell>
        </row>
        <row r="175">
          <cell r="C175">
            <v>70.5</v>
          </cell>
        </row>
        <row r="176">
          <cell r="C176">
            <v>13</v>
          </cell>
        </row>
        <row r="177">
          <cell r="C177">
            <v>71</v>
          </cell>
        </row>
        <row r="178">
          <cell r="C178">
            <v>52</v>
          </cell>
        </row>
        <row r="179">
          <cell r="C179">
            <v>4</v>
          </cell>
        </row>
        <row r="180">
          <cell r="C180">
            <v>0.6</v>
          </cell>
        </row>
        <row r="181">
          <cell r="C181">
            <v>25</v>
          </cell>
        </row>
        <row r="182">
          <cell r="C182">
            <v>25</v>
          </cell>
        </row>
        <row r="183">
          <cell r="C183">
            <v>9</v>
          </cell>
        </row>
        <row r="185">
          <cell r="C185">
            <v>7.3333333333333339</v>
          </cell>
        </row>
        <row r="186">
          <cell r="C186">
            <v>6</v>
          </cell>
        </row>
        <row r="188">
          <cell r="C188">
            <v>1.4</v>
          </cell>
        </row>
        <row r="189">
          <cell r="C189">
            <v>9</v>
          </cell>
        </row>
        <row r="191">
          <cell r="C191" t="str">
            <v/>
          </cell>
        </row>
        <row r="192">
          <cell r="C192" t="str">
            <v/>
          </cell>
        </row>
        <row r="193">
          <cell r="C193" t="str">
            <v/>
          </cell>
        </row>
        <row r="194">
          <cell r="C194" t="str">
            <v/>
          </cell>
        </row>
        <row r="195">
          <cell r="C195" t="str">
            <v/>
          </cell>
        </row>
        <row r="196">
          <cell r="C196" t="str">
            <v/>
          </cell>
        </row>
        <row r="197">
          <cell r="C197" t="str">
            <v/>
          </cell>
        </row>
        <row r="198">
          <cell r="C198" t="str">
            <v/>
          </cell>
        </row>
        <row r="199">
          <cell r="C199">
            <v>2500</v>
          </cell>
        </row>
        <row r="200">
          <cell r="C200" t="str">
            <v>Rate</v>
          </cell>
        </row>
        <row r="201">
          <cell r="C201">
            <v>15</v>
          </cell>
        </row>
        <row r="202">
          <cell r="C202">
            <v>20</v>
          </cell>
        </row>
        <row r="203">
          <cell r="C203">
            <v>4</v>
          </cell>
        </row>
        <row r="205">
          <cell r="C205" t="str">
            <v/>
          </cell>
        </row>
        <row r="206">
          <cell r="C206" t="str">
            <v/>
          </cell>
        </row>
        <row r="207">
          <cell r="C207" t="str">
            <v/>
          </cell>
        </row>
        <row r="208">
          <cell r="C208" t="str">
            <v/>
          </cell>
        </row>
        <row r="209">
          <cell r="C209">
            <v>2000</v>
          </cell>
        </row>
        <row r="210">
          <cell r="C210" t="str">
            <v>Rate</v>
          </cell>
        </row>
        <row r="211">
          <cell r="C211">
            <v>19</v>
          </cell>
        </row>
        <row r="212">
          <cell r="C212">
            <v>5</v>
          </cell>
        </row>
        <row r="213">
          <cell r="C213">
            <v>4</v>
          </cell>
        </row>
        <row r="215">
          <cell r="C215" t="str">
            <v/>
          </cell>
        </row>
        <row r="216">
          <cell r="C216" t="str">
            <v/>
          </cell>
        </row>
        <row r="217">
          <cell r="C217" t="str">
            <v/>
          </cell>
        </row>
        <row r="218">
          <cell r="C218" t="str">
            <v/>
          </cell>
        </row>
        <row r="219">
          <cell r="C219" t="str">
            <v/>
          </cell>
        </row>
        <row r="220">
          <cell r="C220" t="str">
            <v/>
          </cell>
        </row>
        <row r="221">
          <cell r="C221" t="str">
            <v/>
          </cell>
        </row>
        <row r="222">
          <cell r="C222">
            <v>1</v>
          </cell>
        </row>
        <row r="223">
          <cell r="C223" t="str">
            <v>Rate</v>
          </cell>
        </row>
        <row r="224">
          <cell r="C224">
            <v>30000</v>
          </cell>
        </row>
        <row r="226">
          <cell r="C226" t="str">
            <v/>
          </cell>
        </row>
        <row r="227">
          <cell r="C227" t="str">
            <v/>
          </cell>
        </row>
        <row r="228">
          <cell r="C228" t="str">
            <v/>
          </cell>
        </row>
        <row r="229">
          <cell r="C229" t="str">
            <v/>
          </cell>
        </row>
        <row r="230">
          <cell r="C230">
            <v>1</v>
          </cell>
        </row>
        <row r="231">
          <cell r="C231" t="str">
            <v>Rate</v>
          </cell>
        </row>
        <row r="232">
          <cell r="C232">
            <v>30000</v>
          </cell>
        </row>
        <row r="234">
          <cell r="C234" t="str">
            <v/>
          </cell>
        </row>
        <row r="235">
          <cell r="C235" t="str">
            <v/>
          </cell>
        </row>
        <row r="236">
          <cell r="C236" t="str">
            <v/>
          </cell>
        </row>
        <row r="237">
          <cell r="C237" t="str">
            <v/>
          </cell>
        </row>
        <row r="238">
          <cell r="C238" t="str">
            <v/>
          </cell>
        </row>
        <row r="239">
          <cell r="C239" t="str">
            <v/>
          </cell>
        </row>
        <row r="240">
          <cell r="C240" t="str">
            <v/>
          </cell>
        </row>
        <row r="241">
          <cell r="C241">
            <v>200</v>
          </cell>
        </row>
        <row r="242">
          <cell r="C242" t="str">
            <v>Rate</v>
          </cell>
        </row>
        <row r="243">
          <cell r="C243">
            <v>0</v>
          </cell>
        </row>
        <row r="244">
          <cell r="C244">
            <v>10.856250000000001</v>
          </cell>
        </row>
        <row r="245">
          <cell r="C245">
            <v>8</v>
          </cell>
        </row>
        <row r="246">
          <cell r="C246">
            <v>70.5</v>
          </cell>
        </row>
        <row r="247">
          <cell r="C247">
            <v>13</v>
          </cell>
        </row>
        <row r="248">
          <cell r="C248">
            <v>0.6</v>
          </cell>
        </row>
        <row r="249">
          <cell r="C249">
            <v>0.24</v>
          </cell>
        </row>
        <row r="250">
          <cell r="C250">
            <v>0.65999999999999992</v>
          </cell>
        </row>
        <row r="251">
          <cell r="C251">
            <v>9</v>
          </cell>
        </row>
        <row r="252">
          <cell r="C252">
            <v>25</v>
          </cell>
        </row>
        <row r="255">
          <cell r="C255" t="str">
            <v/>
          </cell>
        </row>
        <row r="256">
          <cell r="C256" t="str">
            <v/>
          </cell>
        </row>
        <row r="257">
          <cell r="C257" t="str">
            <v/>
          </cell>
        </row>
        <row r="258">
          <cell r="C258" t="str">
            <v/>
          </cell>
        </row>
        <row r="259">
          <cell r="C259">
            <v>7875</v>
          </cell>
        </row>
        <row r="260">
          <cell r="C260" t="str">
            <v>Rate</v>
          </cell>
        </row>
        <row r="261">
          <cell r="C261">
            <v>0</v>
          </cell>
        </row>
        <row r="262">
          <cell r="C262">
            <v>12.31875</v>
          </cell>
        </row>
        <row r="263">
          <cell r="C263">
            <v>8</v>
          </cell>
        </row>
        <row r="264">
          <cell r="C264">
            <v>70.5</v>
          </cell>
        </row>
        <row r="265">
          <cell r="C265">
            <v>13</v>
          </cell>
        </row>
        <row r="266">
          <cell r="C266">
            <v>0.6</v>
          </cell>
        </row>
        <row r="267">
          <cell r="C267">
            <v>0.24</v>
          </cell>
        </row>
        <row r="268">
          <cell r="C268">
            <v>0.65999999999999992</v>
          </cell>
        </row>
        <row r="269">
          <cell r="C269">
            <v>9</v>
          </cell>
        </row>
        <row r="270">
          <cell r="C270">
            <v>25</v>
          </cell>
        </row>
        <row r="273">
          <cell r="C273" t="str">
            <v/>
          </cell>
        </row>
        <row r="274">
          <cell r="C274" t="str">
            <v/>
          </cell>
        </row>
        <row r="275">
          <cell r="C275" t="str">
            <v/>
          </cell>
        </row>
        <row r="276">
          <cell r="C276" t="str">
            <v/>
          </cell>
        </row>
        <row r="277">
          <cell r="C277" t="str">
            <v/>
          </cell>
        </row>
        <row r="278">
          <cell r="C278" t="str">
            <v/>
          </cell>
        </row>
        <row r="279">
          <cell r="C279">
            <v>5775</v>
          </cell>
        </row>
        <row r="280">
          <cell r="C280" t="str">
            <v>Rate</v>
          </cell>
        </row>
        <row r="281">
          <cell r="C281">
            <v>0</v>
          </cell>
        </row>
        <row r="282">
          <cell r="C282">
            <v>5.0062500000000005</v>
          </cell>
        </row>
        <row r="283">
          <cell r="C283">
            <v>0.24</v>
          </cell>
        </row>
        <row r="284">
          <cell r="C284">
            <v>0.65999999999999992</v>
          </cell>
        </row>
        <row r="285">
          <cell r="C285">
            <v>9</v>
          </cell>
        </row>
        <row r="286">
          <cell r="C286">
            <v>25</v>
          </cell>
        </row>
        <row r="288">
          <cell r="C288" t="str">
            <v/>
          </cell>
        </row>
        <row r="289">
          <cell r="C289" t="str">
            <v/>
          </cell>
        </row>
        <row r="290">
          <cell r="C290" t="str">
            <v/>
          </cell>
        </row>
        <row r="291">
          <cell r="C291" t="str">
            <v/>
          </cell>
        </row>
        <row r="292">
          <cell r="C292" t="str">
            <v/>
          </cell>
        </row>
        <row r="293">
          <cell r="C293">
            <v>1100</v>
          </cell>
        </row>
        <row r="294">
          <cell r="C294" t="str">
            <v>Rate</v>
          </cell>
        </row>
        <row r="295">
          <cell r="C295">
            <v>0</v>
          </cell>
        </row>
        <row r="296">
          <cell r="C296">
            <v>10.856250000000001</v>
          </cell>
        </row>
        <row r="297">
          <cell r="C297">
            <v>70.5</v>
          </cell>
        </row>
        <row r="298">
          <cell r="C298">
            <v>13</v>
          </cell>
        </row>
        <row r="299">
          <cell r="C299">
            <v>0.6</v>
          </cell>
        </row>
        <row r="300">
          <cell r="C300">
            <v>0.24</v>
          </cell>
        </row>
        <row r="301">
          <cell r="C301">
            <v>1.82</v>
          </cell>
        </row>
        <row r="302">
          <cell r="C302">
            <v>0.65999999999999992</v>
          </cell>
        </row>
        <row r="303">
          <cell r="C303">
            <v>9</v>
          </cell>
        </row>
        <row r="304">
          <cell r="C304">
            <v>25</v>
          </cell>
        </row>
        <row r="305">
          <cell r="C305">
            <v>4</v>
          </cell>
        </row>
        <row r="307">
          <cell r="C307">
            <v>1.3761904761904762</v>
          </cell>
        </row>
        <row r="309">
          <cell r="C309" t="str">
            <v/>
          </cell>
        </row>
        <row r="310">
          <cell r="C310" t="str">
            <v/>
          </cell>
        </row>
        <row r="311">
          <cell r="C311" t="str">
            <v/>
          </cell>
        </row>
        <row r="312">
          <cell r="C312" t="str">
            <v/>
          </cell>
        </row>
        <row r="313">
          <cell r="C313" t="str">
            <v/>
          </cell>
        </row>
        <row r="314">
          <cell r="C314" t="str">
            <v/>
          </cell>
        </row>
        <row r="315">
          <cell r="C315">
            <v>900</v>
          </cell>
        </row>
        <row r="316">
          <cell r="C316" t="str">
            <v>Rate</v>
          </cell>
        </row>
        <row r="317">
          <cell r="C317">
            <v>0</v>
          </cell>
        </row>
        <row r="318">
          <cell r="C318">
            <v>41.859375</v>
          </cell>
        </row>
        <row r="319">
          <cell r="C319">
            <v>70.5</v>
          </cell>
        </row>
        <row r="320">
          <cell r="C320">
            <v>13</v>
          </cell>
        </row>
        <row r="321">
          <cell r="C321">
            <v>0.6</v>
          </cell>
        </row>
        <row r="322">
          <cell r="C322">
            <v>0.24</v>
          </cell>
        </row>
        <row r="323">
          <cell r="C323">
            <v>1.82</v>
          </cell>
        </row>
        <row r="324">
          <cell r="C324">
            <v>0.65999999999999992</v>
          </cell>
        </row>
        <row r="325">
          <cell r="C325">
            <v>9</v>
          </cell>
        </row>
        <row r="326">
          <cell r="C326">
            <v>25</v>
          </cell>
        </row>
        <row r="327">
          <cell r="C327">
            <v>8</v>
          </cell>
        </row>
        <row r="329">
          <cell r="C329">
            <v>1.3761904761904762</v>
          </cell>
        </row>
        <row r="331">
          <cell r="C331" t="str">
            <v/>
          </cell>
        </row>
        <row r="332">
          <cell r="C332" t="str">
            <v/>
          </cell>
        </row>
        <row r="333">
          <cell r="C333" t="str">
            <v/>
          </cell>
        </row>
        <row r="334">
          <cell r="C334" t="str">
            <v/>
          </cell>
        </row>
        <row r="335">
          <cell r="C335">
            <v>50</v>
          </cell>
        </row>
        <row r="336">
          <cell r="C336" t="str">
            <v>Rate</v>
          </cell>
        </row>
        <row r="337">
          <cell r="C337">
            <v>0</v>
          </cell>
        </row>
        <row r="338">
          <cell r="C338">
            <v>41.859375</v>
          </cell>
        </row>
        <row r="339">
          <cell r="C339">
            <v>70.5</v>
          </cell>
        </row>
        <row r="340">
          <cell r="C340">
            <v>13</v>
          </cell>
        </row>
        <row r="341">
          <cell r="C341">
            <v>0.6</v>
          </cell>
        </row>
        <row r="342">
          <cell r="C342">
            <v>0.24</v>
          </cell>
        </row>
        <row r="343">
          <cell r="C343">
            <v>1.82</v>
          </cell>
        </row>
        <row r="344">
          <cell r="C344">
            <v>0.65999999999999992</v>
          </cell>
        </row>
        <row r="345">
          <cell r="C345">
            <v>9</v>
          </cell>
        </row>
        <row r="346">
          <cell r="C346">
            <v>25</v>
          </cell>
        </row>
        <row r="347">
          <cell r="C347">
            <v>8</v>
          </cell>
        </row>
        <row r="349">
          <cell r="C349">
            <v>1.3761904761904762</v>
          </cell>
        </row>
        <row r="351">
          <cell r="C351" t="str">
            <v/>
          </cell>
        </row>
        <row r="352">
          <cell r="C352" t="str">
            <v/>
          </cell>
        </row>
        <row r="353">
          <cell r="C353" t="str">
            <v/>
          </cell>
        </row>
        <row r="354">
          <cell r="C354" t="str">
            <v/>
          </cell>
        </row>
        <row r="355">
          <cell r="C355">
            <v>120</v>
          </cell>
        </row>
        <row r="356">
          <cell r="C356" t="str">
            <v>Rate</v>
          </cell>
        </row>
        <row r="357">
          <cell r="C357">
            <v>0</v>
          </cell>
        </row>
        <row r="358">
          <cell r="C358">
            <v>41.859375</v>
          </cell>
        </row>
        <row r="359">
          <cell r="C359">
            <v>70.5</v>
          </cell>
        </row>
        <row r="360">
          <cell r="C360">
            <v>13</v>
          </cell>
        </row>
        <row r="361">
          <cell r="C361">
            <v>0.6</v>
          </cell>
        </row>
        <row r="362">
          <cell r="C362">
            <v>0.24</v>
          </cell>
        </row>
        <row r="363">
          <cell r="C363">
            <v>1.82</v>
          </cell>
        </row>
        <row r="364">
          <cell r="C364">
            <v>0.65999999999999992</v>
          </cell>
        </row>
        <row r="365">
          <cell r="C365">
            <v>9</v>
          </cell>
        </row>
        <row r="366">
          <cell r="C366">
            <v>25</v>
          </cell>
        </row>
        <row r="367">
          <cell r="C367">
            <v>8</v>
          </cell>
        </row>
        <row r="369">
          <cell r="C369">
            <v>1.3761904761904762</v>
          </cell>
        </row>
        <row r="371">
          <cell r="C371" t="str">
            <v/>
          </cell>
        </row>
        <row r="372">
          <cell r="C372" t="str">
            <v/>
          </cell>
        </row>
        <row r="373">
          <cell r="C373" t="str">
            <v/>
          </cell>
        </row>
        <row r="374">
          <cell r="C374" t="str">
            <v/>
          </cell>
        </row>
        <row r="375">
          <cell r="C375">
            <v>25</v>
          </cell>
        </row>
        <row r="376">
          <cell r="C376" t="str">
            <v>Rate</v>
          </cell>
        </row>
        <row r="377">
          <cell r="C377">
            <v>0</v>
          </cell>
        </row>
        <row r="378">
          <cell r="C378">
            <v>153.78125</v>
          </cell>
        </row>
        <row r="379">
          <cell r="C379">
            <v>0.24</v>
          </cell>
        </row>
        <row r="380">
          <cell r="C380">
            <v>1.82</v>
          </cell>
        </row>
        <row r="381">
          <cell r="C381">
            <v>0.65999999999999992</v>
          </cell>
        </row>
        <row r="382">
          <cell r="C382">
            <v>9</v>
          </cell>
        </row>
        <row r="383">
          <cell r="C383">
            <v>25</v>
          </cell>
        </row>
        <row r="385">
          <cell r="C385">
            <v>300</v>
          </cell>
        </row>
        <row r="388">
          <cell r="C388" t="str">
            <v/>
          </cell>
        </row>
        <row r="389">
          <cell r="C389" t="str">
            <v/>
          </cell>
        </row>
        <row r="390">
          <cell r="C390" t="str">
            <v/>
          </cell>
        </row>
        <row r="391">
          <cell r="C391" t="str">
            <v/>
          </cell>
        </row>
        <row r="392">
          <cell r="C392">
            <v>50</v>
          </cell>
        </row>
        <row r="393">
          <cell r="C393" t="str">
            <v>Rate</v>
          </cell>
        </row>
        <row r="394">
          <cell r="C394">
            <v>0</v>
          </cell>
        </row>
        <row r="395">
          <cell r="C395">
            <v>153.78125</v>
          </cell>
        </row>
        <row r="396">
          <cell r="C396">
            <v>0.24</v>
          </cell>
        </row>
        <row r="397">
          <cell r="C397">
            <v>1.82</v>
          </cell>
        </row>
        <row r="398">
          <cell r="C398">
            <v>0.65999999999999992</v>
          </cell>
        </row>
        <row r="399">
          <cell r="C399">
            <v>9</v>
          </cell>
        </row>
        <row r="400">
          <cell r="C400">
            <v>25</v>
          </cell>
        </row>
        <row r="402">
          <cell r="C402">
            <v>300</v>
          </cell>
        </row>
        <row r="405">
          <cell r="C405" t="str">
            <v/>
          </cell>
        </row>
        <row r="406">
          <cell r="C406" t="str">
            <v/>
          </cell>
        </row>
        <row r="407">
          <cell r="C407" t="str">
            <v/>
          </cell>
        </row>
        <row r="408">
          <cell r="C408" t="str">
            <v/>
          </cell>
        </row>
        <row r="409">
          <cell r="C409">
            <v>1300</v>
          </cell>
        </row>
        <row r="410">
          <cell r="C410" t="str">
            <v>Rate</v>
          </cell>
        </row>
        <row r="411">
          <cell r="C411">
            <v>6.48</v>
          </cell>
        </row>
        <row r="412">
          <cell r="C412">
            <v>0.3</v>
          </cell>
        </row>
        <row r="413">
          <cell r="C413">
            <v>9</v>
          </cell>
        </row>
        <row r="414">
          <cell r="C414">
            <v>9</v>
          </cell>
        </row>
        <row r="417">
          <cell r="C417" t="str">
            <v/>
          </cell>
        </row>
        <row r="418">
          <cell r="C418" t="str">
            <v/>
          </cell>
        </row>
        <row r="419">
          <cell r="C419" t="str">
            <v/>
          </cell>
        </row>
        <row r="420">
          <cell r="C420" t="str">
            <v/>
          </cell>
        </row>
        <row r="421">
          <cell r="C421">
            <v>400</v>
          </cell>
        </row>
        <row r="422">
          <cell r="C422" t="str">
            <v>Rate</v>
          </cell>
        </row>
        <row r="423">
          <cell r="C423">
            <v>2.2560000000000002</v>
          </cell>
        </row>
        <row r="424">
          <cell r="C424">
            <v>0.3</v>
          </cell>
        </row>
        <row r="425">
          <cell r="C425">
            <v>9</v>
          </cell>
        </row>
        <row r="426">
          <cell r="C426">
            <v>9</v>
          </cell>
        </row>
        <row r="428">
          <cell r="C428">
            <v>4.5</v>
          </cell>
        </row>
        <row r="429">
          <cell r="C429">
            <v>25</v>
          </cell>
        </row>
        <row r="432">
          <cell r="C432" t="str">
            <v/>
          </cell>
        </row>
        <row r="433">
          <cell r="C433" t="str">
            <v/>
          </cell>
        </row>
        <row r="434">
          <cell r="C434" t="str">
            <v/>
          </cell>
        </row>
        <row r="435">
          <cell r="C435" t="str">
            <v/>
          </cell>
        </row>
        <row r="436">
          <cell r="C436" t="str">
            <v/>
          </cell>
        </row>
        <row r="437">
          <cell r="C437" t="str">
            <v/>
          </cell>
        </row>
        <row r="438">
          <cell r="C438" t="str">
            <v/>
          </cell>
        </row>
        <row r="439">
          <cell r="C439">
            <v>300</v>
          </cell>
        </row>
        <row r="440">
          <cell r="C440" t="str">
            <v>Rate</v>
          </cell>
        </row>
        <row r="441">
          <cell r="C441">
            <v>0</v>
          </cell>
        </row>
        <row r="442">
          <cell r="C442">
            <v>5.5</v>
          </cell>
        </row>
        <row r="443">
          <cell r="C443">
            <v>8</v>
          </cell>
        </row>
        <row r="444">
          <cell r="C444">
            <v>70.5</v>
          </cell>
        </row>
        <row r="445">
          <cell r="C445">
            <v>13</v>
          </cell>
        </row>
        <row r="446">
          <cell r="C446">
            <v>0.6</v>
          </cell>
        </row>
        <row r="447">
          <cell r="C447">
            <v>170</v>
          </cell>
        </row>
        <row r="448">
          <cell r="C448">
            <v>9</v>
          </cell>
        </row>
        <row r="449">
          <cell r="C449">
            <v>25</v>
          </cell>
        </row>
        <row r="450">
          <cell r="C450">
            <v>1.25</v>
          </cell>
        </row>
        <row r="453">
          <cell r="C453" t="str">
            <v/>
          </cell>
        </row>
        <row r="454">
          <cell r="C454" t="str">
            <v/>
          </cell>
        </row>
        <row r="455">
          <cell r="C455" t="str">
            <v/>
          </cell>
        </row>
        <row r="456">
          <cell r="C456" t="str">
            <v/>
          </cell>
        </row>
        <row r="457">
          <cell r="C457">
            <v>1850</v>
          </cell>
        </row>
        <row r="458">
          <cell r="C458" t="str">
            <v>Rate</v>
          </cell>
        </row>
        <row r="459">
          <cell r="C459">
            <v>0</v>
          </cell>
        </row>
        <row r="460">
          <cell r="C460">
            <v>5.5</v>
          </cell>
        </row>
        <row r="461">
          <cell r="C461">
            <v>8</v>
          </cell>
        </row>
        <row r="462">
          <cell r="C462">
            <v>70.5</v>
          </cell>
        </row>
        <row r="463">
          <cell r="C463">
            <v>13</v>
          </cell>
        </row>
        <row r="464">
          <cell r="C464">
            <v>0.6</v>
          </cell>
        </row>
        <row r="465">
          <cell r="C465">
            <v>170</v>
          </cell>
        </row>
        <row r="466">
          <cell r="C466">
            <v>9</v>
          </cell>
        </row>
        <row r="467">
          <cell r="C467">
            <v>25</v>
          </cell>
        </row>
        <row r="468">
          <cell r="C468">
            <v>1.25</v>
          </cell>
        </row>
        <row r="471">
          <cell r="C471" t="str">
            <v/>
          </cell>
        </row>
        <row r="472">
          <cell r="C472" t="str">
            <v/>
          </cell>
        </row>
        <row r="473">
          <cell r="C473" t="str">
            <v/>
          </cell>
        </row>
        <row r="474">
          <cell r="C474" t="str">
            <v/>
          </cell>
        </row>
        <row r="475">
          <cell r="C475">
            <v>2650</v>
          </cell>
        </row>
        <row r="476">
          <cell r="C476" t="str">
            <v>Rate</v>
          </cell>
        </row>
        <row r="477">
          <cell r="C477">
            <v>0</v>
          </cell>
        </row>
        <row r="478">
          <cell r="C478">
            <v>11.5</v>
          </cell>
        </row>
        <row r="479">
          <cell r="C479">
            <v>70.5</v>
          </cell>
        </row>
        <row r="480">
          <cell r="C480">
            <v>13</v>
          </cell>
        </row>
        <row r="481">
          <cell r="C481">
            <v>0.6</v>
          </cell>
        </row>
        <row r="482">
          <cell r="C482">
            <v>170</v>
          </cell>
        </row>
        <row r="483">
          <cell r="C483">
            <v>9</v>
          </cell>
        </row>
        <row r="484">
          <cell r="C484">
            <v>25</v>
          </cell>
        </row>
        <row r="485">
          <cell r="C485">
            <v>1.25</v>
          </cell>
        </row>
        <row r="488">
          <cell r="C488" t="str">
            <v/>
          </cell>
        </row>
        <row r="489">
          <cell r="C489" t="str">
            <v/>
          </cell>
        </row>
        <row r="490">
          <cell r="C490" t="str">
            <v/>
          </cell>
        </row>
        <row r="491">
          <cell r="C491" t="str">
            <v/>
          </cell>
        </row>
        <row r="492">
          <cell r="C492">
            <v>2650</v>
          </cell>
        </row>
        <row r="493">
          <cell r="C493" t="str">
            <v>Rate</v>
          </cell>
        </row>
        <row r="494">
          <cell r="C494">
            <v>0</v>
          </cell>
        </row>
        <row r="495">
          <cell r="C495">
            <v>4.5</v>
          </cell>
        </row>
        <row r="496">
          <cell r="C496">
            <v>70.5</v>
          </cell>
        </row>
        <row r="497">
          <cell r="C497">
            <v>13</v>
          </cell>
        </row>
        <row r="498">
          <cell r="C498">
            <v>0.6</v>
          </cell>
        </row>
        <row r="499">
          <cell r="C499">
            <v>170</v>
          </cell>
        </row>
        <row r="502">
          <cell r="C502" t="str">
            <v/>
          </cell>
        </row>
        <row r="503">
          <cell r="C503" t="str">
            <v/>
          </cell>
        </row>
        <row r="504">
          <cell r="C504" t="str">
            <v/>
          </cell>
        </row>
        <row r="505">
          <cell r="C505" t="str">
            <v/>
          </cell>
        </row>
        <row r="506">
          <cell r="C506">
            <v>900</v>
          </cell>
        </row>
        <row r="507">
          <cell r="C507" t="str">
            <v>Rate</v>
          </cell>
        </row>
        <row r="508">
          <cell r="C508">
            <v>0</v>
          </cell>
        </row>
        <row r="509">
          <cell r="C509">
            <v>0</v>
          </cell>
        </row>
        <row r="510">
          <cell r="C510">
            <v>170</v>
          </cell>
        </row>
        <row r="511">
          <cell r="C511">
            <v>11.1</v>
          </cell>
        </row>
        <row r="512">
          <cell r="C512">
            <v>13</v>
          </cell>
        </row>
        <row r="513">
          <cell r="C513">
            <v>12</v>
          </cell>
        </row>
        <row r="514">
          <cell r="C514">
            <v>1.43</v>
          </cell>
        </row>
        <row r="515">
          <cell r="C515">
            <v>0.67560317460317465</v>
          </cell>
        </row>
        <row r="516">
          <cell r="C516">
            <v>1.71</v>
          </cell>
        </row>
        <row r="518">
          <cell r="C518">
            <v>9</v>
          </cell>
        </row>
        <row r="520">
          <cell r="C520">
            <v>25</v>
          </cell>
        </row>
        <row r="521">
          <cell r="C521">
            <v>0.6</v>
          </cell>
        </row>
        <row r="522">
          <cell r="C522">
            <v>10</v>
          </cell>
        </row>
        <row r="524">
          <cell r="C524">
            <v>1.25</v>
          </cell>
        </row>
        <row r="527">
          <cell r="C527" t="str">
            <v/>
          </cell>
        </row>
        <row r="528">
          <cell r="C528" t="str">
            <v/>
          </cell>
        </row>
        <row r="529">
          <cell r="C529" t="str">
            <v/>
          </cell>
        </row>
        <row r="530">
          <cell r="C530" t="str">
            <v/>
          </cell>
        </row>
        <row r="531">
          <cell r="C531" t="str">
            <v/>
          </cell>
        </row>
        <row r="532">
          <cell r="C532">
            <v>160</v>
          </cell>
        </row>
        <row r="533">
          <cell r="C533" t="str">
            <v>Rate</v>
          </cell>
        </row>
        <row r="534">
          <cell r="C534">
            <v>0</v>
          </cell>
        </row>
        <row r="535">
          <cell r="C535">
            <v>1</v>
          </cell>
        </row>
        <row r="536">
          <cell r="C536">
            <v>170</v>
          </cell>
        </row>
        <row r="537">
          <cell r="C537">
            <v>170</v>
          </cell>
        </row>
        <row r="538">
          <cell r="C538">
            <v>9</v>
          </cell>
        </row>
        <row r="539">
          <cell r="C539">
            <v>25</v>
          </cell>
        </row>
        <row r="541">
          <cell r="C541" t="str">
            <v/>
          </cell>
        </row>
        <row r="542">
          <cell r="C542" t="str">
            <v/>
          </cell>
        </row>
        <row r="543">
          <cell r="C543" t="str">
            <v/>
          </cell>
        </row>
        <row r="544">
          <cell r="C544" t="str">
            <v/>
          </cell>
        </row>
        <row r="545">
          <cell r="C545">
            <v>2500</v>
          </cell>
        </row>
        <row r="546">
          <cell r="C546" t="str">
            <v>Rate</v>
          </cell>
        </row>
        <row r="547">
          <cell r="C547">
            <v>0</v>
          </cell>
        </row>
        <row r="548">
          <cell r="C548">
            <v>1</v>
          </cell>
        </row>
        <row r="549">
          <cell r="C549">
            <v>170</v>
          </cell>
        </row>
        <row r="550">
          <cell r="C550">
            <v>170</v>
          </cell>
        </row>
        <row r="551">
          <cell r="C551">
            <v>9</v>
          </cell>
        </row>
        <row r="552">
          <cell r="C552">
            <v>25</v>
          </cell>
        </row>
        <row r="554">
          <cell r="C554" t="str">
            <v/>
          </cell>
        </row>
        <row r="555">
          <cell r="C555" t="str">
            <v/>
          </cell>
        </row>
        <row r="556">
          <cell r="C556" t="str">
            <v/>
          </cell>
        </row>
        <row r="557">
          <cell r="C557" t="str">
            <v/>
          </cell>
        </row>
        <row r="558">
          <cell r="C558">
            <v>3650</v>
          </cell>
        </row>
        <row r="559">
          <cell r="C559" t="str">
            <v>Rate</v>
          </cell>
        </row>
        <row r="560">
          <cell r="C560">
            <v>0</v>
          </cell>
        </row>
        <row r="561">
          <cell r="C561">
            <v>1</v>
          </cell>
        </row>
        <row r="562">
          <cell r="C562">
            <v>170</v>
          </cell>
        </row>
        <row r="563">
          <cell r="C563">
            <v>170</v>
          </cell>
        </row>
        <row r="564">
          <cell r="C564">
            <v>9</v>
          </cell>
        </row>
        <row r="565">
          <cell r="C565">
            <v>25</v>
          </cell>
        </row>
        <row r="567">
          <cell r="C567" t="str">
            <v/>
          </cell>
        </row>
        <row r="568">
          <cell r="C568" t="str">
            <v/>
          </cell>
        </row>
        <row r="569">
          <cell r="C569" t="str">
            <v/>
          </cell>
        </row>
        <row r="570">
          <cell r="C570" t="str">
            <v/>
          </cell>
        </row>
        <row r="571">
          <cell r="C571" t="str">
            <v/>
          </cell>
        </row>
        <row r="572">
          <cell r="C572" t="str">
            <v/>
          </cell>
        </row>
        <row r="573">
          <cell r="C573" t="str">
            <v/>
          </cell>
        </row>
        <row r="574">
          <cell r="C574">
            <v>400</v>
          </cell>
        </row>
        <row r="575">
          <cell r="C575" t="str">
            <v>Rate</v>
          </cell>
        </row>
        <row r="576">
          <cell r="C576">
            <v>28</v>
          </cell>
        </row>
        <row r="578">
          <cell r="C578" t="str">
            <v/>
          </cell>
        </row>
        <row r="579">
          <cell r="C579" t="str">
            <v/>
          </cell>
        </row>
        <row r="580">
          <cell r="C580" t="str">
            <v/>
          </cell>
        </row>
        <row r="581">
          <cell r="C581" t="str">
            <v/>
          </cell>
        </row>
        <row r="582">
          <cell r="C582">
            <v>6000</v>
          </cell>
        </row>
        <row r="583">
          <cell r="C583" t="str">
            <v>Rate</v>
          </cell>
        </row>
        <row r="584">
          <cell r="C584">
            <v>120</v>
          </cell>
        </row>
        <row r="586">
          <cell r="C586" t="str">
            <v/>
          </cell>
        </row>
        <row r="587">
          <cell r="C587" t="str">
            <v/>
          </cell>
        </row>
        <row r="588">
          <cell r="C588" t="str">
            <v/>
          </cell>
        </row>
        <row r="589">
          <cell r="C589" t="str">
            <v/>
          </cell>
        </row>
        <row r="590">
          <cell r="C590">
            <v>100</v>
          </cell>
        </row>
        <row r="591">
          <cell r="C591" t="str">
            <v>Rate</v>
          </cell>
        </row>
        <row r="592">
          <cell r="C592">
            <v>270</v>
          </cell>
        </row>
        <row r="594">
          <cell r="C594" t="str">
            <v/>
          </cell>
        </row>
        <row r="595">
          <cell r="C595" t="str">
            <v/>
          </cell>
        </row>
        <row r="596">
          <cell r="C596" t="str">
            <v/>
          </cell>
        </row>
        <row r="597">
          <cell r="C597" t="str">
            <v/>
          </cell>
        </row>
        <row r="598">
          <cell r="C598" t="str">
            <v/>
          </cell>
        </row>
        <row r="599">
          <cell r="C599" t="str">
            <v/>
          </cell>
        </row>
        <row r="600">
          <cell r="C600" t="str">
            <v/>
          </cell>
        </row>
        <row r="601">
          <cell r="C601">
            <v>6000</v>
          </cell>
        </row>
        <row r="602">
          <cell r="C602" t="str">
            <v>Rate</v>
          </cell>
        </row>
        <row r="603">
          <cell r="C603">
            <v>0</v>
          </cell>
        </row>
        <row r="604">
          <cell r="C604">
            <v>3000</v>
          </cell>
        </row>
        <row r="605">
          <cell r="C605">
            <v>8</v>
          </cell>
        </row>
        <row r="606">
          <cell r="C606">
            <v>170</v>
          </cell>
        </row>
        <row r="607">
          <cell r="C607">
            <v>13</v>
          </cell>
        </row>
        <row r="608">
          <cell r="C608">
            <v>0.6</v>
          </cell>
        </row>
        <row r="609">
          <cell r="C609">
            <v>170</v>
          </cell>
        </row>
        <row r="610">
          <cell r="C610">
            <v>9</v>
          </cell>
        </row>
        <row r="611">
          <cell r="C611">
            <v>34</v>
          </cell>
        </row>
        <row r="612">
          <cell r="C612">
            <v>4</v>
          </cell>
        </row>
        <row r="613">
          <cell r="C613">
            <v>2</v>
          </cell>
        </row>
        <row r="614">
          <cell r="C614">
            <v>1.5</v>
          </cell>
        </row>
        <row r="616">
          <cell r="C616" t="str">
            <v/>
          </cell>
        </row>
        <row r="617">
          <cell r="C617" t="str">
            <v/>
          </cell>
        </row>
        <row r="618">
          <cell r="C618" t="str">
            <v/>
          </cell>
        </row>
        <row r="619">
          <cell r="C619" t="str">
            <v/>
          </cell>
        </row>
        <row r="620">
          <cell r="C620">
            <v>3000</v>
          </cell>
        </row>
        <row r="621">
          <cell r="C621" t="str">
            <v>Rate</v>
          </cell>
        </row>
        <row r="622">
          <cell r="C622">
            <v>0</v>
          </cell>
        </row>
        <row r="623">
          <cell r="C623">
            <v>3000</v>
          </cell>
        </row>
        <row r="624">
          <cell r="C624">
            <v>8</v>
          </cell>
        </row>
        <row r="625">
          <cell r="C625">
            <v>170</v>
          </cell>
        </row>
        <row r="626">
          <cell r="C626">
            <v>13</v>
          </cell>
        </row>
        <row r="627">
          <cell r="C627">
            <v>0.6</v>
          </cell>
        </row>
        <row r="628">
          <cell r="C628">
            <v>170</v>
          </cell>
        </row>
        <row r="629">
          <cell r="C629">
            <v>9</v>
          </cell>
        </row>
        <row r="630">
          <cell r="C630">
            <v>34</v>
          </cell>
        </row>
        <row r="631">
          <cell r="C631">
            <v>4</v>
          </cell>
        </row>
        <row r="632">
          <cell r="C632">
            <v>2</v>
          </cell>
        </row>
        <row r="633">
          <cell r="C633">
            <v>1.5</v>
          </cell>
        </row>
        <row r="635">
          <cell r="C635">
            <v>0</v>
          </cell>
        </row>
        <row r="636">
          <cell r="C636">
            <v>60</v>
          </cell>
        </row>
        <row r="637">
          <cell r="C637">
            <v>34</v>
          </cell>
        </row>
        <row r="639">
          <cell r="C639" t="str">
            <v/>
          </cell>
        </row>
        <row r="640">
          <cell r="C640" t="str">
            <v/>
          </cell>
        </row>
        <row r="641">
          <cell r="C641" t="str">
            <v/>
          </cell>
        </row>
        <row r="642">
          <cell r="C642" t="str">
            <v/>
          </cell>
        </row>
        <row r="643">
          <cell r="C643">
            <v>160</v>
          </cell>
        </row>
        <row r="644">
          <cell r="C644" t="str">
            <v>Rate</v>
          </cell>
        </row>
        <row r="645">
          <cell r="C645">
            <v>0</v>
          </cell>
        </row>
        <row r="646">
          <cell r="C646">
            <v>3500</v>
          </cell>
        </row>
        <row r="647">
          <cell r="C647">
            <v>8</v>
          </cell>
        </row>
        <row r="648">
          <cell r="C648">
            <v>170</v>
          </cell>
        </row>
        <row r="649">
          <cell r="C649">
            <v>13</v>
          </cell>
        </row>
        <row r="650">
          <cell r="C650">
            <v>0.6</v>
          </cell>
        </row>
        <row r="651">
          <cell r="C651">
            <v>170</v>
          </cell>
        </row>
        <row r="652">
          <cell r="C652">
            <v>9</v>
          </cell>
        </row>
        <row r="653">
          <cell r="C653">
            <v>34</v>
          </cell>
        </row>
        <row r="654">
          <cell r="C654">
            <v>4</v>
          </cell>
        </row>
        <row r="655">
          <cell r="C655">
            <v>2</v>
          </cell>
        </row>
        <row r="656">
          <cell r="C656">
            <v>1.5</v>
          </cell>
        </row>
        <row r="658">
          <cell r="C658">
            <v>0</v>
          </cell>
        </row>
        <row r="659">
          <cell r="C659">
            <v>60</v>
          </cell>
        </row>
        <row r="660">
          <cell r="C660">
            <v>34</v>
          </cell>
        </row>
        <row r="662">
          <cell r="C662" t="str">
            <v/>
          </cell>
        </row>
        <row r="663">
          <cell r="C663" t="str">
            <v/>
          </cell>
        </row>
        <row r="664">
          <cell r="C664" t="str">
            <v/>
          </cell>
        </row>
        <row r="665">
          <cell r="C665" t="str">
            <v/>
          </cell>
        </row>
        <row r="666">
          <cell r="C666">
            <v>1</v>
          </cell>
        </row>
        <row r="667">
          <cell r="C667" t="str">
            <v>Rate</v>
          </cell>
        </row>
        <row r="668">
          <cell r="C668">
            <v>0</v>
          </cell>
        </row>
        <row r="670">
          <cell r="C670">
            <v>0</v>
          </cell>
        </row>
        <row r="671">
          <cell r="C671">
            <v>3000</v>
          </cell>
        </row>
        <row r="672">
          <cell r="C672">
            <v>1.25</v>
          </cell>
        </row>
        <row r="673">
          <cell r="C673">
            <v>170</v>
          </cell>
        </row>
        <row r="674">
          <cell r="C674">
            <v>13</v>
          </cell>
        </row>
        <row r="675">
          <cell r="C675">
            <v>0.6</v>
          </cell>
        </row>
        <row r="676">
          <cell r="C676">
            <v>170</v>
          </cell>
        </row>
        <row r="677">
          <cell r="C677">
            <v>9</v>
          </cell>
        </row>
        <row r="678">
          <cell r="C678">
            <v>25</v>
          </cell>
        </row>
        <row r="679">
          <cell r="C679">
            <v>4</v>
          </cell>
        </row>
        <row r="681">
          <cell r="C681">
            <v>0</v>
          </cell>
        </row>
        <row r="682">
          <cell r="C682">
            <v>3000</v>
          </cell>
        </row>
        <row r="683">
          <cell r="C683">
            <v>1.25</v>
          </cell>
        </row>
        <row r="684">
          <cell r="C684">
            <v>170</v>
          </cell>
        </row>
        <row r="685">
          <cell r="C685">
            <v>13</v>
          </cell>
        </row>
        <row r="686">
          <cell r="C686">
            <v>0.6</v>
          </cell>
        </row>
        <row r="687">
          <cell r="C687">
            <v>170</v>
          </cell>
        </row>
        <row r="690">
          <cell r="C690" t="str">
            <v/>
          </cell>
        </row>
        <row r="691">
          <cell r="C691" t="str">
            <v/>
          </cell>
        </row>
        <row r="692">
          <cell r="C692" t="str">
            <v/>
          </cell>
        </row>
        <row r="693">
          <cell r="C693" t="str">
            <v/>
          </cell>
        </row>
        <row r="694">
          <cell r="C694">
            <v>50</v>
          </cell>
        </row>
        <row r="695">
          <cell r="C695" t="str">
            <v>Rate</v>
          </cell>
        </row>
        <row r="696">
          <cell r="C696">
            <v>0</v>
          </cell>
        </row>
        <row r="697">
          <cell r="C697">
            <v>3000</v>
          </cell>
        </row>
        <row r="698">
          <cell r="C698">
            <v>1.25</v>
          </cell>
        </row>
        <row r="699">
          <cell r="C699">
            <v>0.24</v>
          </cell>
        </row>
        <row r="700">
          <cell r="C700">
            <v>0.65999999999999992</v>
          </cell>
        </row>
        <row r="701">
          <cell r="C701">
            <v>9</v>
          </cell>
        </row>
        <row r="702">
          <cell r="C702">
            <v>25</v>
          </cell>
        </row>
        <row r="705">
          <cell r="C705" t="str">
            <v/>
          </cell>
        </row>
        <row r="706">
          <cell r="C706" t="str">
            <v/>
          </cell>
        </row>
        <row r="707">
          <cell r="C707" t="str">
            <v/>
          </cell>
        </row>
        <row r="708">
          <cell r="C708" t="str">
            <v/>
          </cell>
        </row>
        <row r="709">
          <cell r="C709">
            <v>80</v>
          </cell>
        </row>
        <row r="710">
          <cell r="C710" t="str">
            <v>Rate</v>
          </cell>
        </row>
        <row r="711">
          <cell r="C711">
            <v>0</v>
          </cell>
        </row>
        <row r="712">
          <cell r="C712">
            <v>3000</v>
          </cell>
        </row>
        <row r="713">
          <cell r="C713">
            <v>1.25</v>
          </cell>
        </row>
        <row r="714">
          <cell r="C714">
            <v>0.24</v>
          </cell>
        </row>
        <row r="715">
          <cell r="C715">
            <v>0.65999999999999992</v>
          </cell>
        </row>
        <row r="716">
          <cell r="C716">
            <v>9</v>
          </cell>
        </row>
        <row r="717">
          <cell r="C717">
            <v>25</v>
          </cell>
        </row>
        <row r="720">
          <cell r="C720" t="str">
            <v/>
          </cell>
        </row>
        <row r="721">
          <cell r="C721" t="str">
            <v/>
          </cell>
        </row>
        <row r="722">
          <cell r="C722" t="str">
            <v/>
          </cell>
        </row>
        <row r="723">
          <cell r="C723" t="str">
            <v/>
          </cell>
        </row>
        <row r="724">
          <cell r="C724">
            <v>5</v>
          </cell>
        </row>
        <row r="725">
          <cell r="C725" t="str">
            <v>Rate</v>
          </cell>
        </row>
        <row r="726">
          <cell r="C726">
            <v>0</v>
          </cell>
        </row>
        <row r="727">
          <cell r="C727">
            <v>3000</v>
          </cell>
        </row>
        <row r="728">
          <cell r="C728">
            <v>1.25</v>
          </cell>
        </row>
        <row r="729">
          <cell r="C729">
            <v>0.24</v>
          </cell>
        </row>
        <row r="730">
          <cell r="C730">
            <v>0.65999999999999992</v>
          </cell>
        </row>
        <row r="731">
          <cell r="C731">
            <v>9</v>
          </cell>
        </row>
        <row r="732">
          <cell r="C732">
            <v>25</v>
          </cell>
        </row>
        <row r="735">
          <cell r="C735" t="str">
            <v/>
          </cell>
        </row>
        <row r="736">
          <cell r="C736" t="str">
            <v/>
          </cell>
        </row>
        <row r="737">
          <cell r="C737" t="str">
            <v/>
          </cell>
        </row>
        <row r="738">
          <cell r="C738" t="str">
            <v/>
          </cell>
        </row>
        <row r="739">
          <cell r="C739">
            <v>35</v>
          </cell>
        </row>
        <row r="740">
          <cell r="C740" t="str">
            <v>Rate</v>
          </cell>
        </row>
        <row r="741">
          <cell r="C741">
            <v>0</v>
          </cell>
        </row>
        <row r="742">
          <cell r="C742">
            <v>3000</v>
          </cell>
        </row>
        <row r="743">
          <cell r="C743">
            <v>1.25</v>
          </cell>
        </row>
        <row r="744">
          <cell r="C744">
            <v>0.24</v>
          </cell>
        </row>
        <row r="745">
          <cell r="C745">
            <v>0.65999999999999992</v>
          </cell>
        </row>
        <row r="746">
          <cell r="C746">
            <v>9</v>
          </cell>
        </row>
        <row r="747">
          <cell r="C747">
            <v>25</v>
          </cell>
        </row>
        <row r="750">
          <cell r="C750" t="str">
            <v/>
          </cell>
        </row>
        <row r="751">
          <cell r="C751" t="str">
            <v/>
          </cell>
        </row>
        <row r="752">
          <cell r="C752" t="str">
            <v/>
          </cell>
        </row>
        <row r="753">
          <cell r="C753" t="str">
            <v/>
          </cell>
        </row>
        <row r="754">
          <cell r="C754">
            <v>425</v>
          </cell>
        </row>
        <row r="755">
          <cell r="C755" t="str">
            <v>Rate</v>
          </cell>
        </row>
        <row r="756">
          <cell r="C756">
            <v>0</v>
          </cell>
        </row>
        <row r="757">
          <cell r="C757">
            <v>3500</v>
          </cell>
        </row>
        <row r="758">
          <cell r="C758">
            <v>1.25</v>
          </cell>
        </row>
        <row r="759">
          <cell r="C759">
            <v>0.24</v>
          </cell>
        </row>
        <row r="760">
          <cell r="C760">
            <v>0.65999999999999992</v>
          </cell>
        </row>
        <row r="761">
          <cell r="C761">
            <v>9</v>
          </cell>
        </row>
        <row r="762">
          <cell r="C762">
            <v>25</v>
          </cell>
        </row>
        <row r="765">
          <cell r="C765" t="str">
            <v/>
          </cell>
        </row>
        <row r="766">
          <cell r="C766" t="str">
            <v/>
          </cell>
        </row>
        <row r="767">
          <cell r="C767" t="str">
            <v/>
          </cell>
        </row>
        <row r="768">
          <cell r="C768" t="str">
            <v/>
          </cell>
        </row>
        <row r="769">
          <cell r="C769" t="str">
            <v/>
          </cell>
        </row>
        <row r="770">
          <cell r="C770">
            <v>500</v>
          </cell>
        </row>
        <row r="771">
          <cell r="C771" t="str">
            <v>Rate</v>
          </cell>
        </row>
        <row r="772">
          <cell r="C772">
            <v>0</v>
          </cell>
        </row>
        <row r="773">
          <cell r="C773">
            <v>3000</v>
          </cell>
        </row>
        <row r="774">
          <cell r="C774">
            <v>1.25</v>
          </cell>
        </row>
        <row r="775">
          <cell r="C775">
            <v>0.24</v>
          </cell>
        </row>
        <row r="776">
          <cell r="C776">
            <v>0.65999999999999992</v>
          </cell>
        </row>
        <row r="777">
          <cell r="C777">
            <v>9</v>
          </cell>
        </row>
        <row r="778">
          <cell r="C778">
            <v>25</v>
          </cell>
        </row>
        <row r="781">
          <cell r="C781" t="str">
            <v/>
          </cell>
        </row>
        <row r="782">
          <cell r="C782" t="str">
            <v/>
          </cell>
        </row>
        <row r="783">
          <cell r="C783" t="str">
            <v/>
          </cell>
        </row>
        <row r="784">
          <cell r="C784" t="str">
            <v/>
          </cell>
        </row>
        <row r="785">
          <cell r="C785">
            <v>100</v>
          </cell>
        </row>
        <row r="786">
          <cell r="C786" t="str">
            <v>Rate</v>
          </cell>
        </row>
        <row r="787">
          <cell r="C787">
            <v>0</v>
          </cell>
        </row>
        <row r="788">
          <cell r="C788">
            <v>3000</v>
          </cell>
        </row>
        <row r="789">
          <cell r="C789">
            <v>1.25</v>
          </cell>
        </row>
        <row r="790">
          <cell r="C790">
            <v>0.24</v>
          </cell>
        </row>
        <row r="791">
          <cell r="C791">
            <v>0.65999999999999992</v>
          </cell>
        </row>
        <row r="792">
          <cell r="C792">
            <v>9</v>
          </cell>
        </row>
        <row r="793">
          <cell r="C793">
            <v>25</v>
          </cell>
        </row>
        <row r="796">
          <cell r="C796" t="str">
            <v/>
          </cell>
        </row>
        <row r="797">
          <cell r="C797" t="str">
            <v/>
          </cell>
        </row>
        <row r="798">
          <cell r="C798" t="str">
            <v/>
          </cell>
        </row>
        <row r="799">
          <cell r="C799" t="str">
            <v/>
          </cell>
        </row>
        <row r="800">
          <cell r="C800">
            <v>80</v>
          </cell>
        </row>
        <row r="801">
          <cell r="C801" t="str">
            <v>Rate</v>
          </cell>
        </row>
        <row r="802">
          <cell r="C802">
            <v>0</v>
          </cell>
        </row>
        <row r="803">
          <cell r="C803">
            <v>3500</v>
          </cell>
        </row>
        <row r="804">
          <cell r="C804">
            <v>1.25</v>
          </cell>
        </row>
        <row r="805">
          <cell r="C805">
            <v>0.24</v>
          </cell>
        </row>
        <row r="806">
          <cell r="C806">
            <v>0.65999999999999992</v>
          </cell>
        </row>
        <row r="807">
          <cell r="C807">
            <v>9</v>
          </cell>
        </row>
        <row r="808">
          <cell r="C808">
            <v>25</v>
          </cell>
        </row>
        <row r="811">
          <cell r="C811" t="str">
            <v/>
          </cell>
        </row>
        <row r="812">
          <cell r="C812" t="str">
            <v/>
          </cell>
        </row>
        <row r="813">
          <cell r="C813" t="str">
            <v/>
          </cell>
        </row>
        <row r="814">
          <cell r="C814" t="str">
            <v/>
          </cell>
        </row>
        <row r="815">
          <cell r="C815" t="str">
            <v/>
          </cell>
        </row>
        <row r="816">
          <cell r="C816">
            <v>7500</v>
          </cell>
        </row>
        <row r="817">
          <cell r="C817" t="str">
            <v>Rate</v>
          </cell>
        </row>
        <row r="818">
          <cell r="C818">
            <v>0</v>
          </cell>
        </row>
        <row r="819">
          <cell r="C819">
            <v>3000</v>
          </cell>
        </row>
        <row r="820">
          <cell r="C820">
            <v>170</v>
          </cell>
        </row>
        <row r="821">
          <cell r="C821">
            <v>13</v>
          </cell>
        </row>
        <row r="822">
          <cell r="C822">
            <v>0.6</v>
          </cell>
        </row>
        <row r="823">
          <cell r="C823">
            <v>0.24</v>
          </cell>
        </row>
        <row r="824">
          <cell r="C824">
            <v>1.82</v>
          </cell>
        </row>
        <row r="825">
          <cell r="C825">
            <v>170</v>
          </cell>
        </row>
        <row r="826">
          <cell r="C826">
            <v>9</v>
          </cell>
        </row>
        <row r="827">
          <cell r="C827">
            <v>34</v>
          </cell>
        </row>
        <row r="828">
          <cell r="C828">
            <v>4</v>
          </cell>
        </row>
        <row r="830">
          <cell r="C830">
            <v>0</v>
          </cell>
        </row>
        <row r="831">
          <cell r="C831">
            <v>20</v>
          </cell>
        </row>
        <row r="832">
          <cell r="C832">
            <v>34</v>
          </cell>
        </row>
        <row r="835">
          <cell r="C835" t="str">
            <v/>
          </cell>
        </row>
        <row r="836">
          <cell r="C836" t="str">
            <v/>
          </cell>
        </row>
        <row r="837">
          <cell r="C837" t="str">
            <v/>
          </cell>
        </row>
        <row r="838">
          <cell r="C838" t="str">
            <v/>
          </cell>
        </row>
        <row r="839">
          <cell r="C839">
            <v>1000</v>
          </cell>
        </row>
        <row r="840">
          <cell r="C840" t="str">
            <v>Rate</v>
          </cell>
        </row>
        <row r="841">
          <cell r="C841">
            <v>0</v>
          </cell>
        </row>
        <row r="842">
          <cell r="C842">
            <v>3500</v>
          </cell>
        </row>
        <row r="843">
          <cell r="C843">
            <v>170</v>
          </cell>
        </row>
        <row r="844">
          <cell r="C844">
            <v>13</v>
          </cell>
        </row>
        <row r="845">
          <cell r="C845">
            <v>0.6</v>
          </cell>
        </row>
        <row r="846">
          <cell r="C846">
            <v>0.24</v>
          </cell>
        </row>
        <row r="847">
          <cell r="C847">
            <v>1.82</v>
          </cell>
        </row>
        <row r="848">
          <cell r="C848">
            <v>170</v>
          </cell>
        </row>
        <row r="849">
          <cell r="C849">
            <v>9</v>
          </cell>
        </row>
        <row r="850">
          <cell r="C850">
            <v>34</v>
          </cell>
        </row>
        <row r="851">
          <cell r="C851">
            <v>4</v>
          </cell>
        </row>
        <row r="853">
          <cell r="C853">
            <v>0</v>
          </cell>
        </row>
        <row r="854">
          <cell r="C854">
            <v>20</v>
          </cell>
        </row>
        <row r="855">
          <cell r="C855">
            <v>34</v>
          </cell>
        </row>
        <row r="858">
          <cell r="C858" t="str">
            <v/>
          </cell>
        </row>
        <row r="859">
          <cell r="C859" t="str">
            <v/>
          </cell>
        </row>
        <row r="860">
          <cell r="C860" t="str">
            <v/>
          </cell>
        </row>
        <row r="861">
          <cell r="C861" t="str">
            <v/>
          </cell>
        </row>
        <row r="862">
          <cell r="C862" t="str">
            <v/>
          </cell>
        </row>
        <row r="863">
          <cell r="C863" t="str">
            <v/>
          </cell>
        </row>
        <row r="864">
          <cell r="C864" t="str">
            <v/>
          </cell>
        </row>
        <row r="865">
          <cell r="C865" t="str">
            <v/>
          </cell>
        </row>
        <row r="866">
          <cell r="C866">
            <v>25000</v>
          </cell>
        </row>
        <row r="867">
          <cell r="C867" t="str">
            <v>Rate</v>
          </cell>
        </row>
        <row r="868">
          <cell r="C868">
            <v>3.5</v>
          </cell>
        </row>
        <row r="870">
          <cell r="C870" t="str">
            <v/>
          </cell>
        </row>
        <row r="871">
          <cell r="C871" t="str">
            <v/>
          </cell>
        </row>
        <row r="872">
          <cell r="C872" t="str">
            <v/>
          </cell>
        </row>
        <row r="873">
          <cell r="C873" t="str">
            <v/>
          </cell>
        </row>
        <row r="874">
          <cell r="C874">
            <v>8500</v>
          </cell>
        </row>
        <row r="875">
          <cell r="C875" t="str">
            <v>Rate</v>
          </cell>
        </row>
        <row r="876">
          <cell r="C876">
            <v>3.75</v>
          </cell>
        </row>
        <row r="878">
          <cell r="C878" t="str">
            <v/>
          </cell>
        </row>
        <row r="879">
          <cell r="C879" t="str">
            <v/>
          </cell>
        </row>
        <row r="880">
          <cell r="C880" t="str">
            <v/>
          </cell>
        </row>
        <row r="881">
          <cell r="C881" t="str">
            <v/>
          </cell>
        </row>
        <row r="882">
          <cell r="C882">
            <v>24000</v>
          </cell>
        </row>
        <row r="883">
          <cell r="C883" t="str">
            <v>Rate</v>
          </cell>
        </row>
        <row r="884">
          <cell r="C884">
            <v>4</v>
          </cell>
        </row>
        <row r="886">
          <cell r="C886" t="str">
            <v/>
          </cell>
        </row>
        <row r="887">
          <cell r="C887" t="str">
            <v/>
          </cell>
        </row>
        <row r="888">
          <cell r="C888" t="str">
            <v/>
          </cell>
        </row>
        <row r="889">
          <cell r="C889" t="str">
            <v/>
          </cell>
        </row>
        <row r="890">
          <cell r="C890">
            <v>10300</v>
          </cell>
        </row>
        <row r="891">
          <cell r="C891" t="str">
            <v>Rate</v>
          </cell>
        </row>
        <row r="892">
          <cell r="C892">
            <v>4</v>
          </cell>
        </row>
        <row r="894">
          <cell r="C894" t="str">
            <v/>
          </cell>
        </row>
        <row r="895">
          <cell r="C895" t="str">
            <v/>
          </cell>
        </row>
        <row r="896">
          <cell r="C896" t="str">
            <v/>
          </cell>
        </row>
        <row r="897">
          <cell r="C897" t="str">
            <v/>
          </cell>
        </row>
        <row r="898">
          <cell r="C898" t="str">
            <v/>
          </cell>
        </row>
        <row r="899">
          <cell r="C899" t="str">
            <v/>
          </cell>
        </row>
        <row r="900">
          <cell r="C900">
            <v>10000</v>
          </cell>
        </row>
        <row r="901">
          <cell r="C901" t="str">
            <v>Rate</v>
          </cell>
        </row>
        <row r="902">
          <cell r="C902">
            <v>2.5</v>
          </cell>
        </row>
        <row r="904">
          <cell r="C904" t="str">
            <v/>
          </cell>
        </row>
        <row r="905">
          <cell r="C905" t="str">
            <v/>
          </cell>
        </row>
        <row r="906">
          <cell r="C906" t="str">
            <v/>
          </cell>
        </row>
        <row r="907">
          <cell r="C907" t="str">
            <v/>
          </cell>
        </row>
        <row r="908">
          <cell r="C908">
            <v>16200</v>
          </cell>
        </row>
        <row r="909">
          <cell r="C909" t="str">
            <v>Rate</v>
          </cell>
        </row>
        <row r="910">
          <cell r="C910">
            <v>2.5</v>
          </cell>
        </row>
        <row r="912">
          <cell r="C912" t="str">
            <v/>
          </cell>
        </row>
        <row r="913">
          <cell r="C913" t="str">
            <v/>
          </cell>
        </row>
        <row r="914">
          <cell r="C914" t="str">
            <v/>
          </cell>
        </row>
        <row r="915">
          <cell r="C915" t="str">
            <v/>
          </cell>
        </row>
        <row r="916">
          <cell r="C916" t="str">
            <v/>
          </cell>
        </row>
        <row r="917">
          <cell r="C917">
            <v>7300</v>
          </cell>
        </row>
        <row r="918">
          <cell r="C918" t="str">
            <v>Rate</v>
          </cell>
        </row>
        <row r="919">
          <cell r="C919">
            <v>4.5</v>
          </cell>
        </row>
        <row r="921">
          <cell r="C921" t="str">
            <v/>
          </cell>
        </row>
        <row r="922">
          <cell r="C922" t="str">
            <v/>
          </cell>
        </row>
        <row r="923">
          <cell r="C923" t="str">
            <v/>
          </cell>
        </row>
        <row r="924">
          <cell r="C924" t="str">
            <v/>
          </cell>
        </row>
        <row r="925">
          <cell r="C925">
            <v>7000</v>
          </cell>
        </row>
        <row r="926">
          <cell r="C926" t="str">
            <v>Rate</v>
          </cell>
        </row>
        <row r="927">
          <cell r="C927">
            <v>5.5</v>
          </cell>
        </row>
        <row r="929">
          <cell r="C929" t="str">
            <v/>
          </cell>
        </row>
        <row r="930">
          <cell r="C930" t="str">
            <v/>
          </cell>
        </row>
        <row r="931">
          <cell r="C931" t="str">
            <v/>
          </cell>
        </row>
        <row r="932">
          <cell r="C932" t="str">
            <v/>
          </cell>
        </row>
        <row r="933">
          <cell r="C933">
            <v>1000</v>
          </cell>
        </row>
        <row r="934">
          <cell r="C934" t="str">
            <v>Rate</v>
          </cell>
        </row>
        <row r="935">
          <cell r="C935">
            <v>3.5</v>
          </cell>
        </row>
        <row r="937">
          <cell r="C937" t="str">
            <v/>
          </cell>
        </row>
        <row r="938">
          <cell r="C938" t="str">
            <v/>
          </cell>
        </row>
        <row r="939">
          <cell r="C939" t="str">
            <v/>
          </cell>
        </row>
        <row r="940">
          <cell r="C940" t="str">
            <v/>
          </cell>
        </row>
        <row r="941">
          <cell r="C941">
            <v>100</v>
          </cell>
        </row>
        <row r="942">
          <cell r="C942" t="str">
            <v>Rate</v>
          </cell>
        </row>
        <row r="943">
          <cell r="C943">
            <v>3.5</v>
          </cell>
        </row>
        <row r="945">
          <cell r="C945" t="str">
            <v/>
          </cell>
        </row>
        <row r="946">
          <cell r="C946" t="str">
            <v/>
          </cell>
        </row>
        <row r="947">
          <cell r="C947" t="str">
            <v/>
          </cell>
        </row>
        <row r="948">
          <cell r="C948" t="str">
            <v/>
          </cell>
        </row>
        <row r="949">
          <cell r="C949">
            <v>1000</v>
          </cell>
        </row>
        <row r="950">
          <cell r="C950" t="str">
            <v>Rate</v>
          </cell>
        </row>
        <row r="951">
          <cell r="C951">
            <v>3</v>
          </cell>
        </row>
        <row r="953">
          <cell r="C953" t="str">
            <v/>
          </cell>
        </row>
        <row r="954">
          <cell r="C954" t="str">
            <v/>
          </cell>
        </row>
        <row r="955">
          <cell r="C955" t="str">
            <v/>
          </cell>
        </row>
        <row r="956">
          <cell r="C956" t="str">
            <v/>
          </cell>
        </row>
        <row r="957">
          <cell r="C957">
            <v>100</v>
          </cell>
        </row>
        <row r="958">
          <cell r="C958" t="str">
            <v>Rate</v>
          </cell>
        </row>
        <row r="959">
          <cell r="C959">
            <v>3.5</v>
          </cell>
        </row>
        <row r="961">
          <cell r="C961" t="str">
            <v/>
          </cell>
        </row>
        <row r="962">
          <cell r="C962" t="str">
            <v/>
          </cell>
        </row>
        <row r="963">
          <cell r="C963" t="str">
            <v/>
          </cell>
        </row>
        <row r="964">
          <cell r="C964" t="str">
            <v/>
          </cell>
        </row>
        <row r="965">
          <cell r="C965">
            <v>100</v>
          </cell>
        </row>
        <row r="966">
          <cell r="C966" t="str">
            <v>Rate</v>
          </cell>
        </row>
        <row r="967">
          <cell r="C967">
            <v>5.5</v>
          </cell>
        </row>
        <row r="969">
          <cell r="C969" t="str">
            <v/>
          </cell>
        </row>
        <row r="970">
          <cell r="C970" t="str">
            <v/>
          </cell>
        </row>
        <row r="973">
          <cell r="C973" t="str">
            <v/>
          </cell>
        </row>
        <row r="974">
          <cell r="C974" t="str">
            <v/>
          </cell>
        </row>
        <row r="975">
          <cell r="C975">
            <v>3500</v>
          </cell>
        </row>
        <row r="976">
          <cell r="C976" t="str">
            <v>Rate</v>
          </cell>
        </row>
        <row r="977">
          <cell r="C977">
            <v>8</v>
          </cell>
        </row>
        <row r="979">
          <cell r="C979" t="str">
            <v/>
          </cell>
        </row>
        <row r="980">
          <cell r="C980" t="str">
            <v/>
          </cell>
        </row>
      </sheetData>
      <sheetData sheetId="8" refreshError="1"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>
            <v>198</v>
          </cell>
        </row>
        <row r="14">
          <cell r="C14" t="str">
            <v>Rate</v>
          </cell>
        </row>
        <row r="15">
          <cell r="C15">
            <v>31.5</v>
          </cell>
        </row>
        <row r="16">
          <cell r="C16">
            <v>25</v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>
            <v>1858</v>
          </cell>
        </row>
        <row r="23">
          <cell r="C23" t="str">
            <v>Rate</v>
          </cell>
        </row>
        <row r="24">
          <cell r="C24">
            <v>8</v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>
            <v>253</v>
          </cell>
        </row>
        <row r="31">
          <cell r="C31" t="str">
            <v>Rate</v>
          </cell>
        </row>
        <row r="32">
          <cell r="C32">
            <v>46.5</v>
          </cell>
        </row>
        <row r="33">
          <cell r="C33">
            <v>25</v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>
            <v>164</v>
          </cell>
        </row>
        <row r="40">
          <cell r="C40" t="str">
            <v>Rate</v>
          </cell>
        </row>
        <row r="41">
          <cell r="C41">
            <v>46.5</v>
          </cell>
        </row>
        <row r="42">
          <cell r="C42">
            <v>25</v>
          </cell>
        </row>
        <row r="44">
          <cell r="C44" t="str">
            <v/>
          </cell>
        </row>
        <row r="45">
          <cell r="C45" t="str">
            <v/>
          </cell>
        </row>
        <row r="46">
          <cell r="C46" t="str">
            <v/>
          </cell>
        </row>
        <row r="47">
          <cell r="C47" t="str">
            <v/>
          </cell>
        </row>
        <row r="48">
          <cell r="C48">
            <v>9</v>
          </cell>
        </row>
        <row r="49">
          <cell r="C49" t="str">
            <v>Rate</v>
          </cell>
        </row>
        <row r="50">
          <cell r="C50">
            <v>46.5</v>
          </cell>
        </row>
        <row r="51">
          <cell r="C51">
            <v>25</v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</row>
        <row r="57">
          <cell r="C57">
            <v>1801</v>
          </cell>
        </row>
        <row r="58">
          <cell r="C58" t="str">
            <v>Rate</v>
          </cell>
        </row>
        <row r="59">
          <cell r="C59">
            <v>5</v>
          </cell>
        </row>
        <row r="61">
          <cell r="C61" t="str">
            <v/>
          </cell>
        </row>
        <row r="62">
          <cell r="C62" t="str">
            <v/>
          </cell>
        </row>
        <row r="63">
          <cell r="C63" t="str">
            <v/>
          </cell>
        </row>
        <row r="64">
          <cell r="C64" t="str">
            <v/>
          </cell>
        </row>
        <row r="65">
          <cell r="C65" t="str">
            <v/>
          </cell>
        </row>
        <row r="66">
          <cell r="C66" t="str">
            <v/>
          </cell>
        </row>
        <row r="67">
          <cell r="C67">
            <v>35</v>
          </cell>
        </row>
        <row r="68">
          <cell r="C68" t="str">
            <v>Rate</v>
          </cell>
        </row>
        <row r="69">
          <cell r="C69">
            <v>50.25</v>
          </cell>
        </row>
        <row r="70">
          <cell r="C70">
            <v>25</v>
          </cell>
        </row>
        <row r="72">
          <cell r="C72" t="str">
            <v/>
          </cell>
        </row>
        <row r="73">
          <cell r="C73" t="str">
            <v/>
          </cell>
        </row>
        <row r="74">
          <cell r="C74" t="str">
            <v/>
          </cell>
        </row>
        <row r="75">
          <cell r="C75" t="str">
            <v/>
          </cell>
        </row>
        <row r="76">
          <cell r="C76">
            <v>2</v>
          </cell>
        </row>
        <row r="77">
          <cell r="C77" t="str">
            <v>Rate</v>
          </cell>
        </row>
        <row r="78">
          <cell r="C78">
            <v>50.25</v>
          </cell>
        </row>
        <row r="79">
          <cell r="C79">
            <v>25</v>
          </cell>
        </row>
        <row r="81">
          <cell r="C81" t="str">
            <v/>
          </cell>
        </row>
        <row r="82">
          <cell r="C82" t="str">
            <v/>
          </cell>
        </row>
        <row r="83">
          <cell r="C83" t="str">
            <v/>
          </cell>
        </row>
        <row r="84">
          <cell r="C84" t="str">
            <v/>
          </cell>
        </row>
        <row r="85">
          <cell r="C85">
            <v>4</v>
          </cell>
        </row>
        <row r="86">
          <cell r="C86" t="str">
            <v>Rate</v>
          </cell>
        </row>
        <row r="87">
          <cell r="C87">
            <v>50.25</v>
          </cell>
        </row>
        <row r="88">
          <cell r="C88">
            <v>25</v>
          </cell>
        </row>
        <row r="90">
          <cell r="C90" t="str">
            <v/>
          </cell>
        </row>
        <row r="91">
          <cell r="C91" t="str">
            <v/>
          </cell>
        </row>
        <row r="92">
          <cell r="C92" t="str">
            <v/>
          </cell>
        </row>
        <row r="93">
          <cell r="C93" t="str">
            <v/>
          </cell>
        </row>
        <row r="94">
          <cell r="C94">
            <v>103</v>
          </cell>
        </row>
        <row r="95">
          <cell r="C95" t="str">
            <v>Rate</v>
          </cell>
        </row>
        <row r="96">
          <cell r="C96">
            <v>24.75</v>
          </cell>
        </row>
        <row r="97">
          <cell r="C97">
            <v>25</v>
          </cell>
        </row>
        <row r="99">
          <cell r="C99" t="str">
            <v/>
          </cell>
        </row>
        <row r="100">
          <cell r="C100" t="str">
            <v/>
          </cell>
        </row>
        <row r="101">
          <cell r="C101" t="str">
            <v/>
          </cell>
        </row>
        <row r="102">
          <cell r="C102" t="str">
            <v/>
          </cell>
        </row>
        <row r="103">
          <cell r="C103">
            <v>1</v>
          </cell>
        </row>
        <row r="104">
          <cell r="C104" t="str">
            <v>Rate</v>
          </cell>
        </row>
        <row r="105">
          <cell r="C105">
            <v>50.25</v>
          </cell>
        </row>
        <row r="106">
          <cell r="C106">
            <v>25</v>
          </cell>
        </row>
        <row r="108">
          <cell r="C108" t="str">
            <v/>
          </cell>
        </row>
        <row r="109">
          <cell r="C109" t="str">
            <v/>
          </cell>
        </row>
        <row r="110">
          <cell r="C110" t="str">
            <v/>
          </cell>
        </row>
        <row r="111">
          <cell r="C111" t="str">
            <v/>
          </cell>
        </row>
        <row r="112">
          <cell r="C112" t="str">
            <v/>
          </cell>
        </row>
        <row r="113">
          <cell r="C113" t="str">
            <v/>
          </cell>
        </row>
        <row r="114">
          <cell r="C114">
            <v>4</v>
          </cell>
        </row>
        <row r="115">
          <cell r="C115" t="str">
            <v>Rate</v>
          </cell>
        </row>
        <row r="116">
          <cell r="C116">
            <v>21</v>
          </cell>
        </row>
        <row r="117">
          <cell r="C117">
            <v>25</v>
          </cell>
        </row>
        <row r="119">
          <cell r="C119" t="str">
            <v/>
          </cell>
        </row>
        <row r="120">
          <cell r="C120" t="str">
            <v/>
          </cell>
        </row>
        <row r="121">
          <cell r="C121" t="str">
            <v/>
          </cell>
        </row>
        <row r="122">
          <cell r="C122" t="str">
            <v/>
          </cell>
        </row>
        <row r="123">
          <cell r="C123">
            <v>129</v>
          </cell>
        </row>
        <row r="124">
          <cell r="C124" t="str">
            <v>Rate</v>
          </cell>
        </row>
        <row r="125">
          <cell r="C125">
            <v>21</v>
          </cell>
        </row>
        <row r="126">
          <cell r="C126">
            <v>25</v>
          </cell>
        </row>
        <row r="128">
          <cell r="C128" t="str">
            <v/>
          </cell>
        </row>
        <row r="129">
          <cell r="C129" t="str">
            <v/>
          </cell>
        </row>
        <row r="130">
          <cell r="C130" t="str">
            <v/>
          </cell>
        </row>
        <row r="131">
          <cell r="C131" t="str">
            <v/>
          </cell>
        </row>
        <row r="132">
          <cell r="C132">
            <v>372</v>
          </cell>
        </row>
        <row r="133">
          <cell r="C133" t="str">
            <v>Rate</v>
          </cell>
        </row>
        <row r="134">
          <cell r="C134">
            <v>4.13</v>
          </cell>
        </row>
        <row r="135">
          <cell r="C135">
            <v>25</v>
          </cell>
        </row>
        <row r="137">
          <cell r="C137" t="str">
            <v/>
          </cell>
        </row>
        <row r="138">
          <cell r="C138" t="str">
            <v/>
          </cell>
        </row>
        <row r="139">
          <cell r="C139" t="str">
            <v/>
          </cell>
        </row>
        <row r="140">
          <cell r="C140" t="str">
            <v/>
          </cell>
        </row>
        <row r="141">
          <cell r="C141">
            <v>71</v>
          </cell>
        </row>
        <row r="142">
          <cell r="C142" t="str">
            <v>Rate</v>
          </cell>
        </row>
        <row r="143">
          <cell r="C143">
            <v>4.13</v>
          </cell>
        </row>
        <row r="144">
          <cell r="C144">
            <v>25</v>
          </cell>
        </row>
        <row r="146">
          <cell r="C146" t="str">
            <v/>
          </cell>
        </row>
        <row r="147">
          <cell r="C147" t="str">
            <v/>
          </cell>
        </row>
        <row r="148">
          <cell r="C148" t="str">
            <v/>
          </cell>
        </row>
        <row r="149">
          <cell r="C149" t="str">
            <v/>
          </cell>
        </row>
        <row r="150">
          <cell r="C150" t="str">
            <v/>
          </cell>
        </row>
        <row r="151">
          <cell r="C151" t="str">
            <v/>
          </cell>
        </row>
        <row r="152">
          <cell r="C152">
            <v>101</v>
          </cell>
        </row>
        <row r="153">
          <cell r="C153" t="str">
            <v>Rate</v>
          </cell>
        </row>
        <row r="154">
          <cell r="C154">
            <v>77.25</v>
          </cell>
        </row>
        <row r="155">
          <cell r="C155">
            <v>25</v>
          </cell>
        </row>
        <row r="157">
          <cell r="C157" t="str">
            <v/>
          </cell>
        </row>
        <row r="158">
          <cell r="C158" t="str">
            <v/>
          </cell>
        </row>
        <row r="159">
          <cell r="C159" t="str">
            <v/>
          </cell>
        </row>
        <row r="160">
          <cell r="C160" t="str">
            <v/>
          </cell>
        </row>
        <row r="161">
          <cell r="C161" t="str">
            <v/>
          </cell>
        </row>
        <row r="162">
          <cell r="C162" t="str">
            <v/>
          </cell>
        </row>
        <row r="163">
          <cell r="C163">
            <v>92</v>
          </cell>
        </row>
        <row r="164">
          <cell r="C164" t="str">
            <v>Rate</v>
          </cell>
        </row>
        <row r="165">
          <cell r="C165">
            <v>71.25</v>
          </cell>
        </row>
        <row r="166">
          <cell r="C166">
            <v>25</v>
          </cell>
        </row>
        <row r="168">
          <cell r="C168" t="str">
            <v/>
          </cell>
        </row>
        <row r="169">
          <cell r="C169" t="str">
            <v/>
          </cell>
        </row>
        <row r="170">
          <cell r="C170" t="str">
            <v/>
          </cell>
        </row>
        <row r="171">
          <cell r="C171" t="str">
            <v/>
          </cell>
        </row>
        <row r="172">
          <cell r="C172">
            <v>53</v>
          </cell>
        </row>
        <row r="173">
          <cell r="C173" t="str">
            <v>Rate</v>
          </cell>
        </row>
        <row r="174">
          <cell r="C174">
            <v>33</v>
          </cell>
        </row>
        <row r="175">
          <cell r="C175">
            <v>25</v>
          </cell>
        </row>
        <row r="177">
          <cell r="C177" t="str">
            <v/>
          </cell>
        </row>
        <row r="178">
          <cell r="C178" t="str">
            <v/>
          </cell>
        </row>
        <row r="179">
          <cell r="C179" t="str">
            <v/>
          </cell>
        </row>
        <row r="180">
          <cell r="C180" t="str">
            <v/>
          </cell>
        </row>
        <row r="181">
          <cell r="C181">
            <v>952</v>
          </cell>
        </row>
        <row r="182">
          <cell r="C182" t="str">
            <v>Rate</v>
          </cell>
        </row>
        <row r="183">
          <cell r="C183">
            <v>36</v>
          </cell>
        </row>
        <row r="184">
          <cell r="C184">
            <v>25</v>
          </cell>
        </row>
        <row r="186">
          <cell r="C186" t="str">
            <v/>
          </cell>
        </row>
        <row r="187">
          <cell r="C187" t="str">
            <v/>
          </cell>
        </row>
        <row r="188">
          <cell r="C188" t="str">
            <v/>
          </cell>
        </row>
        <row r="189">
          <cell r="C189" t="str">
            <v/>
          </cell>
        </row>
        <row r="190">
          <cell r="C190">
            <v>194</v>
          </cell>
        </row>
        <row r="191">
          <cell r="C191" t="str">
            <v>Rate</v>
          </cell>
        </row>
        <row r="192">
          <cell r="C192">
            <v>71.25</v>
          </cell>
        </row>
        <row r="193">
          <cell r="C193">
            <v>25</v>
          </cell>
        </row>
        <row r="195">
          <cell r="C195" t="str">
            <v/>
          </cell>
        </row>
        <row r="196">
          <cell r="C196" t="str">
            <v/>
          </cell>
        </row>
        <row r="197">
          <cell r="C197" t="str">
            <v/>
          </cell>
        </row>
        <row r="198">
          <cell r="C198" t="str">
            <v/>
          </cell>
        </row>
        <row r="199">
          <cell r="C199">
            <v>10</v>
          </cell>
        </row>
        <row r="200">
          <cell r="C200" t="str">
            <v>Rate</v>
          </cell>
        </row>
        <row r="201">
          <cell r="C201">
            <v>10.130000000000001</v>
          </cell>
        </row>
        <row r="202">
          <cell r="C202">
            <v>25</v>
          </cell>
        </row>
        <row r="204">
          <cell r="C204" t="str">
            <v/>
          </cell>
        </row>
        <row r="205">
          <cell r="C205" t="str">
            <v/>
          </cell>
        </row>
        <row r="206">
          <cell r="C206" t="str">
            <v/>
          </cell>
        </row>
        <row r="207">
          <cell r="C207" t="str">
            <v/>
          </cell>
        </row>
        <row r="208">
          <cell r="C208" t="str">
            <v/>
          </cell>
        </row>
        <row r="209">
          <cell r="C209" t="str">
            <v/>
          </cell>
        </row>
        <row r="210">
          <cell r="C210" t="str">
            <v/>
          </cell>
        </row>
        <row r="211">
          <cell r="C211" t="str">
            <v/>
          </cell>
        </row>
        <row r="212">
          <cell r="C212" t="str">
            <v/>
          </cell>
        </row>
        <row r="213">
          <cell r="C213">
            <v>53</v>
          </cell>
        </row>
        <row r="214">
          <cell r="C214" t="str">
            <v>Rate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9">
          <cell r="C219">
            <v>26</v>
          </cell>
        </row>
        <row r="220">
          <cell r="C220">
            <v>5</v>
          </cell>
        </row>
        <row r="221">
          <cell r="C221">
            <v>400</v>
          </cell>
        </row>
        <row r="222">
          <cell r="C222">
            <v>5</v>
          </cell>
        </row>
        <row r="223">
          <cell r="C223">
            <v>25</v>
          </cell>
        </row>
        <row r="225">
          <cell r="C225">
            <v>20</v>
          </cell>
        </row>
        <row r="228">
          <cell r="C228" t="str">
            <v/>
          </cell>
        </row>
        <row r="229">
          <cell r="C229" t="str">
            <v/>
          </cell>
        </row>
        <row r="230">
          <cell r="C230" t="str">
            <v/>
          </cell>
        </row>
        <row r="231">
          <cell r="C231" t="str">
            <v/>
          </cell>
        </row>
        <row r="232">
          <cell r="C232">
            <v>53</v>
          </cell>
        </row>
        <row r="233">
          <cell r="C233" t="str">
            <v>Rate</v>
          </cell>
        </row>
        <row r="234">
          <cell r="C234">
            <v>19.850000000000001</v>
          </cell>
        </row>
        <row r="235">
          <cell r="C235">
            <v>13</v>
          </cell>
        </row>
        <row r="237">
          <cell r="C237" t="str">
            <v/>
          </cell>
        </row>
        <row r="238">
          <cell r="C238" t="str">
            <v/>
          </cell>
        </row>
        <row r="239">
          <cell r="C239" t="str">
            <v/>
          </cell>
        </row>
        <row r="240">
          <cell r="C240" t="str">
            <v/>
          </cell>
        </row>
        <row r="241">
          <cell r="C241">
            <v>53</v>
          </cell>
        </row>
        <row r="242">
          <cell r="C242" t="str">
            <v>Rate</v>
          </cell>
        </row>
        <row r="243">
          <cell r="C243">
            <v>19.440000000000001</v>
          </cell>
        </row>
        <row r="244">
          <cell r="C244">
            <v>13</v>
          </cell>
        </row>
        <row r="246">
          <cell r="C246" t="str">
            <v/>
          </cell>
        </row>
        <row r="247">
          <cell r="C247" t="str">
            <v/>
          </cell>
        </row>
        <row r="248">
          <cell r="C248" t="str">
            <v/>
          </cell>
        </row>
        <row r="249">
          <cell r="C249" t="str">
            <v/>
          </cell>
        </row>
        <row r="250">
          <cell r="C250">
            <v>53</v>
          </cell>
        </row>
        <row r="251">
          <cell r="C251" t="str">
            <v>Rate</v>
          </cell>
        </row>
        <row r="252">
          <cell r="C252">
            <v>1.98</v>
          </cell>
        </row>
        <row r="253">
          <cell r="C253">
            <v>13</v>
          </cell>
        </row>
        <row r="255">
          <cell r="C255" t="str">
            <v/>
          </cell>
        </row>
        <row r="256">
          <cell r="C256" t="str">
            <v/>
          </cell>
        </row>
        <row r="257">
          <cell r="C257" t="str">
            <v/>
          </cell>
        </row>
        <row r="258">
          <cell r="C258" t="str">
            <v/>
          </cell>
        </row>
        <row r="259">
          <cell r="C259">
            <v>53</v>
          </cell>
        </row>
        <row r="260">
          <cell r="C260" t="str">
            <v>Rate</v>
          </cell>
        </row>
        <row r="261">
          <cell r="C261">
            <v>11.45</v>
          </cell>
        </row>
        <row r="262">
          <cell r="C262">
            <v>13</v>
          </cell>
        </row>
        <row r="264">
          <cell r="C264" t="str">
            <v/>
          </cell>
        </row>
        <row r="265">
          <cell r="C265" t="str">
            <v/>
          </cell>
        </row>
        <row r="266">
          <cell r="C266" t="str">
            <v/>
          </cell>
        </row>
        <row r="267">
          <cell r="C267" t="str">
            <v/>
          </cell>
        </row>
        <row r="268">
          <cell r="C268">
            <v>53</v>
          </cell>
        </row>
        <row r="269">
          <cell r="C269" t="str">
            <v>Rate</v>
          </cell>
        </row>
        <row r="270">
          <cell r="C270">
            <v>18.78</v>
          </cell>
        </row>
        <row r="271">
          <cell r="C271">
            <v>13</v>
          </cell>
        </row>
        <row r="273">
          <cell r="C273" t="str">
            <v/>
          </cell>
        </row>
        <row r="274">
          <cell r="C274" t="str">
            <v/>
          </cell>
        </row>
        <row r="275">
          <cell r="C275" t="str">
            <v/>
          </cell>
        </row>
        <row r="276">
          <cell r="C276" t="str">
            <v/>
          </cell>
        </row>
        <row r="277">
          <cell r="C277">
            <v>53</v>
          </cell>
        </row>
        <row r="278">
          <cell r="C278" t="str">
            <v>Rate</v>
          </cell>
        </row>
        <row r="279">
          <cell r="C279">
            <v>30.93</v>
          </cell>
        </row>
        <row r="280">
          <cell r="C280">
            <v>13</v>
          </cell>
        </row>
        <row r="282">
          <cell r="C282" t="str">
            <v/>
          </cell>
        </row>
        <row r="283">
          <cell r="C283" t="str">
            <v/>
          </cell>
        </row>
      </sheetData>
      <sheetData sheetId="9" refreshError="1">
        <row r="8">
          <cell r="C8" t="str">
            <v/>
          </cell>
        </row>
        <row r="9">
          <cell r="C9" t="str">
            <v/>
          </cell>
        </row>
        <row r="10">
          <cell r="C10">
            <v>1</v>
          </cell>
        </row>
        <row r="11">
          <cell r="C11" t="str">
            <v>Rate</v>
          </cell>
        </row>
        <row r="12">
          <cell r="C12">
            <v>0</v>
          </cell>
        </row>
        <row r="13">
          <cell r="C13">
            <v>104375</v>
          </cell>
        </row>
        <row r="14">
          <cell r="C14">
            <v>0.8</v>
          </cell>
        </row>
        <row r="15">
          <cell r="C15">
            <v>0.8</v>
          </cell>
        </row>
        <row r="16">
          <cell r="C16">
            <v>0.72000000000000008</v>
          </cell>
        </row>
        <row r="17">
          <cell r="C17">
            <v>1</v>
          </cell>
        </row>
        <row r="18">
          <cell r="C18">
            <v>15</v>
          </cell>
        </row>
        <row r="19">
          <cell r="C19">
            <v>3</v>
          </cell>
        </row>
        <row r="20">
          <cell r="C20">
            <v>400</v>
          </cell>
        </row>
        <row r="22">
          <cell r="C22" t="str">
            <v/>
          </cell>
        </row>
        <row r="23">
          <cell r="C23" t="str">
            <v/>
          </cell>
        </row>
      </sheetData>
      <sheetData sheetId="10" refreshError="1"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>
            <v>15000</v>
          </cell>
        </row>
        <row r="12">
          <cell r="C12" t="str">
            <v>Rate</v>
          </cell>
        </row>
        <row r="13">
          <cell r="C13">
            <v>176.25</v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>
            <v>15000</v>
          </cell>
        </row>
        <row r="23">
          <cell r="C23" t="str">
            <v>Rate</v>
          </cell>
        </row>
        <row r="24">
          <cell r="C24">
            <v>65</v>
          </cell>
        </row>
        <row r="25">
          <cell r="C25">
            <v>150</v>
          </cell>
        </row>
        <row r="27">
          <cell r="C27" t="str">
            <v/>
          </cell>
        </row>
        <row r="28">
          <cell r="C28" t="str">
            <v/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IF COST ITEM"/>
      <sheetName val="CES COST ITEM LIST"/>
      <sheetName val="FORM7"/>
      <sheetName val="Testing"/>
      <sheetName val="Kfactor"/>
      <sheetName val="Job Details"/>
      <sheetName val="ValEdits"/>
      <sheetName val="Elem 2G Pricing"/>
      <sheetName val="Elem 2G Synopsis"/>
      <sheetName val="Elem 2H Synopsis"/>
      <sheetName val="Elem 3A Pricing"/>
      <sheetName val="Elem 3A Synopsis"/>
      <sheetName val="Lstsub"/>
      <sheetName val="Doha WBS Clean"/>
      <sheetName val="HQ-TO"/>
      <sheetName val="Master Data Sheet"/>
      <sheetName val="Basis"/>
      <sheetName val="ancillary"/>
      <sheetName val="CES%20COST%20ITEM%20LIST.xls"/>
      <sheetName val="Control"/>
      <sheetName val="CPA33-34"/>
      <sheetName val="Sheet1"/>
      <sheetName val="Raw Data"/>
      <sheetName val="Construction"/>
      <sheetName val="Boq"/>
      <sheetName val="간접비"/>
      <sheetName val="Tank"/>
      <sheetName val="Sch. Areas"/>
      <sheetName val="HVAC BoQ"/>
      <sheetName val="BQ"/>
      <sheetName val="BQ External"/>
      <sheetName val="CIF_COST_ITEM"/>
      <sheetName val="CES_COST_ITEM_LIST"/>
      <sheetName val="Job_Details"/>
      <sheetName val="Elem_2G_Pricing"/>
      <sheetName val="Elem_2G_Synopsis"/>
      <sheetName val="Elem_2H_Synopsis"/>
      <sheetName val="Elem_3A_Pricing"/>
      <sheetName val="Elem_3A_Synopsis"/>
      <sheetName val="Doha_WBS_Clean"/>
      <sheetName val="Master_Data_Sheet"/>
      <sheetName val="CES%20COST%20ITEM%20LIST_xls"/>
      <sheetName val="Raw_Data"/>
      <sheetName val="Ra  stair"/>
      <sheetName val="LOOKUP-II"/>
      <sheetName val="LOOKUP-I"/>
      <sheetName val="Data Control Centre"/>
      <sheetName val="CCS Summary"/>
      <sheetName val="CES COST ITEM LIST.xls"/>
      <sheetName val="\\Pcspc7\my documents\My Docume"/>
      <sheetName val="Ground Covers Schedule"/>
      <sheetName val="Plants_Shrubs_Trees"/>
      <sheetName val="Planting_Data"/>
      <sheetName val="Bill"/>
      <sheetName val="DPS17"/>
      <sheetName val="Basement Budget"/>
      <sheetName val=""/>
      <sheetName val="NPV"/>
      <sheetName val="Gen Sum"/>
      <sheetName val="Jafiliya"/>
      <sheetName val="Oud Metha"/>
      <sheetName val="Port Saeed"/>
      <sheetName val="Al Wasl"/>
      <sheetName val="Zabeel"/>
      <sheetName val="Contents"/>
      <sheetName val="COEFF"/>
      <sheetName val="CR#13 - SUMMARY"/>
      <sheetName val="CR#13 Additions"/>
      <sheetName val="CR#13 Ommisions"/>
      <sheetName val="Measurements-127"/>
      <sheetName val="Measurements-132"/>
      <sheetName val="Measurements-142"/>
      <sheetName val="Rate Buildup-129"/>
      <sheetName val="BOND &amp; INSURENCE"/>
      <sheetName val="Cash Flow"/>
      <sheetName val="CIF_COST_ITEM1"/>
      <sheetName val="CES_COST_ITEM_LIST1"/>
      <sheetName val="Job_Details1"/>
      <sheetName val="Elem_2G_Pricing1"/>
      <sheetName val="Elem_2G_Synopsis1"/>
      <sheetName val="Elem_2H_Synopsis1"/>
      <sheetName val="Elem_3A_Pricing1"/>
      <sheetName val="Elem_3A_Synopsis1"/>
      <sheetName val="Doha_WBS_Clean1"/>
      <sheetName val="Master_Data_Sheet1"/>
      <sheetName val="CES%20COST%20ITEM%20LIST_xls1"/>
      <sheetName val="Raw_Data1"/>
      <sheetName val="Sch__Areas"/>
      <sheetName val="HVAC_BoQ"/>
      <sheetName val="BQ_External"/>
      <sheetName val="Ra__stair"/>
      <sheetName val="Data_Control_Centre"/>
      <sheetName val="CCS_Summary"/>
      <sheetName val="CES_COST_ITEM_LIST_xls"/>
      <sheetName val="\\Pcspc7\my_documents\My_Docume"/>
      <sheetName val="Ground_Covers_Schedule"/>
      <sheetName val="Basement_Budget"/>
      <sheetName val="Gen_Sum"/>
      <sheetName val="Oud_Metha"/>
      <sheetName val="Port_Saeed"/>
      <sheetName val="Al_Wasl"/>
      <sheetName val="CR#13_-_SUMMARY"/>
      <sheetName val="CR#13_Additions"/>
      <sheetName val="CR#13_Ommisions"/>
      <sheetName val="Rate_Buildup-129"/>
      <sheetName val="BOND_&amp;_INSURENCE"/>
      <sheetName val="Cash_Flow"/>
      <sheetName val="CIF_COST_ITEM2"/>
      <sheetName val="CES_COST_ITEM_LIST2"/>
      <sheetName val="Job_Details2"/>
      <sheetName val="Elem_2G_Pricing2"/>
      <sheetName val="Elem_2G_Synopsis2"/>
      <sheetName val="Elem_2H_Synopsis2"/>
      <sheetName val="Elem_3A_Pricing2"/>
      <sheetName val="Elem_3A_Synopsis2"/>
      <sheetName val="Doha_WBS_Clean2"/>
      <sheetName val="Master_Data_Sheet2"/>
      <sheetName val="CES%20COST%20ITEM%20LIST_xls2"/>
      <sheetName val="Raw_Data2"/>
      <sheetName val="Sch__Areas1"/>
      <sheetName val="HVAC_BoQ1"/>
      <sheetName val="BQ_External1"/>
      <sheetName val="Ra__stair1"/>
      <sheetName val="Data_Control_Centre1"/>
      <sheetName val="CCS_Summary1"/>
      <sheetName val="CES_COST_ITEM_LIST_xls1"/>
      <sheetName val="\\Pcspc7\my_documents\My_Docum1"/>
      <sheetName val="Ground_Covers_Schedule1"/>
      <sheetName val="Basement_Budget1"/>
      <sheetName val="Gen_Sum1"/>
      <sheetName val="Oud_Metha1"/>
      <sheetName val="Port_Saeed1"/>
      <sheetName val="Al_Wasl1"/>
      <sheetName val="CR#13_-_SUMMARY1"/>
      <sheetName val="CR#13_Additions1"/>
      <sheetName val="CR#13_Ommisions1"/>
      <sheetName val="Rate_Buildup-1291"/>
      <sheetName val="BOND_&amp;_INSURENCE1"/>
      <sheetName val="Cash_Flow1"/>
      <sheetName val="CIF_COST_ITEM3"/>
      <sheetName val="CES_COST_ITEM_LIST3"/>
      <sheetName val="Job_Details3"/>
      <sheetName val="Elem_2G_Pricing3"/>
      <sheetName val="Elem_2G_Synopsis3"/>
      <sheetName val="Elem_2H_Synopsis3"/>
      <sheetName val="Elem_3A_Pricing3"/>
      <sheetName val="Elem_3A_Synopsis3"/>
      <sheetName val="Doha_WBS_Clean3"/>
      <sheetName val="Master_Data_Sheet3"/>
      <sheetName val="CES%20COST%20ITEM%20LIST_xls3"/>
      <sheetName val="Raw_Data3"/>
      <sheetName val="Sch__Areas2"/>
      <sheetName val="HVAC_BoQ2"/>
      <sheetName val="BQ_External2"/>
      <sheetName val="Ra__stair2"/>
      <sheetName val="Data_Control_Centre2"/>
      <sheetName val="CCS_Summary2"/>
      <sheetName val="CES_COST_ITEM_LIST_xls2"/>
      <sheetName val="\\Pcspc7\my_documents\My_Docum2"/>
      <sheetName val="Ground_Covers_Schedule2"/>
      <sheetName val="Basement_Budget2"/>
      <sheetName val="Gen_Sum2"/>
      <sheetName val="Oud_Metha2"/>
      <sheetName val="Port_Saeed2"/>
      <sheetName val="Al_Wasl2"/>
      <sheetName val="CR#13_-_SUMMARY2"/>
      <sheetName val="CR#13_Additions2"/>
      <sheetName val="CR#13_Ommisions2"/>
      <sheetName val="Rate_Buildup-1292"/>
      <sheetName val="BOND_&amp;_INSURENCE2"/>
      <sheetName val="Cash_Flow2"/>
      <sheetName val="CIF_COST_ITEM4"/>
      <sheetName val="CES_COST_ITEM_LIST4"/>
      <sheetName val="Job_Details4"/>
      <sheetName val="Elem_2G_Pricing4"/>
      <sheetName val="Elem_2G_Synopsis4"/>
      <sheetName val="Elem_2H_Synopsis4"/>
      <sheetName val="Elem_3A_Pricing4"/>
      <sheetName val="Elem_3A_Synopsis4"/>
      <sheetName val="Doha_WBS_Clean4"/>
      <sheetName val="Master_Data_Sheet4"/>
      <sheetName val="CES%20COST%20ITEM%20LIST_xls4"/>
      <sheetName val="Raw_Data4"/>
      <sheetName val="Sch__Areas3"/>
      <sheetName val="HVAC_BoQ3"/>
      <sheetName val="BQ_External3"/>
      <sheetName val="Ra__stair3"/>
      <sheetName val="Data_Control_Centre3"/>
      <sheetName val="CCS_Summary3"/>
      <sheetName val="CES_COST_ITEM_LIST_xls3"/>
      <sheetName val="\\Pcspc7\my_documents\My_Docum3"/>
      <sheetName val="Ground_Covers_Schedule3"/>
      <sheetName val="Basement_Budget3"/>
      <sheetName val="Gen_Sum3"/>
      <sheetName val="Oud_Metha3"/>
      <sheetName val="Port_Saeed3"/>
      <sheetName val="Al_Wasl3"/>
      <sheetName val="CR#13_-_SUMMARY3"/>
      <sheetName val="CR#13_Additions3"/>
      <sheetName val="CR#13_Ommisions3"/>
      <sheetName val="Rate_Buildup-1293"/>
      <sheetName val="BOND_&amp;_INSURENCE3"/>
      <sheetName val="Cash_Flow3"/>
      <sheetName val="CIF_COST_ITEM5"/>
      <sheetName val="CES_COST_ITEM_LIST5"/>
      <sheetName val="Job_Details5"/>
      <sheetName val="Elem_2G_Pricing5"/>
      <sheetName val="Elem_2G_Synopsis5"/>
      <sheetName val="Elem_2H_Synopsis5"/>
      <sheetName val="Elem_3A_Pricing5"/>
      <sheetName val="Elem_3A_Synopsis5"/>
      <sheetName val="Doha_WBS_Clean5"/>
      <sheetName val="Master_Data_Sheet5"/>
      <sheetName val="CES%20COST%20ITEM%20LIST_xls5"/>
      <sheetName val="Raw_Data5"/>
      <sheetName val="Sch__Areas4"/>
      <sheetName val="HVAC_BoQ4"/>
      <sheetName val="BQ_External4"/>
      <sheetName val="Ra__stair4"/>
      <sheetName val="Data_Control_Centre4"/>
      <sheetName val="CCS_Summary4"/>
      <sheetName val="CES_COST_ITEM_LIST_xls4"/>
      <sheetName val="\\Pcspc7\my_documents\My_Docum4"/>
      <sheetName val="Ground_Covers_Schedule4"/>
      <sheetName val="Basement_Budget4"/>
      <sheetName val="Gen_Sum4"/>
      <sheetName val="Oud_Metha4"/>
      <sheetName val="Port_Saeed4"/>
      <sheetName val="Al_Wasl4"/>
      <sheetName val="CR#13_-_SUMMARY4"/>
      <sheetName val="CR#13_Additions4"/>
      <sheetName val="CR#13_Ommisions4"/>
      <sheetName val="Rate_Buildup-1294"/>
      <sheetName val="BOND_&amp;_INSURENCE4"/>
      <sheetName val="Cash_Flow4"/>
      <sheetName val="CIF_COST_ITEM6"/>
      <sheetName val="CES_COST_ITEM_LIST6"/>
      <sheetName val="Job_Details6"/>
      <sheetName val="Elem_2G_Pricing6"/>
      <sheetName val="Elem_2G_Synopsis6"/>
      <sheetName val="Elem_2H_Synopsis6"/>
      <sheetName val="Elem_3A_Pricing6"/>
      <sheetName val="Elem_3A_Synopsis6"/>
      <sheetName val="Doha_WBS_Clean6"/>
      <sheetName val="Master_Data_Sheet6"/>
      <sheetName val="CES%20COST%20ITEM%20LIST_xls6"/>
      <sheetName val="Raw_Data6"/>
      <sheetName val="Sch__Areas5"/>
      <sheetName val="HVAC_BoQ5"/>
      <sheetName val="BQ_External5"/>
      <sheetName val="Ra__stair5"/>
      <sheetName val="Data_Control_Centre5"/>
      <sheetName val="CCS_Summary5"/>
      <sheetName val="CES_COST_ITEM_LIST_xls5"/>
      <sheetName val="\\Pcspc7\my_documents\My_Docum5"/>
      <sheetName val="Ground_Covers_Schedule5"/>
      <sheetName val="Basement_Budget5"/>
      <sheetName val="Gen_Sum5"/>
      <sheetName val="Oud_Metha5"/>
      <sheetName val="Port_Saeed5"/>
      <sheetName val="Al_Wasl5"/>
      <sheetName val="CR#13_-_SUMMARY5"/>
      <sheetName val="CR#13_Additions5"/>
      <sheetName val="CR#13_Ommisions5"/>
      <sheetName val="Rate_Buildup-1295"/>
      <sheetName val="BOND_&amp;_INSURENCE5"/>
      <sheetName val="Cash_Flow5"/>
      <sheetName val="CIF_COST_ITEM7"/>
      <sheetName val="CES_COST_ITEM_LIST7"/>
      <sheetName val="Job_Details7"/>
      <sheetName val="Elem_2G_Pricing7"/>
      <sheetName val="Elem_2G_Synopsis7"/>
      <sheetName val="Elem_2H_Synopsis7"/>
      <sheetName val="Elem_3A_Pricing7"/>
      <sheetName val="Elem_3A_Synopsis7"/>
      <sheetName val="Doha_WBS_Clean7"/>
      <sheetName val="Master_Data_Sheet7"/>
      <sheetName val="CES%20COST%20ITEM%20LIST_xls7"/>
      <sheetName val="Raw_Data7"/>
      <sheetName val="Sch__Areas6"/>
      <sheetName val="HVAC_BoQ6"/>
      <sheetName val="BQ_External6"/>
      <sheetName val="Ra__stair6"/>
      <sheetName val="Data_Control_Centre6"/>
      <sheetName val="CCS_Summary6"/>
      <sheetName val="CES_COST_ITEM_LIST_xls6"/>
      <sheetName val="\\Pcspc7\my_documents\My_Docum6"/>
      <sheetName val="Ground_Covers_Schedule6"/>
      <sheetName val="Basement_Budget6"/>
      <sheetName val="Gen_Sum6"/>
      <sheetName val="Oud_Metha6"/>
      <sheetName val="Port_Saeed6"/>
      <sheetName val="Al_Wasl6"/>
      <sheetName val="CR#13_-_SUMMARY6"/>
      <sheetName val="CR#13_Additions6"/>
      <sheetName val="CR#13_Ommisions6"/>
      <sheetName val="Rate_Buildup-1296"/>
      <sheetName val="BOND_&amp;_INSURENCE6"/>
      <sheetName val="Cash_Flow6"/>
      <sheetName val="CIF_COST_ITEM9"/>
      <sheetName val="CES_COST_ITEM_LIST9"/>
      <sheetName val="Job_Details9"/>
      <sheetName val="Elem_2G_Pricing9"/>
      <sheetName val="Elem_2G_Synopsis9"/>
      <sheetName val="Elem_2H_Synopsis9"/>
      <sheetName val="Elem_3A_Pricing9"/>
      <sheetName val="Elem_3A_Synopsis9"/>
      <sheetName val="Doha_WBS_Clean9"/>
      <sheetName val="Master_Data_Sheet9"/>
      <sheetName val="CES%20COST%20ITEM%20LIST_xls9"/>
      <sheetName val="Raw_Data9"/>
      <sheetName val="Sch__Areas8"/>
      <sheetName val="HVAC_BoQ8"/>
      <sheetName val="BQ_External8"/>
      <sheetName val="Ra__stair8"/>
      <sheetName val="Data_Control_Centre8"/>
      <sheetName val="CCS_Summary8"/>
      <sheetName val="CES_COST_ITEM_LIST_xls8"/>
      <sheetName val="\\Pcspc7\my_documents\My_Docum8"/>
      <sheetName val="Ground_Covers_Schedule8"/>
      <sheetName val="Basement_Budget8"/>
      <sheetName val="Gen_Sum8"/>
      <sheetName val="Oud_Metha8"/>
      <sheetName val="Port_Saeed8"/>
      <sheetName val="Al_Wasl8"/>
      <sheetName val="CR#13_-_SUMMARY8"/>
      <sheetName val="CR#13_Additions8"/>
      <sheetName val="CR#13_Ommisions8"/>
      <sheetName val="Rate_Buildup-1298"/>
      <sheetName val="BOND_&amp;_INSURENCE8"/>
      <sheetName val="Cash_Flow8"/>
      <sheetName val="CIF_COST_ITEM8"/>
      <sheetName val="CES_COST_ITEM_LIST8"/>
      <sheetName val="Job_Details8"/>
      <sheetName val="Elem_2G_Pricing8"/>
      <sheetName val="Elem_2G_Synopsis8"/>
      <sheetName val="Elem_2H_Synopsis8"/>
      <sheetName val="Elem_3A_Pricing8"/>
      <sheetName val="Elem_3A_Synopsis8"/>
      <sheetName val="Doha_WBS_Clean8"/>
      <sheetName val="Master_Data_Sheet8"/>
      <sheetName val="CES%20COST%20ITEM%20LIST_xls8"/>
      <sheetName val="Raw_Data8"/>
      <sheetName val="Sch__Areas7"/>
      <sheetName val="HVAC_BoQ7"/>
      <sheetName val="BQ_External7"/>
      <sheetName val="Ra__stair7"/>
      <sheetName val="Data_Control_Centre7"/>
      <sheetName val="CCS_Summary7"/>
      <sheetName val="CES_COST_ITEM_LIST_xls7"/>
      <sheetName val="\\Pcspc7\my_documents\My_Docum7"/>
      <sheetName val="Ground_Covers_Schedule7"/>
      <sheetName val="Basement_Budget7"/>
      <sheetName val="Gen_Sum7"/>
      <sheetName val="Oud_Metha7"/>
      <sheetName val="Port_Saeed7"/>
      <sheetName val="Al_Wasl7"/>
      <sheetName val="CR#13_-_SUMMARY7"/>
      <sheetName val="CR#13_Additions7"/>
      <sheetName val="CR#13_Ommisions7"/>
      <sheetName val="Rate_Buildup-1297"/>
      <sheetName val="BOND_&amp;_INSURENCE7"/>
      <sheetName val="Cash_Flow7"/>
      <sheetName val="OCT.FDN"/>
      <sheetName val="__Pcspc7_my documents_My Docume"/>
      <sheetName val="StructSchedules"/>
      <sheetName val="DW Shed"/>
      <sheetName val="Notes"/>
      <sheetName val="Intro"/>
      <sheetName val="Hotel Summary"/>
      <sheetName val="Sensitivities"/>
      <sheetName val="DW_Shed"/>
      <sheetName val="SubmitCal"/>
      <sheetName val="ARCH"/>
      <sheetName val="2-Conc"/>
      <sheetName val="Rate Analysis"/>
      <sheetName val="Sub Cont. Comp."/>
      <sheetName val="#3E1_GCR"/>
      <sheetName val="PriceSummary"/>
      <sheetName val="BOQ건축"/>
      <sheetName val="beam-reinf "/>
      <sheetName val="[CES COST ITEM LIST.xls][CES CO"/>
      <sheetName val="Electrical_database"/>
      <sheetName val="Sheet1_(2)"/>
      <sheetName val="Cash Flow Working"/>
      <sheetName val="FitOutConfCentre"/>
      <sheetName val="Day work"/>
      <sheetName val="기계내역서"/>
      <sheetName val="Summary"/>
      <sheetName val="OCT_FDN"/>
      <sheetName val="__Pcspc7_my_documents_My_Docume"/>
      <sheetName val="Hotel_Summary"/>
      <sheetName val="DW_Shed1"/>
      <sheetName val="OCT_FDN1"/>
      <sheetName val="__Pcspc7_my_documents_My_Docum1"/>
      <sheetName val="Hotel_Summary1"/>
      <sheetName val="DW_Shed3"/>
      <sheetName val="OCT_FDN3"/>
      <sheetName val="__Pcspc7_my_documents_My_Docum3"/>
      <sheetName val="Hotel_Summary3"/>
      <sheetName val="DW_Shed2"/>
      <sheetName val="OCT_FDN2"/>
      <sheetName val="__Pcspc7_my_documents_My_Docum2"/>
      <sheetName val="Hotel_Summary2"/>
      <sheetName val="OCT_FDN4"/>
      <sheetName val="__Pcspc7_my_documents_My_Docum4"/>
      <sheetName val="DW_Shed4"/>
      <sheetName val="Hotel_Summary4"/>
      <sheetName val="[CES COST ITEM LIST.xls]\\Pcspc"/>
      <sheetName val="qty schedule"/>
      <sheetName val="OVERALL"/>
      <sheetName val="IO LIST"/>
      <sheetName val="Sum6Jun99"/>
      <sheetName val="G"/>
      <sheetName val="1 Summary"/>
      <sheetName val="ESTIMATE"/>
      <sheetName val="K"/>
      <sheetName val="BQLIST"/>
      <sheetName val="E_Summary"/>
      <sheetName val="D_Cntnts"/>
      <sheetName val="finalj"/>
      <sheetName val="BQ-Ext  "/>
      <sheetName val="Section 2-SCHEDULE OF DAYWORK"/>
      <sheetName val="Design"/>
      <sheetName val="Rates for public areas"/>
      <sheetName val="Narrative"/>
      <sheetName val="Enablement Wks Summary"/>
      <sheetName val="Pier C Summary"/>
      <sheetName val="T2 Breakdown"/>
      <sheetName val="T2 Summary"/>
      <sheetName val="Pier E Breakdown"/>
      <sheetName val="Pier E Summary"/>
      <sheetName val="Ext Wks Breakdown"/>
      <sheetName val="Ext Wks Summary"/>
      <sheetName val="INSIND"/>
      <sheetName val="11"/>
      <sheetName val="Item정리"/>
      <sheetName val="Package Status"/>
      <sheetName val="Varsayımlar"/>
      <sheetName val="Data"/>
      <sheetName val="Ironmongery "/>
      <sheetName val="Building 1"/>
      <sheetName val="Detail Page"/>
      <sheetName val="Dv02"/>
      <sheetName val="Dv03"/>
      <sheetName val="Dv04"/>
      <sheetName val="Dv05"/>
      <sheetName val="Dv06"/>
      <sheetName val="Dv07"/>
      <sheetName val="Dv09"/>
      <sheetName val="Dv10"/>
      <sheetName val="Dv11"/>
      <sheetName val="Dv12"/>
      <sheetName val="Panels (DWG)"/>
      <sheetName val="Gen Summary"/>
      <sheetName val="Wordsdata"/>
      <sheetName val="Labor abs-NMR"/>
      <sheetName val="월선수금"/>
      <sheetName val="OH-Recovery"/>
      <sheetName val="Sheet2"/>
      <sheetName val="Faktor"/>
      <sheetName val="SPT vs PHI"/>
      <sheetName val="ÖZET"/>
      <sheetName val="inflation calculator"/>
      <sheetName val="XREF"/>
      <sheetName val="268"/>
      <sheetName val="Varitations Not Agreed"/>
      <sheetName val="_CES COST ITEM LIST.xls__CES CO"/>
      <sheetName val="_CES COST ITEM LIST.xls___Pcspc"/>
      <sheetName val="Schedule S-Curve Revision#3"/>
      <sheetName val="BaseWeight"/>
      <sheetName val="Div-1"/>
      <sheetName val="CCTV KAMERE (2)"/>
      <sheetName val="Fire Shutters &amp; Rolling Blinds"/>
      <sheetName val="Initial Data"/>
      <sheetName val="MOTOR"/>
      <sheetName val="OCT_FDN6"/>
      <sheetName val="__Pcspc7_my_documents_My_Docum6"/>
      <sheetName val="DW_Shed6"/>
      <sheetName val="Initial_Data1"/>
      <sheetName val="Package_Status1"/>
      <sheetName val="Hotel_Summary6"/>
      <sheetName val="IO_LIST1"/>
      <sheetName val="[CES_COST_ITEM_LIST_xls][CES_C1"/>
      <sheetName val="Rate_Analysis1"/>
      <sheetName val="1_Summary1"/>
      <sheetName val="Sub_Cont__Comp_1"/>
      <sheetName val="[CES_COST_ITEM_LIST_xls]\\Pcsp1"/>
      <sheetName val="Rates_for_public_areas1"/>
      <sheetName val="Enablement_Wks_Summary1"/>
      <sheetName val="Pier_C_Summary1"/>
      <sheetName val="T2_Breakdown1"/>
      <sheetName val="T2_Summary1"/>
      <sheetName val="Pier_E_Breakdown1"/>
      <sheetName val="Pier_E_Summary1"/>
      <sheetName val="Ext_Wks_Breakdown1"/>
      <sheetName val="Ext_Wks_Summary1"/>
      <sheetName val="OCT_FDN5"/>
      <sheetName val="__Pcspc7_my_documents_My_Docum5"/>
      <sheetName val="DW_Shed5"/>
      <sheetName val="Initial_Data"/>
      <sheetName val="Package_Status"/>
      <sheetName val="Hotel_Summary5"/>
      <sheetName val="IO_LIST"/>
      <sheetName val="[CES_COST_ITEM_LIST_xls][CES_CO"/>
      <sheetName val="Rate_Analysis"/>
      <sheetName val="1_Summary"/>
      <sheetName val="Sub_Cont__Comp_"/>
      <sheetName val="[CES_COST_ITEM_LIST_xls]\\Pcspc"/>
      <sheetName val="Rates_for_public_areas"/>
      <sheetName val="Enablement_Wks_Summary"/>
      <sheetName val="Pier_C_Summary"/>
      <sheetName val="T2_Breakdown"/>
      <sheetName val="T2_Summary"/>
      <sheetName val="Pier_E_Breakdown"/>
      <sheetName val="Pier_E_Summary"/>
      <sheetName val="Ext_Wks_Breakdown"/>
      <sheetName val="Ext_Wks_Summary"/>
      <sheetName val="info"/>
      <sheetName val="Planned"/>
      <sheetName val="#REF"/>
      <sheetName val="HISTOGRAM"/>
      <sheetName val="beam-reinf_"/>
      <sheetName val="qty_schedule"/>
      <sheetName val="Day_work"/>
      <sheetName val="BQ-Ext__"/>
      <sheetName val="Section_2-SCHEDULE_OF_DAYWORK"/>
      <sheetName val="beam-reinf_1"/>
      <sheetName val="qty_schedule1"/>
      <sheetName val="Day_work1"/>
      <sheetName val="BQ-Ext__1"/>
      <sheetName val="Section_2-SCHEDULE_OF_DAYWORK1"/>
      <sheetName val="DW_Shed7"/>
      <sheetName val="OCT_FDN7"/>
      <sheetName val="__Pcspc7_my_documents_My_Docum7"/>
      <sheetName val="Hotel_Summary7"/>
      <sheetName val="Rate_Analysis2"/>
      <sheetName val="Sub_Cont__Comp_2"/>
      <sheetName val="beam-reinf_2"/>
      <sheetName val="qty_schedule2"/>
      <sheetName val="IO_LIST2"/>
      <sheetName val="[CES_COST_ITEM_LIST_xls][CES_C2"/>
      <sheetName val="[CES_COST_ITEM_LIST_xls]\\Pcsp2"/>
      <sheetName val="Day_work2"/>
      <sheetName val="BQ-Ext__2"/>
      <sheetName val="Section_2-SCHEDULE_OF_DAYWORK2"/>
      <sheetName val="Enablement_Wks_Summary2"/>
      <sheetName val="Pier_C_Summary2"/>
      <sheetName val="T2_Breakdown2"/>
      <sheetName val="T2_Summary2"/>
      <sheetName val="Pier_E_Breakdown2"/>
      <sheetName val="Pier_E_Summary2"/>
      <sheetName val="Ext_Wks_Breakdown2"/>
      <sheetName val="Ext_Wks_Summary2"/>
      <sheetName val="Ironmongery"/>
      <sheetName val="Leaf"/>
      <sheetName val="Fire Ratings"/>
      <sheetName val="Security"/>
      <sheetName val="Cover sheet"/>
      <sheetName val="water prop."/>
      <sheetName val="Cash_Flow_Working"/>
      <sheetName val="SPT_vs_PHI"/>
      <sheetName val="_CES_COST_ITEM_LIST_xls__CES_CO"/>
      <sheetName val="_CES_COST_ITEM_LIST_xls___Pcspc"/>
      <sheetName val="Schedule_S-Curve_Revision#3"/>
      <sheetName val="Building_1"/>
      <sheetName val="Varitations_Not_Agreed"/>
      <sheetName val="inflation_calculator"/>
      <sheetName val="Detail_Page"/>
      <sheetName val="Schedules"/>
      <sheetName val="References"/>
      <sheetName val="Base_Data"/>
      <sheetName val="Prelim_Summ"/>
      <sheetName val="1-1 GRN ALL"/>
      <sheetName val="2-1 LPO "/>
      <sheetName val="LPO Compliment"/>
      <sheetName val="Jan 19 -Feb 18 O.T"/>
      <sheetName val="Jan 19 -Feb 18 T.SHEET"/>
      <sheetName val="[CES COST ITEM LIST.xls]__Pcs_2"/>
      <sheetName val="[CES COST ITEM LIST.xls]__Pcs_3"/>
      <sheetName val="[CES COST ITEM LIST.xls]__Pcs_4"/>
      <sheetName val="[CES COST ITEM LIST.xls]__Pcs_5"/>
      <sheetName val="SHAH-02,04,06,08"/>
      <sheetName val="Summ SHA-02,04,06,08"/>
      <sheetName val="Option"/>
      <sheetName val="GRSummary"/>
      <sheetName val="Controls"/>
      <sheetName val="Mp-team 1"/>
      <sheetName val="Cost Summary"/>
      <sheetName val="Design Devmt"/>
      <sheetName val="AMS"/>
      <sheetName val="LOCAL RATES"/>
      <sheetName val="Tk off"/>
      <sheetName val="Rates"/>
      <sheetName val="DataInvoice!"/>
      <sheetName val="base"/>
      <sheetName val="PRECAST lightconc-II"/>
      <sheetName val="QUOTE_E"/>
      <sheetName val="Cashflow"/>
      <sheetName val="KATSAYILAR"/>
      <sheetName val="[CES COST ITEM LIST.xls]__Pcs_6"/>
      <sheetName val="[CES COST ITEM LIST.xls]_CES__2"/>
      <sheetName val="[CES COST ITEM LIST.xls]__Pcs_7"/>
      <sheetName val="[CES COST ITEM LIST.xls]__Pcs_8"/>
      <sheetName val="[CES COST ITEM LIST.xls]__Pcs_9"/>
      <sheetName val="[CES COST ITEM LIST.xls]__Pc_10"/>
      <sheetName val="[CES COST ITEM LIST.xls]__Pc_11"/>
      <sheetName val="[CES COST ITEM LIST.xls]__Pc_12"/>
      <sheetName val="[CES COST ITEM LIST.xls]_CES__3"/>
      <sheetName val="[CES COST ITEM LIST.xls]__Pc_13"/>
      <sheetName val="[CES COST ITEM LIST.xls]__Pc_14"/>
      <sheetName val="[CES COST ITEM LIST.xls]__Pc_15"/>
      <sheetName val="[CES COST ITEM LIST.xls]__Pc_16"/>
      <sheetName val="[CES COST ITEM LIST.xls]__Pc_17"/>
      <sheetName val="[CES COST ITEM LIST.xls]__Pc_18"/>
      <sheetName val="[CES COST ITEM LIST.xls]_CES__4"/>
      <sheetName val="[CES COST ITEM LIST.xls]__Pc_19"/>
      <sheetName val="A.O.R."/>
      <sheetName val="[CES COST ITEM LIST.xls]_CES__5"/>
      <sheetName val="[CES COST ITEM LIST.xls]_CES__6"/>
      <sheetName val="[CES COST ITEM LIST.xls]__Pc_20"/>
      <sheetName val="[CES COST ITEM LIST.xls]__Pc_21"/>
      <sheetName val="[CES COST ITEM LIST.xls]_CES__7"/>
      <sheetName val="[CES COST ITEM LIST.xls]_CES__8"/>
      <sheetName val="[CES COST ITEM LIST.xls]_CES__9"/>
      <sheetName val="Reference"/>
      <sheetName val="int_retn"/>
      <sheetName val="SALARY"/>
      <sheetName val="jobhours"/>
      <sheetName val="WORK-VOL"/>
      <sheetName val="RECAP"/>
      <sheetName val="Publicbuilding"/>
      <sheetName val="A"/>
      <sheetName val="Recovered_Sheet1"/>
      <sheetName val="item"/>
      <sheetName val="(MoS Summ &amp; Detail)"/>
      <sheetName val="upa"/>
      <sheetName val="8 -Ext. Work"/>
      <sheetName val="Services_InitialEst_UtilityServ"/>
      <sheetName val="Break up Sheet"/>
      <sheetName val="Liabilities"/>
      <sheetName val="Database"/>
      <sheetName val="schedule nos"/>
      <sheetName val="Analiz"/>
      <sheetName val="CIF_COST_ITEM10"/>
      <sheetName val="HVAC_BoQ9"/>
      <sheetName val="CES_COST_ITEM_LIST10"/>
      <sheetName val="Job_Details10"/>
      <sheetName val="Doha_WBS_Clean10"/>
      <sheetName val="Master_Data_Sheet10"/>
      <sheetName val="CES%20COST%20ITEM%20LIST_xls10"/>
      <sheetName val="Elem_2G_Pricing10"/>
      <sheetName val="Elem_2G_Synopsis10"/>
      <sheetName val="Elem_2H_Synopsis10"/>
      <sheetName val="Elem_3A_Pricing10"/>
      <sheetName val="Elem_3A_Synopsis10"/>
      <sheetName val="BQ_External9"/>
      <sheetName val="Sch__Areas9"/>
      <sheetName val="Raw_Data10"/>
      <sheetName val="Ra__stair9"/>
      <sheetName val="CCS_Summary9"/>
      <sheetName val="Data_Control_Centre9"/>
      <sheetName val="CES_COST_ITEM_LIST_xls9"/>
      <sheetName val="\\Pcspc7\my_documents\My_Docum9"/>
      <sheetName val="Ground_Covers_Schedule9"/>
      <sheetName val="Basement_Budget9"/>
      <sheetName val="Oud_Metha9"/>
      <sheetName val="Port_Saeed9"/>
      <sheetName val="Al_Wasl9"/>
      <sheetName val="Gen_Sum9"/>
      <sheetName val="CR#13_-_SUMMARY9"/>
      <sheetName val="CR#13_Additions9"/>
      <sheetName val="CR#13_Ommisions9"/>
      <sheetName val="Rate_Buildup-1299"/>
      <sheetName val="BOND_&amp;_INSURENCE9"/>
      <sheetName val="Cash_Flow9"/>
      <sheetName val="DW_Shed8"/>
      <sheetName val="Hotel_Summary8"/>
      <sheetName val="__Pcspc7_my_documents_My_Docum8"/>
      <sheetName val="OCT_FDN8"/>
      <sheetName val="Section_2-SCHEDULE_OF_DAYWORK3"/>
      <sheetName val="Day_work3"/>
      <sheetName val="beam-reinf_3"/>
      <sheetName val="BQ-Ext__3"/>
      <sheetName val="[CES_COST_ITEM_LIST_xls]\\Pcsp3"/>
      <sheetName val="[CES_COST_ITEM_LIST_xls][CES_C3"/>
      <sheetName val="Rate_Analysis3"/>
      <sheetName val="Sub_Cont__Comp_3"/>
      <sheetName val="Detail_Page1"/>
      <sheetName val="SPT_vs_PHI1"/>
      <sheetName val="_CES_COST_ITEM_LIST_xls__CES_C1"/>
      <sheetName val="_CES_COST_ITEM_LIST_xls___Pcsp1"/>
      <sheetName val="Cash_Flow_Working1"/>
      <sheetName val="IO_LIST3"/>
      <sheetName val="qty_schedule3"/>
      <sheetName val="Building_11"/>
      <sheetName val="Enablement_Wks_Summary3"/>
      <sheetName val="Pier_C_Summary3"/>
      <sheetName val="T2_Breakdown3"/>
      <sheetName val="T2_Summary3"/>
      <sheetName val="Pier_E_Breakdown3"/>
      <sheetName val="Pier_E_Summary3"/>
      <sheetName val="Ext_Wks_Breakdown3"/>
      <sheetName val="Ext_Wks_Summary3"/>
      <sheetName val="Panels_(DWG)"/>
      <sheetName val="Gen_Summary"/>
      <sheetName val="[CES_COST_ITEM_LIST_xls]__Pcs_2"/>
      <sheetName val="[CES_COST_ITEM_LIST_xls]__Pcs_3"/>
      <sheetName val="[CES_COST_ITEM_LIST_xls]__Pcs_4"/>
      <sheetName val="[CES_COST_ITEM_LIST_xls]__Pcs_5"/>
      <sheetName val="Schedule_S-Curve_Revision#31"/>
      <sheetName val="Varitations_Not_Agreed1"/>
      <sheetName val="inflation_calculator1"/>
      <sheetName val="water_prop_"/>
      <sheetName val="Labor_abs-NMR"/>
      <sheetName val="Fire_Ratings"/>
      <sheetName val="Ironmongery_"/>
      <sheetName val="Cover_sheet"/>
      <sheetName val="sheeet7"/>
      <sheetName val="BD-1 (2)"/>
      <sheetName val="2 Div 21"/>
      <sheetName val="BOQ-Civil"/>
      <sheetName val="PRI-LS"/>
      <sheetName val="Vehicles"/>
      <sheetName val="Inputs"/>
      <sheetName val="RA"/>
      <sheetName val="List"/>
      <sheetName val="Local Ring 1"/>
      <sheetName val="[CES COST ITEM LIST.xls]__Pc_22"/>
      <sheetName val="[CES COST ITEM LIST.xls]__Pc_23"/>
      <sheetName val="[CES COST ITEM LIST.xls]__Pc_24"/>
      <sheetName val="[CES COST ITEM LIST.xls]__Pc_25"/>
      <sheetName val="[CES COST ITEM LIST.xls]__Pc_26"/>
      <sheetName val="[CES COST ITEM LIST.xls]_CES_10"/>
      <sheetName val="[CES COST ITEM LIST.xls]__Pc_27"/>
      <sheetName val="[CES COST ITEM LIST.xls]__Pc_28"/>
      <sheetName val="[CES COST ITEM LIST.xls]__Pc_29"/>
      <sheetName val="[CES COST ITEM LIST.xls]__Pc_30"/>
      <sheetName val="[CES COST ITEM LIST.xls]__Pc_31"/>
      <sheetName val="[CES COST ITEM LIST.xls]_CES_11"/>
      <sheetName val="[CES COST ITEM LIST.xls]_CES_12"/>
      <sheetName val="[CES COST ITEM LIST.xls]_CES_13"/>
      <sheetName val="HO rates"/>
      <sheetName val="Cashflow Formula"/>
      <sheetName val="Assumptions"/>
      <sheetName val="[CES COST ITEM LIST.xls]__Pc_32"/>
      <sheetName val="[CES COST ITEM LIST.xls]__Pc_33"/>
      <sheetName val="[CES COST ITEM LIST.xls]__Pc_34"/>
      <sheetName val="[CES COST ITEM LIST.xls]__Pc_35"/>
      <sheetName val="[CES COST ITEM LIST.xls]__Pc_36"/>
      <sheetName val="[CES COST ITEM LIST.xls]_CES_14"/>
      <sheetName val="[CES COST ITEM LIST.xls]__Pc_37"/>
      <sheetName val="[CES COST ITEM LIST.xls]__Pc_38"/>
      <sheetName val="[CES COST ITEM LIST.xls]__Pc_39"/>
      <sheetName val="[CES COST ITEM LIST.xls]__Pc_40"/>
      <sheetName val="[CES COST ITEM LIST.xls]__Pc_41"/>
      <sheetName val="[CES COST ITEM LIST.xls]_CES_15"/>
      <sheetName val="[CES COST ITEM LIST.xls]_CES_16"/>
      <sheetName val="[CES COST ITEM LIST.xls]_CES_17"/>
      <sheetName val="[CES COST ITEM LIST.xls]_CES_18"/>
      <sheetName val="2158 00 PS 1501.02  Rev. A"/>
      <sheetName val="PROCESS AREAS"/>
      <sheetName val="1-1_GRN_ALL"/>
      <sheetName val="2-1_LPO_"/>
      <sheetName val="LPO_Compliment"/>
      <sheetName val="Jan_19_-Feb_18_O_T"/>
      <sheetName val="Jan_19_-Feb_18_T_SHEET"/>
      <sheetName val="LOCAL_RATES"/>
      <sheetName val="Summ_SHA-02,04,06,08"/>
      <sheetName val="1_Summary2"/>
      <sheetName val="Rates_for_public_areas2"/>
      <sheetName val="Initial_Data2"/>
      <sheetName val="Package_Status2"/>
      <sheetName val="Fire_Shutters_&amp;_Rolling_Blinds"/>
      <sheetName val="CCTV_KAMERE_(2)"/>
      <sheetName val="CIF_COST_ITEM11"/>
      <sheetName val="CES_COST_ITEM_LIST11"/>
      <sheetName val="Job_Details11"/>
      <sheetName val="Elem_2G_Pricing11"/>
      <sheetName val="Elem_2G_Synopsis11"/>
      <sheetName val="Elem_2H_Synopsis11"/>
      <sheetName val="Elem_3A_Pricing11"/>
      <sheetName val="Elem_3A_Synopsis11"/>
      <sheetName val="Doha_WBS_Clean11"/>
      <sheetName val="Master_Data_Sheet11"/>
      <sheetName val="CES%20COST%20ITEM%20LIST_xls11"/>
      <sheetName val="Raw_Data11"/>
      <sheetName val="Sch__Areas10"/>
      <sheetName val="Ra__stair10"/>
      <sheetName val="\\Pcspc7\my_documents\My_Docu10"/>
      <sheetName val="CES_COST_ITEM_LIST_xls10"/>
      <sheetName val="Ground_Covers_Schedule10"/>
      <sheetName val="BQ_External10"/>
      <sheetName val="Data_Control_Centre10"/>
      <sheetName val="HVAC_BoQ10"/>
      <sheetName val="CCS_Summary10"/>
      <sheetName val="Basement_Budget10"/>
      <sheetName val="DW_Shed9"/>
      <sheetName val="Gen_Sum10"/>
      <sheetName val="Oud_Metha10"/>
      <sheetName val="Port_Saeed10"/>
      <sheetName val="Al_Wasl10"/>
      <sheetName val="CR#13_-_SUMMARY10"/>
      <sheetName val="CR#13_Additions10"/>
      <sheetName val="CR#13_Ommisions10"/>
      <sheetName val="Rate_Buildup-12910"/>
      <sheetName val="BOND_&amp;_INSURENCE10"/>
      <sheetName val="Cash_Flow10"/>
      <sheetName val="OCT_FDN9"/>
      <sheetName val="__Pcspc7_my_documents_My_Docum9"/>
      <sheetName val="Hotel_Summary9"/>
      <sheetName val="Rate_Analysis4"/>
      <sheetName val="Sub_Cont__Comp_4"/>
      <sheetName val="Gen_Summary1"/>
      <sheetName val="[CES_COST_ITEM_LIST_xls][CES_C4"/>
      <sheetName val="[CES_COST_ITEM_LIST_xls]\\Pcsp4"/>
      <sheetName val="IO_LIST4"/>
      <sheetName val="1_Summary3"/>
      <sheetName val="Labor_abs-NMR1"/>
      <sheetName val="Day_work4"/>
      <sheetName val="Rates_for_public_areas3"/>
      <sheetName val="Initial_Data3"/>
      <sheetName val="Package_Status3"/>
      <sheetName val="qty_schedule4"/>
      <sheetName val="beam-reinf_4"/>
      <sheetName val="BQ-Ext__4"/>
      <sheetName val="Section_2-SCHEDULE_OF_DAYWORK4"/>
      <sheetName val="Enablement_Wks_Summary4"/>
      <sheetName val="Pier_C_Summary4"/>
      <sheetName val="T2_Breakdown4"/>
      <sheetName val="T2_Summary4"/>
      <sheetName val="Pier_E_Breakdown4"/>
      <sheetName val="Pier_E_Summary4"/>
      <sheetName val="Ext_Wks_Breakdown4"/>
      <sheetName val="Ext_Wks_Summary4"/>
      <sheetName val="Panels_(DWG)1"/>
      <sheetName val="Ironmongery_1"/>
      <sheetName val="Fire_Ratings1"/>
      <sheetName val="Summ_SHA-02,04,06,081"/>
      <sheetName val="Fire_Shutters_&amp;_Rolling_Blinds1"/>
      <sheetName val="Cover_sheet1"/>
      <sheetName val="CCTV_KAMERE_(2)1"/>
      <sheetName val="CIF_COST_ITEM12"/>
      <sheetName val="CES_COST_ITEM_LIST12"/>
      <sheetName val="Job_Details12"/>
      <sheetName val="Elem_2G_Pricing12"/>
      <sheetName val="Elem_2G_Synopsis12"/>
      <sheetName val="Elem_2H_Synopsis12"/>
      <sheetName val="Elem_3A_Pricing12"/>
      <sheetName val="Elem_3A_Synopsis12"/>
      <sheetName val="Doha_WBS_Clean12"/>
      <sheetName val="Master_Data_Sheet12"/>
      <sheetName val="CES%20COST%20ITEM%20LIST_xls12"/>
      <sheetName val="Raw_Data12"/>
      <sheetName val="Sch__Areas11"/>
      <sheetName val="Ra__stair11"/>
      <sheetName val="\\Pcspc7\my_documents\My_Docu11"/>
      <sheetName val="CES_COST_ITEM_LIST_xls11"/>
      <sheetName val="Ground_Covers_Schedule11"/>
      <sheetName val="BQ_External11"/>
      <sheetName val="Data_Control_Centre11"/>
      <sheetName val="HVAC_BoQ11"/>
      <sheetName val="CCS_Summary11"/>
      <sheetName val="Basement_Budget11"/>
      <sheetName val="DW_Shed10"/>
      <sheetName val="Gen_Sum11"/>
      <sheetName val="Oud_Metha11"/>
      <sheetName val="Port_Saeed11"/>
      <sheetName val="Al_Wasl11"/>
      <sheetName val="CR#13_-_SUMMARY11"/>
      <sheetName val="CR#13_Additions11"/>
      <sheetName val="CR#13_Ommisions11"/>
      <sheetName val="Rate_Buildup-12911"/>
      <sheetName val="BOND_&amp;_INSURENCE11"/>
      <sheetName val="Cash_Flow11"/>
      <sheetName val="OCT_FDN10"/>
      <sheetName val="__Pcspc7_my_documents_My_Docu10"/>
      <sheetName val="Hotel_Summary10"/>
      <sheetName val="Rate_Analysis5"/>
      <sheetName val="Sub_Cont__Comp_5"/>
      <sheetName val="Gen_Summary2"/>
      <sheetName val="[CES_COST_ITEM_LIST_xls][CES_C5"/>
      <sheetName val="[CES_COST_ITEM_LIST_xls]\\Pcsp5"/>
      <sheetName val="IO_LIST5"/>
      <sheetName val="1_Summary4"/>
      <sheetName val="Labor_abs-NMR2"/>
      <sheetName val="Day_work5"/>
      <sheetName val="Rates_for_public_areas4"/>
      <sheetName val="Initial_Data4"/>
      <sheetName val="Package_Status4"/>
      <sheetName val="beam-reinf_5"/>
      <sheetName val="qty_schedule5"/>
      <sheetName val="Cash_Flow_Working2"/>
      <sheetName val="BQ-Ext__5"/>
      <sheetName val="Section_2-SCHEDULE_OF_DAYWORK5"/>
      <sheetName val="Enablement_Wks_Summary5"/>
      <sheetName val="Pier_C_Summary5"/>
      <sheetName val="T2_Breakdown5"/>
      <sheetName val="T2_Summary5"/>
      <sheetName val="Pier_E_Breakdown5"/>
      <sheetName val="Pier_E_Summary5"/>
      <sheetName val="Ext_Wks_Breakdown5"/>
      <sheetName val="Ext_Wks_Summary5"/>
      <sheetName val="Varitations_Not_Agreed2"/>
      <sheetName val="Panels_(DWG)2"/>
      <sheetName val="Building_12"/>
      <sheetName val="inflation_calculator2"/>
      <sheetName val="Ironmongery_2"/>
      <sheetName val="SPT_vs_PHI2"/>
      <sheetName val="_CES_COST_ITEM_LIST_xls__CES_C2"/>
      <sheetName val="_CES_COST_ITEM_LIST_xls___Pcsp2"/>
      <sheetName val="Schedule_S-Curve_Revision#32"/>
      <sheetName val="Detail_Page2"/>
      <sheetName val="Fire_Ratings2"/>
      <sheetName val="Summ_SHA-02,04,06,082"/>
      <sheetName val="Fire_Shutters_&amp;_Rolling_Blinds2"/>
      <sheetName val="Cover_sheet2"/>
      <sheetName val="CCTV_KAMERE_(2)2"/>
      <sheetName val="CIF_COST_ITEM13"/>
      <sheetName val="CES_COST_ITEM_LIST13"/>
      <sheetName val="Job_Details13"/>
      <sheetName val="Elem_2G_Pricing13"/>
      <sheetName val="Elem_2G_Synopsis13"/>
      <sheetName val="Elem_2H_Synopsis13"/>
      <sheetName val="Elem_3A_Pricing13"/>
      <sheetName val="Elem_3A_Synopsis13"/>
      <sheetName val="Doha_WBS_Clean13"/>
      <sheetName val="Master_Data_Sheet13"/>
      <sheetName val="CES%20COST%20ITEM%20LIST_xls13"/>
      <sheetName val="Raw_Data13"/>
      <sheetName val="Sch__Areas12"/>
      <sheetName val="Ra__stair12"/>
      <sheetName val="\\Pcspc7\my_documents\My_Docu12"/>
      <sheetName val="CES_COST_ITEM_LIST_xls12"/>
      <sheetName val="Ground_Covers_Schedule12"/>
      <sheetName val="BQ_External12"/>
      <sheetName val="Data_Control_Centre12"/>
      <sheetName val="HVAC_BoQ12"/>
      <sheetName val="CCS_Summary12"/>
      <sheetName val="Basement_Budget12"/>
      <sheetName val="DW_Shed11"/>
      <sheetName val="Gen_Sum12"/>
      <sheetName val="Oud_Metha12"/>
      <sheetName val="Port_Saeed12"/>
      <sheetName val="Al_Wasl12"/>
      <sheetName val="CR#13_-_SUMMARY12"/>
      <sheetName val="CR#13_Additions12"/>
      <sheetName val="CR#13_Ommisions12"/>
      <sheetName val="Rate_Buildup-12912"/>
      <sheetName val="BOND_&amp;_INSURENCE12"/>
      <sheetName val="Cash_Flow12"/>
      <sheetName val="OCT_FDN11"/>
      <sheetName val="__Pcspc7_my_documents_My_Docu11"/>
      <sheetName val="Hotel_Summary11"/>
      <sheetName val="Rate_Analysis6"/>
      <sheetName val="Sub_Cont__Comp_6"/>
      <sheetName val="Gen_Summary3"/>
      <sheetName val="[CES_COST_ITEM_LIST_xls][CES_C6"/>
      <sheetName val="[CES_COST_ITEM_LIST_xls]\\Pcsp6"/>
      <sheetName val="IO_LIST6"/>
      <sheetName val="1_Summary5"/>
      <sheetName val="Labor_abs-NMR3"/>
      <sheetName val="Day_work6"/>
      <sheetName val="Rates_for_public_areas5"/>
      <sheetName val="Initial_Data5"/>
      <sheetName val="Package_Status5"/>
      <sheetName val="beam-reinf_6"/>
      <sheetName val="qty_schedule6"/>
      <sheetName val="Cash_Flow_Working3"/>
      <sheetName val="BQ-Ext__6"/>
      <sheetName val="Section_2-SCHEDULE_OF_DAYWORK6"/>
      <sheetName val="Enablement_Wks_Summary6"/>
      <sheetName val="Pier_C_Summary6"/>
      <sheetName val="T2_Breakdown6"/>
      <sheetName val="T2_Summary6"/>
      <sheetName val="Pier_E_Breakdown6"/>
      <sheetName val="Pier_E_Summary6"/>
      <sheetName val="Ext_Wks_Breakdown6"/>
      <sheetName val="Ext_Wks_Summary6"/>
      <sheetName val="Varitations_Not_Agreed3"/>
      <sheetName val="Panels_(DWG)3"/>
      <sheetName val="Building_13"/>
      <sheetName val="inflation_calculator3"/>
      <sheetName val="Ironmongery_3"/>
      <sheetName val="SPT_vs_PHI3"/>
      <sheetName val="_CES_COST_ITEM_LIST_xls__CES_C3"/>
      <sheetName val="_CES_COST_ITEM_LIST_xls___Pcsp3"/>
      <sheetName val="Schedule_S-Curve_Revision#33"/>
      <sheetName val="Detail_Page3"/>
      <sheetName val="Fire_Ratings3"/>
      <sheetName val="Summ_SHA-02,04,06,083"/>
      <sheetName val="Fire_Shutters_&amp;_Rolling_Blinds3"/>
      <sheetName val="Cover_sheet3"/>
      <sheetName val="CCTV_KAMERE_(2)3"/>
      <sheetName val="CIF_COST_ITEM14"/>
      <sheetName val="CES_COST_ITEM_LIST14"/>
      <sheetName val="Job_Details14"/>
      <sheetName val="Elem_2G_Pricing14"/>
      <sheetName val="Elem_2G_Synopsis14"/>
      <sheetName val="Elem_2H_Synopsis14"/>
      <sheetName val="Elem_3A_Pricing14"/>
      <sheetName val="Elem_3A_Synopsis14"/>
      <sheetName val="Doha_WBS_Clean14"/>
      <sheetName val="Master_Data_Sheet14"/>
      <sheetName val="CES%20COST%20ITEM%20LIST_xls14"/>
      <sheetName val="Raw_Data14"/>
      <sheetName val="Sch__Areas13"/>
      <sheetName val="Ra__stair13"/>
      <sheetName val="\\Pcspc7\my_documents\My_Docu13"/>
      <sheetName val="CES_COST_ITEM_LIST_xls13"/>
      <sheetName val="Ground_Covers_Schedule13"/>
      <sheetName val="BQ_External13"/>
      <sheetName val="Data_Control_Centre13"/>
      <sheetName val="HVAC_BoQ13"/>
      <sheetName val="CCS_Summary13"/>
      <sheetName val="Basement_Budget13"/>
      <sheetName val="DW_Shed12"/>
      <sheetName val="Gen_Sum13"/>
      <sheetName val="Oud_Metha13"/>
      <sheetName val="Port_Saeed13"/>
      <sheetName val="Al_Wasl13"/>
      <sheetName val="CR#13_-_SUMMARY13"/>
      <sheetName val="CR#13_Additions13"/>
      <sheetName val="CR#13_Ommisions13"/>
      <sheetName val="Rate_Buildup-12913"/>
      <sheetName val="BOND_&amp;_INSURENCE13"/>
      <sheetName val="Cash_Flow13"/>
      <sheetName val="OCT_FDN12"/>
      <sheetName val="__Pcspc7_my_documents_My_Docu12"/>
      <sheetName val="Hotel_Summary12"/>
      <sheetName val="Rate_Analysis7"/>
      <sheetName val="Sub_Cont__Comp_7"/>
      <sheetName val="Gen_Summary4"/>
      <sheetName val="[CES_COST_ITEM_LIST_xls][CES_C7"/>
      <sheetName val="[CES_COST_ITEM_LIST_xls]\\Pcsp7"/>
      <sheetName val="IO_LIST7"/>
      <sheetName val="1_Summary6"/>
      <sheetName val="Labor_abs-NMR4"/>
      <sheetName val="Day_work7"/>
      <sheetName val="Rates_for_public_areas6"/>
      <sheetName val="Initial_Data6"/>
      <sheetName val="Package_Status6"/>
      <sheetName val="beam-reinf_7"/>
      <sheetName val="qty_schedule7"/>
      <sheetName val="Cash_Flow_Working4"/>
      <sheetName val="BQ-Ext__7"/>
      <sheetName val="Section_2-SCHEDULE_OF_DAYWORK7"/>
      <sheetName val="Enablement_Wks_Summary7"/>
      <sheetName val="Pier_C_Summary7"/>
      <sheetName val="T2_Breakdown7"/>
      <sheetName val="T2_Summary7"/>
      <sheetName val="Pier_E_Breakdown7"/>
      <sheetName val="Pier_E_Summary7"/>
      <sheetName val="Ext_Wks_Breakdown7"/>
      <sheetName val="Ext_Wks_Summary7"/>
      <sheetName val="Varitations_Not_Agreed4"/>
      <sheetName val="Panels_(DWG)4"/>
      <sheetName val="Building_14"/>
      <sheetName val="inflation_calculator4"/>
      <sheetName val="Ironmongery_4"/>
      <sheetName val="SPT_vs_PHI4"/>
      <sheetName val="_CES_COST_ITEM_LIST_xls__CES_C4"/>
      <sheetName val="_CES_COST_ITEM_LIST_xls___Pcsp4"/>
      <sheetName val="Schedule_S-Curve_Revision#34"/>
      <sheetName val="Detail_Page4"/>
      <sheetName val="Fire_Ratings4"/>
      <sheetName val="Summ_SHA-02,04,06,084"/>
      <sheetName val="Fire_Shutters_&amp;_Rolling_Blinds4"/>
      <sheetName val="Cover_sheet4"/>
      <sheetName val="CCTV_KAMERE_(2)4"/>
      <sheetName val="CIF_COST_ITEM15"/>
      <sheetName val="CES_COST_ITEM_LIST15"/>
      <sheetName val="Job_Details15"/>
      <sheetName val="Elem_2G_Pricing15"/>
      <sheetName val="Elem_2G_Synopsis15"/>
      <sheetName val="Elem_2H_Synopsis15"/>
      <sheetName val="Elem_3A_Pricing15"/>
      <sheetName val="Elem_3A_Synopsis15"/>
      <sheetName val="Doha_WBS_Clean15"/>
      <sheetName val="Master_Data_Sheet15"/>
      <sheetName val="CES%20COST%20ITEM%20LIST_xls15"/>
      <sheetName val="Raw_Data15"/>
      <sheetName val="Sch__Areas14"/>
      <sheetName val="Ra__stair14"/>
      <sheetName val="\\Pcspc7\my_documents\My_Docu14"/>
      <sheetName val="CES_COST_ITEM_LIST_xls14"/>
      <sheetName val="Ground_Covers_Schedule14"/>
      <sheetName val="BQ_External14"/>
      <sheetName val="Data_Control_Centre14"/>
      <sheetName val="HVAC_BoQ14"/>
      <sheetName val="CCS_Summary14"/>
      <sheetName val="Basement_Budget14"/>
      <sheetName val="DW_Shed13"/>
      <sheetName val="Gen_Sum14"/>
      <sheetName val="Oud_Metha14"/>
      <sheetName val="Port_Saeed14"/>
      <sheetName val="Al_Wasl14"/>
      <sheetName val="CR#13_-_SUMMARY14"/>
      <sheetName val="CR#13_Additions14"/>
      <sheetName val="CR#13_Ommisions14"/>
      <sheetName val="Rate_Buildup-12914"/>
      <sheetName val="BOND_&amp;_INSURENCE14"/>
      <sheetName val="Cash_Flow14"/>
      <sheetName val="OCT_FDN13"/>
      <sheetName val="__Pcspc7_my_documents_My_Docu13"/>
      <sheetName val="Hotel_Summary13"/>
      <sheetName val="Rate_Analysis8"/>
      <sheetName val="Sub_Cont__Comp_8"/>
      <sheetName val="Gen_Summary5"/>
      <sheetName val="[CES_COST_ITEM_LIST_xls][CES_C8"/>
      <sheetName val="[CES_COST_ITEM_LIST_xls]\\Pcsp8"/>
      <sheetName val="IO_LIST8"/>
      <sheetName val="1_Summary7"/>
      <sheetName val="Labor_abs-NMR5"/>
      <sheetName val="Day_work8"/>
      <sheetName val="Rates_for_public_areas7"/>
      <sheetName val="Initial_Data7"/>
      <sheetName val="Package_Status7"/>
      <sheetName val="beam-reinf_8"/>
      <sheetName val="qty_schedule8"/>
      <sheetName val="Cash_Flow_Working5"/>
      <sheetName val="BQ-Ext__8"/>
      <sheetName val="Section_2-SCHEDULE_OF_DAYWORK8"/>
      <sheetName val="Enablement_Wks_Summary8"/>
      <sheetName val="Pier_C_Summary8"/>
      <sheetName val="T2_Breakdown8"/>
      <sheetName val="T2_Summary8"/>
      <sheetName val="Pier_E_Breakdown8"/>
      <sheetName val="Pier_E_Summary8"/>
      <sheetName val="Ext_Wks_Breakdown8"/>
      <sheetName val="Ext_Wks_Summary8"/>
      <sheetName val="Varitations_Not_Agreed5"/>
      <sheetName val="Panels_(DWG)5"/>
      <sheetName val="Building_15"/>
      <sheetName val="inflation_calculator5"/>
      <sheetName val="Ironmongery_5"/>
      <sheetName val="SPT_vs_PHI5"/>
      <sheetName val="_CES_COST_ITEM_LIST_xls__CES_C5"/>
      <sheetName val="_CES_COST_ITEM_LIST_xls___Pcsp5"/>
      <sheetName val="Schedule_S-Curve_Revision#35"/>
      <sheetName val="Detail_Page5"/>
      <sheetName val="Fire_Ratings5"/>
      <sheetName val="Summ_SHA-02,04,06,085"/>
      <sheetName val="Fire_Shutters_&amp;_Rolling_Blinds5"/>
      <sheetName val="Cover_sheet5"/>
      <sheetName val="CCTV_KAMERE_(2)5"/>
      <sheetName val="CIF_COST_ITEM16"/>
      <sheetName val="CES_COST_ITEM_LIST16"/>
      <sheetName val="Job_Details16"/>
      <sheetName val="Elem_2G_Pricing16"/>
      <sheetName val="Elem_2G_Synopsis16"/>
      <sheetName val="Elem_2H_Synopsis16"/>
      <sheetName val="Elem_3A_Pricing16"/>
      <sheetName val="Elem_3A_Synopsis16"/>
      <sheetName val="Doha_WBS_Clean16"/>
      <sheetName val="Master_Data_Sheet16"/>
      <sheetName val="CES%20COST%20ITEM%20LIST_xls16"/>
      <sheetName val="Raw_Data16"/>
      <sheetName val="Sch__Areas15"/>
      <sheetName val="Ra__stair15"/>
      <sheetName val="\\Pcspc7\my_documents\My_Docu15"/>
      <sheetName val="CES_COST_ITEM_LIST_xls15"/>
      <sheetName val="Ground_Covers_Schedule15"/>
      <sheetName val="BQ_External15"/>
      <sheetName val="Data_Control_Centre15"/>
      <sheetName val="HVAC_BoQ15"/>
      <sheetName val="CCS_Summary15"/>
      <sheetName val="Basement_Budget15"/>
      <sheetName val="DW_Shed14"/>
      <sheetName val="Gen_Sum15"/>
      <sheetName val="Oud_Metha15"/>
      <sheetName val="Port_Saeed15"/>
      <sheetName val="Al_Wasl15"/>
      <sheetName val="CR#13_-_SUMMARY15"/>
      <sheetName val="CR#13_Additions15"/>
      <sheetName val="CR#13_Ommisions15"/>
      <sheetName val="Rate_Buildup-12915"/>
      <sheetName val="BOND_&amp;_INSURENCE15"/>
      <sheetName val="Cash_Flow15"/>
      <sheetName val="OCT_FDN14"/>
      <sheetName val="__Pcspc7_my_documents_My_Docu14"/>
      <sheetName val="Hotel_Summary14"/>
      <sheetName val="Rate_Analysis9"/>
      <sheetName val="Sub_Cont__Comp_9"/>
      <sheetName val="Gen_Summary6"/>
      <sheetName val="[CES_COST_ITEM_LIST_xls][CES_C9"/>
      <sheetName val="[CES_COST_ITEM_LIST_xls]\\Pcsp9"/>
      <sheetName val="IO_LIST9"/>
      <sheetName val="1_Summary8"/>
      <sheetName val="Labor_abs-NMR6"/>
      <sheetName val="Day_work9"/>
      <sheetName val="Rates_for_public_areas8"/>
      <sheetName val="Initial_Data8"/>
      <sheetName val="Package_Status8"/>
      <sheetName val="beam-reinf_9"/>
      <sheetName val="qty_schedule9"/>
      <sheetName val="Cash_Flow_Working6"/>
      <sheetName val="BQ-Ext__9"/>
      <sheetName val="Section_2-SCHEDULE_OF_DAYWORK9"/>
      <sheetName val="Enablement_Wks_Summary9"/>
      <sheetName val="Pier_C_Summary9"/>
      <sheetName val="T2_Breakdown9"/>
      <sheetName val="T2_Summary9"/>
      <sheetName val="Pier_E_Breakdown9"/>
      <sheetName val="Pier_E_Summary9"/>
      <sheetName val="Ext_Wks_Breakdown9"/>
      <sheetName val="Ext_Wks_Summary9"/>
      <sheetName val="Varitations_Not_Agreed6"/>
      <sheetName val="Panels_(DWG)6"/>
      <sheetName val="Building_16"/>
      <sheetName val="inflation_calculator6"/>
      <sheetName val="Ironmongery_6"/>
      <sheetName val="SPT_vs_PHI6"/>
      <sheetName val="_CES_COST_ITEM_LIST_xls__CES_C6"/>
      <sheetName val="_CES_COST_ITEM_LIST_xls___Pcsp6"/>
      <sheetName val="Schedule_S-Curve_Revision#36"/>
      <sheetName val="Detail_Page6"/>
      <sheetName val="Fire_Ratings6"/>
      <sheetName val="Summ_SHA-02,04,06,086"/>
      <sheetName val="Fire_Shutters_&amp;_Rolling_Blinds6"/>
      <sheetName val="Cover_sheet6"/>
      <sheetName val="CCTV_KAMERE_(2)6"/>
      <sheetName val="Sheet1 _2_"/>
      <sheetName val="[CES CO"/>
      <sheetName val="\\Pcspc"/>
      <sheetName val="[CES_CO"/>
      <sheetName val="[CES_C1"/>
      <sheetName val="\\Pcsp1"/>
      <sheetName val="[CES_C2"/>
      <sheetName val="\\Pcsp2"/>
      <sheetName val="PROCURE"/>
      <sheetName val="TOTAL"/>
      <sheetName val="Selling Price"/>
      <sheetName val="GT"/>
      <sheetName val="Lead"/>
      <sheetName val="purpose&amp;input"/>
      <sheetName val="Breakdown"/>
      <sheetName val="F4.13"/>
      <sheetName val="Hic_150EOffice"/>
      <sheetName val="EA Sum"/>
      <sheetName val="Appendix A"/>
      <sheetName val="MFG"/>
      <sheetName val="Table"/>
      <sheetName val="Sheet7"/>
      <sheetName val="MG"/>
      <sheetName val="Supp of General Ledger"/>
      <sheetName val="3-1 GRN costing step 2"/>
      <sheetName val="G2TempSheet"/>
      <sheetName val="CW"/>
      <sheetName val="Costing"/>
      <sheetName val="X rate"/>
      <sheetName val="beam-reinft"/>
      <sheetName val="HPL"/>
      <sheetName val="Guard House #1; D,E,F"/>
      <sheetName val="Z- GENERAL PRICE SUMMARY"/>
      <sheetName val="WITHOUT C&amp;I PROFIT (3)"/>
      <sheetName val="16"/>
      <sheetName val="1"/>
      <sheetName val="10"/>
      <sheetName val="12"/>
      <sheetName val="13"/>
      <sheetName val="15"/>
      <sheetName val="17"/>
      <sheetName val="18"/>
      <sheetName val="19"/>
      <sheetName val="2"/>
      <sheetName val="20"/>
      <sheetName val="22"/>
      <sheetName val="23"/>
      <sheetName val="24"/>
      <sheetName val="25"/>
      <sheetName val="26"/>
      <sheetName val="8"/>
      <sheetName val="9"/>
      <sheetName val="Lookup"/>
      <sheetName val="slab"/>
      <sheetName val="LIST OF MAKES"/>
      <sheetName val="TOTAL MPR"/>
      <sheetName val="MASTER"/>
      <sheetName val="[CES COST ITEM LIST.xls]__Pc_42"/>
      <sheetName val="[CES COST ITEM LIST.xls]__Pc_43"/>
      <sheetName val="[CES COST ITEM LIST.xls]__Pc_44"/>
      <sheetName val="[CES COST ITEM LIST.xls]__Pc_45"/>
      <sheetName val="[CES COST ITEM LIST.xls]__Pc_46"/>
      <sheetName val="[CES COST ITEM LIST.xls]__Pc_47"/>
      <sheetName val="[CES COST ITEM LIST.xls]__Pc_48"/>
      <sheetName val="[CES COST ITEM LIST.xls]__Pc_49"/>
      <sheetName val="[CES COST ITEM LIST.xls]__Pc_50"/>
      <sheetName val="[CES COST ITEM LIST.xls]__Pc_51"/>
      <sheetName val="[CES COST ITEM LIST.xls]__Pc_52"/>
      <sheetName val="[CES COST ITEM LIST.xls]__Pc_53"/>
      <sheetName val="[CES COST ITEM LIST.xls]__Pc_54"/>
      <sheetName val="[CES COST ITEM LIST.xls]__Pc_55"/>
      <sheetName val="[CES COST ITEM LIST.xls]__Pc_56"/>
      <sheetName val="[CES COST ITEM LIST.xls]__Pc_57"/>
      <sheetName val="[CES COST ITEM LIST.xls]__Pc_58"/>
      <sheetName val="[CES COST ITEM LIST.xls]__Pc_59"/>
      <sheetName val="[CES COST ITEM LIST.xls]__Pc_60"/>
      <sheetName val="[CES COST ITEM LIST.xls]__Pc_61"/>
      <sheetName val="1515"/>
      <sheetName val="CERTIFICATE"/>
      <sheetName val="Project Brief"/>
      <sheetName val="PRECAST_lightconc-II"/>
      <sheetName val="water_prop_1"/>
      <sheetName val="PRECAST_lightconc-II1"/>
      <sheetName val="water_prop_2"/>
      <sheetName val="PRECAST_lightconc-II2"/>
      <sheetName val="water_prop_3"/>
      <sheetName val="PRECAST_lightconc-II3"/>
      <sheetName val="water_prop_4"/>
      <sheetName val="PRECAST_lightconc-II4"/>
      <sheetName val="finshes"/>
      <sheetName val="ELE BOQ"/>
      <sheetName val="water_prop_5"/>
      <sheetName val="PRECAST_lightconc-II5"/>
      <sheetName val="water_prop_6"/>
      <sheetName val="PRECAST_lightconc-II6"/>
      <sheetName val="water_prop_7"/>
      <sheetName val="SPT_vs_PHI7"/>
      <sheetName val="Schedule_S-Curve_Revision#37"/>
      <sheetName val="_CES_COST_ITEM_LIST_xls__CES_C7"/>
      <sheetName val="_CES_COST_ITEM_LIST_xls___Pcsp7"/>
      <sheetName val="PRECAST_lightconc-II7"/>
      <sheetName val="SPT_vs_PHI8"/>
      <sheetName val="water_prop_8"/>
      <sheetName val="Schedule_S-Curve_Revision#38"/>
      <sheetName val="_CES_COST_ITEM_LIST_xls__CES_C8"/>
      <sheetName val="_CES_COST_ITEM_LIST_xls___Pcsp8"/>
      <sheetName val="PRECAST_lightconc-II8"/>
      <sheetName val="water_prop_9"/>
      <sheetName val="SPT_vs_PHI9"/>
      <sheetName val="Schedule_S-Curve_Revision#39"/>
      <sheetName val="_CES_COST_ITEM_LIST_xls__CES_C9"/>
      <sheetName val="_CES_COST_ITEM_LIST_xls___Pcsp9"/>
      <sheetName val="PRECAST_lightconc-II9"/>
      <sheetName val="BQ_External16"/>
      <sheetName val="Data_Control_Centre16"/>
      <sheetName val="Sch__Areas16"/>
      <sheetName val="DW_Shed15"/>
      <sheetName val="Hotel_Summary15"/>
      <sheetName val="OCT_FDN15"/>
      <sheetName val="__Pcspc7_my_documents_My_Docu15"/>
      <sheetName val="Section_2-SCHEDULE_OF_DAYWORK10"/>
      <sheetName val="Rate_Analysis10"/>
      <sheetName val="beam-reinf_10"/>
      <sheetName val="[CES_COST_ITEM_LIST_xls][CES_10"/>
      <sheetName val="[CES_COST_ITEM_LIST_xls]\\Pcs10"/>
      <sheetName val="Day_work10"/>
      <sheetName val="BQ-Ext__10"/>
      <sheetName val="qty_schedule10"/>
      <sheetName val="water_prop_10"/>
      <sheetName val="Sub_Cont__Comp_10"/>
      <sheetName val="SPT_vs_PHI10"/>
      <sheetName val="IO_LIST10"/>
      <sheetName val="Schedule_S-Curve_Revision#310"/>
      <sheetName val="_CES_COST_ITEM_LIST_xls__CES_10"/>
      <sheetName val="_CES_COST_ITEM_LIST_xls___Pcs10"/>
      <sheetName val="PRECAST_lightconc-II10"/>
      <sheetName val="1-1_GRN_ALL1"/>
      <sheetName val="2-1_LPO_1"/>
      <sheetName val="LPO_Compliment1"/>
      <sheetName val="Annex2"/>
      <sheetName val="BOQ1"/>
      <sheetName val="Details"/>
      <sheetName val="10 CLAIMS"/>
      <sheetName val="9 VO's"/>
      <sheetName val="5 R&amp;O"/>
      <sheetName val="15 SUPP.LIABS"/>
      <sheetName val="15a SUPP.LIAB.DET"/>
      <sheetName val="7 CASHFLOW"/>
      <sheetName val="8 FLEX.BUDGET"/>
      <sheetName val="11 LAB.PROD"/>
      <sheetName val="14 SC.LIABS"/>
      <sheetName val="14a SC.LIAB.DET"/>
      <sheetName val="[CES COST ITEM LIST.xls][CES_CO"/>
      <sheetName val="(MoS_Summ_&amp;_Detail)"/>
      <sheetName val="8_-Ext__Work"/>
      <sheetName val="Jan_19_-Feb_18_O_T1"/>
      <sheetName val="Jan_19_-Feb_18_T_SHEET1"/>
      <sheetName val="(MoS_Summ_&amp;_Detail)1"/>
      <sheetName val="8_-Ext__Work1"/>
      <sheetName val="[CES_COST_ITEM_LIST_xls]__Pcs_1"/>
      <sheetName val="CES_COST_ITEM_LIST17"/>
      <sheetName val="1-1_GRN_ALL2"/>
      <sheetName val="2-1_LPO_2"/>
      <sheetName val="LPO_Compliment2"/>
      <sheetName val="Jan_19_-Feb_18_O_T2"/>
      <sheetName val="Jan_19_-Feb_18_T_SHEET2"/>
      <sheetName val="(MoS_Summ_&amp;_Detail)2"/>
      <sheetName val="8_-Ext__Work2"/>
      <sheetName val="CES_COST_ITEM_LIST18"/>
      <sheetName val="CIF_COST_ITEM17"/>
      <sheetName val="Job_Details17"/>
      <sheetName val="Doha_WBS_Clean17"/>
      <sheetName val="Master_Data_Sheet17"/>
      <sheetName val="CES%20COST%20ITEM%20LIST_xls17"/>
      <sheetName val="Elem_2G_Pricing17"/>
      <sheetName val="Elem_2G_Synopsis17"/>
      <sheetName val="Elem_2H_Synopsis17"/>
      <sheetName val="Elem_3A_Pricing17"/>
      <sheetName val="Elem_3A_Synopsis17"/>
      <sheetName val="Raw_Data17"/>
      <sheetName val="Sch__Areas17"/>
      <sheetName val="BQ_External17"/>
      <sheetName val="Data_Control_Centre17"/>
      <sheetName val="\\Pcspc7\my_documents\My_Docu16"/>
      <sheetName val="CES_COST_ITEM_LIST_xls16"/>
      <sheetName val="Ground_Covers_Schedule16"/>
      <sheetName val="Ra__stair16"/>
      <sheetName val="DW_Shed16"/>
      <sheetName val="Gen_Sum16"/>
      <sheetName val="CR#13_-_SUMMARY16"/>
      <sheetName val="CR#13_Additions16"/>
      <sheetName val="CR#13_Ommisions16"/>
      <sheetName val="Rate_Buildup-12916"/>
      <sheetName val="BOND_&amp;_INSURENCE16"/>
      <sheetName val="Cash_Flow16"/>
      <sheetName val="Hotel_Summary16"/>
      <sheetName val="HVAC_BoQ16"/>
      <sheetName val="CCS_Summary16"/>
      <sheetName val="__Pcspc7_my_documents_My_Docu16"/>
      <sheetName val="OCT_FDN16"/>
      <sheetName val="Oud_Metha16"/>
      <sheetName val="Port_Saeed16"/>
      <sheetName val="Al_Wasl16"/>
      <sheetName val="Basement_Budget16"/>
      <sheetName val="Section_2-SCHEDULE_OF_DAYWORK11"/>
      <sheetName val="Rate_Analysis11"/>
      <sheetName val="beam-reinf_11"/>
      <sheetName val="qty_schedule11"/>
      <sheetName val="Day_work11"/>
      <sheetName val="BQ-Ext__11"/>
      <sheetName val="[CES_COST_ITEM_LIST_xls][CES_11"/>
      <sheetName val="water_prop_11"/>
      <sheetName val="[CES_COST_ITEM_LIST_xls]\\Pcs11"/>
      <sheetName val="SPT_vs_PHI11"/>
      <sheetName val="_CES_COST_ITEM_LIST_xls__CES_11"/>
      <sheetName val="_CES_COST_ITEM_LIST_xls___Pcs11"/>
      <sheetName val="Sub_Cont__Comp_11"/>
      <sheetName val="Schedule_S-Curve_Revision#311"/>
      <sheetName val="IO_LIST11"/>
      <sheetName val="PRECAST_lightconc-II11"/>
      <sheetName val="(MoS_Summ_&amp;_Detail)3"/>
      <sheetName val="8_-Ext__Work3"/>
      <sheetName val="1-1_GRN_ALL3"/>
      <sheetName val="2-1_LPO_3"/>
      <sheetName val="LPO_Compliment3"/>
      <sheetName val="Jan_19_-Feb_18_O_T3"/>
      <sheetName val="Jan_19_-Feb_18_T_SHEET3"/>
      <sheetName val="CES_COST_ITEM_LIST19"/>
      <sheetName val="Indices"/>
      <sheetName val="(MoS_Summ_&amp;_Detail)4"/>
      <sheetName val="8_-Ext__Work4"/>
      <sheetName val="1-1_GRN_ALL4"/>
      <sheetName val="2-1_LPO_4"/>
      <sheetName val="LPO_Compliment4"/>
      <sheetName val="2_Div_21"/>
      <sheetName val="Project_Brief"/>
      <sheetName val="MEP-4"/>
      <sheetName val="DB_12 DASHBOARD"/>
      <sheetName val="PROG_DATA"/>
      <sheetName val="Payment Certificate "/>
      <sheetName val="SUMMARYMCA"/>
      <sheetName val="MAIN SUMMARY"/>
      <sheetName val="DIRLBR"/>
      <sheetName val="JUNE14"/>
      <sheetName val="JUNE16"/>
      <sheetName val="JUNE21"/>
      <sheetName val="JUNE28"/>
      <sheetName val="JUNE10"/>
      <sheetName val="JUNE3"/>
      <sheetName val="Bill 5 - Carpark"/>
      <sheetName val="CONS. PROJECT HITS"/>
      <sheetName val="Data Sheet 1"/>
      <sheetName val="SBL03_Comp"/>
      <sheetName val="staff and labour "/>
      <sheetName val="Tools &amp; Equipment"/>
      <sheetName val="newsales"/>
      <sheetName val="Cash2"/>
      <sheetName val="GAE8'97"/>
      <sheetName val="INS"/>
      <sheetName val="concre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 refreshError="1"/>
      <sheetData sheetId="396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/>
      <sheetData sheetId="58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/>
      <sheetData sheetId="604"/>
      <sheetData sheetId="605"/>
      <sheetData sheetId="606"/>
      <sheetData sheetId="607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/>
      <sheetData sheetId="620" refreshError="1"/>
      <sheetData sheetId="621"/>
      <sheetData sheetId="622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/>
      <sheetData sheetId="731"/>
      <sheetData sheetId="732"/>
      <sheetData sheetId="733"/>
      <sheetData sheetId="734" refreshError="1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 refreshError="1"/>
      <sheetData sheetId="744" refreshError="1"/>
      <sheetData sheetId="745" refreshError="1"/>
      <sheetData sheetId="746" refreshError="1"/>
      <sheetData sheetId="747"/>
      <sheetData sheetId="748"/>
      <sheetData sheetId="749"/>
      <sheetData sheetId="750"/>
      <sheetData sheetId="751" refreshError="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 refreshError="1"/>
      <sheetData sheetId="762" refreshError="1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 refreshError="1"/>
      <sheetData sheetId="1224" refreshError="1"/>
      <sheetData sheetId="1225"/>
      <sheetData sheetId="1226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 refreshError="1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 refreshError="1"/>
      <sheetData sheetId="1301" refreshError="1"/>
      <sheetData sheetId="1302" refreshError="1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 refreshError="1"/>
      <sheetData sheetId="1313" refreshError="1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 refreshError="1"/>
      <sheetData sheetId="1452"/>
      <sheetData sheetId="1453"/>
      <sheetData sheetId="1454"/>
      <sheetData sheetId="1455"/>
      <sheetData sheetId="1456"/>
      <sheetData sheetId="1457"/>
      <sheetData sheetId="1458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 (2)"/>
      <sheetName val="SUM"/>
      <sheetName val="Sheet1"/>
      <sheetName val="BOQ"/>
      <sheetName val="Day work"/>
      <sheetName val="HQ-TO"/>
      <sheetName val="MOS"/>
      <sheetName val="FitOutConfCentre"/>
      <sheetName val="BOQ_(2)"/>
    </sheetNames>
    <sheetDataSet>
      <sheetData sheetId="0" refreshError="1"/>
      <sheetData sheetId="1" refreshError="1"/>
      <sheetData sheetId="2" refreshError="1"/>
      <sheetData sheetId="3" refreshError="1">
        <row r="8">
          <cell r="C8">
            <v>1</v>
          </cell>
        </row>
        <row r="67">
          <cell r="C67">
            <v>1</v>
          </cell>
        </row>
        <row r="71">
          <cell r="C71">
            <v>11334</v>
          </cell>
        </row>
        <row r="75">
          <cell r="C75">
            <v>1</v>
          </cell>
        </row>
        <row r="77">
          <cell r="C77">
            <v>9</v>
          </cell>
        </row>
        <row r="79">
          <cell r="C79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sec. 1"/>
      <sheetName val="Introduction"/>
      <sheetName val="sec. 2"/>
      <sheetName val="sec. 3"/>
      <sheetName val="Scope of works"/>
      <sheetName val="sec. 4"/>
      <sheetName val="Valuation"/>
      <sheetName val="sec. 5"/>
      <sheetName val="RateBrkdwn "/>
      <sheetName val="Measurement sheet"/>
      <sheetName val="sec. 6"/>
      <sheetName val="sec.7"/>
      <sheetName val="sec.8"/>
      <sheetName val="sec. 9"/>
      <sheetName val="CERTIFICATE"/>
      <sheetName val="Lines (1 - 1)"/>
      <sheetName val="Notes"/>
      <sheetName val="총괄표 (2)"/>
      <sheetName val="TOTAL"/>
      <sheetName val="Bill No 8 - A"/>
      <sheetName val="Sheet1"/>
      <sheetName val="ancillary"/>
      <sheetName val="Criteria"/>
      <sheetName val="CIF COST ITEM"/>
      <sheetName val="E_Summary"/>
      <sheetName val="D_Cntnts"/>
      <sheetName val="MASTER"/>
      <sheetName val="③赤紙(日文)"/>
      <sheetName val="List"/>
      <sheetName val="BANK POSITION REPORT"/>
      <sheetName val="BOQ"/>
      <sheetName val="conc-foot-gradeslab"/>
      <sheetName val="cover_page"/>
      <sheetName val="sec__1"/>
      <sheetName val="sec__2"/>
      <sheetName val="sec__3"/>
      <sheetName val="Scope_of_works"/>
      <sheetName val="sec__4"/>
      <sheetName val="sec__5"/>
      <sheetName val="RateBrkdwn_"/>
      <sheetName val="Measurement_sheet"/>
      <sheetName val="sec__6"/>
      <sheetName val="sec_7"/>
      <sheetName val="sec_8"/>
      <sheetName val="sec__9"/>
      <sheetName val="Lines_(1_-_1)"/>
      <sheetName val="9. Package split - Cost "/>
      <sheetName val="Fill this out first..."/>
      <sheetName val="Detail Page"/>
      <sheetName val="Data"/>
      <sheetName val="Sheet2"/>
      <sheetName val="TASKRSRC (2)"/>
      <sheetName val="TARGET"/>
      <sheetName val="BASELINE"/>
      <sheetName val="summary"/>
      <sheetName val="Master list"/>
      <sheetName val="Mhr"/>
      <sheetName val="tender allowances"/>
      <sheetName val="Labor abs-NMR"/>
      <sheetName val="basis"/>
      <sheetName val="BILL-1"/>
      <sheetName val="BILL-2"/>
      <sheetName val="BILL-3"/>
      <sheetName val="BILL-4"/>
      <sheetName val="HV SWITCHGEAR"/>
      <sheetName val="Master Data Sheet"/>
      <sheetName val="VARIATIONS"/>
      <sheetName val="COST CONTROL MATRIX"/>
      <sheetName val="Project Details "/>
      <sheetName val="PC, Prov Sums, Quants"/>
      <sheetName val="Progress Photos"/>
      <sheetName val="Contents"/>
      <sheetName val="Cost Report Summary"/>
      <sheetName val="Provisional Sums"/>
      <sheetName val="Jun2000"/>
      <sheetName val="Adwea"/>
      <sheetName val="Taweelah"/>
      <sheetName val="Bainounah"/>
      <sheetName val="TB Table"/>
      <sheetName val="Transco"/>
      <sheetName val="Unpc"/>
      <sheetName val="#REF"/>
      <sheetName val="LookUp"/>
      <sheetName val="Part-A"/>
      <sheetName val="DATABASE"/>
      <sheetName val="자압"/>
      <sheetName val="Detail excavation"/>
      <sheetName val="analysis"/>
      <sheetName val="Sheet3"/>
      <sheetName val="schedule nos"/>
      <sheetName val="Key Assumptions"/>
      <sheetName val="allowances"/>
      <sheetName val="REL"/>
      <sheetName val="Ref_Sheet"/>
      <sheetName val="V.Cost.Summary"/>
      <sheetName val="#3e1_gcr"/>
      <sheetName val="PROJECT BRIEF(EX.NEW)"/>
      <sheetName val="Anticipated Cost Report"/>
      <sheetName val="Hardfinishes-Contemporary"/>
      <sheetName val="B7 MW SUB SUMMARY"/>
      <sheetName val="BILL 3J"/>
      <sheetName val="BILL 3R"/>
      <sheetName val="BILL 6J"/>
      <sheetName val="Design"/>
      <sheetName val="Info"/>
      <sheetName val="Summ"/>
      <sheetName val="Construction"/>
      <sheetName val="??? (2)"/>
      <sheetName val="AOR"/>
      <sheetName val="MATERIALS_masterlist"/>
      <sheetName val="M&amp;E plant costs"/>
      <sheetName val="3aP2"/>
      <sheetName val="3aP1"/>
      <sheetName val="Balance Sheet"/>
      <sheetName val="General"/>
      <sheetName val="PRL"/>
      <sheetName val="CombinedYTD"/>
      <sheetName val="CombinedPeriod"/>
      <sheetName val="Package Status"/>
      <sheetName val="Contractors"/>
      <sheetName val="MEP-4"/>
      <sheetName val="Rate Analysis"/>
      <sheetName val="DPS17"/>
      <sheetName val="F4.13"/>
      <sheetName val="finshes"/>
      <sheetName val="Dv02"/>
      <sheetName val="Dv03"/>
      <sheetName val="Dv04"/>
      <sheetName val="Dv05"/>
      <sheetName val="Dv06"/>
      <sheetName val="Dv07"/>
      <sheetName val="Dv09"/>
      <sheetName val="Dv10"/>
      <sheetName val="Dv11"/>
      <sheetName val="Dv12"/>
      <sheetName val="out_prog"/>
      <sheetName val="선적schedule (2)"/>
      <sheetName val="Partitions"/>
      <sheetName val="Finishes"/>
      <sheetName val="CALCULATION"/>
      <sheetName val="Details"/>
      <sheetName val="PriceSummary"/>
      <sheetName val="FOOTING JO 1596-1 CO7"/>
    </sheetNames>
    <sheetDataSet>
      <sheetData sheetId="0">
        <row r="13">
          <cell r="E13" t="str">
            <v>AX183 - VIP 2 TERMINAL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 Form 1"/>
      <sheetName val="CR Form 2"/>
      <sheetName val="Budget Analysis"/>
      <sheetName val="Forex"/>
      <sheetName val="RV Schedule"/>
      <sheetName val="Payment"/>
      <sheetName val="Costs"/>
      <sheetName val="Tender to Budget"/>
      <sheetName val="Budget Transfers"/>
      <sheetName val="Contingency"/>
      <sheetName val="Provisional Sums"/>
      <sheetName val="Variations"/>
      <sheetName val="Accruals"/>
      <sheetName val="Cost Transfers"/>
      <sheetName val="Claims"/>
      <sheetName val="Variance Analysis"/>
      <sheetName val="Refs"/>
      <sheetName val="cover page"/>
      <sheetName val="RCC,Ret. Wall"/>
      <sheetName val="RA-markate"/>
      <sheetName val="Details for Charts"/>
      <sheetName val="DATABASE"/>
      <sheetName val="Detail Page"/>
      <sheetName val="DATA"/>
      <sheetName val="pipes"/>
      <sheetName val="summary"/>
      <sheetName val="Plot 1"/>
      <sheetName val="Annex2-General Requirements"/>
      <sheetName val="AG 8119_Contract Review 02_Feb0"/>
      <sheetName val="CR_Form_1"/>
      <sheetName val="CR_Form_2"/>
      <sheetName val="Budget_Analysis"/>
      <sheetName val="RV_Schedule"/>
      <sheetName val="Tender_to_Budget"/>
      <sheetName val="Budget_Transfers"/>
      <sheetName val="Provisional_Sums"/>
      <sheetName val="Cost_Transfers"/>
      <sheetName val="Variance_Analysis"/>
      <sheetName val="Definitions"/>
      <sheetName val="NPV"/>
      <sheetName val="B7 MW SUB SUMMARY"/>
      <sheetName val="BILL 3J"/>
      <sheetName val="BILL 3R"/>
      <sheetName val="BILL 6J"/>
      <sheetName val="Project details"/>
      <sheetName val="Drop Down List"/>
      <sheetName val="cover_page"/>
      <sheetName val="Detail_Page"/>
      <sheetName val="RCC,Ret__Wall"/>
      <sheetName val="Details_for_Char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FC-001"/>
      <sheetName val="Breakdown - 001"/>
      <sheetName val="RFC-002"/>
      <sheetName val="Breakdown - 002"/>
      <sheetName val="RFC-003"/>
      <sheetName val="Breakdown - 003"/>
      <sheetName val="RFC-004"/>
      <sheetName val="Breakdown - 004"/>
      <sheetName val="RFC-005"/>
      <sheetName val="Breakdown - 005"/>
      <sheetName val="RFC-006"/>
      <sheetName val="Breakdown - 006"/>
      <sheetName val="RFC-007"/>
      <sheetName val="Breakdown - 007"/>
      <sheetName val="RFC-008"/>
      <sheetName val="RFC-009"/>
      <sheetName val="Breakdown - 009"/>
      <sheetName val="RFC-010"/>
      <sheetName val="Breakdown - 010"/>
      <sheetName val="RFC-011"/>
      <sheetName val="RFC-012"/>
      <sheetName val="RFC-013"/>
      <sheetName val="RFC-015"/>
      <sheetName val="RFC-014"/>
      <sheetName val="RFC-016"/>
      <sheetName val="RFC-017"/>
      <sheetName val="RFC-018"/>
      <sheetName val="RFC-019"/>
      <sheetName val="RFC-020"/>
      <sheetName val="Breakdown - 020"/>
      <sheetName val="RFC-021"/>
      <sheetName val="Breakdown - 021"/>
      <sheetName val="RFC-022"/>
      <sheetName val="Breakdown - 022"/>
      <sheetName val="RFC-023"/>
      <sheetName val="Breakdown - 023"/>
      <sheetName val="RFC-0024"/>
      <sheetName val="Breakdown"/>
      <sheetName val="RFC-0025"/>
      <sheetName val="Breakdown-0025"/>
      <sheetName val="RFC-0051"/>
      <sheetName val="RFC Registry (Tiara Residences)"/>
      <sheetName val="List"/>
      <sheetName val="Budget Analysis"/>
      <sheetName val="cover page"/>
      <sheetName val="Design Devmt"/>
      <sheetName val="C7B"/>
      <sheetName val="C8A"/>
      <sheetName val="M7B"/>
      <sheetName val="A7B"/>
      <sheetName val="A8B"/>
      <sheetName val="Fill this out first..."/>
      <sheetName val="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">
          <cell r="A1" t="str">
            <v>Client Change</v>
          </cell>
        </row>
        <row r="2">
          <cell r="A2" t="str">
            <v>Client Change (Leasing)</v>
          </cell>
        </row>
        <row r="3">
          <cell r="A3" t="str">
            <v>Tenant Variation Request</v>
          </cell>
        </row>
        <row r="4">
          <cell r="A4" t="str">
            <v>Design Change</v>
          </cell>
        </row>
        <row r="5">
          <cell r="A5" t="str">
            <v>Site Change</v>
          </cell>
        </row>
        <row r="6">
          <cell r="A6" t="str">
            <v>Contractor's Proposal</v>
          </cell>
        </row>
        <row r="7">
          <cell r="A7" t="str">
            <v>Statutory Authority Requirement</v>
          </cell>
        </row>
        <row r="8">
          <cell r="A8" t="str">
            <v>Other - Specify</v>
          </cell>
        </row>
      </sheetData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List"/>
      <sheetName val="Sheet3"/>
      <sheetName val="Cover"/>
      <sheetName val="Contents"/>
      <sheetName val="Notes"/>
      <sheetName val="MOS"/>
      <sheetName val="General"/>
      <sheetName val="cp-e1"/>
      <sheetName val="Summary"/>
      <sheetName val="Time Impact Calc"/>
      <sheetName val="V.Summary"/>
      <sheetName val="IPS new"/>
      <sheetName val="TOTAL"/>
      <sheetName val="cover page"/>
      <sheetName val="Bill No 8 - A"/>
      <sheetName val="ancillary"/>
      <sheetName val="CCDB_Template"/>
      <sheetName val="③赤紙(日文)"/>
      <sheetName val="Civil Boq"/>
      <sheetName val="Forecast"/>
      <sheetName val="SOF Alternative Offer"/>
      <sheetName val="bqextra"/>
      <sheetName val="IPS"/>
      <sheetName val="Workout-Inst"/>
      <sheetName val="P1 SUM"/>
      <sheetName val="Resources"/>
      <sheetName val="BOQ fire proofing"/>
      <sheetName val="Budget Analysis"/>
      <sheetName val="Externals"/>
      <sheetName val="Day work"/>
      <sheetName val="Design Devmt"/>
      <sheetName val="JAN"/>
      <sheetName val="STRUCTURE"/>
      <sheetName val="C7B"/>
      <sheetName val="C8A"/>
      <sheetName val="M7B"/>
      <sheetName val="A7B"/>
      <sheetName val="A8B"/>
      <sheetName val="B7 MW SUB SUMMARY"/>
      <sheetName val="Estimate"/>
      <sheetName val="SCHEDULE"/>
      <sheetName val="Controls"/>
      <sheetName val="Definitions"/>
      <sheetName val="Basis"/>
      <sheetName val="CEP Form"/>
      <sheetName val="Assumptions"/>
      <sheetName val="Menu"/>
      <sheetName val="LookUp"/>
      <sheetName val="w_dn_idd"/>
      <sheetName val="Sheet5"/>
      <sheetName val="Bill 1 - Preliminaries"/>
      <sheetName val="Details"/>
      <sheetName val="Jumeira"/>
      <sheetName val="Day_work"/>
      <sheetName val="Design_Devmt"/>
      <sheetName val="Budget_Analysis"/>
    </sheetNames>
    <sheetDataSet>
      <sheetData sheetId="0" refreshError="1"/>
      <sheetData sheetId="1">
        <row r="1">
          <cell r="A1" t="str">
            <v>Dr</v>
          </cell>
        </row>
        <row r="2">
          <cell r="A2" t="str">
            <v>Herr</v>
          </cell>
        </row>
        <row r="3">
          <cell r="A3" t="str">
            <v>Ing</v>
          </cell>
        </row>
        <row r="4">
          <cell r="A4" t="str">
            <v>Master</v>
          </cell>
        </row>
        <row r="5">
          <cell r="A5" t="str">
            <v>Miss</v>
          </cell>
        </row>
        <row r="6">
          <cell r="A6" t="str">
            <v>Mr</v>
          </cell>
        </row>
        <row r="7">
          <cell r="A7" t="str">
            <v>Mrs</v>
          </cell>
        </row>
        <row r="8">
          <cell r="A8" t="str">
            <v>Ms</v>
          </cell>
        </row>
        <row r="9">
          <cell r="A9" t="str">
            <v>Prof</v>
          </cell>
        </row>
        <row r="10">
          <cell r="A10" t="str">
            <v>Rt. Hon</v>
          </cell>
        </row>
        <row r="11">
          <cell r="A11" t="str">
            <v>Sir</v>
          </cell>
        </row>
        <row r="12">
          <cell r="A12" t="str">
            <v>The Right Reverand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sec. 1"/>
      <sheetName val="Introduction"/>
      <sheetName val="sec. 2"/>
      <sheetName val="sec. 3"/>
      <sheetName val="Scope of works"/>
      <sheetName val="sec. 4"/>
      <sheetName val="sec. 5"/>
      <sheetName val="Valuation"/>
      <sheetName val="Valuation EC"/>
      <sheetName val="Measurement"/>
      <sheetName val="Steel Reinf"/>
      <sheetName val="sec. 6"/>
      <sheetName val="sec.7"/>
      <sheetName val="sec.8"/>
      <sheetName val="sec. 9"/>
      <sheetName val="List"/>
      <sheetName val="QUOTE_E"/>
      <sheetName val="C3"/>
      <sheetName val="Cover"/>
      <sheetName val="Contents"/>
      <sheetName val="Notes"/>
      <sheetName val="MOS"/>
      <sheetName val="General"/>
      <sheetName val="cp-e1"/>
      <sheetName val="Summary"/>
      <sheetName val="Unit_Name"/>
      <sheetName val="External Doors"/>
      <sheetName val="TOTAL"/>
      <sheetName val="Bill No 8 - A"/>
      <sheetName val="Sheet1"/>
      <sheetName val="Forecast"/>
      <sheetName val="BANK POSITION REPORT"/>
      <sheetName val="E_Summary"/>
      <sheetName val="D_Cntnts"/>
      <sheetName val="SOF Alternative Offer"/>
      <sheetName val="Basis"/>
      <sheetName val="Raw Data"/>
      <sheetName val="ancillary"/>
      <sheetName val="V.O.No. Hangar Found"/>
      <sheetName val="Menu"/>
      <sheetName val="슬래브1"/>
      <sheetName val="IPS new"/>
      <sheetName val="STEEL STRUCTURE"/>
      <sheetName val="Attachment #01"/>
      <sheetName val="Civil Boq"/>
      <sheetName val="Currencies"/>
      <sheetName val="Bill No.01"/>
      <sheetName val="w_dn_idd"/>
      <sheetName val="JAN"/>
      <sheetName val="cover_page"/>
      <sheetName val="sec__1"/>
      <sheetName val="sec__2"/>
      <sheetName val="sec__3"/>
      <sheetName val="Scope_of_works"/>
      <sheetName val="sec__4"/>
      <sheetName val="sec__5"/>
      <sheetName val="Valuation_EC"/>
      <sheetName val="Steel_Reinf"/>
      <sheetName val="sec__6"/>
      <sheetName val="sec_7"/>
      <sheetName val="sec_8"/>
      <sheetName val="sec__9"/>
      <sheetName val="MAT.ATSITE"/>
      <sheetName val="Valesco Paste"/>
      <sheetName val="PRECAST lightconc-II"/>
      <sheetName val="P1 SUM"/>
      <sheetName val="Garde"/>
      <sheetName val="d12"/>
      <sheetName val="BOQ"/>
      <sheetName val="MkUp"/>
      <sheetName val="u.wt."/>
      <sheetName val="Cal"/>
      <sheetName val="V2"/>
      <sheetName val="Budget Analysis"/>
      <sheetName val="Worksheet(DONOTCHANGE)"/>
      <sheetName val="CEP Form"/>
      <sheetName val="Assumptions"/>
      <sheetName val="Calendar"/>
      <sheetName val="DG3285"/>
      <sheetName val="9"/>
      <sheetName val="CHIFLET"/>
      <sheetName val="SPT vs PHI"/>
      <sheetName val="T&amp;M"/>
      <sheetName val="MAZ-1058"/>
      <sheetName val="con-pln"/>
      <sheetName val="DATE"/>
      <sheetName val="mecon-summary"/>
      <sheetName val="BOQ fire proofing"/>
      <sheetName val="INDIRECTS-site"/>
      <sheetName val="Option"/>
      <sheetName val="③赤紙(日文)"/>
      <sheetName val="Claims"/>
      <sheetName val="Alain-Fuj"/>
      <sheetName val="Data Sheet"/>
      <sheetName val="Sheet2"/>
      <sheetName val="V.Summary"/>
      <sheetName val="ITR"/>
      <sheetName val="Constructionv1 "/>
      <sheetName val="Pipe"/>
      <sheetName val="analysis-superstructure"/>
      <sheetName val="Inter unit set off"/>
      <sheetName val="3"/>
      <sheetName val="Summary year Plan"/>
      <sheetName val="Sensitivity Matrix"/>
      <sheetName val="fitoutconfcentre"/>
      <sheetName val="Cables Link"/>
      <sheetName val="finshes"/>
      <sheetName val="IPS"/>
      <sheetName val="CondPol"/>
      <sheetName val="MixBed"/>
      <sheetName val="Sheet4"/>
      <sheetName val="BILL 2"/>
    </sheetNames>
    <sheetDataSet>
      <sheetData sheetId="0" refreshError="1">
        <row r="26">
          <cell r="A26" t="str">
            <v>REVISED HANGAR FOUNDATION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sec. 1"/>
      <sheetName val="Introduction"/>
      <sheetName val="sec. 2"/>
      <sheetName val="sec. 3"/>
      <sheetName val="Scope of works"/>
      <sheetName val="sec. 4"/>
      <sheetName val="Valuation"/>
      <sheetName val="sec. 5"/>
      <sheetName val="RateBrkdwn "/>
      <sheetName val="BK DWN."/>
      <sheetName val="RateBrkdwn  (2)"/>
      <sheetName val="sec. 6"/>
      <sheetName val="sec.7"/>
      <sheetName val="Measurement 4"/>
      <sheetName val="Measurement 3"/>
      <sheetName val="Measurement 2"/>
      <sheetName val="Measurement 1 "/>
      <sheetName val="sec.8"/>
      <sheetName val="sec. 9"/>
      <sheetName val="Measurement sheet"/>
      <sheetName val="List"/>
      <sheetName val="TOTAL"/>
      <sheetName val="Forecast"/>
      <sheetName val="Basis"/>
      <sheetName val="SOF Alternative Offer"/>
      <sheetName val="STEEL STRUCTURE"/>
      <sheetName val="Sensitivity Matrix"/>
      <sheetName val="BOQ"/>
      <sheetName val="Unit_Name"/>
      <sheetName val="QUOTE_E"/>
      <sheetName val="C3"/>
      <sheetName val="Cover"/>
      <sheetName val="Contents"/>
      <sheetName val="Notes"/>
      <sheetName val="MOS"/>
      <sheetName val="General"/>
      <sheetName val="cp-e1"/>
      <sheetName val="cover_page"/>
      <sheetName val="sec__1"/>
      <sheetName val="sec__2"/>
      <sheetName val="sec__3"/>
      <sheetName val="Scope_of_works"/>
      <sheetName val="sec__4"/>
      <sheetName val="sec__5"/>
      <sheetName val="RateBrkdwn_"/>
      <sheetName val="BK_DWN_"/>
      <sheetName val="RateBrkdwn__(2)"/>
      <sheetName val="sec__6"/>
      <sheetName val="sec_7"/>
      <sheetName val="Measurement_4"/>
      <sheetName val="Measurement_3"/>
      <sheetName val="Measurement_2"/>
      <sheetName val="Measurement_1_"/>
      <sheetName val="sec_8"/>
      <sheetName val="sec__9"/>
      <sheetName val="External Doors"/>
      <sheetName val="Currencies"/>
      <sheetName val="Bill No.01"/>
      <sheetName val="Sheet2"/>
      <sheetName val="PRECAST lightconc-II"/>
      <sheetName val="Valesco Paste"/>
      <sheetName val="9"/>
      <sheetName val="MAT.ATSITE"/>
      <sheetName val="build-up"/>
      <sheetName val="Schedules"/>
      <sheetName val="Pipe"/>
      <sheetName val="슬래브1"/>
      <sheetName val="How to update"/>
      <sheetName val="IPS new"/>
      <sheetName val="V.Summary"/>
      <sheetName val="BM"/>
      <sheetName val="EXT.WORK WALLAN AREA"/>
      <sheetName val="MAZ-1058"/>
      <sheetName val="CEP Form"/>
      <sheetName val="Calendar"/>
      <sheetName val="Valn09"/>
      <sheetName val="DG3285"/>
      <sheetName val="con-pl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O-PC No.11"/>
      <sheetName val="PC#11"/>
      <sheetName val="Summary"/>
      <sheetName val="Prelims Civil&amp;Arch"/>
      <sheetName val="Prelims Civil&amp;Arch B.up"/>
      <sheetName val="Prelims Civil&amp;MEP -Plants&amp;Equip"/>
      <sheetName val="Prelims MEP"/>
      <sheetName val="Prelims MEP B.Up"/>
      <sheetName val="Bill No.01 Basement"/>
      <sheetName val="Bill No.02 Car Park"/>
      <sheetName val="Podium"/>
      <sheetName val="Bill No. 07 Services"/>
      <sheetName val="Bill No.07 Services Summary"/>
      <sheetName val="Escalation of Items"/>
      <sheetName val="Poss.Variations Log ( PC # 11)"/>
      <sheetName val="Underground Water Tank  (V.)"/>
      <sheetName val="PV#18 (Abortive+Reveise )"/>
      <sheetName val="Raft Extension (V.)"/>
      <sheetName val="Lift Pits (V.)"/>
      <sheetName val="Manhole (V.)"/>
      <sheetName val="PVA#21 Carpark"/>
      <sheetName val="PVA#06 Carpark"/>
      <sheetName val="PVA#21 Podium"/>
      <sheetName val="PVA#21 Res. Tower "/>
      <sheetName val="PVA#21 Hotel Tower"/>
      <sheetName val="PV#029 Tower Basement"/>
      <sheetName val="PV#42 Podium"/>
      <sheetName val="Escalation of Items (2)"/>
      <sheetName val="B7-MEP-ELECTRICAL"/>
      <sheetName val="B7-MEP-PL-DR-W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ents"/>
      <sheetName val="Summary"/>
      <sheetName val="HQBuilding"/>
      <sheetName val="FitOutHQBldg"/>
      <sheetName val="Security"/>
      <sheetName val="AutoMessengerSystem"/>
      <sheetName val="PASystem"/>
      <sheetName val="TelephoneSystem"/>
      <sheetName val="HQSpecialSystems"/>
      <sheetName val="WaterFeatures"/>
      <sheetName val="DealerRoom"/>
      <sheetName val="Services"/>
      <sheetName val="ACtoStairs"/>
      <sheetName val="GoodsDelivery"/>
      <sheetName val="ToiletPods"/>
      <sheetName val="HQBldgExtCladding"/>
      <sheetName val="GlazedSouthWall"/>
      <sheetName val="HQFFandE"/>
      <sheetName val="ConferenceCentre"/>
      <sheetName val="FitOutConfCentre"/>
      <sheetName val="ConfCentreSpecialSystems"/>
      <sheetName val="ConfCentreExtCladding"/>
      <sheetName val="ConfFFandE"/>
      <sheetName val="CarPark"/>
      <sheetName val="StatutoryCharges"/>
      <sheetName val="Drawingscover"/>
      <sheetName val="Drawings"/>
      <sheetName val="GFA HQ Building"/>
      <sheetName val="GFA Conference"/>
      <sheetName val="GeneralSummary"/>
      <sheetName val="ElementalSummary"/>
      <sheetName val="BQ"/>
      <sheetName val="BQ External"/>
      <sheetName val="SHOPLIST"/>
      <sheetName val="#REF"/>
      <sheetName val="StattCo yCharges"/>
      <sheetName val="Basis"/>
      <sheetName val="Notes"/>
      <sheetName val="TAS"/>
      <sheetName val="icmal"/>
      <sheetName val="Cash2"/>
      <sheetName val="Z"/>
      <sheetName val="Raw Data"/>
      <sheetName val="SubmitCal"/>
      <sheetName val="CASHFLOWS"/>
      <sheetName val="LEVEL SHEET"/>
      <sheetName val="Lab Cum Hist"/>
      <sheetName val="Penthouse Apartment"/>
      <sheetName val="GFA_HQ_Building"/>
      <sheetName val="GFA_Conference"/>
      <sheetName val="Su}}ary"/>
      <sheetName val="BQ_External"/>
      <sheetName val="Bill_1"/>
      <sheetName val="Bill_2"/>
      <sheetName val="Bill_3"/>
      <sheetName val="Bill_4"/>
      <sheetName val="Bill_5"/>
      <sheetName val="Bill_6"/>
      <sheetName val="Bill_7"/>
      <sheetName val="Option"/>
      <sheetName val="Projet, methodes &amp; couts"/>
      <sheetName val="Macro1"/>
      <sheetName val="Planning"/>
      <sheetName val="TAHRIR"/>
      <sheetName val="Bases"/>
      <sheetName val="Risques majeurs &amp; Frais Ind."/>
      <sheetName val="Bouclage"/>
      <sheetName val="AREG_05"/>
      <sheetName val="LABOUR HISTOGRAM"/>
      <sheetName val="D-623D"/>
      <sheetName val="BOQ"/>
      <sheetName val="Bill No. 2"/>
      <sheetName val="Chiet tinh dz22"/>
      <sheetName val="Chiet tinh dz35"/>
      <sheetName val="_______"/>
      <sheetName val="核算项目余额表"/>
      <sheetName val="Criteria"/>
      <sheetName val="Assumptions"/>
      <sheetName val="@risk rents and incentives"/>
      <sheetName val="Car park lease"/>
      <sheetName val="Net rent analysis"/>
      <sheetName val="Poz-1 "/>
      <sheetName val="차액보증"/>
      <sheetName val="改加胶玻璃、室外栏杆"/>
      <sheetName val="CT Thang Mo"/>
      <sheetName val="1"/>
      <sheetName val="ancillary"/>
      <sheetName val="Graph Data (DO NOT PRINT)"/>
      <sheetName val="Sheet1"/>
      <sheetName val="Data"/>
      <sheetName val="Tender Summary"/>
      <sheetName val="Insurance Ext"/>
      <sheetName val="Prelims"/>
      <sheetName val="Customize Your Invoice"/>
      <sheetName val="B"/>
      <sheetName val="HVAC BoQ"/>
      <sheetName val="PriceSummary"/>
      <sheetName val="Sheet2"/>
      <sheetName val="FOL - Bar"/>
      <sheetName val="budget summary (2)"/>
      <sheetName val="Budget Analysis Summary"/>
      <sheetName val="SPT vs PHI"/>
      <sheetName val="CT  PL"/>
      <sheetName val=""/>
      <sheetName val="企业表一"/>
      <sheetName val="M-5C"/>
      <sheetName val="M-5A"/>
      <sheetName val="ANNEXURE-A"/>
      <sheetName val="POWER"/>
      <sheetName val="MTP"/>
      <sheetName val="LABOUR_HISTOGRAM"/>
      <sheetName val="JAS"/>
      <sheetName val="Bill 2"/>
      <sheetName val="HQ-TO"/>
      <sheetName val="intr stool brkup"/>
      <sheetName val="Body Sheet"/>
      <sheetName val="1.0 Executive Summary"/>
      <sheetName val="Ap A"/>
      <sheetName val="List"/>
      <sheetName val="Budget"/>
      <sheetName val="GFA_HQ_Building1"/>
      <sheetName val="GFA_Conference1"/>
      <sheetName val="BQ_External1"/>
      <sheetName val="Penthouse_Apartment"/>
      <sheetName val="StattCo_yCharges"/>
      <sheetName val="Raw_Data"/>
      <sheetName val="@risk_rents_and_incentives"/>
      <sheetName val="Car_park_lease"/>
      <sheetName val="Net_rent_analysis"/>
      <sheetName val="Poz-1_"/>
      <sheetName val="Chiet_tinh_dz22"/>
      <sheetName val="Chiet_tinh_dz35"/>
      <sheetName val="Lab_Cum_Hist"/>
      <sheetName val="Graph_Data_(DO_NOT_PRINT)"/>
      <sheetName val="Projet,_methodes_&amp;_couts"/>
      <sheetName val="Risques_majeurs_&amp;_Frais_Ind_"/>
      <sheetName val="CT_Thang_Mo"/>
      <sheetName val="Bill_No__2"/>
      <sheetName val="SPT_vs_PHI"/>
      <sheetName val="budget_summary_(2)"/>
      <sheetName val="Budget_Analysis_Summary"/>
      <sheetName val="CT__PL"/>
      <sheetName val="LEVEL_SHEET"/>
      <sheetName val="FOL_-_Bar"/>
      <sheetName val="Currencies"/>
      <sheetName val="Rate analysis"/>
      <sheetName val="ConferenceCentre_x0000_옰ʒ䄂ʒ鵠ʐ䄂ʒ閐̐䄂ʒ蕈̐"/>
      <sheetName val="Top sheet"/>
      <sheetName val="COC"/>
      <sheetName val="Inputs"/>
      <sheetName val="LABOUR_HISTOGRAM1"/>
      <sheetName val="Sheet3"/>
      <sheetName val="SHOPLIST.xls"/>
      <sheetName val="Geneí¬_x0008_i_x0000__x0000__x0014__x0000_0."/>
      <sheetName val="70_x0000_,/0_x0000_s«_x0008_i_x0000_Æø_x0003_í¬_x0008_i_x0000_"/>
      <sheetName val="2 Div 14 "/>
      <sheetName val="기계내역서"/>
      <sheetName val="DATAS"/>
      <sheetName val="Tender_Summary"/>
      <sheetName val="Insurance_Ext"/>
      <sheetName val="Customize_Your_Invoice"/>
      <sheetName val="HVAC_BoQ"/>
      <sheetName val="GFA_HQ_Building3"/>
      <sheetName val="GFA_Conference3"/>
      <sheetName val="StattCo_yCharges2"/>
      <sheetName val="BQ_External3"/>
      <sheetName val="Penthouse_Apartment2"/>
      <sheetName val="LABOUR_HISTOGRAM3"/>
      <sheetName val="Chiet_tinh_dz222"/>
      <sheetName val="Chiet_tinh_dz352"/>
      <sheetName val="CT_Thang_Mo2"/>
      <sheetName val="Raw_Data2"/>
      <sheetName val="@risk_rents_and_incentives2"/>
      <sheetName val="Car_park_lease2"/>
      <sheetName val="Net_rent_analysis2"/>
      <sheetName val="Poz-1_2"/>
      <sheetName val="Lab_Cum_Hist2"/>
      <sheetName val="Graph_Data_(DO_NOT_PRINT)2"/>
      <sheetName val="LEVEL_SHEET2"/>
      <sheetName val="Bill_No__22"/>
      <sheetName val="Tender_Summary2"/>
      <sheetName val="Insurance_Ext2"/>
      <sheetName val="FOL_-_Bar2"/>
      <sheetName val="SPT_vs_PHI2"/>
      <sheetName val="Customize_Your_Invoice2"/>
      <sheetName val="HVAC_BoQ2"/>
      <sheetName val="budget_summary_(2)1"/>
      <sheetName val="Budget_Analysis_Summary1"/>
      <sheetName val="Body_Sheet1"/>
      <sheetName val="1_0_Executive_Summary1"/>
      <sheetName val="Projet,_methodes_&amp;_couts1"/>
      <sheetName val="Risques_majeurs_&amp;_Frais_Ind_1"/>
      <sheetName val="CT__PL1"/>
      <sheetName val="Top_sheet1"/>
      <sheetName val="intr_stool_brkup1"/>
      <sheetName val="Rate_analysis1"/>
      <sheetName val="GFA_HQ_Building2"/>
      <sheetName val="GFA_Conference2"/>
      <sheetName val="StattCo_yCharges1"/>
      <sheetName val="BQ_External2"/>
      <sheetName val="Penthouse_Apartment1"/>
      <sheetName val="LABOUR_HISTOGRAM2"/>
      <sheetName val="Chiet_tinh_dz221"/>
      <sheetName val="Chiet_tinh_dz351"/>
      <sheetName val="CT_Thang_Mo1"/>
      <sheetName val="Raw_Data1"/>
      <sheetName val="@risk_rents_and_incentives1"/>
      <sheetName val="Car_park_lease1"/>
      <sheetName val="Net_rent_analysis1"/>
      <sheetName val="Poz-1_1"/>
      <sheetName val="Lab_Cum_Hist1"/>
      <sheetName val="Graph_Data_(DO_NOT_PRINT)1"/>
      <sheetName val="LEVEL_SHEET1"/>
      <sheetName val="Bill_No__21"/>
      <sheetName val="Tender_Summary1"/>
      <sheetName val="Insurance_Ext1"/>
      <sheetName val="FOL_-_Bar1"/>
      <sheetName val="SPT_vs_PHI1"/>
      <sheetName val="Customize_Your_Invoice1"/>
      <sheetName val="HVAC_BoQ1"/>
      <sheetName val="Body_Sheet"/>
      <sheetName val="1_0_Executive_Summary"/>
      <sheetName val="Top_sheet"/>
      <sheetName val="intr_stool_brkup"/>
      <sheetName val="Rate_analysis"/>
      <sheetName val="sal"/>
      <sheetName val="SAP"/>
      <sheetName val="PROJECT BRIEF"/>
      <sheetName val="ACT_SPS"/>
      <sheetName val="SPSF"/>
      <sheetName val="Invoice Summary"/>
      <sheetName val="Bill 1"/>
      <sheetName val="Bill 3"/>
      <sheetName val="Bill 4"/>
      <sheetName val="Bill 5"/>
      <sheetName val="Bill 6"/>
      <sheetName val="Bill 7"/>
      <sheetName val="_x0000__x0000__x0000__x0000__x0000__x0000__x0000__x0000_"/>
      <sheetName val="POWER ASSUMPTIONS"/>
      <sheetName val="concrete"/>
      <sheetName val="beam-reinft-IIInd floor"/>
      <sheetName val="beam-reinft-machine rm"/>
      <sheetName val="girder"/>
      <sheetName val="Rocker"/>
      <sheetName val="98Price"/>
      <sheetName val="Dubai golf"/>
      <sheetName val="WITHOUT C&amp;I PROFIT (3)"/>
      <sheetName val="C (3)"/>
      <sheetName val="GFA_HQ_Building4"/>
      <sheetName val="GFA_Conference4"/>
      <sheetName val="StattCo_yCharges3"/>
      <sheetName val="BQ_External4"/>
      <sheetName val="Penthouse_Apartment3"/>
      <sheetName val="LABOUR_HISTOGRAM4"/>
      <sheetName val="Chiet_tinh_dz223"/>
      <sheetName val="Chiet_tinh_dz353"/>
      <sheetName val="CT_Thang_Mo3"/>
      <sheetName val="Raw_Data3"/>
      <sheetName val="@risk_rents_and_incentives3"/>
      <sheetName val="Car_park_lease3"/>
      <sheetName val="Net_rent_analysis3"/>
      <sheetName val="Poz-1_3"/>
      <sheetName val="Lab_Cum_Hist3"/>
      <sheetName val="Graph_Data_(DO_NOT_PRINT)3"/>
      <sheetName val="LEVEL_SHEET3"/>
      <sheetName val="Bill_No__23"/>
      <sheetName val="Tender_Summary3"/>
      <sheetName val="Insurance_Ext3"/>
      <sheetName val="FOL_-_Bar3"/>
      <sheetName val="SPT_vs_PHI3"/>
      <sheetName val="Customize_Your_Invoice3"/>
      <sheetName val="HVAC_BoQ3"/>
      <sheetName val="budget_summary_(2)2"/>
      <sheetName val="Budget_Analysis_Summary2"/>
      <sheetName val="Body_Sheet2"/>
      <sheetName val="1_0_Executive_Summary2"/>
      <sheetName val="Projet,_methodes_&amp;_couts2"/>
      <sheetName val="Risques_majeurs_&amp;_Frais_Ind_2"/>
      <sheetName val="CT__PL2"/>
      <sheetName val="Top_sheet2"/>
      <sheetName val="intr_stool_brkup2"/>
      <sheetName val="Rate_analysis2"/>
      <sheetName val="GFA_HQ_Building5"/>
      <sheetName val="GFA_Conference5"/>
      <sheetName val="StattCo_yCharges4"/>
      <sheetName val="BQ_External5"/>
      <sheetName val="Penthouse_Apartment4"/>
      <sheetName val="LABOUR_HISTOGRAM5"/>
      <sheetName val="Chiet_tinh_dz224"/>
      <sheetName val="Chiet_tinh_dz354"/>
      <sheetName val="CT_Thang_Mo4"/>
      <sheetName val="Raw_Data4"/>
      <sheetName val="@risk_rents_and_incentives4"/>
      <sheetName val="Car_park_lease4"/>
      <sheetName val="Net_rent_analysis4"/>
      <sheetName val="Poz-1_4"/>
      <sheetName val="Lab_Cum_Hist4"/>
      <sheetName val="Graph_Data_(DO_NOT_PRINT)4"/>
      <sheetName val="LEVEL_SHEET4"/>
      <sheetName val="Bill_No__24"/>
      <sheetName val="Tender_Summary4"/>
      <sheetName val="Insurance_Ext4"/>
      <sheetName val="FOL_-_Bar4"/>
      <sheetName val="SPT_vs_PHI4"/>
      <sheetName val="Customize_Your_Invoice4"/>
      <sheetName val="HVAC_BoQ4"/>
      <sheetName val="budget_summary_(2)3"/>
      <sheetName val="Budget_Analysis_Summary3"/>
      <sheetName val="Body_Sheet3"/>
      <sheetName val="1_0_Executive_Summary3"/>
      <sheetName val="Projet,_methodes_&amp;_couts3"/>
      <sheetName val="Risques_majeurs_&amp;_Frais_Ind_3"/>
      <sheetName val="CT__PL3"/>
      <sheetName val="Top_sheet3"/>
      <sheetName val="intr_stool_brkup3"/>
      <sheetName val="Rate_analysis3"/>
      <sheetName val="BILL COV"/>
      <sheetName val="Ra  stair"/>
      <sheetName val="공종별_집계금액"/>
      <sheetName val="Wall"/>
      <sheetName val="Geneí¬_x0008_i"/>
      <sheetName val="70"/>
      <sheetName val="GFA_HQ_Building6"/>
      <sheetName val="MOS"/>
      <sheetName val="CODE"/>
      <sheetName val="Civil Boq"/>
      <sheetName val="마산월령동골조물량변경"/>
      <sheetName val="Toolbox"/>
      <sheetName val="ABSTRACT"/>
      <sheetName val="DETAILED  BOQ"/>
      <sheetName val="M-Book for Conc"/>
      <sheetName val="M-Book for FW"/>
      <sheetName val="Vehicles"/>
      <sheetName val="Softscape Buildup"/>
      <sheetName val="Mat'l Rate"/>
      <sheetName val="Bill_21"/>
      <sheetName val="2_Div_14_"/>
      <sheetName val="Ap_A"/>
      <sheetName val="SHOPLIST_xls"/>
      <sheetName val="Geneí¬i0_"/>
      <sheetName val="70,/0s«iÆøí¬i"/>
      <sheetName val="Invoice_Summary"/>
      <sheetName val="PROJECT_BRIEF"/>
      <sheetName val="Data_Summary"/>
      <sheetName val="PA- Consutant "/>
      <sheetName val="upa"/>
      <sheetName val="HIRED LABOUR CODE"/>
      <sheetName val="Design"/>
      <sheetName val="foot-slab reinft"/>
      <sheetName val="Materials Cost(PCC)"/>
      <sheetName val="India F&amp;S Template"/>
      <sheetName val="Annex"/>
      <sheetName val="factors"/>
      <sheetName val="P4-B"/>
      <sheetName val="Break_Up"/>
      <sheetName val="RESULT"/>
      <sheetName val="IO LIST"/>
      <sheetName val="Formulas"/>
      <sheetName val="Material "/>
      <sheetName val="Quote Sheet"/>
      <sheetName val="Day work"/>
      <sheetName val="Activity List"/>
      <sheetName val="CHART OF ACCOUNTS"/>
      <sheetName val="E-Bill No.6 A-O"/>
      <sheetName val="250mm"/>
      <sheetName val="200mm"/>
      <sheetName val="160mm"/>
      <sheetName val="FITTINGS"/>
      <sheetName val="VALVE CHAMBERS"/>
      <sheetName val="Fire Hydrants"/>
      <sheetName val="B.GATE VALVE"/>
      <sheetName val="Sub G1 Fire"/>
      <sheetName val="Sub G12 Fire"/>
      <sheetName val="房屋及建筑物"/>
      <sheetName val="XL4Poppy"/>
      <sheetName val="PROJECT_BRIEF1"/>
      <sheetName val="Bill_22"/>
      <sheetName val="C_(3)1"/>
      <sheetName val="Ap_A1"/>
      <sheetName val="2_Div_14_1"/>
      <sheetName val="Bill_11"/>
      <sheetName val="Bill_31"/>
      <sheetName val="Bill_41"/>
      <sheetName val="Bill_51"/>
      <sheetName val="Bill_61"/>
      <sheetName val="Bill_71"/>
      <sheetName val="Dubai_golf"/>
      <sheetName val="beam-reinft-IIInd_floor"/>
      <sheetName val="POWER_ASSUMPTIONS"/>
      <sheetName val="beam-reinft-machine_rm"/>
      <sheetName val="C_(3)"/>
      <sheetName val="B185-B-2"/>
      <sheetName val="B185-B-3"/>
      <sheetName val="B185-B-4"/>
      <sheetName val="B185-B-5"/>
      <sheetName val="B185-B-6"/>
      <sheetName val="B185-B-7"/>
      <sheetName val="B185-B-8"/>
      <sheetName val="B185-B-9.1"/>
      <sheetName val="B185-B-9.2"/>
      <sheetName val="ConferenceCentre?옰ʒ䄂ʒ鵠ʐ䄂ʒ閐̐䄂ʒ蕈̐"/>
      <sheetName val="INSTR"/>
      <sheetName val="GFA_HQ_Building8"/>
      <sheetName val="GFA_Conference7"/>
      <sheetName val="BQ_External7"/>
      <sheetName val="Graph_Data_(DO_NOT_PRINT)6"/>
      <sheetName val="Penthouse_Apartment6"/>
      <sheetName val="Chiet_tinh_dz226"/>
      <sheetName val="Chiet_tinh_dz356"/>
      <sheetName val="StattCo_yCharges6"/>
      <sheetName val="Raw_Data6"/>
      <sheetName val="LABOUR_HISTOGRAM7"/>
      <sheetName val="@risk_rents_and_incentives6"/>
      <sheetName val="Car_park_lease6"/>
      <sheetName val="Net_rent_analysis6"/>
      <sheetName val="Poz-1_6"/>
      <sheetName val="CT_Thang_Mo6"/>
      <sheetName val="Lab_Cum_Hist6"/>
      <sheetName val="LEVEL_SHEET6"/>
      <sheetName val="Bill_No__26"/>
      <sheetName val="Tender_Summary6"/>
      <sheetName val="Insurance_Ext6"/>
      <sheetName val="FOL_-_Bar6"/>
      <sheetName val="SPT_vs_PHI6"/>
      <sheetName val="Customize_Your_Invoice6"/>
      <sheetName val="HVAC_BoQ6"/>
      <sheetName val="budget_summary_(2)5"/>
      <sheetName val="Budget_Analysis_Summary5"/>
      <sheetName val="Body_Sheet5"/>
      <sheetName val="1_0_Executive_Summary5"/>
      <sheetName val="Projet,_methodes_&amp;_couts5"/>
      <sheetName val="Risques_majeurs_&amp;_Frais_Ind_5"/>
      <sheetName val="Top_sheet5"/>
      <sheetName val="CT__PL5"/>
      <sheetName val="intr_stool_brkup5"/>
      <sheetName val="Rate_analysis5"/>
      <sheetName val="Dubai_golf1"/>
      <sheetName val="SHOPLIST_xls1"/>
      <sheetName val="Bill_12"/>
      <sheetName val="Bill_32"/>
      <sheetName val="Bill_42"/>
      <sheetName val="Bill_52"/>
      <sheetName val="Bill_62"/>
      <sheetName val="Bill_72"/>
      <sheetName val="beam-reinft-IIInd_floor1"/>
      <sheetName val="Invoice_Summary1"/>
      <sheetName val="POWER_ASSUMPTIONS1"/>
      <sheetName val="beam-reinft-machine_rm1"/>
      <sheetName val="Geneí¬i"/>
      <sheetName val="GFA_HQ_Building7"/>
      <sheetName val="GFA_Conference6"/>
      <sheetName val="BQ_External6"/>
      <sheetName val="StattCo_yCharges5"/>
      <sheetName val="Penthouse_Apartment5"/>
      <sheetName val="LABOUR_HISTOGRAM6"/>
      <sheetName val="Graph_Data_(DO_NOT_PRINT)5"/>
      <sheetName val="Projet,_methodes_&amp;_couts4"/>
      <sheetName val="Risques_majeurs_&amp;_Frais_Ind_4"/>
      <sheetName val="Chiet_tinh_dz225"/>
      <sheetName val="Chiet_tinh_dz355"/>
      <sheetName val="Raw_Data5"/>
      <sheetName val="@risk_rents_and_incentives5"/>
      <sheetName val="Car_park_lease5"/>
      <sheetName val="Net_rent_analysis5"/>
      <sheetName val="Poz-1_5"/>
      <sheetName val="CT_Thang_Mo5"/>
      <sheetName val="Lab_Cum_Hist5"/>
      <sheetName val="Bill_No__25"/>
      <sheetName val="CT__PL4"/>
      <sheetName val="budget_summary_(2)4"/>
      <sheetName val="Budget_Analysis_Summary4"/>
      <sheetName val="Customize_Your_Invoice5"/>
      <sheetName val="HVAC_BoQ5"/>
      <sheetName val="FOL_-_Bar5"/>
      <sheetName val="LEVEL_SHEET5"/>
      <sheetName val="SPT_vs_PHI5"/>
      <sheetName val="Body_Sheet4"/>
      <sheetName val="1_0_Executive_Summary4"/>
      <sheetName val="intr_stool_brkup4"/>
      <sheetName val="Tender_Summary5"/>
      <sheetName val="Insurance_Ext5"/>
      <sheetName val="Top_sheet4"/>
      <sheetName val="Rate_analysis4"/>
      <sheetName val="CERTIFICATE"/>
      <sheetName val="GFA_HQ_Building9"/>
      <sheetName val="GFA_Conference8"/>
      <sheetName val="BQ_External8"/>
      <sheetName val="Graph_Data_(DO_NOT_PRINT)7"/>
      <sheetName val="Penthouse_Apartment7"/>
      <sheetName val="Chiet_tinh_dz227"/>
      <sheetName val="Chiet_tinh_dz357"/>
      <sheetName val="StattCo_yCharges7"/>
      <sheetName val="Raw_Data7"/>
      <sheetName val="LABOUR_HISTOGRAM8"/>
      <sheetName val="@risk_rents_and_incentives7"/>
      <sheetName val="Car_park_lease7"/>
      <sheetName val="Net_rent_analysis7"/>
      <sheetName val="Poz-1_7"/>
      <sheetName val="CT_Thang_Mo7"/>
      <sheetName val="Lab_Cum_Hist7"/>
      <sheetName val="LEVEL_SHEET7"/>
      <sheetName val="Bill_No__27"/>
      <sheetName val="Tender_Summary7"/>
      <sheetName val="Insurance_Ext7"/>
      <sheetName val="FOL_-_Bar7"/>
      <sheetName val="SPT_vs_PHI7"/>
      <sheetName val="Customize_Your_Invoice7"/>
      <sheetName val="HVAC_BoQ7"/>
      <sheetName val="budget_summary_(2)6"/>
      <sheetName val="Budget_Analysis_Summary6"/>
      <sheetName val="Body_Sheet6"/>
      <sheetName val="1_0_Executive_Summary6"/>
      <sheetName val="Projet,_methodes_&amp;_couts6"/>
      <sheetName val="Risques_majeurs_&amp;_Frais_Ind_6"/>
      <sheetName val="Top_sheet6"/>
      <sheetName val="CT__PL6"/>
      <sheetName val="intr_stool_brkup6"/>
      <sheetName val="Rate_analysis6"/>
      <sheetName val="Dubai_golf2"/>
      <sheetName val="Ap_A2"/>
      <sheetName val="2_Div_14_2"/>
      <sheetName val="Bill_23"/>
      <sheetName val="SHOPLIST_xls2"/>
      <sheetName val="Bill_13"/>
      <sheetName val="Bill_33"/>
      <sheetName val="Bill_43"/>
      <sheetName val="Bill_53"/>
      <sheetName val="Bill_63"/>
      <sheetName val="Bill_73"/>
      <sheetName val="beam-reinft-IIInd_floor2"/>
      <sheetName val="Invoice_Summary2"/>
      <sheetName val="POWER_ASSUMPTIONS2"/>
      <sheetName val="beam-reinft-machine_rm2"/>
      <sheetName val="PROJECT_BRIEF2"/>
      <sheetName val="Day_work"/>
      <sheetName val="Civil_Boq"/>
      <sheetName val="Activity_List"/>
      <sheetName val="BILL_COV"/>
      <sheetName val="WITHOUT_C&amp;I_PROFIT_(3)"/>
      <sheetName val="GFA_HQ_Building10"/>
      <sheetName val="GFA_Conference9"/>
      <sheetName val="BQ_External9"/>
      <sheetName val="Graph_Data_(DO_NOT_PRINT)8"/>
      <sheetName val="Penthouse_Apartment8"/>
      <sheetName val="Chiet_tinh_dz228"/>
      <sheetName val="Chiet_tinh_dz358"/>
      <sheetName val="StattCo_yCharges8"/>
      <sheetName val="Raw_Data8"/>
      <sheetName val="C_(3)2"/>
      <sheetName val="Softscape_Buildup"/>
      <sheetName val="Mat'l_Rate"/>
      <sheetName val="Ap_A3"/>
      <sheetName val="2_Div_14_3"/>
      <sheetName val="PROJECT_BRIEF3"/>
      <sheetName val="Bill_24"/>
      <sheetName val="C_(3)3"/>
      <sheetName val="Civil_Boq1"/>
      <sheetName val="WITHOUT_C&amp;I_PROFIT_(3)1"/>
      <sheetName val="Activity_List1"/>
      <sheetName val="Softscape_Buildup1"/>
      <sheetName val="Mat'l_Rate1"/>
      <sheetName val="RA-markate"/>
      <sheetName val="BOQ_Direct_selling cost"/>
      <sheetName val="갑지"/>
      <sheetName val="15-MECH"/>
      <sheetName val="DETAILED__BOQ"/>
      <sheetName val="M-Book_for_Conc"/>
      <sheetName val="M-Book_for_FW"/>
      <sheetName val="HIRED_LABOUR_CODE"/>
      <sheetName val="PA-_Consutant_"/>
      <sheetName val="foot-slab_reinft"/>
      <sheetName val="COLUMN"/>
      <sheetName val="bill nb2-Plumbing &amp; Drainag"/>
      <sheetName val="Pl &amp; Dr B"/>
      <sheetName val="Pl &amp; Dr G"/>
      <sheetName val="Pl &amp; Dr M"/>
      <sheetName val="Pl &amp; Dr 1"/>
      <sheetName val="Pl &amp; Dr 2"/>
      <sheetName val="Pl &amp; Dr 3"/>
      <sheetName val="Pl &amp; Dr 4"/>
      <sheetName val="Pl &amp; Dr 5"/>
      <sheetName val="Pl &amp; Dr 6"/>
      <sheetName val="Pl &amp; Dr 7"/>
      <sheetName val="Pl &amp; Dr 8"/>
      <sheetName val="Pl &amp; Dr R"/>
      <sheetName val="FF B"/>
      <sheetName val="FF G"/>
      <sheetName val="FF M"/>
      <sheetName val="FF 1"/>
      <sheetName val="FF 2 "/>
      <sheetName val="FF 3"/>
      <sheetName val="FF 4"/>
      <sheetName val="FF 5"/>
      <sheetName val="FF 6 "/>
      <sheetName val="FF 7"/>
      <sheetName val="FF 8"/>
      <sheetName val="FF R"/>
      <sheetName val="bill nb3-FF"/>
      <sheetName val="HVAC B"/>
      <sheetName val="HVAC G"/>
      <sheetName val="HVAC M"/>
      <sheetName val="HVAC 1"/>
      <sheetName val="HVAC 2"/>
      <sheetName val="HVAC 3"/>
      <sheetName val="HVAC 4"/>
      <sheetName val="HVAC 5"/>
      <sheetName val="HVAC 6"/>
      <sheetName val="HVAC 7"/>
      <sheetName val="HVAC 8"/>
      <sheetName val="HVAC R"/>
      <sheetName val="bill nb4-HVAC"/>
      <sheetName val="Pre"/>
      <sheetName val="SC B"/>
      <sheetName val="SC G"/>
      <sheetName val="SC M"/>
      <sheetName val="SC 1"/>
      <sheetName val="SC 2"/>
      <sheetName val="SC 3"/>
      <sheetName val="SC 4"/>
      <sheetName val="SC 5"/>
      <sheetName val="SC 6"/>
      <sheetName val="SC 7"/>
      <sheetName val="SC 8"/>
      <sheetName val="SC R"/>
      <sheetName val="6-SC"/>
      <sheetName val="AV B"/>
      <sheetName val="AV G"/>
      <sheetName val="AV M"/>
      <sheetName val="AV 1"/>
      <sheetName val="AV 2"/>
      <sheetName val="AV 3"/>
      <sheetName val="AV 4"/>
      <sheetName val="AV 5"/>
      <sheetName val="AV 6"/>
      <sheetName val="AV 7"/>
      <sheetName val="AV 8"/>
      <sheetName val="7-AV"/>
      <sheetName val="EL B"/>
      <sheetName val="ELG"/>
      <sheetName val="EL M"/>
      <sheetName val="EL 1"/>
      <sheetName val="EL 2"/>
      <sheetName val="EL 3"/>
      <sheetName val="EL 4"/>
      <sheetName val="EL 5"/>
      <sheetName val="EL 6"/>
      <sheetName val="EL 7"/>
      <sheetName val="EL 8"/>
      <sheetName val="EL R"/>
      <sheetName val="EL TR"/>
      <sheetName val="8- EL"/>
      <sheetName val="FA B"/>
      <sheetName val="FA G"/>
      <sheetName val="FA M"/>
      <sheetName val="FA 1"/>
      <sheetName val="FA 2"/>
      <sheetName val="FA 3"/>
      <sheetName val="FA 4"/>
      <sheetName val="FA 5"/>
      <sheetName val="FA 6"/>
      <sheetName val="FA 7"/>
      <sheetName val="FA 8"/>
      <sheetName val="FA R"/>
      <sheetName val="9- FA"/>
      <sheetName val="Div. 02"/>
      <sheetName val="Div. 03"/>
      <sheetName val="Div. 04"/>
      <sheetName val="Div. 05"/>
      <sheetName val="Div. 06"/>
      <sheetName val="Div. 07"/>
      <sheetName val="Div. 08"/>
      <sheetName val="Div. 09"/>
      <sheetName val="Div. 10"/>
      <sheetName val="Div. 11"/>
      <sheetName val="Div. 12"/>
      <sheetName val="Div.13"/>
      <sheetName val="EXTERNAL WORKS"/>
      <sheetName val="PARAMETER"/>
      <sheetName val="PRODUCTIVITY RATE"/>
      <sheetName val="U.R.A - MASONRY"/>
      <sheetName val="U.R.A - PLASTERING"/>
      <sheetName val="U.R.A - TILING"/>
      <sheetName val="U.R.A - GRANITE"/>
      <sheetName val="V.C 2 - EARTHWORK"/>
      <sheetName val="V.C 9 - CERAMIC"/>
      <sheetName val="V.C 9 - FINISHES"/>
      <sheetName val="Eq. Mobilization"/>
      <sheetName val="w't table"/>
      <sheetName val="cp-e1"/>
      <sheetName val="Dropdown"/>
      <sheetName val="Elemental Buildup"/>
      <sheetName val="2.2)Revised Cash Flow"/>
      <sheetName val="B03"/>
      <sheetName val="B09.1"/>
      <sheetName val="LABOUR_HISTOGRAM9"/>
      <sheetName val="@risk_rents_and_incentives8"/>
      <sheetName val="Car_park_lease8"/>
      <sheetName val="Net_rent_analysis8"/>
      <sheetName val="Poz-1_8"/>
      <sheetName val="CT_Thang_Mo8"/>
      <sheetName val="Lab_Cum_Hist8"/>
      <sheetName val="LEVEL_SHEET8"/>
      <sheetName val="Bill_No__28"/>
      <sheetName val="Tender_Summary8"/>
      <sheetName val="Insurance_Ext8"/>
      <sheetName val="FOL_-_Bar8"/>
      <sheetName val="SPT_vs_PHI8"/>
      <sheetName val="Customize_Your_Invoice8"/>
      <sheetName val="HVAC_BoQ8"/>
      <sheetName val="budget_summary_(2)7"/>
      <sheetName val="Budget_Analysis_Summary7"/>
      <sheetName val="Body_Sheet7"/>
      <sheetName val="1_0_Executive_Summary7"/>
      <sheetName val="Projet,_methodes_&amp;_couts7"/>
      <sheetName val="Risques_majeurs_&amp;_Frais_Ind_7"/>
      <sheetName val="Top_sheet7"/>
      <sheetName val="CT__PL7"/>
      <sheetName val="intr_stool_brkup7"/>
      <sheetName val="Rate_analysis7"/>
      <sheetName val="Dubai_golf3"/>
      <sheetName val="SHOPLIST_xls3"/>
      <sheetName val="Bill_14"/>
      <sheetName val="Bill_34"/>
      <sheetName val="Bill_44"/>
      <sheetName val="Bill_54"/>
      <sheetName val="Bill_64"/>
      <sheetName val="Bill_74"/>
      <sheetName val="beam-reinft-IIInd_floor3"/>
      <sheetName val="Invoice_Summary3"/>
      <sheetName val="POWER_ASSUMPTIONS3"/>
      <sheetName val="beam-reinft-machine_rm3"/>
      <sheetName val="Day_work1"/>
      <sheetName val="BILL_COV1"/>
      <sheetName val="Gra¦_x0004_)_x0000__x0000__x0000_VW_x0000__x0000__x0000__x0000__x0000__x0000__x0000__x0000__x0000_ U"/>
      <sheetName val="/VW_x0000_VU_x0000_)_x0000__x0000__x0000_)_x0000__x0000__x0000__x0001__x0000__x0000__x0000_tÏØ0_x0009__x0008__x0000__x0000__x0009__x0008_"/>
      <sheetName val="Gra¦_x0004_)"/>
      <sheetName val="/VW"/>
      <sheetName val="/VW_x0000_VU_x0000_)_x0000__x0000__x0000_)_x0000__x0000__x0000__x0001__x0000__x0000__x0000_tÏØ0 _x0008__x0000__x0000_ _x0008_"/>
      <sheetName val="Ra__stair"/>
      <sheetName val="PMWeb_data"/>
      <sheetName val="VALVE_CHAMBERS"/>
      <sheetName val="Fire_Hydrants"/>
      <sheetName val="B_GATE_VALVE"/>
      <sheetName val="Sub_G1_Fire"/>
      <sheetName val="Sub_G12_Fire"/>
      <sheetName val="SS_MH"/>
      <sheetName val="Working for RCC"/>
      <sheetName val="Ap_A4"/>
      <sheetName val="2_Div_14_4"/>
      <sheetName val="PROJECT_BRIEF4"/>
      <sheetName val="Bill_25"/>
      <sheetName val="C_(3)4"/>
      <sheetName val="Civil_Boq2"/>
      <sheetName val="WITHOUT_C&amp;I_PROFIT_(3)2"/>
      <sheetName val="Activity_List2"/>
      <sheetName val="Softscape_Buildup2"/>
      <sheetName val="Mat'l_Rate2"/>
      <sheetName val="Ap_A5"/>
      <sheetName val="2_Div_14_5"/>
      <sheetName val="SHOPLIST_xls4"/>
      <sheetName val="PROJECT_BRIEF5"/>
      <sheetName val="Bill_26"/>
      <sheetName val="C_(3)5"/>
      <sheetName val="Bill_15"/>
      <sheetName val="Bill_35"/>
      <sheetName val="Bill_45"/>
      <sheetName val="Bill_55"/>
      <sheetName val="Bill_65"/>
      <sheetName val="Bill_75"/>
      <sheetName val="Dubai_golf4"/>
      <sheetName val="beam-reinft-IIInd_floor4"/>
      <sheetName val="Invoice_Summary4"/>
      <sheetName val="POWER_ASSUMPTIONS4"/>
      <sheetName val="beam-reinft-machine_rm4"/>
      <sheetName val="Civil_Boq3"/>
      <sheetName val="WITHOUT_C&amp;I_PROFIT_(3)3"/>
      <sheetName val="Activity_List3"/>
      <sheetName val="Softscape_Buildup3"/>
      <sheetName val="Mat'l_Rate3"/>
      <sheetName val="HIRED_LABOUR_CODE1"/>
      <sheetName val="PA-_Consutant_1"/>
      <sheetName val="foot-slab_reinft1"/>
      <sheetName val="DETAILED__BOQ1"/>
      <sheetName val="M-Book_for_Conc1"/>
      <sheetName val="M-Book_for_FW1"/>
      <sheetName val="Ra__stair1"/>
      <sheetName val="PMWeb data"/>
      <sheetName val="SS MH"/>
      <sheetName val="77S(O)"/>
      <sheetName val="PointNo.5"/>
      <sheetName val="11-hsd"/>
      <sheetName val="13-septic"/>
      <sheetName val="7-ug"/>
      <sheetName val="2-utility"/>
      <sheetName val="18-misc"/>
      <sheetName val="5-pipe"/>
      <sheetName val="VALVE_CHAMBERS1"/>
      <sheetName val="Fire_Hydrants1"/>
      <sheetName val="B_GATE_VALVE1"/>
      <sheetName val="Sub_G1_Fire1"/>
      <sheetName val="Sub_G12_Fire1"/>
      <sheetName val="DETAILED__BOQ2"/>
      <sheetName val="M-Book_for_Conc2"/>
      <sheetName val="M-Book_for_FW2"/>
      <sheetName val="HIRED_LABOUR_CODE2"/>
      <sheetName val="PA-_Consutant_2"/>
      <sheetName val="foot-slab_reinft2"/>
      <sheetName val="Employee List"/>
      <sheetName val="col-reinft1"/>
      <sheetName val="SStaff-Sept2013"/>
      <sheetName val="Index List"/>
      <sheetName val="Type List"/>
      <sheetName val="File Types"/>
      <sheetName val="Materials_Cost(PCC)"/>
      <sheetName val="India_F&amp;S_Template"/>
      <sheetName val="IO_LIST"/>
      <sheetName val="Material_"/>
      <sheetName val="Quote_Sheet"/>
      <sheetName val="Div__02"/>
      <sheetName val="Div__03"/>
      <sheetName val="Div__04"/>
      <sheetName val="Div__05"/>
      <sheetName val="Div__06"/>
      <sheetName val="Div__07"/>
      <sheetName val="Div__08"/>
      <sheetName val="Div__09"/>
      <sheetName val="Div__10"/>
      <sheetName val="Div__11"/>
      <sheetName val="Div__12"/>
      <sheetName val="Div_13"/>
      <sheetName val="EXTERNAL_WORKS"/>
      <sheetName val="PRODUCTIVITY_RATE"/>
      <sheetName val="U_R_A_-_MASONRY"/>
      <sheetName val="U_R_A_-_PLASTERING"/>
      <sheetName val="U_R_A_-_TILING"/>
      <sheetName val="U_R_A_-_GRANITE"/>
      <sheetName val="V_C_2_-_EARTHWORK"/>
      <sheetName val="V_C_9_-_CERAMIC"/>
      <sheetName val="V_C_9_-_FINISHES"/>
      <sheetName val="2_2)Revised_Cash_Flow"/>
      <sheetName val="ConferenceCentre_x005f_x0000_옰ʒ䄂ʒ鵠ʐ䄂ʒ"/>
      <sheetName val="Geneí¬_x005f_x0008_i_x005f_x0000__x005f_x0000__x0"/>
      <sheetName val="70_x005f_x0000_,_0_x005f_x0000_s«_x005f_x0008_i_x"/>
      <sheetName val="Geneí¬_x005f_x0008_i"/>
      <sheetName val="BS"/>
      <sheetName val="GFA_HQ_Building11"/>
      <sheetName val="GFA_Conference10"/>
      <sheetName val="StattCo_yCharges9"/>
      <sheetName val="BQ_External10"/>
      <sheetName val="Penthouse_Apartment9"/>
      <sheetName val="LABOUR_HISTOGRAM10"/>
      <sheetName val="Chiet_tinh_dz229"/>
      <sheetName val="Chiet_tinh_dz359"/>
      <sheetName val="CT_Thang_Mo9"/>
      <sheetName val="Raw_Data9"/>
      <sheetName val="@risk_rents_and_incentives9"/>
      <sheetName val="Car_park_lease9"/>
      <sheetName val="Net_rent_analysis9"/>
      <sheetName val="Poz-1_9"/>
      <sheetName val="Lab_Cum_Hist9"/>
      <sheetName val="Graph_Data_(DO_NOT_PRINT)9"/>
      <sheetName val="LEVEL_SHEET9"/>
      <sheetName val="SPT_vs_PHI9"/>
      <sheetName val="Bill_No__29"/>
      <sheetName val="Tender_Summary9"/>
      <sheetName val="Insurance_Ext9"/>
      <sheetName val="FOL_-_Bar9"/>
      <sheetName val="Customize_Your_Invoice9"/>
      <sheetName val="HVAC_BoQ9"/>
      <sheetName val="budget_summary_(2)8"/>
      <sheetName val="Budget_Analysis_Summary8"/>
      <sheetName val="Projet,_methodes_&amp;_couts8"/>
      <sheetName val="Risques_majeurs_&amp;_Frais_Ind_8"/>
      <sheetName val="Body_Sheet8"/>
      <sheetName val="1_0_Executive_Summary8"/>
      <sheetName val="Top_sheet8"/>
      <sheetName val="Rate_analysis8"/>
      <sheetName val="intr_stool_brkup8"/>
      <sheetName val="CT__PL8"/>
      <sheetName val="Ap_A6"/>
      <sheetName val="2_Div_14_6"/>
      <sheetName val="SHOPLIST_xls5"/>
      <sheetName val="PROJECT_BRIEF6"/>
      <sheetName val="Bill_27"/>
      <sheetName val="C_(3)6"/>
      <sheetName val="Bill_16"/>
      <sheetName val="Bill_36"/>
      <sheetName val="Bill_46"/>
      <sheetName val="Bill_56"/>
      <sheetName val="Bill_66"/>
      <sheetName val="Bill_76"/>
      <sheetName val="Dubai_golf5"/>
      <sheetName val="beam-reinft-IIInd_floor5"/>
      <sheetName val="Invoice_Summary5"/>
      <sheetName val="POWER_ASSUMPTIONS5"/>
      <sheetName val="beam-reinft-machine_rm5"/>
      <sheetName val="Civil_Boq4"/>
      <sheetName val="WITHOUT_C&amp;I_PROFIT_(3)4"/>
      <sheetName val="Activity_List4"/>
      <sheetName val="Softscape_Buildup4"/>
      <sheetName val="Mat'l_Rate4"/>
      <sheetName val="BILL_COV2"/>
      <sheetName val="Ra__stair2"/>
      <sheetName val="Eq__Mobilization"/>
      <sheetName val="Working_for_RCC"/>
      <sheetName val="B185-B-9_1"/>
      <sheetName val="B185-B-9_2"/>
      <sheetName val="BOQ_Direct_selling_cost"/>
      <sheetName val="CHART_OF_ACCOUNTS"/>
      <sheetName val="E-Bill_No_6_A-O"/>
      <sheetName val="B09_1"/>
      <sheetName val="집계표(OPTION)"/>
      <sheetName val="Materials_Cost(PCC)1"/>
      <sheetName val="India_F&amp;S_Template1"/>
      <sheetName val="IO_LIST1"/>
      <sheetName val="Material_1"/>
      <sheetName val="Quote_Sheet1"/>
      <sheetName val="Div__021"/>
      <sheetName val="Div__031"/>
      <sheetName val="Div__041"/>
      <sheetName val="Div__051"/>
      <sheetName val="Div__061"/>
      <sheetName val="Div__071"/>
      <sheetName val="Div__081"/>
      <sheetName val="Div__091"/>
      <sheetName val="Div__101"/>
      <sheetName val="Div__111"/>
      <sheetName val="Div__121"/>
      <sheetName val="Div_131"/>
      <sheetName val="EXTERNAL_WORKS1"/>
      <sheetName val="PRODUCTIVITY_RATE1"/>
      <sheetName val="U_R_A_-_MASONRY1"/>
      <sheetName val="U_R_A_-_PLASTERING1"/>
      <sheetName val="U_R_A_-_TILING1"/>
      <sheetName val="U_R_A_-_GRANITE1"/>
      <sheetName val="V_C_2_-_EARTHWORK1"/>
      <sheetName val="V_C_9_-_CERAMIC1"/>
      <sheetName val="V_C_9_-_FINISHES1"/>
      <sheetName val="B6.2 "/>
      <sheetName val="Material List "/>
      <sheetName val="Lists"/>
      <sheetName val="Quantity"/>
      <sheetName val="??-BLDG"/>
      <sheetName val="PNT-QUOT-#3"/>
      <sheetName val="COAT&amp;WRAP-QIOT-#3"/>
      <sheetName val="ml"/>
      <sheetName val="Division 2"/>
      <sheetName val="Division3"/>
      <sheetName val="Division 4"/>
      <sheetName val="Division 5"/>
      <sheetName val="Division 6"/>
      <sheetName val="Division 7"/>
      <sheetName val="Division 8"/>
      <sheetName val="Division 9"/>
      <sheetName val="Division 10"/>
      <sheetName val="Division11"/>
      <sheetName val="Division 12"/>
      <sheetName val="Division 14"/>
      <sheetName val="Division 21"/>
      <sheetName val="Division 22"/>
      <sheetName val="Division 23"/>
      <sheetName val="Division 26"/>
      <sheetName val="Division 27"/>
      <sheetName val="Division 28"/>
      <sheetName val="Division 31"/>
      <sheetName val="Division 32"/>
      <sheetName val="Division 33"/>
      <sheetName val="SUM"/>
      <sheetName val="escalation"/>
      <sheetName val="ANAL"/>
      <sheetName val="Day_work2"/>
      <sheetName val="Gra¦)VW_U"/>
      <sheetName val="/VWVU))tÏØ0  "/>
      <sheetName val="/VWVU))tÏØ0__"/>
      <sheetName val="입찰내역 발주처 양식"/>
      <sheetName val="LIST DO NOT REMOVE"/>
      <sheetName val="HIRED_LABOUR_CODE3"/>
      <sheetName val="PA-_Consutant_3"/>
      <sheetName val="foot-slab_reinft3"/>
      <sheetName val="DETAILED__BOQ3"/>
      <sheetName val="M-Book_for_Conc3"/>
      <sheetName val="M-Book_for_FW3"/>
      <sheetName val="VALVE_CHAMBERS2"/>
      <sheetName val="Fire_Hydrants2"/>
      <sheetName val="B_GATE_VALVE2"/>
      <sheetName val="Sub_G1_Fire2"/>
      <sheetName val="Sub_G12_Fire2"/>
      <sheetName val="w't_table"/>
      <sheetName val="bill_nb2-Plumbing_&amp;_Drainag"/>
      <sheetName val="Pl_&amp;_Dr_B"/>
      <sheetName val="Pl_&amp;_Dr_G"/>
      <sheetName val="Pl_&amp;_Dr_M"/>
      <sheetName val="Pl_&amp;_Dr_1"/>
      <sheetName val="Pl_&amp;_Dr_2"/>
      <sheetName val="Pl_&amp;_Dr_3"/>
      <sheetName val="Pl_&amp;_Dr_4"/>
      <sheetName val="Pl_&amp;_Dr_5"/>
      <sheetName val="Pl_&amp;_Dr_6"/>
      <sheetName val="Pl_&amp;_Dr_7"/>
      <sheetName val="Pl_&amp;_Dr_8"/>
      <sheetName val="Pl_&amp;_Dr_R"/>
      <sheetName val="FF_B"/>
      <sheetName val="FF_G"/>
      <sheetName val="FF_M"/>
      <sheetName val="FF_1"/>
      <sheetName val="FF_2_"/>
      <sheetName val="FF_3"/>
      <sheetName val="FF_4"/>
      <sheetName val="FF_5"/>
      <sheetName val="FF_6_"/>
      <sheetName val="FF_7"/>
      <sheetName val="FF_8"/>
      <sheetName val="FF_R"/>
      <sheetName val="bill_nb3-FF"/>
      <sheetName val="HVAC_B"/>
      <sheetName val="HVAC_G"/>
      <sheetName val="HVAC_M"/>
      <sheetName val="HVAC_1"/>
      <sheetName val="HVAC_2"/>
      <sheetName val="HVAC_3"/>
      <sheetName val="HVAC_4"/>
      <sheetName val="HVAC_5"/>
      <sheetName val="HVAC_6"/>
      <sheetName val="HVAC_7"/>
      <sheetName val="HVAC_8"/>
      <sheetName val="HVAC_R"/>
      <sheetName val="bill_nb4-HVAC"/>
      <sheetName val="SC_B"/>
      <sheetName val="SC_G"/>
      <sheetName val="SC_M"/>
      <sheetName val="SC_1"/>
      <sheetName val="SC_2"/>
      <sheetName val="SC_3"/>
      <sheetName val="SC_4"/>
      <sheetName val="SC_5"/>
      <sheetName val="SC_6"/>
      <sheetName val="SC_7"/>
      <sheetName val="SC_8"/>
      <sheetName val="SC_R"/>
      <sheetName val="AV_B"/>
      <sheetName val="AV_G"/>
      <sheetName val="AV_M"/>
      <sheetName val="AV_1"/>
      <sheetName val="AV_2"/>
      <sheetName val="AV_3"/>
      <sheetName val="AV_4"/>
      <sheetName val="AV_5"/>
      <sheetName val="AV_6"/>
      <sheetName val="AV_7"/>
      <sheetName val="AV_8"/>
      <sheetName val="EL_B"/>
      <sheetName val="EL_M"/>
      <sheetName val="EL_1"/>
      <sheetName val="EL_2"/>
      <sheetName val="EL_3"/>
      <sheetName val="EL_4"/>
      <sheetName val="EL_5"/>
      <sheetName val="EL_6"/>
      <sheetName val="EL_7"/>
      <sheetName val="EL_8"/>
      <sheetName val="EL_R"/>
      <sheetName val="EL_TR"/>
      <sheetName val="8-_EL"/>
      <sheetName val="FA_B"/>
      <sheetName val="FA_G"/>
      <sheetName val="FA_M"/>
      <sheetName val="FA_1"/>
      <sheetName val="FA_2"/>
      <sheetName val="FA_3"/>
      <sheetName val="FA_4"/>
      <sheetName val="FA_5"/>
      <sheetName val="FA_6"/>
      <sheetName val="FA_7"/>
      <sheetName val="FA_8"/>
      <sheetName val="FA_R"/>
      <sheetName val="9-_FA"/>
      <sheetName val="Chiet t"/>
      <sheetName val="Staffing and Rates IA"/>
      <sheetName val="PointNo_5"/>
      <sheetName val="Elemental_Buildup"/>
      <sheetName val="PRECAST lightconc-II"/>
      <sheetName val="P&amp;L-BDMC"/>
      <sheetName val="final abstract"/>
      <sheetName val="Detail"/>
      <sheetName val="p&amp;m"/>
      <sheetName val="Voucher"/>
      <sheetName val="Demand"/>
      <sheetName val="Occ"/>
      <sheetName val="Old"/>
      <sheetName val="Summary of Work"/>
      <sheetName val="_x005f_x0000__x005f_x0000__x005f_x0000__x005f_x0000__x0"/>
      <sheetName val="Staff Acco."/>
      <sheetName val="TBAL9697 -group wise  sdpl"/>
      <sheetName val="GFA_HQ_Building12"/>
      <sheetName val="GFA_Conference11"/>
      <sheetName val="BQ_External11"/>
      <sheetName val="Projet,_methodes_&amp;_couts9"/>
      <sheetName val="Risques_majeurs_&amp;_Frais_Ind_9"/>
      <sheetName val="Penthouse_Apartment10"/>
      <sheetName val="LABOUR_HISTOGRAM11"/>
      <sheetName val="StattCo_yCharges10"/>
      <sheetName val="Chiet_tinh_dz2210"/>
      <sheetName val="Chiet_tinh_dz3510"/>
      <sheetName val="Raw_Data10"/>
      <sheetName val="CT_Thang_Mo10"/>
      <sheetName val="LEVEL_SHEET10"/>
      <sheetName val="SPT_vs_PHI10"/>
      <sheetName val="@risk_rents_and_incentives10"/>
      <sheetName val="Car_park_lease10"/>
      <sheetName val="Net_rent_analysis10"/>
      <sheetName val="Poz-1_10"/>
      <sheetName val="Lab_Cum_Hist10"/>
      <sheetName val="Graph_Data_(DO_NOT_PRINT)10"/>
      <sheetName val="Bill_No__210"/>
      <sheetName val="budget_summary_(2)9"/>
      <sheetName val="Budget_Analysis_Summary9"/>
      <sheetName val="Customize_Your_Invoice10"/>
      <sheetName val="HVAC_BoQ10"/>
      <sheetName val="FOL_-_Bar10"/>
      <sheetName val="Tender_Summary10"/>
      <sheetName val="Insurance_Ext10"/>
      <sheetName val="CT__PL9"/>
      <sheetName val="intr_stool_brkup9"/>
      <sheetName val="Top_sheet9"/>
      <sheetName val="Rate_analysis9"/>
      <sheetName val="PROJECT_BRIEF7"/>
      <sheetName val="Body_Sheet9"/>
      <sheetName val="1_0_Executive_Summary9"/>
      <sheetName val="C_(3)7"/>
      <sheetName val="Bill_28"/>
      <sheetName val="Ap_A7"/>
      <sheetName val="2_Div_14_7"/>
      <sheetName val="Bill_17"/>
      <sheetName val="Bill_37"/>
      <sheetName val="Bill_47"/>
      <sheetName val="Bill_57"/>
      <sheetName val="Bill_67"/>
      <sheetName val="Bill_77"/>
      <sheetName val="SHOPLIST_xls6"/>
      <sheetName val="Dubai_golf6"/>
      <sheetName val="beam-reinft-IIInd_floor6"/>
      <sheetName val="Invoice_Summary6"/>
      <sheetName val="POWER_ASSUMPTIONS6"/>
      <sheetName val="beam-reinft-machine_rm6"/>
      <sheetName val="WITHOUT_C&amp;I_PROFIT_(3)5"/>
      <sheetName val="Civil_Boq5"/>
      <sheetName val="Activity_List5"/>
      <sheetName val="Softscape_Buildup5"/>
      <sheetName val="Mat'l_Rate5"/>
      <sheetName val="HIRED_LABOUR_CODE4"/>
      <sheetName val="PA-_Consutant_4"/>
      <sheetName val="foot-slab_reinft4"/>
      <sheetName val="DETAILED__BOQ4"/>
      <sheetName val="M-Book_for_Conc4"/>
      <sheetName val="M-Book_for_FW4"/>
      <sheetName val="BILL_COV3"/>
      <sheetName val="Ra__stair3"/>
      <sheetName val="VALVE_CHAMBERS3"/>
      <sheetName val="Fire_Hydrants3"/>
      <sheetName val="B_GATE_VALVE3"/>
      <sheetName val="Sub_G1_Fire3"/>
      <sheetName val="Sub_G12_Fire3"/>
      <sheetName val="Materials_Cost(PCC)2"/>
      <sheetName val="India_F&amp;S_Template2"/>
      <sheetName val="IO_LIST2"/>
      <sheetName val="Material_2"/>
      <sheetName val="Quote_Sheet2"/>
      <sheetName val="Eq__Mobilization1"/>
      <sheetName val="Working_for_RCC1"/>
      <sheetName val="B185-B-9_11"/>
      <sheetName val="B185-B-9_21"/>
      <sheetName val="BOQ_Direct_selling_cost1"/>
      <sheetName val="CHART_OF_ACCOUNTS1"/>
      <sheetName val="E-Bill_No_6_A-O1"/>
      <sheetName val="B09_11"/>
      <sheetName val="bill_nb2-Plumbing_&amp;_Drainag1"/>
      <sheetName val="Pl_&amp;_Dr_B1"/>
      <sheetName val="Pl_&amp;_Dr_G1"/>
      <sheetName val="Pl_&amp;_Dr_M1"/>
      <sheetName val="Pl_&amp;_Dr_11"/>
      <sheetName val="Pl_&amp;_Dr_21"/>
      <sheetName val="Pl_&amp;_Dr_31"/>
      <sheetName val="Pl_&amp;_Dr_41"/>
      <sheetName val="Pl_&amp;_Dr_51"/>
      <sheetName val="Pl_&amp;_Dr_61"/>
      <sheetName val="Pl_&amp;_Dr_71"/>
      <sheetName val="Pl_&amp;_Dr_81"/>
      <sheetName val="Pl_&amp;_Dr_R1"/>
      <sheetName val="FF_B1"/>
      <sheetName val="FF_G1"/>
      <sheetName val="FF_M1"/>
      <sheetName val="FF_11"/>
      <sheetName val="FF_2_1"/>
      <sheetName val="FF_31"/>
      <sheetName val="FF_41"/>
      <sheetName val="FF_51"/>
      <sheetName val="FF_6_1"/>
      <sheetName val="FF_71"/>
      <sheetName val="FF_81"/>
      <sheetName val="FF_R1"/>
      <sheetName val="bill_nb3-FF1"/>
      <sheetName val="HVAC_B1"/>
      <sheetName val="HVAC_G1"/>
      <sheetName val="HVAC_M1"/>
      <sheetName val="HVAC_11"/>
      <sheetName val="HVAC_21"/>
      <sheetName val="HVAC_31"/>
      <sheetName val="HVAC_41"/>
      <sheetName val="HVAC_51"/>
      <sheetName val="HVAC_61"/>
      <sheetName val="HVAC_71"/>
      <sheetName val="HVAC_81"/>
      <sheetName val="HVAC_R1"/>
      <sheetName val="bill_nb4-HVAC1"/>
      <sheetName val="SC_B1"/>
      <sheetName val="SC_G1"/>
      <sheetName val="SC_M1"/>
      <sheetName val="SC_11"/>
      <sheetName val="SC_21"/>
      <sheetName val="SC_31"/>
      <sheetName val="SC_41"/>
      <sheetName val="SC_51"/>
      <sheetName val="SC_61"/>
      <sheetName val="SC_71"/>
      <sheetName val="SC_81"/>
      <sheetName val="SC_R1"/>
      <sheetName val="AV_B1"/>
      <sheetName val="AV_G1"/>
      <sheetName val="AV_M1"/>
      <sheetName val="AV_11"/>
      <sheetName val="AV_21"/>
      <sheetName val="AV_31"/>
      <sheetName val="AV_41"/>
      <sheetName val="AV_51"/>
      <sheetName val="AV_61"/>
      <sheetName val="AV_71"/>
      <sheetName val="AV_81"/>
      <sheetName val="EL_B1"/>
      <sheetName val="EL_M1"/>
      <sheetName val="EL_11"/>
      <sheetName val="EL_21"/>
      <sheetName val="EL_31"/>
      <sheetName val="EL_41"/>
      <sheetName val="EL_51"/>
      <sheetName val="EL_61"/>
      <sheetName val="EL_71"/>
      <sheetName val="EL_81"/>
      <sheetName val="EL_R1"/>
      <sheetName val="EL_TR1"/>
      <sheetName val="8-_EL1"/>
      <sheetName val="FA_B1"/>
      <sheetName val="FA_G1"/>
      <sheetName val="FA_M1"/>
      <sheetName val="FA_11"/>
      <sheetName val="FA_21"/>
      <sheetName val="FA_31"/>
      <sheetName val="FA_41"/>
      <sheetName val="FA_51"/>
      <sheetName val="FA_61"/>
      <sheetName val="FA_71"/>
      <sheetName val="FA_81"/>
      <sheetName val="FA_R1"/>
      <sheetName val="9-_FA1"/>
      <sheetName val="Div__022"/>
      <sheetName val="Div__032"/>
      <sheetName val="Div__042"/>
      <sheetName val="Div__052"/>
      <sheetName val="Div__062"/>
      <sheetName val="Div__072"/>
      <sheetName val="Div__082"/>
      <sheetName val="Div__092"/>
      <sheetName val="Div__102"/>
      <sheetName val="Div__112"/>
      <sheetName val="Div__122"/>
      <sheetName val="Div_132"/>
      <sheetName val="EXTERNAL_WORKS2"/>
      <sheetName val="PRODUCTIVITY_RATE2"/>
      <sheetName val="U_R_A_-_MASONRY2"/>
      <sheetName val="U_R_A_-_PLASTERING2"/>
      <sheetName val="U_R_A_-_TILING2"/>
      <sheetName val="U_R_A_-_GRANITE2"/>
      <sheetName val="V_C_2_-_EARTHWORK2"/>
      <sheetName val="V_C_9_-_CERAMIC2"/>
      <sheetName val="V_C_9_-_FINISHES2"/>
      <sheetName val="PMWeb_data1"/>
      <sheetName val="w't_table1"/>
      <sheetName val="SS_MH1"/>
      <sheetName val="Chiet_t"/>
      <sheetName val="Staffing_and_Rates_IA"/>
      <sheetName val="Index_List"/>
      <sheetName val="Type_List"/>
      <sheetName val="File_Types"/>
      <sheetName val="Gra¦)"/>
      <sheetName val="입찰내역_발주처_양식"/>
      <sheetName val="Material_List_"/>
      <sheetName val="Elemental_Buildup1"/>
      <sheetName val="PointNo_51"/>
      <sheetName val="B6_2_"/>
      <sheetName val="LIST_DO_NOT_REMOVE"/>
      <sheetName val="Earthwork"/>
      <sheetName val="GIAVLIEU"/>
      <sheetName val="Project Cost Breakdown"/>
      <sheetName val="VCH-SLC"/>
      <sheetName val="Item- Compact"/>
      <sheetName val="Supplier"/>
      <sheetName val="BLK2"/>
      <sheetName val="BLK3"/>
      <sheetName val="E &amp; R"/>
      <sheetName val="radar"/>
      <sheetName val="UG"/>
      <sheetName val="SIEMENS"/>
      <sheetName val="Рабочий лист"/>
      <sheetName val="ФМ"/>
      <sheetName val="Сравнение"/>
      <sheetName val="Table"/>
      <sheetName val="Geneí¬ i_x0000__x0000_ _x0000_0."/>
      <sheetName val="70_x0000_,/0_x0000_s« i_x0000_Æø í¬ i_x0000_"/>
      <sheetName val="Annex 1 Sect 3a"/>
      <sheetName val="Annex 1 Sect 3a.1"/>
      <sheetName val="Annex 1 Sect 3b"/>
      <sheetName val="Annex 1 Sect 3c"/>
      <sheetName val="HOURLY RATES"/>
      <sheetName val="GRSummary"/>
      <sheetName val="PT 141- Site A Landscape"/>
      <sheetName val="Division_2"/>
      <sheetName val="Division_4"/>
      <sheetName val="Division_5"/>
      <sheetName val="Division_6"/>
      <sheetName val="Division_7"/>
      <sheetName val="Division_8"/>
      <sheetName val="Division_9"/>
      <sheetName val="Division_10"/>
      <sheetName val="Division_12"/>
      <sheetName val="Division_14"/>
      <sheetName val="Division_21"/>
      <sheetName val="Division_22"/>
      <sheetName val="Division_23"/>
      <sheetName val="Division_26"/>
      <sheetName val="Division_27"/>
      <sheetName val="Division_28"/>
      <sheetName val="Division_31"/>
      <sheetName val="Division_32"/>
      <sheetName val="Division_33"/>
      <sheetName val="Prices"/>
      <sheetName val="Rate summary"/>
      <sheetName val="#REF!"/>
      <sheetName val="SW-TEO"/>
      <sheetName val="科目余额表正式"/>
      <sheetName val="%"/>
      <sheetName val="Sub_G1_Five"/>
      <sheetName val="BG"/>
      <sheetName val="RAB AR&amp;STR"/>
      <sheetName val="SITE WORK"/>
      <sheetName val="XV10017"/>
      <sheetName val="70_x005f_x0000_,/0_x005f_x0000_s«_x005f_x0008_i_x"/>
      <sheetName val="Back up"/>
      <sheetName val="INDIGINEOUS ITEMS "/>
      <sheetName val="office"/>
      <sheetName val="Lab"/>
      <sheetName val="PRECAST_lightconc-II"/>
      <sheetName val="final_abstract"/>
      <sheetName val="Summary_of_Work"/>
      <sheetName val="Employee_List"/>
      <sheetName val="PRJDATA"/>
      <sheetName val="Master"/>
      <sheetName val="合成単価作成表-BLDG"/>
      <sheetName val="BASE_APR17_HISTOGRAMS"/>
      <sheetName val="Duct Accesories"/>
      <sheetName val="70,_0s«iÆøí¬i"/>
      <sheetName val="d-safe DELUXE"/>
      <sheetName val="[SHOPLIST.xls][SHOPLIST.xls]70_x0000_"/>
      <sheetName val="[SHOPLIST.xls][SHOPLIST.xls]70,"/>
      <sheetName val="2_2)Revised_Cash_Flow1"/>
      <sheetName val="Mall waterproofing"/>
      <sheetName val="MSCP waterproofing"/>
      <sheetName val="-----------------"/>
      <sheetName val="200205C"/>
      <sheetName val="Headings"/>
      <sheetName val="???? ??? ??"/>
      <sheetName val="ConferenceCentre_옰ʒ䄂ʒ鵠ʐ䄂ʒ閐̐䄂ʒ蕈̐"/>
      <sheetName val="GFA_HQ_Building13"/>
      <sheetName val="GFA_Conference12"/>
      <sheetName val="BQ_External12"/>
      <sheetName val="Raw_Data11"/>
      <sheetName val="Penthouse_Apartment11"/>
      <sheetName val="StattCo_yCharges11"/>
      <sheetName val="@risk_rents_and_incentives11"/>
      <sheetName val="Car_park_lease11"/>
      <sheetName val="Net_rent_analysis11"/>
      <sheetName val="Poz-1_11"/>
      <sheetName val="Chiet_tinh_dz2211"/>
      <sheetName val="Chiet_tinh_dz3511"/>
      <sheetName val="LEVEL_SHEET11"/>
      <sheetName val="LABOUR_HISTOGRAM12"/>
      <sheetName val="Lab_Cum_Hist11"/>
      <sheetName val="Graph_Data_(DO_NOT_PRINT)11"/>
      <sheetName val="Body_Sheet10"/>
      <sheetName val="1_0_Executive_Summary10"/>
      <sheetName val="CT_Thang_Mo11"/>
      <sheetName val="Customize_Your_Invoice11"/>
      <sheetName val="HVAC_BoQ11"/>
      <sheetName val="Bill_No__211"/>
      <sheetName val="budget_summary_(2)10"/>
      <sheetName val="Budget_Analysis_Summary10"/>
      <sheetName val="Projet,_methodes_&amp;_couts10"/>
      <sheetName val="Risques_majeurs_&amp;_Frais_Ind_10"/>
      <sheetName val="SPT_vs_PHI11"/>
      <sheetName val="CT__PL10"/>
      <sheetName val="FOL_-_Bar11"/>
      <sheetName val="Tender_Summary11"/>
      <sheetName val="Insurance_Ext11"/>
      <sheetName val="Top_sheet10"/>
      <sheetName val="intr_stool_brkup10"/>
      <sheetName val="2_Div_14_8"/>
      <sheetName val="SHOPLIST_xls7"/>
      <sheetName val="Bill_29"/>
      <sheetName val="Ap_A8"/>
      <sheetName val="Bill_18"/>
      <sheetName val="Bill_38"/>
      <sheetName val="Bill_48"/>
      <sheetName val="Bill_58"/>
      <sheetName val="Bill_68"/>
      <sheetName val="Bill_78"/>
      <sheetName val="Invoice_Summary7"/>
      <sheetName val="beam-reinft-IIInd_floor7"/>
      <sheetName val="beam-reinft-machine_rm7"/>
      <sheetName val="PROJECT_BRIEF8"/>
      <sheetName val="C_(3)8"/>
      <sheetName val="POWER_ASSUMPTIONS7"/>
      <sheetName val="Dubai_golf7"/>
      <sheetName val="WITHOUT_C&amp;I_PROFIT_(3)6"/>
      <sheetName val="Civil_Boq6"/>
      <sheetName val="Activity_List6"/>
      <sheetName val="BILL_COV4"/>
      <sheetName val="Ra__stair4"/>
      <sheetName val="Softscape_Buildup6"/>
      <sheetName val="Mat'l_Rate6"/>
      <sheetName val="Day_work3"/>
      <sheetName val="BOQ_Direct_selling_cost2"/>
      <sheetName val="Eq__Mobilization2"/>
      <sheetName val="Working_for_RCC2"/>
      <sheetName val="B185-B-9_12"/>
      <sheetName val="B185-B-9_22"/>
      <sheetName val="CHART_OF_ACCOUNTS2"/>
      <sheetName val="E-Bill_No_6_A-O2"/>
      <sheetName val="B09_12"/>
      <sheetName val="PMWeb_data2"/>
      <sheetName val="Index_List1"/>
      <sheetName val="Type_List1"/>
      <sheetName val="File_Types1"/>
      <sheetName val="Chiet_t1"/>
      <sheetName val="Staffing_and_Rates_IA1"/>
      <sheetName val="입찰내역_발주처_양식1"/>
      <sheetName val="Material_List_1"/>
      <sheetName val="SS_MH2"/>
      <sheetName val="PRECAST_lightconc-II1"/>
      <sheetName val="final_abstract1"/>
      <sheetName val="Division_24"/>
      <sheetName val="Division_41"/>
      <sheetName val="Division_51"/>
      <sheetName val="Division_61"/>
      <sheetName val="Division_71"/>
      <sheetName val="Division_81"/>
      <sheetName val="Division_91"/>
      <sheetName val="Division_101"/>
      <sheetName val="Division_121"/>
      <sheetName val="Division_141"/>
      <sheetName val="Division_211"/>
      <sheetName val="Division_221"/>
      <sheetName val="Division_231"/>
      <sheetName val="Division_261"/>
      <sheetName val="Division_271"/>
      <sheetName val="Division_281"/>
      <sheetName val="Division_311"/>
      <sheetName val="Division_321"/>
      <sheetName val="Division_331"/>
      <sheetName val="/VWVU))tÏØ0__1"/>
      <sheetName val="/VWVU))tÏØ0__2"/>
      <sheetName val="GFA_HQ_Building14"/>
      <sheetName val="GFA_Conference13"/>
      <sheetName val="BQ_External13"/>
      <sheetName val="Raw_Data12"/>
      <sheetName val="Penthouse_Apartment12"/>
      <sheetName val="StattCo_yCharges12"/>
      <sheetName val="@risk_rents_and_incentives12"/>
      <sheetName val="Car_park_lease12"/>
      <sheetName val="Net_rent_analysis12"/>
      <sheetName val="Poz-1_12"/>
      <sheetName val="Chiet_tinh_dz2212"/>
      <sheetName val="Chiet_tinh_dz3512"/>
      <sheetName val="LEVEL_SHEET12"/>
      <sheetName val="LABOUR_HISTOGRAM13"/>
      <sheetName val="Lab_Cum_Hist12"/>
      <sheetName val="Graph_Data_(DO_NOT_PRINT)12"/>
      <sheetName val="Body_Sheet11"/>
      <sheetName val="1_0_Executive_Summary11"/>
      <sheetName val="CT_Thang_Mo12"/>
      <sheetName val="Customize_Your_Invoice12"/>
      <sheetName val="HVAC_BoQ12"/>
      <sheetName val="Projet,_methodes_&amp;_couts11"/>
      <sheetName val="Risques_majeurs_&amp;_Frais_Ind_11"/>
      <sheetName val="SPT_vs_PHI12"/>
      <sheetName val="CT__PL11"/>
      <sheetName val="intr_stool_brkup11"/>
      <sheetName val="Bill_No__212"/>
      <sheetName val="budget_summary_(2)11"/>
      <sheetName val="Budget_Analysis_Summary11"/>
      <sheetName val="FOL_-_Bar12"/>
      <sheetName val="Top_sheet11"/>
      <sheetName val="Tender_Summary12"/>
      <sheetName val="Insurance_Ext12"/>
      <sheetName val="2_Div_14_9"/>
      <sheetName val="SHOPLIST_xls8"/>
      <sheetName val="Bill_210"/>
      <sheetName val="Ap_A9"/>
      <sheetName val="Ra__stair5"/>
      <sheetName val="Bill_19"/>
      <sheetName val="Bill_39"/>
      <sheetName val="Bill_49"/>
      <sheetName val="Bill_59"/>
      <sheetName val="Bill_69"/>
      <sheetName val="Bill_79"/>
      <sheetName val="beam-reinft-IIInd_floor8"/>
      <sheetName val="Invoice_Summary8"/>
      <sheetName val="beam-reinft-machine_rm8"/>
      <sheetName val="PROJECT_BRIEF9"/>
      <sheetName val="C_(3)9"/>
      <sheetName val="POWER_ASSUMPTIONS8"/>
      <sheetName val="Dubai_golf8"/>
      <sheetName val="WITHOUT_C&amp;I_PROFIT_(3)7"/>
      <sheetName val="Civil_Boq7"/>
      <sheetName val="HIRED_LABOUR_CODE5"/>
      <sheetName val="PA-_Consutant_5"/>
      <sheetName val="foot-slab_reinft5"/>
      <sheetName val="BILL_COV5"/>
      <sheetName val="Activity_List7"/>
      <sheetName val="DETAILED__BOQ5"/>
      <sheetName val="M-Book_for_Conc5"/>
      <sheetName val="M-Book_for_FW5"/>
      <sheetName val="Softscape_Buildup7"/>
      <sheetName val="Mat'l_Rate7"/>
      <sheetName val="VALVE_CHAMBERS4"/>
      <sheetName val="Fire_Hydrants4"/>
      <sheetName val="B_GATE_VALVE4"/>
      <sheetName val="Sub_G1_Fire4"/>
      <sheetName val="Sub_G12_Fire4"/>
      <sheetName val="Materials_Cost(PCC)3"/>
      <sheetName val="India_F&amp;S_Template3"/>
      <sheetName val="IO_LIST3"/>
      <sheetName val="Material_3"/>
      <sheetName val="Quote_Sheet3"/>
      <sheetName val="Day_work4"/>
      <sheetName val="bill_nb2-Plumbing_&amp;_Drainag2"/>
      <sheetName val="Pl_&amp;_Dr_B2"/>
      <sheetName val="Pl_&amp;_Dr_G2"/>
      <sheetName val="Pl_&amp;_Dr_M2"/>
      <sheetName val="Pl_&amp;_Dr_12"/>
      <sheetName val="Pl_&amp;_Dr_22"/>
      <sheetName val="Pl_&amp;_Dr_32"/>
      <sheetName val="Pl_&amp;_Dr_42"/>
      <sheetName val="Pl_&amp;_Dr_52"/>
      <sheetName val="Pl_&amp;_Dr_62"/>
      <sheetName val="Pl_&amp;_Dr_72"/>
      <sheetName val="Pl_&amp;_Dr_82"/>
      <sheetName val="Pl_&amp;_Dr_R2"/>
      <sheetName val="FF_B2"/>
      <sheetName val="FF_G2"/>
      <sheetName val="FF_M2"/>
      <sheetName val="FF_12"/>
      <sheetName val="FF_2_2"/>
      <sheetName val="FF_32"/>
      <sheetName val="FF_42"/>
      <sheetName val="FF_52"/>
      <sheetName val="FF_6_2"/>
      <sheetName val="FF_72"/>
      <sheetName val="FF_82"/>
      <sheetName val="FF_R2"/>
      <sheetName val="bill_nb3-FF2"/>
      <sheetName val="HVAC_B2"/>
      <sheetName val="HVAC_G2"/>
      <sheetName val="HVAC_M2"/>
      <sheetName val="HVAC_12"/>
      <sheetName val="HVAC_22"/>
      <sheetName val="HVAC_32"/>
      <sheetName val="HVAC_42"/>
      <sheetName val="HVAC_52"/>
      <sheetName val="HVAC_62"/>
      <sheetName val="HVAC_72"/>
      <sheetName val="HVAC_82"/>
      <sheetName val="HVAC_R2"/>
      <sheetName val="bill_nb4-HVAC2"/>
      <sheetName val="SC_B2"/>
      <sheetName val="SC_G2"/>
      <sheetName val="SC_M2"/>
      <sheetName val="SC_12"/>
      <sheetName val="SC_22"/>
      <sheetName val="SC_32"/>
      <sheetName val="SC_42"/>
      <sheetName val="SC_52"/>
      <sheetName val="SC_62"/>
      <sheetName val="SC_72"/>
      <sheetName val="SC_82"/>
      <sheetName val="SC_R2"/>
      <sheetName val="AV_B2"/>
      <sheetName val="AV_G2"/>
      <sheetName val="AV_M2"/>
      <sheetName val="AV_12"/>
      <sheetName val="AV_22"/>
      <sheetName val="AV_32"/>
      <sheetName val="AV_42"/>
      <sheetName val="AV_52"/>
      <sheetName val="AV_62"/>
      <sheetName val="AV_72"/>
      <sheetName val="AV_82"/>
      <sheetName val="EL_B2"/>
      <sheetName val="EL_M2"/>
      <sheetName val="EL_12"/>
      <sheetName val="EL_22"/>
      <sheetName val="EL_32"/>
      <sheetName val="EL_42"/>
      <sheetName val="EL_52"/>
      <sheetName val="EL_62"/>
      <sheetName val="EL_72"/>
      <sheetName val="EL_82"/>
      <sheetName val="EL_R2"/>
      <sheetName val="EL_TR2"/>
      <sheetName val="8-_EL2"/>
      <sheetName val="FA_B2"/>
      <sheetName val="FA_G2"/>
      <sheetName val="FA_M2"/>
      <sheetName val="FA_12"/>
      <sheetName val="FA_22"/>
      <sheetName val="FA_32"/>
      <sheetName val="FA_42"/>
      <sheetName val="FA_52"/>
      <sheetName val="FA_62"/>
      <sheetName val="FA_72"/>
      <sheetName val="FA_82"/>
      <sheetName val="FA_R2"/>
      <sheetName val="9-_FA2"/>
      <sheetName val="CHART_OF_ACCOUNTS3"/>
      <sheetName val="E-Bill_No_6_A-O3"/>
      <sheetName val="Eq__Mobilization3"/>
      <sheetName val="Div__023"/>
      <sheetName val="Div__033"/>
      <sheetName val="Div__043"/>
      <sheetName val="Div__053"/>
      <sheetName val="Div__063"/>
      <sheetName val="Div__073"/>
      <sheetName val="Div__083"/>
      <sheetName val="Div__093"/>
      <sheetName val="Div__103"/>
      <sheetName val="Div__113"/>
      <sheetName val="Div__123"/>
      <sheetName val="Div_133"/>
      <sheetName val="EXTERNAL_WORKS3"/>
      <sheetName val="PRODUCTIVITY_RATE3"/>
      <sheetName val="U_R_A_-_MASONRY3"/>
      <sheetName val="U_R_A_-_PLASTERING3"/>
      <sheetName val="U_R_A_-_TILING3"/>
      <sheetName val="U_R_A_-_GRANITE3"/>
      <sheetName val="V_C_2_-_EARTHWORK3"/>
      <sheetName val="V_C_9_-_CERAMIC3"/>
      <sheetName val="V_C_9_-_FINISHES3"/>
      <sheetName val="BOQ_Direct_selling_cost3"/>
      <sheetName val="PointNo_52"/>
      <sheetName val="Elemental_Buildup2"/>
      <sheetName val="Working_for_RCC3"/>
      <sheetName val="B185-B-9_13"/>
      <sheetName val="B185-B-9_23"/>
      <sheetName val="B09_13"/>
      <sheetName val="w't_table2"/>
      <sheetName val="PMWeb_data3"/>
      <sheetName val="Index_List2"/>
      <sheetName val="Type_List2"/>
      <sheetName val="File_Types2"/>
      <sheetName val="Chiet_t2"/>
      <sheetName val="Staffing_and_Rates_IA2"/>
      <sheetName val="입찰내역_발주처_양식2"/>
      <sheetName val="Material_List_2"/>
      <sheetName val="SS_MH3"/>
      <sheetName val="PRECAST_lightconc-II2"/>
      <sheetName val="final_abstract2"/>
      <sheetName val="Division_25"/>
      <sheetName val="Division_42"/>
      <sheetName val="Division_52"/>
      <sheetName val="Division_62"/>
      <sheetName val="Division_72"/>
      <sheetName val="Division_82"/>
      <sheetName val="Division_92"/>
      <sheetName val="Division_102"/>
      <sheetName val="Division_122"/>
      <sheetName val="Division_142"/>
      <sheetName val="Division_212"/>
      <sheetName val="Division_222"/>
      <sheetName val="Division_232"/>
      <sheetName val="Division_262"/>
      <sheetName val="Division_272"/>
      <sheetName val="Division_282"/>
      <sheetName val="Division_312"/>
      <sheetName val="Division_322"/>
      <sheetName val="Division_332"/>
      <sheetName val="2_2)Revised_Cash_Flow2"/>
      <sheetName val="MA"/>
      <sheetName val="Rebars"/>
      <sheetName val="Common Variables"/>
      <sheetName val="Rate_analysis10"/>
      <sheetName val="Staff_Acco_"/>
      <sheetName val="TBAL9697_-group_wise__sdpl"/>
      <sheetName val="ConferenceCentre?옰ʒ䄂ʒ鵠ʐ䄂ʒ閐̐脭め_x0005__x0000_"/>
      <sheetName val="References"/>
      <sheetName val="[SHOPLIST.xls]70_x0000_,/0_x0000_s«_x0008_i_x0000_Æø_x0003_í¬"/>
      <sheetName val="[SHOPLIST.xls]70,/0s«iÆøí¬i"/>
      <sheetName val="Map"/>
      <sheetName val="train cash"/>
      <sheetName val="accom cash"/>
      <sheetName val="ConferenceCentre_x0000_옰ʒ䄂ʒ鵠ʐ䄂ʒ"/>
      <sheetName val="Geneí¬_x0008_i_x0000__x0000__x0"/>
      <sheetName val="70_x0000_,_0_x0000_s«_x0008_i_x"/>
      <sheetName val="_x0000__x0000__x0000__x0000__x0"/>
      <sheetName val="TESİSAT"/>
      <sheetName val="LIST_DO_NOT_REMOVE1"/>
      <sheetName val="Project_Cost_Breakdown"/>
      <sheetName val="B6_2_1"/>
      <sheetName val="Annex_1_Sect_3a"/>
      <sheetName val="Annex_1_Sect_3a_1"/>
      <sheetName val="Annex_1_Sect_3b"/>
      <sheetName val="Annex_1_Sect_3c"/>
      <sheetName val="HOURLY_RATES"/>
      <sheetName val="Item-_Compact"/>
      <sheetName val="E_&amp;_R"/>
      <sheetName val="CostPlan"/>
      <sheetName val="Database"/>
      <sheetName val="PTS-1"/>
      <sheetName val="Labour &amp; Plant"/>
      <sheetName val="GPL Revenu Update"/>
      <sheetName val="DO NOT TOUCH"/>
      <sheetName val="Work Type"/>
      <sheetName val="UOM"/>
      <sheetName val="Definitions"/>
      <sheetName val="Geneí¬_x0008_i??_x0014_?0."/>
      <sheetName val="70?,/0?s«_x0008_i?Æø_x0003_í¬_x0008_i?"/>
      <sheetName val="????????"/>
      <sheetName val="Geneí¬_x0008_i___x0014__0."/>
      <sheetName val="70_,_0_s«_x0008_i_Æø_x0003_í¬_x0008_i_"/>
      <sheetName val="________"/>
      <sheetName val="Ave.wtd.rates"/>
      <sheetName val="Debits as on 12.04.08"/>
      <sheetName val="PRECAST_lightconc-II3"/>
      <sheetName val="final_abstract3"/>
      <sheetName val="Materials_Cost(PCC)4"/>
      <sheetName val="India_F&amp;S_Template4"/>
      <sheetName val="IO_LIST4"/>
      <sheetName val="Material_4"/>
      <sheetName val="Quote_Sheet4"/>
      <sheetName val="PRECAST_lightconc-II4"/>
      <sheetName val="BOQ_Direct_selling_cost4"/>
      <sheetName val="final_abstract4"/>
      <sheetName val="ABS"/>
      <sheetName val="STAFFSCHED "/>
      <sheetName val="Progress"/>
      <sheetName val="R20_R30_work"/>
      <sheetName val="FORM7"/>
      <sheetName val="TRIAL BALANCE"/>
      <sheetName val="Intro"/>
      <sheetName val="Sheet7"/>
      <sheetName val="COSTING"/>
      <sheetName val="GFA_HQ_Building15"/>
      <sheetName val="GFA_Conference14"/>
      <sheetName val="BQ_External14"/>
      <sheetName val="Raw_Data13"/>
      <sheetName val="Penthouse_Apartment13"/>
      <sheetName val="StattCo_yCharges13"/>
      <sheetName val="LABOUR_HISTOGRAM14"/>
      <sheetName val="Graph_Data_(DO_NOT_PRINT)13"/>
      <sheetName val="Chiet_tinh_dz2213"/>
      <sheetName val="Chiet_tinh_dz3513"/>
      <sheetName val="@risk_rents_and_incentives13"/>
      <sheetName val="Car_park_lease13"/>
      <sheetName val="Net_rent_analysis13"/>
      <sheetName val="Poz-1_13"/>
      <sheetName val="Lab_Cum_Hist13"/>
      <sheetName val="FOL_-_Bar13"/>
      <sheetName val="budget_summary_(2)12"/>
      <sheetName val="Budget_Analysis_Summary12"/>
      <sheetName val="CT_Thang_Mo13"/>
      <sheetName val="CT__PL12"/>
      <sheetName val="LEVEL_SHEET13"/>
      <sheetName val="SPT_vs_PHI13"/>
      <sheetName val="Bill_No__213"/>
      <sheetName val="Tender_Summary13"/>
      <sheetName val="Insurance_Ext13"/>
      <sheetName val="Customize_Your_Invoice13"/>
      <sheetName val="HVAC_BoQ13"/>
      <sheetName val="Projet,_methodes_&amp;_couts12"/>
      <sheetName val="Risques_majeurs_&amp;_Frais_Ind_12"/>
      <sheetName val="Top_sheet12"/>
      <sheetName val="intr_stool_brkup12"/>
      <sheetName val="Body_Sheet12"/>
      <sheetName val="1_0_Executive_Summary12"/>
      <sheetName val="Ap_A10"/>
      <sheetName val="Bill_110"/>
      <sheetName val="Bill_211"/>
      <sheetName val="Bill_310"/>
      <sheetName val="Bill_410"/>
      <sheetName val="Bill_510"/>
      <sheetName val="Bill_610"/>
      <sheetName val="Bill_710"/>
      <sheetName val="SHOPLIST_xls9"/>
      <sheetName val="Invoice_Summary9"/>
      <sheetName val="2_Div_14_10"/>
      <sheetName val="PROJECT_BRIEF10"/>
      <sheetName val="beam-reinft-IIInd_floor9"/>
      <sheetName val="POWER_ASSUMPTIONS9"/>
      <sheetName val="Softscape_Buildup8"/>
      <sheetName val="Mat'l_Rate8"/>
      <sheetName val="Dubai_golf9"/>
      <sheetName val="beam-reinft-machine_rm9"/>
      <sheetName val="C_(3)10"/>
      <sheetName val="PA-_Consutant_6"/>
      <sheetName val="BILL_COV6"/>
      <sheetName val="Ra__stair6"/>
      <sheetName val="WITHOUT_C&amp;I_PROFIT_(3)8"/>
      <sheetName val="Civil_Boq8"/>
      <sheetName val="Activity_List8"/>
      <sheetName val="HIRED_LABOUR_CODE6"/>
      <sheetName val="foot-slab_reinft6"/>
      <sheetName val="DETAILED__BOQ6"/>
      <sheetName val="M-Book_for_Conc6"/>
      <sheetName val="M-Book_for_FW6"/>
      <sheetName val="VALVE_CHAMBERS5"/>
      <sheetName val="Fire_Hydrants5"/>
      <sheetName val="B_GATE_VALVE5"/>
      <sheetName val="Sub_G1_Fire5"/>
      <sheetName val="Sub_G12_Fire5"/>
      <sheetName val="B185-B-9_14"/>
      <sheetName val="B185-B-9_24"/>
      <sheetName val="Day_work5"/>
      <sheetName val="Div__024"/>
      <sheetName val="Div__034"/>
      <sheetName val="Div__044"/>
      <sheetName val="Div__054"/>
      <sheetName val="Div__064"/>
      <sheetName val="Div__074"/>
      <sheetName val="Div__084"/>
      <sheetName val="Div__094"/>
      <sheetName val="Div__104"/>
      <sheetName val="Div__114"/>
      <sheetName val="Div__124"/>
      <sheetName val="Div_134"/>
      <sheetName val="EXTERNAL_WORKS4"/>
      <sheetName val="PRODUCTIVITY_RATE4"/>
      <sheetName val="U_R_A_-_MASONRY4"/>
      <sheetName val="U_R_A_-_PLASTERING4"/>
      <sheetName val="U_R_A_-_TILING4"/>
      <sheetName val="U_R_A_-_GRANITE4"/>
      <sheetName val="V_C_2_-_EARTHWORK4"/>
      <sheetName val="V_C_9_-_CERAMIC4"/>
      <sheetName val="V_C_9_-_FINISHES4"/>
      <sheetName val="Working_for_RCC4"/>
      <sheetName val="Elemental_Buildup3"/>
      <sheetName val="CHART_OF_ACCOUNTS4"/>
      <sheetName val="E-Bill_No_6_A-O4"/>
      <sheetName val="PMWeb_data4"/>
      <sheetName val="SS_MH4"/>
      <sheetName val="Eq__Mobilization4"/>
      <sheetName val="w't_table3"/>
      <sheetName val="B09_14"/>
      <sheetName val="bill_nb2-Plumbing_&amp;_Drainag3"/>
      <sheetName val="Pl_&amp;_Dr_B3"/>
      <sheetName val="Pl_&amp;_Dr_G3"/>
      <sheetName val="Pl_&amp;_Dr_M3"/>
      <sheetName val="Pl_&amp;_Dr_13"/>
      <sheetName val="Pl_&amp;_Dr_23"/>
      <sheetName val="Pl_&amp;_Dr_33"/>
      <sheetName val="Pl_&amp;_Dr_43"/>
      <sheetName val="Pl_&amp;_Dr_53"/>
      <sheetName val="Pl_&amp;_Dr_63"/>
      <sheetName val="Pl_&amp;_Dr_73"/>
      <sheetName val="Pl_&amp;_Dr_83"/>
      <sheetName val="Pl_&amp;_Dr_R3"/>
      <sheetName val="FF_B3"/>
      <sheetName val="FF_G3"/>
      <sheetName val="FF_M3"/>
      <sheetName val="FF_13"/>
      <sheetName val="FF_2_3"/>
      <sheetName val="FF_33"/>
      <sheetName val="FF_43"/>
      <sheetName val="FF_53"/>
      <sheetName val="FF_6_3"/>
      <sheetName val="FF_73"/>
      <sheetName val="FF_83"/>
      <sheetName val="FF_R3"/>
      <sheetName val="bill_nb3-FF3"/>
      <sheetName val="HVAC_B3"/>
      <sheetName val="HVAC_G3"/>
      <sheetName val="HVAC_M3"/>
      <sheetName val="HVAC_13"/>
      <sheetName val="HVAC_23"/>
      <sheetName val="HVAC_33"/>
      <sheetName val="HVAC_43"/>
      <sheetName val="HVAC_53"/>
      <sheetName val="HVAC_63"/>
      <sheetName val="HVAC_73"/>
      <sheetName val="HVAC_83"/>
      <sheetName val="HVAC_R3"/>
      <sheetName val="bill_nb4-HVAC3"/>
      <sheetName val="SC_B3"/>
      <sheetName val="SC_G3"/>
      <sheetName val="SC_M3"/>
      <sheetName val="SC_13"/>
      <sheetName val="SC_23"/>
      <sheetName val="SC_33"/>
      <sheetName val="SC_43"/>
      <sheetName val="SC_53"/>
      <sheetName val="SC_63"/>
      <sheetName val="SC_73"/>
      <sheetName val="SC_83"/>
      <sheetName val="SC_R3"/>
      <sheetName val="AV_B3"/>
      <sheetName val="AV_G3"/>
      <sheetName val="AV_M3"/>
      <sheetName val="AV_13"/>
      <sheetName val="AV_23"/>
      <sheetName val="AV_33"/>
      <sheetName val="AV_43"/>
      <sheetName val="AV_53"/>
      <sheetName val="AV_63"/>
      <sheetName val="AV_73"/>
      <sheetName val="AV_83"/>
      <sheetName val="EL_B3"/>
      <sheetName val="EL_M3"/>
      <sheetName val="EL_13"/>
      <sheetName val="EL_23"/>
      <sheetName val="EL_33"/>
      <sheetName val="EL_43"/>
      <sheetName val="EL_53"/>
      <sheetName val="EL_63"/>
      <sheetName val="EL_73"/>
      <sheetName val="EL_83"/>
      <sheetName val="EL_R3"/>
      <sheetName val="EL_TR3"/>
      <sheetName val="8-_EL3"/>
      <sheetName val="FA_B3"/>
      <sheetName val="FA_G3"/>
      <sheetName val="FA_M3"/>
      <sheetName val="FA_13"/>
      <sheetName val="FA_23"/>
      <sheetName val="FA_33"/>
      <sheetName val="FA_43"/>
      <sheetName val="FA_53"/>
      <sheetName val="FA_63"/>
      <sheetName val="FA_73"/>
      <sheetName val="FA_83"/>
      <sheetName val="FA_R3"/>
      <sheetName val="9-_FA3"/>
      <sheetName val="PointNo_53"/>
      <sheetName val="Index_List3"/>
      <sheetName val="Type_List3"/>
      <sheetName val="File_Types3"/>
      <sheetName val="Division_29"/>
      <sheetName val="Division_43"/>
      <sheetName val="Division_53"/>
      <sheetName val="Division_63"/>
      <sheetName val="Division_73"/>
      <sheetName val="Division_83"/>
      <sheetName val="Division_93"/>
      <sheetName val="Division_103"/>
      <sheetName val="Division_123"/>
      <sheetName val="Division_143"/>
      <sheetName val="Division_213"/>
      <sheetName val="Division_223"/>
      <sheetName val="Division_233"/>
      <sheetName val="Division_263"/>
      <sheetName val="Division_273"/>
      <sheetName val="Division_283"/>
      <sheetName val="Division_313"/>
      <sheetName val="Division_323"/>
      <sheetName val="Division_333"/>
      <sheetName val="2_2)Revised_Cash_Flow3"/>
      <sheetName val="Material_List_3"/>
      <sheetName val="Employee_List1"/>
      <sheetName val="입찰내역_발주처_양식3"/>
      <sheetName val="Chiet_t3"/>
      <sheetName val="Staffing_and_Rates_IA3"/>
      <sheetName val="Summary_of_Work1"/>
      <sheetName val="/VWVU))tÏØ0__3"/>
      <sheetName val="Рабочий_лист"/>
      <sheetName val="PT_141-_Site_A_Landscape"/>
      <sheetName val="Geneí¬_i_0_"/>
      <sheetName val="70,/0s«_iÆø_í¬_i"/>
      <sheetName val="d-safe_DELUXE"/>
      <sheetName val="Rate_summary"/>
      <sheetName val="SITE_WORK"/>
      <sheetName val="RAB_AR&amp;STR"/>
      <sheetName val="Back_up"/>
      <sheetName val="INDIGINEOUS_ITEMS_"/>
      <sheetName val="Mall_waterproofing"/>
      <sheetName val="MSCP_waterproofing"/>
      <sheetName val="Duct_Accesories"/>
      <sheetName val="????_???_??"/>
      <sheetName val="Geneí¬i???0_"/>
      <sheetName val="70?,/0?s«i?Æøí¬i?"/>
      <sheetName val="train_cash"/>
      <sheetName val="accom_cash"/>
      <sheetName val="Geneí¬i_x0"/>
      <sheetName val="70,_0s«i_x"/>
      <sheetName val="_x0"/>
      <sheetName val="[SHOPLIST.xls]70_x0000_,/0_x0000_s« i_x0000_Æø í¬"/>
      <sheetName val="Selections"/>
      <sheetName val="Resumo Empreitadas"/>
      <sheetName val="Geneí¬ i"/>
      <sheetName val="MEP"/>
      <sheetName val="IRR"/>
      <sheetName val="Coding"/>
      <sheetName val="1-G1"/>
      <sheetName val="Materials_Cost(PCC)5"/>
      <sheetName val="India_F&amp;S_Template5"/>
      <sheetName val="IO_LIST5"/>
      <sheetName val="Material_5"/>
      <sheetName val="Quote_Sheet5"/>
      <sheetName val="BOQ_Direct_selling_cost5"/>
      <sheetName val="PRECAST_lightconc-II5"/>
      <sheetName val="final_abstract5"/>
      <sheetName val="E_&amp;_R1"/>
      <sheetName val="Labour_&amp;_Plant"/>
      <sheetName val="TRIAL_BALANCE"/>
      <sheetName val="Ave_wtd_rates"/>
      <sheetName val="Debits_as_on_12_04_08"/>
      <sheetName val="STAFFSCHED_"/>
      <sheetName val="[SHOPLIST_xls][SHOPLIST_xls]70"/>
      <sheetName val="[SHOPLIST_xls][SHOPLIST_xls]70,"/>
      <sheetName val="steel total"/>
      <sheetName val="ELE BOQ"/>
      <sheetName val="Source"/>
      <sheetName val="Lookup"/>
      <sheetName val="PE"/>
      <sheetName val="LIST_DO_NOT_REMOVE2"/>
      <sheetName val="B6_2_2"/>
      <sheetName val="Staff_Acco_1"/>
      <sheetName val="TBAL9697_-group_wise__sdpl1"/>
      <sheetName val="Item-_Compact1"/>
      <sheetName val="Project_Cost_Breakdown1"/>
      <sheetName val="Annex_1_Sect_3a1"/>
      <sheetName val="Annex_1_Sect_3a_11"/>
      <sheetName val="Annex_1_Sect_3b1"/>
      <sheetName val="Annex_1_Sect_3c1"/>
      <sheetName val="HOURLY_RATES1"/>
      <sheetName val="analysis"/>
      <sheetName val="calculation_LC"/>
      <sheetName val="Internet"/>
      <sheetName val="ConferenceCentre_x005f_x005f_x005f_x0000_옰ʒ"/>
      <sheetName val="Geneí¬_x005f_x005f_x005f_x0008_i_x005f_x005f_x000"/>
      <sheetName val="70_x005f_x005f_x005f_x0000_,_0_x005f_x005f_x005f_x0000_"/>
      <sheetName val="Geneí¬_x005f_x005f_x005f_x0008_i"/>
      <sheetName val="ConferenceCentre_x005f_x005f_x005f_x005f_x0"/>
      <sheetName val="Geneí¬_x005f_x005f_x005f_x005f_x005f_x005f_x005f_x0008_"/>
      <sheetName val="70_x005f_x005f_x005f_x005f_x005f_x005f_x005f_x0000_,_0_"/>
      <sheetName val="PROJECT BRIEF(EX.NEW)"/>
      <sheetName val="INDEX"/>
      <sheetName val="PPA Summary"/>
      <sheetName val="Interior"/>
      <sheetName val="Risk Breakdown Structure"/>
      <sheetName val="Header"/>
      <sheetName val="instructions"/>
      <sheetName val="Home"/>
      <sheetName val="Steel"/>
      <sheetName val="FORM5"/>
      <sheetName val="Z- GENERAL PRICE SUMMARY"/>
      <sheetName val="[SHOPLIST_xls]70,/0s«iÆøí¬"/>
      <sheetName val="[SHOPLIST_xls]70,/0s«iÆøí¬i"/>
      <sheetName val="Z-_GENERAL_PRICE_SUMMARY"/>
      <sheetName val="Cashflow projection"/>
      <sheetName val="superseded"/>
      <sheetName val="Confidential"/>
      <sheetName val="Risk_Breakdown_Structure"/>
      <sheetName val="Equipment Rates"/>
      <sheetName val="Final"/>
      <sheetName val="Materials "/>
      <sheetName val="Labour"/>
      <sheetName val="MAchinery(R1)"/>
      <sheetName val="[SHOPLIST.xls]/VW_x0000_VU_x0000_)_x0000__x0000__x0000_)_x0000__x0000__x0000_"/>
      <sheetName val="[SHOPLIST.xls][SHOPLIST.xls][SH"/>
      <sheetName val="CSC"/>
      <sheetName val="금융비용"/>
      <sheetName val="dv_info"/>
      <sheetName val="Floor Box "/>
      <sheetName val="PB"/>
      <sheetName val="SubS2"/>
      <sheetName val="LMP"/>
      <sheetName val="PC"/>
      <sheetName val="VALVE_CHAMBERS6"/>
      <sheetName val="Fire_Hydrants6"/>
      <sheetName val="B_GATE_VALVE6"/>
      <sheetName val="Sub_G1_Fire6"/>
      <sheetName val="Sub_G12_Fire6"/>
      <sheetName val="DETAILED__BOQ7"/>
      <sheetName val="M-Book_for_Conc7"/>
      <sheetName val="M-Book_for_FW7"/>
      <sheetName val="PA-_Consutant_7"/>
      <sheetName val="HIRED_LABOUR_CODE7"/>
      <sheetName val="foot-slab_reinft7"/>
      <sheetName val="bill_nb2-Plumbing_&amp;_Drainag4"/>
      <sheetName val="Pl_&amp;_Dr_B4"/>
      <sheetName val="Pl_&amp;_Dr_G4"/>
      <sheetName val="Pl_&amp;_Dr_M4"/>
      <sheetName val="Pl_&amp;_Dr_14"/>
      <sheetName val="Pl_&amp;_Dr_24"/>
      <sheetName val="Pl_&amp;_Dr_34"/>
      <sheetName val="Pl_&amp;_Dr_44"/>
      <sheetName val="Pl_&amp;_Dr_54"/>
      <sheetName val="Pl_&amp;_Dr_64"/>
      <sheetName val="Pl_&amp;_Dr_74"/>
      <sheetName val="Pl_&amp;_Dr_84"/>
      <sheetName val="Pl_&amp;_Dr_R4"/>
      <sheetName val="FF_B4"/>
      <sheetName val="FF_G4"/>
      <sheetName val="FF_M4"/>
      <sheetName val="FF_14"/>
      <sheetName val="FF_2_4"/>
      <sheetName val="FF_34"/>
      <sheetName val="FF_44"/>
      <sheetName val="FF_54"/>
      <sheetName val="FF_6_4"/>
      <sheetName val="FF_74"/>
      <sheetName val="FF_84"/>
      <sheetName val="FF_R4"/>
      <sheetName val="bill_nb3-FF4"/>
      <sheetName val="HVAC_B4"/>
      <sheetName val="HVAC_G4"/>
      <sheetName val="HVAC_M4"/>
      <sheetName val="HVAC_14"/>
      <sheetName val="HVAC_24"/>
      <sheetName val="HVAC_34"/>
      <sheetName val="HVAC_44"/>
      <sheetName val="HVAC_54"/>
      <sheetName val="HVAC_64"/>
      <sheetName val="HVAC_74"/>
      <sheetName val="HVAC_84"/>
      <sheetName val="HVAC_R4"/>
      <sheetName val="bill_nb4-HVAC4"/>
      <sheetName val="SC_B4"/>
      <sheetName val="SC_G4"/>
      <sheetName val="SC_M4"/>
      <sheetName val="SC_14"/>
      <sheetName val="SC_24"/>
      <sheetName val="SC_34"/>
      <sheetName val="SC_44"/>
      <sheetName val="SC_54"/>
      <sheetName val="SC_64"/>
      <sheetName val="SC_74"/>
      <sheetName val="SC_84"/>
      <sheetName val="SC_R4"/>
      <sheetName val="AV_B4"/>
      <sheetName val="AV_G4"/>
      <sheetName val="AV_M4"/>
      <sheetName val="AV_14"/>
      <sheetName val="AV_24"/>
      <sheetName val="AV_34"/>
      <sheetName val="AV_44"/>
      <sheetName val="AV_54"/>
      <sheetName val="AV_64"/>
      <sheetName val="AV_74"/>
      <sheetName val="AV_84"/>
      <sheetName val="EL_B4"/>
      <sheetName val="EL_M4"/>
      <sheetName val="EL_14"/>
      <sheetName val="EL_24"/>
      <sheetName val="EL_34"/>
      <sheetName val="EL_44"/>
      <sheetName val="EL_54"/>
      <sheetName val="EL_64"/>
      <sheetName val="EL_74"/>
      <sheetName val="EL_84"/>
      <sheetName val="EL_R4"/>
      <sheetName val="EL_TR4"/>
      <sheetName val="8-_EL4"/>
      <sheetName val="FA_B4"/>
      <sheetName val="FA_G4"/>
      <sheetName val="FA_M4"/>
      <sheetName val="FA_14"/>
      <sheetName val="FA_24"/>
      <sheetName val="FA_34"/>
      <sheetName val="FA_44"/>
      <sheetName val="FA_54"/>
      <sheetName val="FA_64"/>
      <sheetName val="FA_74"/>
      <sheetName val="FA_84"/>
      <sheetName val="FA_R4"/>
      <sheetName val="9-_FA4"/>
      <sheetName val="Div__025"/>
      <sheetName val="Div__035"/>
      <sheetName val="Div__045"/>
      <sheetName val="Div__055"/>
      <sheetName val="Div__065"/>
      <sheetName val="Div__075"/>
      <sheetName val="Div__085"/>
      <sheetName val="Div__095"/>
      <sheetName val="Div__105"/>
      <sheetName val="Div__115"/>
      <sheetName val="Div__125"/>
      <sheetName val="Div_135"/>
      <sheetName val="EXTERNAL_WORKS5"/>
      <sheetName val="PRODUCTIVITY_RATE5"/>
      <sheetName val="U_R_A_-_MASONRY5"/>
      <sheetName val="U_R_A_-_PLASTERING5"/>
      <sheetName val="U_R_A_-_TILING5"/>
      <sheetName val="U_R_A_-_GRANITE5"/>
      <sheetName val="V_C_2_-_EARTHWORK5"/>
      <sheetName val="V_C_9_-_CERAMIC5"/>
      <sheetName val="V_C_9_-_FINISHES5"/>
      <sheetName val="w't_table4"/>
      <sheetName val="Elemental_Buildup4"/>
      <sheetName val="PointNo_54"/>
      <sheetName val="LIST_DO_NOT_REMOVE3"/>
      <sheetName val="Summary_of_Work2"/>
      <sheetName val="Employee_List2"/>
      <sheetName val="B6_2_3"/>
      <sheetName val="Staff_Acco_2"/>
      <sheetName val="TBAL9697_-group_wise__sdpl2"/>
      <sheetName val="Item-_Compact2"/>
      <sheetName val="E_&amp;_R2"/>
      <sheetName val="Project_Cost_Breakdown2"/>
      <sheetName val="Рабочий_лист1"/>
      <sheetName val="Annex_1_Sect_3a2"/>
      <sheetName val="Annex_1_Sect_3a_12"/>
      <sheetName val="Annex_1_Sect_3b2"/>
      <sheetName val="Annex_1_Sect_3c2"/>
      <sheetName val="HOURLY_RATES2"/>
      <sheetName val="RAB_AR&amp;STR1"/>
      <sheetName val="SITE_WORK1"/>
      <sheetName val="Rate_summary1"/>
      <sheetName val="Payment"/>
      <sheetName val="Input"/>
      <sheetName val="Auswahl"/>
      <sheetName val="Areas_with_SF"/>
      <sheetName val="Area Breakdown PER LEVEL_LINK"/>
      <sheetName val="70,"/>
      <sheetName val="ConferenceCentre?옰ʒ䄂ʒ鵠ʐ䄂ʒ閐̐脭め_x0005_"/>
      <sheetName val="[SHOPLIST.xls]70"/>
      <sheetName val="[SHOPLIST.xls]70,"/>
      <sheetName val="Base BM-rebar"/>
      <sheetName val="opstat"/>
      <sheetName val="costs"/>
      <sheetName val="Lagerhalle"/>
      <sheetName val="Basisdaten"/>
      <sheetName val="CF Input"/>
      <sheetName val="Certificates"/>
      <sheetName val="DATA INPUT"/>
      <sheetName val="Vordruck-Nr. 7.1.3_D"/>
      <sheetName val="Ersatzteile"/>
      <sheetName val="A"/>
      <sheetName val="C"/>
      <sheetName val="D"/>
      <sheetName val="E"/>
      <sheetName val="G"/>
      <sheetName val="H"/>
      <sheetName val="I"/>
      <sheetName val="K"/>
      <sheetName val="L"/>
      <sheetName val="M"/>
      <sheetName val="N"/>
      <sheetName val="O"/>
      <sheetName val="T"/>
      <sheetName val="U"/>
      <sheetName val="M&amp;A D"/>
      <sheetName val="M&amp;A E"/>
      <sheetName val="M&amp;A G"/>
      <sheetName val="Summ"/>
      <sheetName val="AREA OF APPLICATION"/>
      <sheetName val="[SHOPLIST.xls][SHOPLIST.xls]70_"/>
      <sheetName val="E H - H. W.P."/>
      <sheetName val="E. H. Treatment for pile cap"/>
      <sheetName val="Projects"/>
      <sheetName val="Site Dev BOQ"/>
      <sheetName val="[SHOPLIST.xls]/VW"/>
      <sheetName val="[SHOPLIST.xls]/VWVU))tÏØ0  "/>
      <sheetName val="[SHOPLIST.xls]/VWVU))tÏØ0__"/>
      <sheetName val="SRC-B3U2"/>
      <sheetName val="A1-Continuous"/>
      <sheetName val="Hic_150EOffice"/>
      <sheetName val="Mix Design"/>
      <sheetName val="std-rates"/>
      <sheetName val="% prog figs -u5 and total"/>
      <sheetName val="rc01"/>
      <sheetName val="ConferenceCentre_x005f_x0000_옰ʒ"/>
      <sheetName val="70_x005f_x0000_,_0_x005f_x0000_"/>
      <sheetName val="Gra¦_x0004_)_x0000__x0000__x0"/>
      <sheetName val="_VW_x0000_VU_x0000_)_x0000__x"/>
      <sheetName val="_VW"/>
      <sheetName val="_VWVU))tÏØ0  "/>
      <sheetName val="_VWVU))tÏØ0__"/>
      <sheetName val="__-BLDG"/>
      <sheetName val="_x005f_x0000__x005f_x0000__x005"/>
      <sheetName val="Geneí¬_x005f_x0008_i_x000"/>
      <sheetName val="Service Type"/>
      <sheetName val="Contract Division"/>
      <sheetName val="SubContract Type"/>
      <sheetName val="做法表"/>
      <sheetName val="_SHOPLIST.xls_70"/>
      <sheetName val="_SHOPLIST.xls_70,_0s«iÆøí¬i"/>
      <sheetName val="Results"/>
      <sheetName val="Architect"/>
      <sheetName val="Geneí¬i___0_"/>
      <sheetName val="70_,_0_s«i_Æøí¬i_"/>
      <sheetName val="Common_Variables"/>
      <sheetName val="GPL_Revenu_Update"/>
      <sheetName val="DO_NOT_TOUCH"/>
      <sheetName val="Work_Type"/>
      <sheetName val="ConferenceCentre?옰ʒ䄂ʒ鵠ʐ䄂ʒ閐̐脭め"/>
      <sheetName val="PROJECT_BRIEF(EX_NEW)"/>
      <sheetName val="PNTEXT"/>
      <sheetName val="GFA_HQ_Building16"/>
      <sheetName val="GFA_Conference15"/>
      <sheetName val="BQ_External15"/>
      <sheetName val="StattCo_yCharges14"/>
      <sheetName val="Graph_Data_(DO_NOT_PRINT)14"/>
      <sheetName val="Penthouse_Apartment14"/>
      <sheetName val="Chiet_tinh_dz2214"/>
      <sheetName val="Chiet_tinh_dz3514"/>
      <sheetName val="@risk_rents_and_incentives14"/>
      <sheetName val="Car_park_lease14"/>
      <sheetName val="Net_rent_analysis14"/>
      <sheetName val="Poz-1_14"/>
      <sheetName val="Lab_Cum_Hist14"/>
      <sheetName val="Raw_Data14"/>
      <sheetName val="LABOUR_HISTOGRAM15"/>
      <sheetName val="Bill_No__214"/>
      <sheetName val="FOL_-_Bar14"/>
      <sheetName val="CT_Thang_Mo14"/>
      <sheetName val="LEVEL_SHEET14"/>
      <sheetName val="SPT_vs_PHI14"/>
      <sheetName val="budget_summary_(2)13"/>
      <sheetName val="Budget_Analysis_Summary13"/>
      <sheetName val="Projet,_methodes_&amp;_couts13"/>
      <sheetName val="Risques_majeurs_&amp;_Frais_Ind_13"/>
      <sheetName val="Customize_Your_Invoice14"/>
      <sheetName val="HVAC_BoQ14"/>
      <sheetName val="CT__PL13"/>
      <sheetName val="Tender_Summary14"/>
      <sheetName val="Insurance_Ext14"/>
      <sheetName val="Top_sheet13"/>
      <sheetName val="intr_stool_brkup13"/>
      <sheetName val="Body_Sheet13"/>
      <sheetName val="1_0_Executive_Summary13"/>
      <sheetName val="Bill_212"/>
      <sheetName val="Ap_A11"/>
      <sheetName val="SHOPLIST_xls10"/>
      <sheetName val="Invoice_Summary10"/>
      <sheetName val="Bill_111"/>
      <sheetName val="Bill_311"/>
      <sheetName val="Bill_411"/>
      <sheetName val="Bill_511"/>
      <sheetName val="Bill_611"/>
      <sheetName val="Bill_711"/>
      <sheetName val="POWER_ASSUMPTIONS10"/>
      <sheetName val="PROJECT_BRIEF11"/>
      <sheetName val="beam-reinft-IIInd_floor10"/>
      <sheetName val="C_(3)11"/>
      <sheetName val="2_Div_14_11"/>
      <sheetName val="Dubai_golf10"/>
      <sheetName val="Activity_List9"/>
      <sheetName val="beam-reinft-machine_rm10"/>
      <sheetName val="Civil_Boq9"/>
      <sheetName val="Softscape_Buildup9"/>
      <sheetName val="Mat'l_Rate9"/>
      <sheetName val="WITHOUT_C&amp;I_PROFIT_(3)9"/>
      <sheetName val="BILL_COV7"/>
      <sheetName val="Ra__stair7"/>
      <sheetName val="Materials_Cost(PCC)6"/>
      <sheetName val="India_F&amp;S_Template6"/>
      <sheetName val="IO_LIST6"/>
      <sheetName val="Material_6"/>
      <sheetName val="Quote_Sheet6"/>
      <sheetName val="Day_work6"/>
      <sheetName val="CHART_OF_ACCOUNTS5"/>
      <sheetName val="E-Bill_No_6_A-O5"/>
      <sheetName val="B185-B-9_15"/>
      <sheetName val="B185-B-9_25"/>
      <sheetName val="B09_15"/>
      <sheetName val="BOQ_Direct_selling_cost6"/>
      <sheetName val="PMWeb_data5"/>
      <sheetName val="SS_MH5"/>
      <sheetName val="Eq__Mobilization5"/>
      <sheetName val="Working_for_RCC5"/>
      <sheetName val="2_2)Revised_Cash_Flow4"/>
      <sheetName val="Division_210"/>
      <sheetName val="Division_44"/>
      <sheetName val="Division_54"/>
      <sheetName val="Division_64"/>
      <sheetName val="Division_74"/>
      <sheetName val="Division_84"/>
      <sheetName val="Division_94"/>
      <sheetName val="Division_104"/>
      <sheetName val="Division_124"/>
      <sheetName val="Division_144"/>
      <sheetName val="Division_214"/>
      <sheetName val="Division_224"/>
      <sheetName val="Division_234"/>
      <sheetName val="Division_264"/>
      <sheetName val="Division_274"/>
      <sheetName val="Division_284"/>
      <sheetName val="Division_314"/>
      <sheetName val="Division_324"/>
      <sheetName val="Division_334"/>
      <sheetName val="입찰내역_발주처_양식4"/>
      <sheetName val="Material_List_4"/>
      <sheetName val="/VWVU))tÏØ0__4"/>
      <sheetName val="Index_List4"/>
      <sheetName val="Type_List4"/>
      <sheetName val="File_Types4"/>
      <sheetName val="Chiet_t4"/>
      <sheetName val="Staffing_and_Rates_IA4"/>
      <sheetName val="PRECAST_lightconc-II6"/>
      <sheetName val="final_abstract6"/>
      <sheetName val="d-safe_DELUXE1"/>
      <sheetName val="Back_up1"/>
      <sheetName val="PT_141-_Site_A_Landscape1"/>
      <sheetName val="INDIGINEOUS_ITEMS_1"/>
      <sheetName val="train_cash1"/>
      <sheetName val="accom_cash1"/>
      <sheetName val="Duct_Accesories1"/>
      <sheetName val="Mall_waterproofing1"/>
      <sheetName val="MSCP_waterproofing1"/>
      <sheetName val="????_???_??1"/>
      <sheetName val="Common_Variables1"/>
      <sheetName val="[SHOPLIST_xls]70,/0s«iÆøí¬i1"/>
      <sheetName val="GPL_Revenu_Update1"/>
      <sheetName val="DO_NOT_TOUCH1"/>
      <sheetName val="Work_Type1"/>
      <sheetName val="Labour_&amp;_Plant1"/>
      <sheetName val="Ave_wtd_rates1"/>
      <sheetName val="Debits_as_on_12_04_081"/>
      <sheetName val="STAFFSCHED_1"/>
      <sheetName val="TRIAL_BALANCE1"/>
      <sheetName val="[SHOPLIST_xls][SHOPLIST_xls]701"/>
      <sheetName val="PROJECT_BRIEF(EX_NEW)1"/>
      <sheetName val="[SHOPLIST_xls]70,/0s«_iÆø_í¬"/>
      <sheetName val="AREA_OF_APPLICATION"/>
      <sheetName val="ￒlￒmￒnￒaￒSￒmￒaￒy"/>
      <sheetName val="mw"/>
      <sheetName val="GFA_HQ_Building17"/>
      <sheetName val="GFA_Conference16"/>
      <sheetName val="BQ_External16"/>
      <sheetName val="Graph_Data_(DO_NOT_PRINT)15"/>
      <sheetName val="StattCo_yCharges15"/>
      <sheetName val="Penthouse_Apartment15"/>
      <sheetName val="LABOUR_HISTOGRAM16"/>
      <sheetName val="Chiet_tinh_dz2215"/>
      <sheetName val="Chiet_tinh_dz3515"/>
      <sheetName val="@risk_rents_and_incentives15"/>
      <sheetName val="Car_park_lease15"/>
      <sheetName val="Net_rent_analysis15"/>
      <sheetName val="Poz-1_15"/>
      <sheetName val="Lab_Cum_Hist15"/>
      <sheetName val="Raw_Data15"/>
      <sheetName val="Bill_No__215"/>
      <sheetName val="CT_Thang_Mo15"/>
      <sheetName val="budget_summary_(2)14"/>
      <sheetName val="Budget_Analysis_Summary14"/>
      <sheetName val="LEVEL_SHEET15"/>
      <sheetName val="SPT_vs_PHI15"/>
      <sheetName val="CT__PL14"/>
      <sheetName val="Projet,_methodes_&amp;_couts14"/>
      <sheetName val="Risques_majeurs_&amp;_Frais_Ind_14"/>
      <sheetName val="FOL_-_Bar15"/>
      <sheetName val="intr_stool_brkup14"/>
      <sheetName val="Tender_Summary15"/>
      <sheetName val="Insurance_Ext15"/>
      <sheetName val="Customize_Your_Invoice15"/>
      <sheetName val="HVAC_BoQ15"/>
      <sheetName val="Body_Sheet14"/>
      <sheetName val="1_0_Executive_Summary14"/>
      <sheetName val="Top_sheet14"/>
      <sheetName val="Ap_A12"/>
      <sheetName val="SHOPLIST_xls11"/>
      <sheetName val="Bill_213"/>
      <sheetName val="2_Div_14_12"/>
      <sheetName val="beam-reinft-IIInd_floor11"/>
      <sheetName val="beam-reinft-machine_rm11"/>
      <sheetName val="Bill_112"/>
      <sheetName val="Bill_312"/>
      <sheetName val="Bill_412"/>
      <sheetName val="Bill_512"/>
      <sheetName val="Bill_612"/>
      <sheetName val="Bill_712"/>
      <sheetName val="POWER_ASSUMPTIONS11"/>
      <sheetName val="Invoice_Summary11"/>
      <sheetName val="PROJECT_BRIEF12"/>
      <sheetName val="Civil_Boq10"/>
      <sheetName val="C_(3)12"/>
      <sheetName val="Dubai_golf11"/>
      <sheetName val="WITHOUT_C&amp;I_PROFIT_(3)10"/>
      <sheetName val="HIRED_LABOUR_CODE8"/>
      <sheetName val="PA-_Consutant_8"/>
      <sheetName val="foot-slab_reinft8"/>
      <sheetName val="Softscape_Buildup10"/>
      <sheetName val="Mat'l_Rate10"/>
      <sheetName val="VALVE_CHAMBERS7"/>
      <sheetName val="Fire_Hydrants7"/>
      <sheetName val="B_GATE_VALVE7"/>
      <sheetName val="Sub_G1_Fire7"/>
      <sheetName val="Sub_G12_Fire7"/>
      <sheetName val="Activity_List10"/>
      <sheetName val="BILL_COV8"/>
      <sheetName val="Ra__stair8"/>
      <sheetName val="DETAILED__BOQ8"/>
      <sheetName val="M-Book_for_Conc8"/>
      <sheetName val="M-Book_for_FW8"/>
      <sheetName val="Materials_Cost(PCC)7"/>
      <sheetName val="India_F&amp;S_Template7"/>
      <sheetName val="IO_LIST7"/>
      <sheetName val="Material_7"/>
      <sheetName val="Quote_Sheet7"/>
      <sheetName val="Day_work7"/>
      <sheetName val="Working_for_RCC6"/>
      <sheetName val="Div__026"/>
      <sheetName val="Div__036"/>
      <sheetName val="Div__046"/>
      <sheetName val="Div__056"/>
      <sheetName val="Div__066"/>
      <sheetName val="Div__076"/>
      <sheetName val="Div__086"/>
      <sheetName val="Div__096"/>
      <sheetName val="Div__106"/>
      <sheetName val="Div__116"/>
      <sheetName val="Div__126"/>
      <sheetName val="Div_136"/>
      <sheetName val="EXTERNAL_WORKS6"/>
      <sheetName val="PRODUCTIVITY_RATE6"/>
      <sheetName val="U_R_A_-_MASONRY6"/>
      <sheetName val="U_R_A_-_PLASTERING6"/>
      <sheetName val="U_R_A_-_TILING6"/>
      <sheetName val="U_R_A_-_GRANITE6"/>
      <sheetName val="V_C_2_-_EARTHWORK6"/>
      <sheetName val="V_C_9_-_CERAMIC6"/>
      <sheetName val="V_C_9_-_FINISHES6"/>
      <sheetName val="Eq__Mobilization6"/>
      <sheetName val="w't_table5"/>
      <sheetName val="B185-B-9_16"/>
      <sheetName val="B185-B-9_26"/>
      <sheetName val="CHART_OF_ACCOUNTS6"/>
      <sheetName val="BOQ_Direct_selling_cost7"/>
      <sheetName val="Elemental_Buildup5"/>
      <sheetName val="PointNo_55"/>
      <sheetName val="Index_List5"/>
      <sheetName val="Type_List5"/>
      <sheetName val="File_Types5"/>
      <sheetName val="E-Bill_No_6_A-O6"/>
      <sheetName val="PMWeb_data6"/>
      <sheetName val="SS_MH6"/>
      <sheetName val="Material_List_5"/>
      <sheetName val="2_2)Revised_Cash_Flow5"/>
      <sheetName val="bill_nb2-Plumbing_&amp;_Drainag5"/>
      <sheetName val="Pl_&amp;_Dr_B5"/>
      <sheetName val="Pl_&amp;_Dr_G5"/>
      <sheetName val="Pl_&amp;_Dr_M5"/>
      <sheetName val="Pl_&amp;_Dr_15"/>
      <sheetName val="Pl_&amp;_Dr_25"/>
      <sheetName val="Pl_&amp;_Dr_35"/>
      <sheetName val="Pl_&amp;_Dr_45"/>
      <sheetName val="Pl_&amp;_Dr_55"/>
      <sheetName val="Pl_&amp;_Dr_65"/>
      <sheetName val="Pl_&amp;_Dr_75"/>
      <sheetName val="Pl_&amp;_Dr_85"/>
      <sheetName val="Pl_&amp;_Dr_R5"/>
      <sheetName val="FF_B5"/>
      <sheetName val="FF_G5"/>
      <sheetName val="FF_M5"/>
      <sheetName val="FF_15"/>
      <sheetName val="FF_2_5"/>
      <sheetName val="FF_35"/>
      <sheetName val="FF_45"/>
      <sheetName val="FF_55"/>
      <sheetName val="FF_6_5"/>
      <sheetName val="FF_75"/>
      <sheetName val="FF_85"/>
      <sheetName val="FF_R5"/>
      <sheetName val="bill_nb3-FF5"/>
      <sheetName val="HVAC_B5"/>
      <sheetName val="HVAC_G5"/>
      <sheetName val="HVAC_M5"/>
      <sheetName val="HVAC_15"/>
      <sheetName val="HVAC_25"/>
      <sheetName val="HVAC_35"/>
      <sheetName val="HVAC_45"/>
      <sheetName val="HVAC_55"/>
      <sheetName val="HVAC_65"/>
      <sheetName val="HVAC_75"/>
      <sheetName val="HVAC_85"/>
      <sheetName val="HVAC_R5"/>
      <sheetName val="bill_nb4-HVAC5"/>
      <sheetName val="SC_B5"/>
      <sheetName val="SC_G5"/>
      <sheetName val="SC_M5"/>
      <sheetName val="SC_15"/>
      <sheetName val="SC_25"/>
      <sheetName val="SC_35"/>
      <sheetName val="SC_45"/>
      <sheetName val="SC_55"/>
      <sheetName val="SC_65"/>
      <sheetName val="SC_75"/>
      <sheetName val="SC_85"/>
      <sheetName val="SC_R5"/>
      <sheetName val="AV_B5"/>
      <sheetName val="AV_G5"/>
      <sheetName val="AV_M5"/>
      <sheetName val="AV_15"/>
      <sheetName val="AV_25"/>
      <sheetName val="AV_35"/>
      <sheetName val="AV_45"/>
      <sheetName val="AV_55"/>
      <sheetName val="AV_65"/>
      <sheetName val="AV_75"/>
      <sheetName val="AV_85"/>
      <sheetName val="EL_B5"/>
      <sheetName val="EL_M5"/>
      <sheetName val="EL_15"/>
      <sheetName val="EL_25"/>
      <sheetName val="EL_35"/>
      <sheetName val="EL_45"/>
      <sheetName val="EL_55"/>
      <sheetName val="EL_65"/>
      <sheetName val="EL_75"/>
      <sheetName val="EL_85"/>
      <sheetName val="EL_R5"/>
      <sheetName val="EL_TR5"/>
      <sheetName val="8-_EL5"/>
      <sheetName val="FA_B5"/>
      <sheetName val="FA_G5"/>
      <sheetName val="FA_M5"/>
      <sheetName val="FA_15"/>
      <sheetName val="FA_25"/>
      <sheetName val="FA_35"/>
      <sheetName val="FA_45"/>
      <sheetName val="FA_55"/>
      <sheetName val="FA_65"/>
      <sheetName val="FA_75"/>
      <sheetName val="FA_85"/>
      <sheetName val="FA_R5"/>
      <sheetName val="9-_FA5"/>
      <sheetName val="B09_16"/>
      <sheetName val="Project_Cost_Breakdown3"/>
      <sheetName val="입찰내역_발주처_양식5"/>
      <sheetName val="Division_215"/>
      <sheetName val="Division_45"/>
      <sheetName val="Division_55"/>
      <sheetName val="Division_65"/>
      <sheetName val="Division_75"/>
      <sheetName val="Division_85"/>
      <sheetName val="Division_95"/>
      <sheetName val="Division_105"/>
      <sheetName val="Division_125"/>
      <sheetName val="Division_145"/>
      <sheetName val="Division_216"/>
      <sheetName val="Division_225"/>
      <sheetName val="Division_235"/>
      <sheetName val="Division_265"/>
      <sheetName val="Division_275"/>
      <sheetName val="Division_285"/>
      <sheetName val="Division_315"/>
      <sheetName val="Division_325"/>
      <sheetName val="Division_335"/>
      <sheetName val="LIST_DO_NOT_REMOVE4"/>
      <sheetName val="PRECAST_lightconc-II7"/>
      <sheetName val="final_abstract7"/>
      <sheetName val="Staff_Acco_3"/>
      <sheetName val="TBAL9697_-group_wise__sdpl3"/>
      <sheetName val="/VWVU))tÏØ0__5"/>
      <sheetName val="Chiet_t5"/>
      <sheetName val="Staffing_and_Rates_IA5"/>
      <sheetName val="Summary_of_Work3"/>
      <sheetName val="Employee_List3"/>
      <sheetName val="Рабочий_лист2"/>
      <sheetName val="B6_2_4"/>
      <sheetName val="Item-_Compact3"/>
      <sheetName val="E_&amp;_R3"/>
      <sheetName val="Annex_1_Sect_3a3"/>
      <sheetName val="Annex_1_Sect_3a_13"/>
      <sheetName val="Annex_1_Sect_3b3"/>
      <sheetName val="Annex_1_Sect_3c3"/>
      <sheetName val="HOURLY_RATES3"/>
      <sheetName val="SITE_WORK2"/>
      <sheetName val="d-safe_DELUXE2"/>
      <sheetName val="PT_141-_Site_A_Landscape2"/>
      <sheetName val="Rate_summary2"/>
      <sheetName val="RAB_AR&amp;STR2"/>
      <sheetName val="Back_up2"/>
      <sheetName val="train_cash2"/>
      <sheetName val="accom_cash2"/>
      <sheetName val="INDIGINEOUS_ITEMS_2"/>
      <sheetName val="Duct_Accesories2"/>
      <sheetName val="Mall_waterproofing2"/>
      <sheetName val="MSCP_waterproofing2"/>
      <sheetName val="Common_Variables2"/>
      <sheetName val="????_???_??2"/>
      <sheetName val="[SHOPLIST_xls]70,/0s«iÆøí¬i2"/>
      <sheetName val="GPL_Revenu_Update2"/>
      <sheetName val="DO_NOT_TOUCH2"/>
      <sheetName val="Work_Type2"/>
      <sheetName val="Labour_&amp;_Plant2"/>
      <sheetName val="Ave_wtd_rates2"/>
      <sheetName val="Debits_as_on_12_04_082"/>
      <sheetName val="STAFFSCHED_2"/>
      <sheetName val="TRIAL_BALANCE2"/>
      <sheetName val="[SHOPLIST_xls][SHOPLIST_xls]702"/>
      <sheetName val="PROJECT_BRIEF(EX_NEW)2"/>
      <sheetName val="AREA_OF_APPLICATION1"/>
      <sheetName val="Risk_Breakdown_Structure1"/>
      <sheetName val="Geneí¬_i1"/>
      <sheetName val="steel_total1"/>
      <sheetName val="ELE_BOQ1"/>
      <sheetName val="Geneí¬_i"/>
      <sheetName val="steel_total"/>
      <sheetName val="ELE_BOQ"/>
      <sheetName val="GFA_HQ_Building18"/>
      <sheetName val="GFA_Conference17"/>
      <sheetName val="BQ_External17"/>
      <sheetName val="Graph_Data_(DO_NOT_PRINT)16"/>
      <sheetName val="StattCo_yCharges16"/>
      <sheetName val="Penthouse_Apartment16"/>
      <sheetName val="LABOUR_HISTOGRAM17"/>
      <sheetName val="Chiet_tinh_dz2216"/>
      <sheetName val="Chiet_tinh_dz3516"/>
      <sheetName val="@risk_rents_and_incentives16"/>
      <sheetName val="Car_park_lease16"/>
      <sheetName val="Net_rent_analysis16"/>
      <sheetName val="Poz-1_16"/>
      <sheetName val="Lab_Cum_Hist16"/>
      <sheetName val="Raw_Data16"/>
      <sheetName val="Bill_No__216"/>
      <sheetName val="CT_Thang_Mo16"/>
      <sheetName val="budget_summary_(2)15"/>
      <sheetName val="Budget_Analysis_Summary15"/>
      <sheetName val="LEVEL_SHEET16"/>
      <sheetName val="SPT_vs_PHI16"/>
      <sheetName val="CT__PL15"/>
      <sheetName val="Projet,_methodes_&amp;_couts15"/>
      <sheetName val="Risques_majeurs_&amp;_Frais_Ind_15"/>
      <sheetName val="FOL_-_Bar16"/>
      <sheetName val="intr_stool_brkup15"/>
      <sheetName val="Tender_Summary16"/>
      <sheetName val="Insurance_Ext16"/>
      <sheetName val="Customize_Your_Invoice16"/>
      <sheetName val="HVAC_BoQ16"/>
      <sheetName val="Body_Sheet15"/>
      <sheetName val="1_0_Executive_Summary15"/>
      <sheetName val="Top_sheet15"/>
      <sheetName val="Ap_A13"/>
      <sheetName val="SHOPLIST_xls12"/>
      <sheetName val="Bill_214"/>
      <sheetName val="2_Div_14_13"/>
      <sheetName val="beam-reinft-IIInd_floor12"/>
      <sheetName val="beam-reinft-machine_rm12"/>
      <sheetName val="Bill_113"/>
      <sheetName val="Bill_313"/>
      <sheetName val="Bill_413"/>
      <sheetName val="Bill_513"/>
      <sheetName val="Bill_613"/>
      <sheetName val="Bill_713"/>
      <sheetName val="POWER_ASSUMPTIONS12"/>
      <sheetName val="Invoice_Summary12"/>
      <sheetName val="PROJECT_BRIEF13"/>
      <sheetName val="Civil_Boq11"/>
      <sheetName val="C_(3)13"/>
      <sheetName val="Dubai_golf12"/>
      <sheetName val="WITHOUT_C&amp;I_PROFIT_(3)11"/>
      <sheetName val="HIRED_LABOUR_CODE9"/>
      <sheetName val="PA-_Consutant_9"/>
      <sheetName val="foot-slab_reinft9"/>
      <sheetName val="Softscape_Buildup11"/>
      <sheetName val="Mat'l_Rate11"/>
      <sheetName val="VALVE_CHAMBERS8"/>
      <sheetName val="Fire_Hydrants8"/>
      <sheetName val="B_GATE_VALVE8"/>
      <sheetName val="Sub_G1_Fire8"/>
      <sheetName val="Sub_G12_Fire8"/>
      <sheetName val="Activity_List11"/>
      <sheetName val="BILL_COV9"/>
      <sheetName val="Ra__stair9"/>
      <sheetName val="DETAILED__BOQ9"/>
      <sheetName val="M-Book_for_Conc9"/>
      <sheetName val="M-Book_for_FW9"/>
      <sheetName val="Materials_Cost(PCC)8"/>
      <sheetName val="India_F&amp;S_Template8"/>
      <sheetName val="IO_LIST8"/>
      <sheetName val="Material_8"/>
      <sheetName val="Quote_Sheet8"/>
      <sheetName val="Day_work8"/>
      <sheetName val="Working_for_RCC7"/>
      <sheetName val="Div__027"/>
      <sheetName val="Div__037"/>
      <sheetName val="Div__047"/>
      <sheetName val="Div__057"/>
      <sheetName val="Div__067"/>
      <sheetName val="Div__077"/>
      <sheetName val="Div__087"/>
      <sheetName val="Div__097"/>
      <sheetName val="Div__107"/>
      <sheetName val="Div__117"/>
      <sheetName val="Div__127"/>
      <sheetName val="Div_137"/>
      <sheetName val="EXTERNAL_WORKS7"/>
      <sheetName val="PRODUCTIVITY_RATE7"/>
      <sheetName val="U_R_A_-_MASONRY7"/>
      <sheetName val="U_R_A_-_PLASTERING7"/>
      <sheetName val="U_R_A_-_TILING7"/>
      <sheetName val="U_R_A_-_GRANITE7"/>
      <sheetName val="V_C_2_-_EARTHWORK7"/>
      <sheetName val="V_C_9_-_CERAMIC7"/>
      <sheetName val="V_C_9_-_FINISHES7"/>
      <sheetName val="Elemental_Buildup6"/>
      <sheetName val="Eq__Mobilization7"/>
      <sheetName val="w't_table6"/>
      <sheetName val="bill_nb2-Plumbing_&amp;_Drainag6"/>
      <sheetName val="Pl_&amp;_Dr_B6"/>
      <sheetName val="Pl_&amp;_Dr_G6"/>
      <sheetName val="Pl_&amp;_Dr_M6"/>
      <sheetName val="Pl_&amp;_Dr_16"/>
      <sheetName val="Pl_&amp;_Dr_26"/>
      <sheetName val="Pl_&amp;_Dr_36"/>
      <sheetName val="Pl_&amp;_Dr_46"/>
      <sheetName val="Pl_&amp;_Dr_56"/>
      <sheetName val="Pl_&amp;_Dr_66"/>
      <sheetName val="Pl_&amp;_Dr_76"/>
      <sheetName val="Pl_&amp;_Dr_86"/>
      <sheetName val="Pl_&amp;_Dr_R6"/>
      <sheetName val="FF_B6"/>
      <sheetName val="FF_G6"/>
      <sheetName val="FF_M6"/>
      <sheetName val="FF_16"/>
      <sheetName val="FF_2_6"/>
      <sheetName val="FF_36"/>
      <sheetName val="FF_46"/>
      <sheetName val="FF_56"/>
      <sheetName val="FF_6_6"/>
      <sheetName val="FF_76"/>
      <sheetName val="FF_86"/>
      <sheetName val="FF_R6"/>
      <sheetName val="bill_nb3-FF6"/>
      <sheetName val="HVAC_B6"/>
      <sheetName val="HVAC_G6"/>
      <sheetName val="HVAC_M6"/>
      <sheetName val="HVAC_16"/>
      <sheetName val="HVAC_26"/>
      <sheetName val="HVAC_36"/>
      <sheetName val="HVAC_46"/>
      <sheetName val="HVAC_56"/>
      <sheetName val="HVAC_66"/>
      <sheetName val="HVAC_76"/>
      <sheetName val="HVAC_86"/>
      <sheetName val="HVAC_R6"/>
      <sheetName val="bill_nb4-HVAC6"/>
      <sheetName val="SC_B6"/>
      <sheetName val="SC_G6"/>
      <sheetName val="SC_M6"/>
      <sheetName val="SC_16"/>
      <sheetName val="SC_26"/>
      <sheetName val="SC_36"/>
      <sheetName val="SC_46"/>
      <sheetName val="SC_56"/>
      <sheetName val="SC_66"/>
      <sheetName val="SC_76"/>
      <sheetName val="SC_86"/>
      <sheetName val="SC_R6"/>
      <sheetName val="AV_B6"/>
      <sheetName val="AV_G6"/>
      <sheetName val="AV_M6"/>
      <sheetName val="AV_16"/>
      <sheetName val="AV_26"/>
      <sheetName val="AV_36"/>
      <sheetName val="AV_46"/>
      <sheetName val="AV_56"/>
      <sheetName val="AV_66"/>
      <sheetName val="AV_76"/>
      <sheetName val="AV_86"/>
      <sheetName val="EL_B6"/>
      <sheetName val="EL_M6"/>
      <sheetName val="EL_16"/>
      <sheetName val="EL_26"/>
      <sheetName val="EL_36"/>
      <sheetName val="EL_46"/>
      <sheetName val="EL_56"/>
      <sheetName val="EL_66"/>
      <sheetName val="EL_76"/>
      <sheetName val="EL_86"/>
      <sheetName val="EL_R6"/>
      <sheetName val="EL_TR6"/>
      <sheetName val="8-_EL6"/>
      <sheetName val="FA_B6"/>
      <sheetName val="FA_G6"/>
      <sheetName val="FA_M6"/>
      <sheetName val="FA_16"/>
      <sheetName val="FA_26"/>
      <sheetName val="FA_36"/>
      <sheetName val="FA_46"/>
      <sheetName val="FA_56"/>
      <sheetName val="FA_66"/>
      <sheetName val="FA_76"/>
      <sheetName val="FA_86"/>
      <sheetName val="FA_R6"/>
      <sheetName val="9-_FA6"/>
      <sheetName val="BOQ_Direct_selling_cost8"/>
      <sheetName val="CHART_OF_ACCOUNTS7"/>
      <sheetName val="B185-B-9_17"/>
      <sheetName val="B185-B-9_27"/>
      <sheetName val="Material_List_6"/>
      <sheetName val="E-Bill_No_6_A-O7"/>
      <sheetName val="B09_17"/>
      <sheetName val="Division_217"/>
      <sheetName val="Division_46"/>
      <sheetName val="Division_56"/>
      <sheetName val="Division_66"/>
      <sheetName val="Division_76"/>
      <sheetName val="Division_86"/>
      <sheetName val="Division_96"/>
      <sheetName val="Division_106"/>
      <sheetName val="Division_126"/>
      <sheetName val="Division_146"/>
      <sheetName val="Division_218"/>
      <sheetName val="Division_226"/>
      <sheetName val="Division_236"/>
      <sheetName val="Division_266"/>
      <sheetName val="Division_276"/>
      <sheetName val="Division_286"/>
      <sheetName val="Division_316"/>
      <sheetName val="Division_326"/>
      <sheetName val="Division_336"/>
      <sheetName val="PMWeb_data7"/>
      <sheetName val="PointNo_56"/>
      <sheetName val="SS_MH7"/>
      <sheetName val="2_2)Revised_Cash_Flow6"/>
      <sheetName val="입찰내역_발주처_양식6"/>
      <sheetName val="/VWVU))tÏØ0__6"/>
      <sheetName val="LIST_DO_NOT_REMOVE5"/>
      <sheetName val="Index_List6"/>
      <sheetName val="Type_List6"/>
      <sheetName val="File_Types6"/>
      <sheetName val="Chiet_t6"/>
      <sheetName val="Staffing_and_Rates_IA6"/>
      <sheetName val="B6_2_5"/>
      <sheetName val="PRECAST_lightconc-II8"/>
      <sheetName val="final_abstract8"/>
      <sheetName val="Summary_of_Work4"/>
      <sheetName val="Staff_Acco_4"/>
      <sheetName val="TBAL9697_-group_wise__sdpl4"/>
      <sheetName val="Employee_List4"/>
      <sheetName val="Project_Cost_Breakdown4"/>
      <sheetName val="Item-_Compact4"/>
      <sheetName val="E_&amp;_R4"/>
      <sheetName val="Рабочий_лист3"/>
      <sheetName val="SITE_WORK3"/>
      <sheetName val="Annex_1_Sect_3a4"/>
      <sheetName val="Annex_1_Sect_3a_14"/>
      <sheetName val="Annex_1_Sect_3b4"/>
      <sheetName val="Annex_1_Sect_3c4"/>
      <sheetName val="HOURLY_RATES4"/>
      <sheetName val="Rate_summary3"/>
      <sheetName val="PT_141-_Site_A_Landscape3"/>
      <sheetName val="RAB_AR&amp;STR3"/>
      <sheetName val="d-safe_DELUXE3"/>
      <sheetName val="Back_up3"/>
      <sheetName val="train_cash3"/>
      <sheetName val="accom_cash3"/>
      <sheetName val="INDIGINEOUS_ITEMS_3"/>
      <sheetName val="Duct_Accesories3"/>
      <sheetName val="Mall_waterproofing3"/>
      <sheetName val="MSCP_waterproofing3"/>
      <sheetName val="????_???_??3"/>
      <sheetName val="Common_Variables3"/>
      <sheetName val="[SHOPLIST_xls]70,/0s«iÆøí¬i3"/>
      <sheetName val="GPL_Revenu_Update3"/>
      <sheetName val="DO_NOT_TOUCH3"/>
      <sheetName val="Work_Type3"/>
      <sheetName val="Labour_&amp;_Plant3"/>
      <sheetName val="Ave_wtd_rates3"/>
      <sheetName val="Debits_as_on_12_04_083"/>
      <sheetName val="STAFFSCHED_3"/>
      <sheetName val="TRIAL_BALANCE3"/>
      <sheetName val="[SHOPLIST_xls][SHOPLIST_xls]703"/>
      <sheetName val="PROJECT_BRIEF(EX_NEW)3"/>
      <sheetName val="AREA_OF_APPLICATION2"/>
      <sheetName val="Risk_Breakdown_Structure2"/>
      <sheetName val="Geneí¬_i2"/>
      <sheetName val="steel_total2"/>
      <sheetName val="ELE_BOQ2"/>
      <sheetName val="PRJ_DATA"/>
      <sheetName val="gen"/>
      <sheetName val="BaseWeight"/>
      <sheetName val="VIABILITY"/>
      <sheetName val="Vendors"/>
      <sheetName val="Food"/>
      <sheetName val="GFA_HQ_Building19"/>
      <sheetName val="GFA_Conference18"/>
      <sheetName val="BQ_External18"/>
      <sheetName val="Penthouse_Apartment17"/>
      <sheetName val="Raw_Data17"/>
      <sheetName val="StattCo_yCharges17"/>
      <sheetName val="LEVEL_SHEET17"/>
      <sheetName val="SPT_vs_PHI17"/>
      <sheetName val="LABOUR_HISTOGRAM18"/>
      <sheetName val="Chiet_tinh_dz2217"/>
      <sheetName val="Chiet_tinh_dz3517"/>
      <sheetName val="@risk_rents_and_incentives17"/>
      <sheetName val="Car_park_lease17"/>
      <sheetName val="Net_rent_analysis17"/>
      <sheetName val="Poz-1_17"/>
      <sheetName val="Graph_Data_(DO_NOT_PRINT)17"/>
      <sheetName val="Bill_No__217"/>
      <sheetName val="CT_Thang_Mo17"/>
      <sheetName val="Lab_Cum_Hist17"/>
      <sheetName val="CT__PL16"/>
      <sheetName val="Projet,_methodes_&amp;_couts16"/>
      <sheetName val="Risques_majeurs_&amp;_Frais_Ind_16"/>
      <sheetName val="FOL_-_Bar17"/>
      <sheetName val="budget_summary_(2)16"/>
      <sheetName val="Budget_Analysis_Summary16"/>
      <sheetName val="intr_stool_brkup16"/>
      <sheetName val="Tender_Summary17"/>
      <sheetName val="Insurance_Ext17"/>
      <sheetName val="Customize_Your_Invoice17"/>
      <sheetName val="HVAC_BoQ17"/>
      <sheetName val="Body_Sheet16"/>
      <sheetName val="1_0_Executive_Summary16"/>
      <sheetName val="Top_sheet16"/>
      <sheetName val="Bill_215"/>
      <sheetName val="Ap_A14"/>
      <sheetName val="2_Div_14_14"/>
      <sheetName val="SHOPLIST_xls13"/>
      <sheetName val="beam-reinft-IIInd_floor13"/>
      <sheetName val="beam-reinft-machine_rm13"/>
      <sheetName val="Bill_114"/>
      <sheetName val="Bill_314"/>
      <sheetName val="Bill_414"/>
      <sheetName val="Bill_514"/>
      <sheetName val="Bill_614"/>
      <sheetName val="Bill_714"/>
      <sheetName val="POWER_ASSUMPTIONS13"/>
      <sheetName val="Civil_Boq12"/>
      <sheetName val="PROJECT_BRIEF14"/>
      <sheetName val="Invoice_Summary13"/>
      <sheetName val="C_(3)14"/>
      <sheetName val="Dubai_golf13"/>
      <sheetName val="Softscape_Buildup12"/>
      <sheetName val="Mat'l_Rate12"/>
      <sheetName val="WITHOUT_C&amp;I_PROFIT_(3)12"/>
      <sheetName val="Activity_List12"/>
      <sheetName val="HIRED_LABOUR_CODE10"/>
      <sheetName val="PA-_Consutant_10"/>
      <sheetName val="foot-slab_reinft10"/>
      <sheetName val="DETAILED__BOQ10"/>
      <sheetName val="M-Book_for_Conc10"/>
      <sheetName val="M-Book_for_FW10"/>
      <sheetName val="BILL_COV10"/>
      <sheetName val="Ra__stair10"/>
      <sheetName val="VALVE_CHAMBERS9"/>
      <sheetName val="Fire_Hydrants9"/>
      <sheetName val="B_GATE_VALVE9"/>
      <sheetName val="Sub_G1_Fire9"/>
      <sheetName val="Sub_G12_Fire9"/>
      <sheetName val="Eq__Mobilization8"/>
      <sheetName val="w't_table7"/>
      <sheetName val="Materials_Cost(PCC)9"/>
      <sheetName val="India_F&amp;S_Template9"/>
      <sheetName val="IO_LIST9"/>
      <sheetName val="Material_9"/>
      <sheetName val="Quote_Sheet9"/>
      <sheetName val="Day_work9"/>
      <sheetName val="bill_nb2-Plumbing_&amp;_Drainag7"/>
      <sheetName val="Pl_&amp;_Dr_B7"/>
      <sheetName val="Pl_&amp;_Dr_G7"/>
      <sheetName val="Pl_&amp;_Dr_M7"/>
      <sheetName val="Pl_&amp;_Dr_17"/>
      <sheetName val="Pl_&amp;_Dr_27"/>
      <sheetName val="Pl_&amp;_Dr_37"/>
      <sheetName val="Pl_&amp;_Dr_47"/>
      <sheetName val="Pl_&amp;_Dr_57"/>
      <sheetName val="Pl_&amp;_Dr_67"/>
      <sheetName val="Pl_&amp;_Dr_77"/>
      <sheetName val="Pl_&amp;_Dr_87"/>
      <sheetName val="Pl_&amp;_Dr_R7"/>
      <sheetName val="FF_B7"/>
      <sheetName val="FF_G7"/>
      <sheetName val="FF_M7"/>
      <sheetName val="FF_17"/>
      <sheetName val="FF_2_7"/>
      <sheetName val="FF_37"/>
      <sheetName val="FF_47"/>
      <sheetName val="FF_57"/>
      <sheetName val="FF_6_7"/>
      <sheetName val="FF_77"/>
      <sheetName val="FF_87"/>
      <sheetName val="FF_R7"/>
      <sheetName val="bill_nb3-FF7"/>
      <sheetName val="HVAC_B7"/>
      <sheetName val="HVAC_G7"/>
      <sheetName val="HVAC_M7"/>
      <sheetName val="HVAC_17"/>
      <sheetName val="HVAC_27"/>
      <sheetName val="HVAC_37"/>
      <sheetName val="HVAC_47"/>
      <sheetName val="HVAC_57"/>
      <sheetName val="HVAC_67"/>
      <sheetName val="HVAC_77"/>
      <sheetName val="HVAC_87"/>
      <sheetName val="HVAC_R7"/>
      <sheetName val="bill_nb4-HVAC7"/>
      <sheetName val="SC_B7"/>
      <sheetName val="SC_G7"/>
      <sheetName val="SC_M7"/>
      <sheetName val="SC_17"/>
      <sheetName val="SC_27"/>
      <sheetName val="SC_37"/>
      <sheetName val="SC_47"/>
      <sheetName val="SC_57"/>
      <sheetName val="SC_67"/>
      <sheetName val="SC_77"/>
      <sheetName val="SC_87"/>
      <sheetName val="SC_R7"/>
      <sheetName val="AV_B7"/>
      <sheetName val="AV_G7"/>
      <sheetName val="AV_M7"/>
      <sheetName val="AV_17"/>
      <sheetName val="AV_27"/>
      <sheetName val="AV_37"/>
      <sheetName val="AV_47"/>
      <sheetName val="AV_57"/>
      <sheetName val="AV_67"/>
      <sheetName val="AV_77"/>
      <sheetName val="AV_87"/>
      <sheetName val="EL_B7"/>
      <sheetName val="EL_M7"/>
      <sheetName val="EL_17"/>
      <sheetName val="EL_27"/>
      <sheetName val="EL_37"/>
      <sheetName val="EL_47"/>
      <sheetName val="EL_57"/>
      <sheetName val="EL_67"/>
      <sheetName val="EL_77"/>
      <sheetName val="EL_87"/>
      <sheetName val="EL_R7"/>
      <sheetName val="EL_TR7"/>
      <sheetName val="8-_EL7"/>
      <sheetName val="FA_B7"/>
      <sheetName val="FA_G7"/>
      <sheetName val="FA_M7"/>
      <sheetName val="FA_17"/>
      <sheetName val="FA_27"/>
      <sheetName val="FA_37"/>
      <sheetName val="FA_47"/>
      <sheetName val="FA_57"/>
      <sheetName val="FA_67"/>
      <sheetName val="FA_77"/>
      <sheetName val="FA_87"/>
      <sheetName val="FA_R7"/>
      <sheetName val="9-_FA7"/>
      <sheetName val="B09_18"/>
      <sheetName val="BOQ_Direct_selling_cost9"/>
      <sheetName val="CHART_OF_ACCOUNTS8"/>
      <sheetName val="Working_for_RCC8"/>
      <sheetName val="B185-B-9_18"/>
      <sheetName val="B185-B-9_28"/>
      <sheetName val="E-Bill_No_6_A-O8"/>
      <sheetName val="Div__028"/>
      <sheetName val="Div__038"/>
      <sheetName val="Div__048"/>
      <sheetName val="Div__058"/>
      <sheetName val="Div__068"/>
      <sheetName val="Div__078"/>
      <sheetName val="Div__088"/>
      <sheetName val="Div__098"/>
      <sheetName val="Div__108"/>
      <sheetName val="Div__118"/>
      <sheetName val="Div__128"/>
      <sheetName val="Div_138"/>
      <sheetName val="EXTERNAL_WORKS8"/>
      <sheetName val="PRODUCTIVITY_RATE8"/>
      <sheetName val="U_R_A_-_MASONRY8"/>
      <sheetName val="U_R_A_-_PLASTERING8"/>
      <sheetName val="U_R_A_-_TILING8"/>
      <sheetName val="U_R_A_-_GRANITE8"/>
      <sheetName val="V_C_2_-_EARTHWORK8"/>
      <sheetName val="V_C_9_-_CERAMIC8"/>
      <sheetName val="V_C_9_-_FINISHES8"/>
      <sheetName val="Division_219"/>
      <sheetName val="Division_47"/>
      <sheetName val="Division_57"/>
      <sheetName val="Division_67"/>
      <sheetName val="Division_77"/>
      <sheetName val="Division_87"/>
      <sheetName val="Division_97"/>
      <sheetName val="Division_107"/>
      <sheetName val="Division_127"/>
      <sheetName val="Division_147"/>
      <sheetName val="Division_2110"/>
      <sheetName val="Division_227"/>
      <sheetName val="Division_237"/>
      <sheetName val="Division_267"/>
      <sheetName val="Division_277"/>
      <sheetName val="Division_287"/>
      <sheetName val="Division_317"/>
      <sheetName val="Division_327"/>
      <sheetName val="Division_337"/>
      <sheetName val="PMWeb_data8"/>
      <sheetName val="Elemental_Buildup7"/>
      <sheetName val="PointNo_57"/>
      <sheetName val="2_2)Revised_Cash_Flow7"/>
      <sheetName val="SS_MH8"/>
      <sheetName val="입찰내역_발주처_양식7"/>
      <sheetName val="Material_List_7"/>
      <sheetName val="/VWVU))tÏØ0__7"/>
      <sheetName val="LIST_DO_NOT_REMOVE6"/>
      <sheetName val="Index_List7"/>
      <sheetName val="Type_List7"/>
      <sheetName val="File_Types7"/>
      <sheetName val="Chiet_t7"/>
      <sheetName val="Staffing_and_Rates_IA7"/>
      <sheetName val="Project_Cost_Breakdown5"/>
      <sheetName val="PRECAST_lightconc-II9"/>
      <sheetName val="final_abstract9"/>
      <sheetName val="Staff_Acco_5"/>
      <sheetName val="TBAL9697_-group_wise__sdpl5"/>
      <sheetName val="Summary_of_Work5"/>
      <sheetName val="Employee_List5"/>
      <sheetName val="Рабочий_лист4"/>
      <sheetName val="B6_2_6"/>
      <sheetName val="Item-_Compact5"/>
      <sheetName val="E_&amp;_R5"/>
      <sheetName val="Annex_1_Sect_3a5"/>
      <sheetName val="Annex_1_Sect_3a_15"/>
      <sheetName val="Annex_1_Sect_3b5"/>
      <sheetName val="Annex_1_Sect_3c5"/>
      <sheetName val="HOURLY_RATES5"/>
      <sheetName val="SITE_WORK4"/>
      <sheetName val="d-safe_DELUXE4"/>
      <sheetName val="PT_141-_Site_A_Landscape4"/>
      <sheetName val="Rate_summary4"/>
      <sheetName val="RAB_AR&amp;STR4"/>
      <sheetName val="Back_up4"/>
      <sheetName val="train_cash4"/>
      <sheetName val="accom_cash4"/>
      <sheetName val="INDIGINEOUS_ITEMS_4"/>
      <sheetName val="Duct_Accesories4"/>
      <sheetName val="Mall_waterproofing4"/>
      <sheetName val="MSCP_waterproofing4"/>
      <sheetName val="????_???_??4"/>
      <sheetName val="Labour_&amp;_Plant4"/>
      <sheetName val="Ave_wtd_rates4"/>
      <sheetName val="Debits_as_on_12_04_084"/>
      <sheetName val="STAFFSCHED_4"/>
      <sheetName val="TRIAL_BALANCE4"/>
      <sheetName val="[SHOPLIST_xls][SHOPLIST_xls]704"/>
      <sheetName val="[SHOPLIST_xls]70,/0s«iÆøí¬i4"/>
      <sheetName val="Common_Variables4"/>
      <sheetName val="GPL_Revenu_Update4"/>
      <sheetName val="DO_NOT_TOUCH4"/>
      <sheetName val="Work_Type4"/>
      <sheetName val="PROJECT_BRIEF(EX_NEW)4"/>
      <sheetName val="AREA_OF_APPLICATION3"/>
      <sheetName val="Risk_Breakdown_Structure3"/>
      <sheetName val="Geneí¬_i3"/>
      <sheetName val="steel_total3"/>
      <sheetName val="ELE_BOQ3"/>
      <sheetName val="Resumo_Empreitadas"/>
      <sheetName val="PPA_Summary"/>
      <sheetName val="Mix_Design"/>
      <sheetName val="%_prog_figs_-u5_and_total"/>
      <sheetName val="Gra¦)_x0"/>
      <sheetName val="_VWVU)_x"/>
      <sheetName val="_VWVU))tÏØ0__1"/>
      <sheetName val="Floor_Box_"/>
      <sheetName val="Floor_Box_1"/>
      <sheetName val="Equip"/>
      <sheetName val="Dropdowns"/>
      <sheetName val="Rate_analysis11"/>
      <sheetName val="Attach 4-18"/>
      <sheetName val="TTL"/>
      <sheetName val="AC"/>
      <sheetName val="SO"/>
      <sheetName val="Rates"/>
      <sheetName val="Form 6"/>
      <sheetName val="Agenda"/>
      <sheetName val="Risks&amp;issues"/>
      <sheetName val="IMS_RiskAssess"/>
      <sheetName val="Risk Register"/>
      <sheetName val="ROAE"/>
      <sheetName val="Revised Front Page"/>
      <sheetName val="Diff Run01&amp;Run02"/>
      <sheetName val="ProvSums"/>
      <sheetName val="CCS Summary"/>
      <sheetName val="1 Carillion Staff"/>
      <sheetName val=" 2 Staff &amp; Gen labour"/>
      <sheetName val="3 Offices"/>
      <sheetName val="4 TempServ"/>
      <sheetName val="  5 Temp Wks"/>
      <sheetName val=" 6 Addn Plant"/>
      <sheetName val=" 7  Transport"/>
      <sheetName val=" 8 Testing"/>
      <sheetName val="9  Miscellaneous"/>
      <sheetName val="10  Design"/>
      <sheetName val=" 11 Insurances"/>
      <sheetName val=" 12 Client Req."/>
      <sheetName val="Risk List"/>
      <sheetName val="Track of Changes"/>
      <sheetName val="Bill 8 Doors &amp; Windows"/>
      <sheetName val="Bill 9 Finishes "/>
      <sheetName val="Bill 10 Specialities"/>
      <sheetName val="C1ㅇ"/>
      <sheetName val="1.2 Staff Schedule"/>
      <sheetName val="1_2_Staff_Schedule"/>
      <sheetName val="Qtys ZamZam (Del. before)"/>
      <sheetName val="Qtys Relocation (Del before)"/>
      <sheetName val=" Qtys Sub &amp; Tents (Del. before)"/>
      <sheetName val="Qtys  Signages (Del. before)"/>
      <sheetName val="Qtys Temporary Passages (Del)"/>
      <sheetName val=" Qtys Ser. Rooms (Del before)"/>
      <sheetName val="Bill.10"/>
      <sheetName val="Cost Heading"/>
      <sheetName val="D &amp; W sizes"/>
      <sheetName val="DetEst"/>
      <sheetName val="SOPMA DD"/>
      <sheetName val="door"/>
      <sheetName val="window"/>
      <sheetName val="BLOCK-A (MEA.SHEET)"/>
      <sheetName val="BOQp4"/>
      <sheetName val="Data Sheet"/>
      <sheetName val="Labour Costs"/>
      <sheetName val="allowances"/>
      <sheetName val="tender allowances"/>
      <sheetName val=" Summary BKG 034"/>
      <sheetName val="BILL 3R"/>
      <sheetName val="anti-termite"/>
      <sheetName val="sheet6"/>
      <sheetName val="2F 회의실견적(5_14 일대)"/>
      <sheetName val=" HIT-&gt;HMC 견적(3900)"/>
      <sheetName val="DATI_CONS"/>
      <sheetName val="STAIR-A"/>
      <sheetName val="B1"/>
      <sheetName val="Ewaan Show Kitchen (2)"/>
      <sheetName val="Cash Flow Working"/>
      <sheetName val="Base_Data"/>
      <sheetName val="P-100.MRF.DB.R1"/>
      <sheetName val="Data I (2)"/>
      <sheetName val="rEFERENCES "/>
      <sheetName val="DIV2"/>
      <sheetName val="DIV3"/>
      <sheetName val="DIV4"/>
      <sheetName val="DIV7"/>
      <sheetName val="DIV9"/>
      <sheetName val="KAP-2_C1_ALBAHA_GRID_POINT_NGL"/>
      <sheetName val="Appendix B"/>
      <sheetName val="ACC"/>
      <sheetName val="[SHOPLIST.xls]/VWVU))tÏØ0__1"/>
      <sheetName val="[SHOPLIST.xls]/VWVU))tÏØ0__2"/>
      <sheetName val="MN T.B."/>
      <sheetName val="COMPLEXALL"/>
      <sheetName val="Estimation"/>
      <sheetName val="May 05"/>
      <sheetName val="April 05"/>
      <sheetName val="Aug 05"/>
      <sheetName val="July 05"/>
      <sheetName val="June 05"/>
      <sheetName val="Nov 05"/>
      <sheetName val="Oct 05"/>
      <sheetName val="Sep 05"/>
      <sheetName val="Equipment_Rates"/>
      <sheetName val="Project"/>
      <sheetName val="PRICE INFO"/>
      <sheetName val="RC SUMMARY"/>
      <sheetName val="LABOUR PRODUCTIVITY-TAV"/>
      <sheetName val="MATERIAL PRICES"/>
      <sheetName val="Div.07 Thermal &amp; Moisture"/>
      <sheetName val="Data Validation"/>
      <sheetName val="TOSHIBA-Structure"/>
      <sheetName val="NKC6"/>
      <sheetName val="Div26 - Elect"/>
      <sheetName val="CHUNG CU CARRILON"/>
      <sheetName val="RMOPS"/>
      <sheetName val="Finansal tamamlanma Eğrisi"/>
      <sheetName val="[SHOPLIST_xls][SHOPLIST_xls]70_"/>
      <sheetName val="E_H_-_H__W_P_"/>
      <sheetName val="E__H__Treatment_for_pile_cap"/>
      <sheetName val="Form_6"/>
      <sheetName val="Risk_Register"/>
      <sheetName val="Revised_Front_Page"/>
      <sheetName val="Diff_Run01&amp;Run02"/>
      <sheetName val="CCS_Summary"/>
      <sheetName val="1_Carillion_Staff"/>
      <sheetName val="_2_Staff_&amp;_Gen_labour"/>
      <sheetName val="3_Offices"/>
      <sheetName val="4_TempServ"/>
      <sheetName val="__5_Temp_Wks"/>
      <sheetName val="_6_Addn_Plant"/>
      <sheetName val="_7__Transport"/>
      <sheetName val="_8_Testing"/>
      <sheetName val="9__Miscellaneous"/>
      <sheetName val="10__Design"/>
      <sheetName val="_11_Insurances"/>
      <sheetName val="_12_Client_Req_"/>
      <sheetName val="Risk_List"/>
      <sheetName val="Track_of_Changes"/>
      <sheetName val="Bill_8_Doors_&amp;_Windows"/>
      <sheetName val="Bill_9_Finishes_"/>
      <sheetName val="Bill_10_Specialities"/>
      <sheetName val="Cashflow_projection"/>
      <sheetName val="GS"/>
      <sheetName val="1 - Main Building"/>
      <sheetName val="1 - Summary"/>
      <sheetName val="2 - Landscaping Works"/>
      <sheetName val="2 - Summary"/>
      <sheetName val="4 - Bldg Infra"/>
      <sheetName val="4 - Summary"/>
      <sheetName val="precast RC element"/>
      <sheetName val="pile Fabrication"/>
      <sheetName val="New Bld"/>
      <sheetName val="BHANDUP"/>
      <sheetName val="Material&amp;equipment"/>
      <sheetName val="BOQ (2)"/>
      <sheetName val="Names"/>
      <sheetName val="LABOUR RATE"/>
      <sheetName val="Material Rate"/>
      <sheetName val="Labor abs-PW"/>
      <sheetName val="Labor abs-NMR"/>
      <sheetName val="grid"/>
      <sheetName val="para"/>
      <sheetName val="kppl pl"/>
      <sheetName val="Basic Rates"/>
      <sheetName val="WBS01"/>
      <sheetName val="WBS10"/>
      <sheetName val="WBS11"/>
      <sheetName val="WBS12"/>
      <sheetName val="WBS13"/>
      <sheetName val="WBS14"/>
      <sheetName val="WBS15"/>
      <sheetName val="WBS16"/>
      <sheetName val="WBS17"/>
      <sheetName val="WBS18"/>
      <sheetName val="WBS19"/>
      <sheetName val="WBS02"/>
      <sheetName val="WBS20"/>
      <sheetName val="WBS03"/>
      <sheetName val="WBS04"/>
      <sheetName val="WBS05"/>
      <sheetName val="WBS06"/>
      <sheetName val="WBS07"/>
      <sheetName val="WBS08"/>
      <sheetName val="WBS09"/>
      <sheetName val="hist&amp;proj"/>
      <sheetName val="Package-2"/>
      <sheetName val="Combined Results "/>
      <sheetName val="Cashflow"/>
      <sheetName val="RA"/>
      <sheetName val="AREAS"/>
      <sheetName val="Labour Rate "/>
      <sheetName val="(M+L)"/>
      <sheetName val="Names&amp;Cases"/>
      <sheetName val="Tables"/>
      <sheetName val="Dash board"/>
      <sheetName val="[SHOPLIST.xls]/VWVU))tÏØ0__3"/>
      <sheetName val="[SHOPLIST.xls]70,/0s«_iÆø_í¬_i"/>
      <sheetName val="[SHOPLIST.xls]70?,/0?s«i?Æøí¬i?"/>
      <sheetName val="GFA_HQ_Building20"/>
      <sheetName val="GFA_Conference19"/>
      <sheetName val="BQ_External19"/>
      <sheetName val="Graph_Data_(DO_NOT_PRINT)18"/>
      <sheetName val="StattCo_yCharges18"/>
      <sheetName val="Penthouse_Apartment18"/>
      <sheetName val="LABOUR_HISTOGRAM19"/>
      <sheetName val="Chiet_tinh_dz2218"/>
      <sheetName val="Chiet_tinh_dz3518"/>
      <sheetName val="@risk_rents_and_incentives18"/>
      <sheetName val="Car_park_lease18"/>
      <sheetName val="Net_rent_analysis18"/>
      <sheetName val="Poz-1_18"/>
      <sheetName val="Lab_Cum_Hist18"/>
      <sheetName val="Raw_Data18"/>
      <sheetName val="Bill_No__218"/>
      <sheetName val="CT_Thang_Mo18"/>
      <sheetName val="budget_summary_(2)17"/>
      <sheetName val="Budget_Analysis_Summary17"/>
      <sheetName val="LEVEL_SHEET18"/>
      <sheetName val="SPT_vs_PHI18"/>
      <sheetName val="CT__PL17"/>
      <sheetName val="Projet,_methodes_&amp;_couts17"/>
      <sheetName val="Risques_majeurs_&amp;_Frais_Ind_17"/>
      <sheetName val="FOL_-_Bar18"/>
      <sheetName val="intr_stool_brkup17"/>
      <sheetName val="Tender_Summary18"/>
      <sheetName val="Insurance_Ext18"/>
      <sheetName val="Customize_Your_Invoice18"/>
      <sheetName val="HVAC_BoQ18"/>
      <sheetName val="Body_Sheet17"/>
      <sheetName val="1_0_Executive_Summary17"/>
      <sheetName val="Top_sheet17"/>
      <sheetName val="Ap_A15"/>
      <sheetName val="SHOPLIST_xls14"/>
      <sheetName val="Bill_216"/>
      <sheetName val="2_Div_14_15"/>
      <sheetName val="beam-reinft-IIInd_floor14"/>
      <sheetName val="beam-reinft-machine_rm14"/>
      <sheetName val="Bill_115"/>
      <sheetName val="Bill_315"/>
      <sheetName val="Bill_415"/>
      <sheetName val="Bill_515"/>
      <sheetName val="Bill_615"/>
      <sheetName val="Bill_715"/>
      <sheetName val="POWER_ASSUMPTIONS14"/>
      <sheetName val="Invoice_Summary14"/>
      <sheetName val="PROJECT_BRIEF15"/>
      <sheetName val="Civil_Boq13"/>
      <sheetName val="C_(3)15"/>
      <sheetName val="Dubai_golf14"/>
      <sheetName val="WITHOUT_C&amp;I_PROFIT_(3)13"/>
      <sheetName val="HIRED_LABOUR_CODE11"/>
      <sheetName val="PA-_Consutant_11"/>
      <sheetName val="foot-slab_reinft11"/>
      <sheetName val="Softscape_Buildup13"/>
      <sheetName val="Mat'l_Rate13"/>
      <sheetName val="VALVE_CHAMBERS10"/>
      <sheetName val="Fire_Hydrants10"/>
      <sheetName val="B_GATE_VALVE10"/>
      <sheetName val="Sub_G1_Fire10"/>
      <sheetName val="Sub_G12_Fire10"/>
      <sheetName val="Activity_List13"/>
      <sheetName val="BILL_COV11"/>
      <sheetName val="Ra__stair11"/>
      <sheetName val="DETAILED__BOQ11"/>
      <sheetName val="M-Book_for_Conc11"/>
      <sheetName val="M-Book_for_FW11"/>
      <sheetName val="Materials_Cost(PCC)10"/>
      <sheetName val="India_F&amp;S_Template10"/>
      <sheetName val="IO_LIST10"/>
      <sheetName val="Material_10"/>
      <sheetName val="Quote_Sheet10"/>
      <sheetName val="Day_work10"/>
      <sheetName val="Working_for_RCC9"/>
      <sheetName val="Div__029"/>
      <sheetName val="Div__039"/>
      <sheetName val="Div__049"/>
      <sheetName val="Div__059"/>
      <sheetName val="Div__069"/>
      <sheetName val="Div__079"/>
      <sheetName val="Div__089"/>
      <sheetName val="Div__099"/>
      <sheetName val="Div__109"/>
      <sheetName val="Div__119"/>
      <sheetName val="Div__129"/>
      <sheetName val="Div_139"/>
      <sheetName val="EXTERNAL_WORKS9"/>
      <sheetName val="PRODUCTIVITY_RATE9"/>
      <sheetName val="U_R_A_-_MASONRY9"/>
      <sheetName val="U_R_A_-_PLASTERING9"/>
      <sheetName val="U_R_A_-_TILING9"/>
      <sheetName val="U_R_A_-_GRANITE9"/>
      <sheetName val="V_C_2_-_EARTHWORK9"/>
      <sheetName val="V_C_9_-_CERAMIC9"/>
      <sheetName val="V_C_9_-_FINISHES9"/>
      <sheetName val="Elemental_Buildup8"/>
      <sheetName val="Eq__Mobilization9"/>
      <sheetName val="w't_table8"/>
      <sheetName val="bill_nb2-Plumbing_&amp;_Drainag8"/>
      <sheetName val="Pl_&amp;_Dr_B8"/>
      <sheetName val="Pl_&amp;_Dr_G8"/>
      <sheetName val="Pl_&amp;_Dr_M8"/>
      <sheetName val="Pl_&amp;_Dr_18"/>
      <sheetName val="Pl_&amp;_Dr_28"/>
      <sheetName val="Pl_&amp;_Dr_38"/>
      <sheetName val="Pl_&amp;_Dr_48"/>
      <sheetName val="Pl_&amp;_Dr_58"/>
      <sheetName val="Pl_&amp;_Dr_68"/>
      <sheetName val="Pl_&amp;_Dr_78"/>
      <sheetName val="Pl_&amp;_Dr_88"/>
      <sheetName val="Pl_&amp;_Dr_R8"/>
      <sheetName val="FF_B8"/>
      <sheetName val="FF_G8"/>
      <sheetName val="FF_M8"/>
      <sheetName val="FF_18"/>
      <sheetName val="FF_2_8"/>
      <sheetName val="FF_38"/>
      <sheetName val="FF_48"/>
      <sheetName val="FF_58"/>
      <sheetName val="FF_6_8"/>
      <sheetName val="FF_78"/>
      <sheetName val="FF_88"/>
      <sheetName val="FF_R8"/>
      <sheetName val="bill_nb3-FF8"/>
      <sheetName val="HVAC_B8"/>
      <sheetName val="HVAC_G8"/>
      <sheetName val="HVAC_M8"/>
      <sheetName val="HVAC_18"/>
      <sheetName val="HVAC_28"/>
      <sheetName val="HVAC_38"/>
      <sheetName val="HVAC_48"/>
      <sheetName val="HVAC_58"/>
      <sheetName val="HVAC_68"/>
      <sheetName val="HVAC_78"/>
      <sheetName val="HVAC_88"/>
      <sheetName val="HVAC_R8"/>
      <sheetName val="bill_nb4-HVAC8"/>
      <sheetName val="SC_B8"/>
      <sheetName val="SC_G8"/>
      <sheetName val="SC_M8"/>
      <sheetName val="SC_18"/>
      <sheetName val="SC_28"/>
      <sheetName val="SC_38"/>
      <sheetName val="SC_48"/>
      <sheetName val="SC_58"/>
      <sheetName val="SC_68"/>
      <sheetName val="SC_78"/>
      <sheetName val="SC_88"/>
      <sheetName val="SC_R8"/>
      <sheetName val="AV_B8"/>
      <sheetName val="AV_G8"/>
      <sheetName val="AV_M8"/>
      <sheetName val="AV_18"/>
      <sheetName val="AV_28"/>
      <sheetName val="AV_38"/>
      <sheetName val="AV_48"/>
      <sheetName val="AV_58"/>
      <sheetName val="AV_68"/>
      <sheetName val="AV_78"/>
      <sheetName val="AV_88"/>
      <sheetName val="EL_B8"/>
      <sheetName val="EL_M8"/>
      <sheetName val="EL_18"/>
      <sheetName val="EL_28"/>
      <sheetName val="EL_38"/>
      <sheetName val="EL_48"/>
      <sheetName val="EL_58"/>
      <sheetName val="EL_68"/>
      <sheetName val="EL_78"/>
      <sheetName val="EL_88"/>
      <sheetName val="EL_R8"/>
      <sheetName val="EL_TR8"/>
      <sheetName val="8-_EL8"/>
      <sheetName val="FA_B8"/>
      <sheetName val="FA_G8"/>
      <sheetName val="FA_M8"/>
      <sheetName val="FA_18"/>
      <sheetName val="FA_28"/>
      <sheetName val="FA_38"/>
      <sheetName val="FA_48"/>
      <sheetName val="FA_58"/>
      <sheetName val="FA_68"/>
      <sheetName val="FA_78"/>
      <sheetName val="FA_88"/>
      <sheetName val="FA_R8"/>
      <sheetName val="9-_FA8"/>
      <sheetName val="BOQ_Direct_selling_cost10"/>
      <sheetName val="CHART_OF_ACCOUNTS9"/>
      <sheetName val="B185-B-9_19"/>
      <sheetName val="B185-B-9_29"/>
      <sheetName val="Material_List_8"/>
      <sheetName val="E-Bill_No_6_A-O9"/>
      <sheetName val="B09_19"/>
      <sheetName val="Division_220"/>
      <sheetName val="Division_48"/>
      <sheetName val="Division_58"/>
      <sheetName val="Division_68"/>
      <sheetName val="Division_78"/>
      <sheetName val="Division_88"/>
      <sheetName val="Division_98"/>
      <sheetName val="Division_108"/>
      <sheetName val="Division_128"/>
      <sheetName val="Division_148"/>
      <sheetName val="Division_2111"/>
      <sheetName val="Division_228"/>
      <sheetName val="Division_238"/>
      <sheetName val="Division_268"/>
      <sheetName val="Division_278"/>
      <sheetName val="Division_288"/>
      <sheetName val="Division_318"/>
      <sheetName val="Division_328"/>
      <sheetName val="Division_338"/>
      <sheetName val="PMWeb_data9"/>
      <sheetName val="PointNo_58"/>
      <sheetName val="SS_MH9"/>
      <sheetName val="2_2)Revised_Cash_Flow8"/>
      <sheetName val="입찰내역_발주처_양식8"/>
      <sheetName val="/VWVU))tÏØ0__8"/>
      <sheetName val="LIST_DO_NOT_REMOVE7"/>
      <sheetName val="Index_List8"/>
      <sheetName val="Type_List8"/>
      <sheetName val="File_Types8"/>
      <sheetName val="Chiet_t8"/>
      <sheetName val="Staffing_and_Rates_IA8"/>
      <sheetName val="B6_2_7"/>
      <sheetName val="PRECAST_lightconc-II10"/>
      <sheetName val="final_abstract10"/>
      <sheetName val="Summary_of_Work6"/>
      <sheetName val="Staff_Acco_6"/>
      <sheetName val="TBAL9697_-group_wise__sdpl6"/>
      <sheetName val="Employee_List6"/>
      <sheetName val="Project_Cost_Breakdown6"/>
      <sheetName val="Item-_Compact6"/>
      <sheetName val="E_&amp;_R6"/>
      <sheetName val="Рабочий_лист5"/>
      <sheetName val="SITE_WORK5"/>
      <sheetName val="Rate_summary5"/>
      <sheetName val="d-safe_DELUXE5"/>
      <sheetName val="Back_up5"/>
      <sheetName val="PT_141-_Site_A_Landscape5"/>
      <sheetName val="Annex_1_Sect_3a6"/>
      <sheetName val="Annex_1_Sect_3a_16"/>
      <sheetName val="Annex_1_Sect_3b6"/>
      <sheetName val="Annex_1_Sect_3c6"/>
      <sheetName val="HOURLY_RATES6"/>
      <sheetName val="RAB_AR&amp;STR5"/>
      <sheetName val="INDIGINEOUS_ITEMS_5"/>
      <sheetName val="train_cash5"/>
      <sheetName val="accom_cash5"/>
      <sheetName val="Duct_Accesories5"/>
      <sheetName val="Mall_waterproofing5"/>
      <sheetName val="MSCP_waterproofing5"/>
      <sheetName val="????_???_??5"/>
      <sheetName val="Common_Variables5"/>
      <sheetName val="[SHOPLIST_xls]70,/0s«iÆøí¬i5"/>
      <sheetName val="GPL_Revenu_Update5"/>
      <sheetName val="DO_NOT_TOUCH5"/>
      <sheetName val="Work_Type5"/>
      <sheetName val="Labour_&amp;_Plant5"/>
      <sheetName val="Ave_wtd_rates5"/>
      <sheetName val="Debits_as_on_12_04_085"/>
      <sheetName val="STAFFSCHED_5"/>
      <sheetName val="TRIAL_BALANCE5"/>
      <sheetName val="[SHOPLIST_xls][SHOPLIST_xls]705"/>
      <sheetName val="PROJECT_BRIEF(EX_NEW)5"/>
      <sheetName val="Risk_Breakdown_Structure4"/>
      <sheetName val="AREA_OF_APPLICATION4"/>
      <sheetName val="Geneí¬_i4"/>
      <sheetName val="steel_total4"/>
      <sheetName val="ELE_BOQ4"/>
      <sheetName val="Z-_GENERAL_PRICE_SUMMARY1"/>
      <sheetName val="Resumo_Empreitadas1"/>
      <sheetName val="PPA_Summary1"/>
      <sheetName val="Mix_Design1"/>
      <sheetName val="%_prog_figs_-u5_and_total1"/>
      <sheetName val="_VWVU))tÏØ0__2"/>
      <sheetName val="Floor_Box_2"/>
      <sheetName val="[SHOPLIST_xls]/VW"/>
      <sheetName val="[SHOPLIST_xls]/VWVU))tÏØ0__"/>
      <sheetName val="[SHOPLIST_xls]/VWVU))tÏØ0__1"/>
      <sheetName val="[SHOPLIST_xls]/VWVU))"/>
      <sheetName val="[SHOPLIST_xls][SHOPLIST_xls][SH"/>
      <sheetName val="Site_Dev_BOQ"/>
      <sheetName val="Dash_board"/>
      <sheetName val="[SHOPLIST_xls]70"/>
      <sheetName val="[SHOPLIST_xls]70,"/>
      <sheetName val="Base_BM-rebar"/>
      <sheetName val="Materials_"/>
      <sheetName val="Data_Sheet"/>
      <sheetName val="tender_allowances"/>
      <sheetName val="_Summary_BKG_034"/>
      <sheetName val="BILL_3R"/>
      <sheetName val="Area_Breakdown_PER_LEVEL_LINK"/>
      <sheetName val="CF_Input"/>
      <sheetName val="DATA_INPUT"/>
      <sheetName val="Vordruck-Nr__7_1_3_D"/>
      <sheetName val="M&amp;A_D"/>
      <sheetName val="M&amp;A_E"/>
      <sheetName val="M&amp;A_G"/>
      <sheetName val="1_2_Staff_Schedule1"/>
      <sheetName val="Bill_10"/>
      <sheetName val="[SHOPLIST_xls]/VWVU))tÏØ0__11"/>
      <sheetName val="[SHOPLIST_xls]/VWVU))tÏØ0__2"/>
      <sheetName val="[SHOPLIST_xls]/VWVU))tÏØ0__3"/>
      <sheetName val="[SHOPLIST_xls]70,/0s«_iÆø_í¬_i"/>
      <sheetName val="[SHOPLIST_xls]70?,/0?s«i?Æøí¬i?"/>
      <sheetName val="Labour_Costs"/>
      <sheetName val="BLOCK-A_(MEA_SHEET)"/>
      <sheetName val="/VWVU))tÏØ0__9"/>
      <sheetName val="GFA_HQ_Building21"/>
      <sheetName val="GFA_Conference20"/>
      <sheetName val="BQ_External20"/>
      <sheetName val="Graph_Data_(DO_NOT_PRINT)19"/>
      <sheetName val="StattCo_yCharges19"/>
      <sheetName val="Penthouse_Apartment19"/>
      <sheetName val="LABOUR_HISTOGRAM20"/>
      <sheetName val="Chiet_tinh_dz2219"/>
      <sheetName val="Chiet_tinh_dz3519"/>
      <sheetName val="@risk_rents_and_incentives19"/>
      <sheetName val="Car_park_lease19"/>
      <sheetName val="Net_rent_analysis19"/>
      <sheetName val="Poz-1_19"/>
      <sheetName val="Lab_Cum_Hist19"/>
      <sheetName val="Raw_Data19"/>
      <sheetName val="Bill_No__219"/>
      <sheetName val="CT_Thang_Mo19"/>
      <sheetName val="budget_summary_(2)18"/>
      <sheetName val="Budget_Analysis_Summary18"/>
      <sheetName val="LEVEL_SHEET19"/>
      <sheetName val="SPT_vs_PHI19"/>
      <sheetName val="CT__PL18"/>
      <sheetName val="Projet,_methodes_&amp;_couts18"/>
      <sheetName val="Risques_majeurs_&amp;_Frais_Ind_18"/>
      <sheetName val="FOL_-_Bar19"/>
      <sheetName val="intr_stool_brkup18"/>
      <sheetName val="Tender_Summary19"/>
      <sheetName val="Insurance_Ext19"/>
      <sheetName val="Customize_Your_Invoice19"/>
      <sheetName val="HVAC_BoQ19"/>
      <sheetName val="Body_Sheet18"/>
      <sheetName val="1_0_Executive_Summary18"/>
      <sheetName val="Top_sheet18"/>
      <sheetName val="Ap_A16"/>
      <sheetName val="SHOPLIST_xls15"/>
      <sheetName val="Bill_217"/>
      <sheetName val="2_Div_14_16"/>
      <sheetName val="beam-reinft-IIInd_floor15"/>
      <sheetName val="beam-reinft-machine_rm15"/>
      <sheetName val="Bill_116"/>
      <sheetName val="Bill_316"/>
      <sheetName val="Bill_416"/>
      <sheetName val="Bill_516"/>
      <sheetName val="Bill_616"/>
      <sheetName val="Bill_716"/>
      <sheetName val="POWER_ASSUMPTIONS15"/>
      <sheetName val="Invoice_Summary15"/>
      <sheetName val="PROJECT_BRIEF16"/>
      <sheetName val="Civil_Boq14"/>
      <sheetName val="C_(3)16"/>
      <sheetName val="Dubai_golf15"/>
      <sheetName val="WITHOUT_C&amp;I_PROFIT_(3)14"/>
      <sheetName val="HIRED_LABOUR_CODE12"/>
      <sheetName val="PA-_Consutant_12"/>
      <sheetName val="foot-slab_reinft12"/>
      <sheetName val="Softscape_Buildup14"/>
      <sheetName val="Mat'l_Rate14"/>
      <sheetName val="VALVE_CHAMBERS11"/>
      <sheetName val="Fire_Hydrants11"/>
      <sheetName val="B_GATE_VALVE11"/>
      <sheetName val="Sub_G1_Fire11"/>
      <sheetName val="Sub_G12_Fire11"/>
      <sheetName val="Activity_List14"/>
      <sheetName val="BILL_COV12"/>
      <sheetName val="Ra__stair12"/>
      <sheetName val="DETAILED__BOQ12"/>
      <sheetName val="M-Book_for_Conc12"/>
      <sheetName val="M-Book_for_FW12"/>
      <sheetName val="Materials_Cost(PCC)11"/>
      <sheetName val="India_F&amp;S_Template11"/>
      <sheetName val="IO_LIST11"/>
      <sheetName val="Material_11"/>
      <sheetName val="Quote_Sheet11"/>
      <sheetName val="Day_work11"/>
      <sheetName val="Working_for_RCC10"/>
      <sheetName val="Div__0210"/>
      <sheetName val="Div__0310"/>
      <sheetName val="Div__0410"/>
      <sheetName val="Div__0510"/>
      <sheetName val="Div__0610"/>
      <sheetName val="Div__0710"/>
      <sheetName val="Div__0810"/>
      <sheetName val="Div__0910"/>
      <sheetName val="Div__1010"/>
      <sheetName val="Div__1110"/>
      <sheetName val="Div__1210"/>
      <sheetName val="Div_1310"/>
      <sheetName val="EXTERNAL_WORKS10"/>
      <sheetName val="PRODUCTIVITY_RATE10"/>
      <sheetName val="U_R_A_-_MASONRY10"/>
      <sheetName val="U_R_A_-_PLASTERING10"/>
      <sheetName val="U_R_A_-_TILING10"/>
      <sheetName val="U_R_A_-_GRANITE10"/>
      <sheetName val="V_C_2_-_EARTHWORK10"/>
      <sheetName val="V_C_9_-_CERAMIC10"/>
      <sheetName val="V_C_9_-_FINISHES10"/>
      <sheetName val="Elemental_Buildup9"/>
      <sheetName val="BOQ_Direct_selling_cost11"/>
      <sheetName val="Eq__Mobilization10"/>
      <sheetName val="PointNo_59"/>
      <sheetName val="w't_table9"/>
      <sheetName val="bill_nb2-Plumbing_&amp;_Drainag9"/>
      <sheetName val="Pl_&amp;_Dr_B9"/>
      <sheetName val="Pl_&amp;_Dr_G9"/>
      <sheetName val="Pl_&amp;_Dr_M9"/>
      <sheetName val="Pl_&amp;_Dr_19"/>
      <sheetName val="Pl_&amp;_Dr_29"/>
      <sheetName val="Pl_&amp;_Dr_39"/>
      <sheetName val="Pl_&amp;_Dr_49"/>
      <sheetName val="Pl_&amp;_Dr_59"/>
      <sheetName val="Pl_&amp;_Dr_69"/>
      <sheetName val="Pl_&amp;_Dr_79"/>
      <sheetName val="Pl_&amp;_Dr_89"/>
      <sheetName val="Pl_&amp;_Dr_R9"/>
      <sheetName val="FF_B9"/>
      <sheetName val="FF_G9"/>
      <sheetName val="FF_M9"/>
      <sheetName val="FF_19"/>
      <sheetName val="FF_2_9"/>
      <sheetName val="FF_39"/>
      <sheetName val="FF_49"/>
      <sheetName val="FF_59"/>
      <sheetName val="FF_6_9"/>
      <sheetName val="FF_79"/>
      <sheetName val="FF_89"/>
      <sheetName val="FF_R9"/>
      <sheetName val="bill_nb3-FF9"/>
      <sheetName val="HVAC_B9"/>
      <sheetName val="HVAC_G9"/>
      <sheetName val="HVAC_M9"/>
      <sheetName val="HVAC_19"/>
      <sheetName val="HVAC_29"/>
      <sheetName val="HVAC_39"/>
      <sheetName val="HVAC_49"/>
      <sheetName val="HVAC_59"/>
      <sheetName val="HVAC_69"/>
      <sheetName val="HVAC_79"/>
      <sheetName val="HVAC_89"/>
      <sheetName val="HVAC_R9"/>
      <sheetName val="bill_nb4-HVAC9"/>
      <sheetName val="SC_B9"/>
      <sheetName val="SC_G9"/>
      <sheetName val="SC_M9"/>
      <sheetName val="SC_19"/>
      <sheetName val="SC_29"/>
      <sheetName val="SC_39"/>
      <sheetName val="SC_49"/>
      <sheetName val="SC_59"/>
      <sheetName val="SC_69"/>
      <sheetName val="SC_79"/>
      <sheetName val="SC_89"/>
      <sheetName val="SC_R9"/>
      <sheetName val="AV_B9"/>
      <sheetName val="AV_G9"/>
      <sheetName val="AV_M9"/>
      <sheetName val="AV_19"/>
      <sheetName val="AV_29"/>
      <sheetName val="AV_39"/>
      <sheetName val="AV_49"/>
      <sheetName val="AV_59"/>
      <sheetName val="AV_69"/>
      <sheetName val="AV_79"/>
      <sheetName val="AV_89"/>
      <sheetName val="EL_B9"/>
      <sheetName val="EL_M9"/>
      <sheetName val="EL_19"/>
      <sheetName val="EL_29"/>
      <sheetName val="EL_39"/>
      <sheetName val="EL_49"/>
      <sheetName val="EL_59"/>
      <sheetName val="EL_69"/>
      <sheetName val="EL_79"/>
      <sheetName val="EL_89"/>
      <sheetName val="EL_R9"/>
      <sheetName val="EL_TR9"/>
      <sheetName val="8-_EL9"/>
      <sheetName val="FA_B9"/>
      <sheetName val="FA_G9"/>
      <sheetName val="FA_M9"/>
      <sheetName val="FA_19"/>
      <sheetName val="FA_29"/>
      <sheetName val="FA_39"/>
      <sheetName val="FA_49"/>
      <sheetName val="FA_59"/>
      <sheetName val="FA_69"/>
      <sheetName val="FA_79"/>
      <sheetName val="FA_89"/>
      <sheetName val="FA_R9"/>
      <sheetName val="9-_FA9"/>
      <sheetName val="B185-B-9_110"/>
      <sheetName val="B185-B-9_210"/>
      <sheetName val="CHART_OF_ACCOUNTS10"/>
      <sheetName val="Index_List9"/>
      <sheetName val="Type_List9"/>
      <sheetName val="File_Types9"/>
      <sheetName val="E-Bill_No_6_A-O10"/>
      <sheetName val="PMWeb_data10"/>
      <sheetName val="SS_MH10"/>
      <sheetName val="Material_List_9"/>
      <sheetName val="2_2)Revised_Cash_Flow9"/>
      <sheetName val="B09_110"/>
      <sheetName val="Project_Cost_Breakdown7"/>
      <sheetName val="입찰내역_발주처_양식9"/>
      <sheetName val="Division_229"/>
      <sheetName val="Division_49"/>
      <sheetName val="Division_59"/>
      <sheetName val="Division_69"/>
      <sheetName val="Division_79"/>
      <sheetName val="Division_89"/>
      <sheetName val="Division_99"/>
      <sheetName val="Division_109"/>
      <sheetName val="Division_129"/>
      <sheetName val="Division_149"/>
      <sheetName val="Division_2112"/>
      <sheetName val="Division_2210"/>
      <sheetName val="Division_239"/>
      <sheetName val="Division_269"/>
      <sheetName val="Division_279"/>
      <sheetName val="Division_289"/>
      <sheetName val="Division_319"/>
      <sheetName val="Division_329"/>
      <sheetName val="Division_339"/>
      <sheetName val="LIST_DO_NOT_REMOVE8"/>
      <sheetName val="PRECAST_lightconc-II11"/>
      <sheetName val="final_abstract11"/>
      <sheetName val="Staff_Acco_7"/>
      <sheetName val="TBAL9697_-group_wise__sdpl7"/>
      <sheetName val="Chiet_t9"/>
      <sheetName val="Staffing_and_Rates_IA9"/>
      <sheetName val="B6_2_8"/>
      <sheetName val="Summary_of_Work7"/>
      <sheetName val="Employee_List7"/>
      <sheetName val="Item-_Compact7"/>
      <sheetName val="E_&amp;_R7"/>
      <sheetName val="Рабочий_лист6"/>
      <sheetName val="SITE_WORK6"/>
      <sheetName val="Rate_summary6"/>
      <sheetName val="RAB_AR&amp;STR6"/>
      <sheetName val="d-safe_DELUXE6"/>
      <sheetName val="Back_up6"/>
      <sheetName val="PT_141-_Site_A_Landscape6"/>
      <sheetName val="Annex_1_Sect_3a7"/>
      <sheetName val="Annex_1_Sect_3a_17"/>
      <sheetName val="Annex_1_Sect_3b7"/>
      <sheetName val="Annex_1_Sect_3c7"/>
      <sheetName val="HOURLY_RATES7"/>
      <sheetName val="train_cash6"/>
      <sheetName val="accom_cash6"/>
      <sheetName val="INDIGINEOUS_ITEMS_6"/>
      <sheetName val="Duct_Accesories6"/>
      <sheetName val="Mall_waterproofing6"/>
      <sheetName val="MSCP_waterproofing6"/>
      <sheetName val="????_???_??6"/>
      <sheetName val="Common_Variables6"/>
      <sheetName val="[SHOPLIST_xls]70,/0s«iÆøí¬i6"/>
      <sheetName val="GPL_Revenu_Update6"/>
      <sheetName val="DO_NOT_TOUCH6"/>
      <sheetName val="Work_Type6"/>
      <sheetName val="Labour_&amp;_Plant6"/>
      <sheetName val="Ave_wtd_rates6"/>
      <sheetName val="Debits_as_on_12_04_086"/>
      <sheetName val="STAFFSCHED_6"/>
      <sheetName val="TRIAL_BALANCE6"/>
      <sheetName val="[SHOPLIST_xls][SHOPLIST_xls]706"/>
      <sheetName val="PROJECT_BRIEF(EX_NEW)6"/>
      <sheetName val="AREA_OF_APPLICATION5"/>
      <sheetName val="Risk_Breakdown_Structure5"/>
      <sheetName val="Geneí¬_i5"/>
      <sheetName val="steel_total5"/>
      <sheetName val="ELE_BOQ5"/>
      <sheetName val="Z-_GENERAL_PRICE_SUMMARY2"/>
      <sheetName val="Resumo_Empreitadas2"/>
      <sheetName val="PPA_Summary2"/>
      <sheetName val="Mix_Design2"/>
      <sheetName val="%_prog_figs_-u5_and_total2"/>
      <sheetName val="_VWVU))tÏØ0__3"/>
      <sheetName val="Floor_Box_3"/>
      <sheetName val="[SHOPLIST_xls]/VW1"/>
      <sheetName val="Equipment_Rates1"/>
      <sheetName val="Cashflow_projection1"/>
      <sheetName val="[SHOPLIST_xls][SHOPLIST_xls][S1"/>
      <sheetName val="E_H_-_H__W_P_1"/>
      <sheetName val="E__H__Treatment_for_pile_cap1"/>
      <sheetName val="[SHOPLIST_xls][SHOPLIST_xls]707"/>
      <sheetName val="Materials_1"/>
      <sheetName val="GFA_HQ_Building22"/>
      <sheetName val="GFA_Conference21"/>
      <sheetName val="BQ_External21"/>
      <sheetName val="Penthouse_Apartment20"/>
      <sheetName val="StattCo_yCharges20"/>
      <sheetName val="LABOUR_HISTOGRAM21"/>
      <sheetName val="Raw_Data20"/>
      <sheetName val="Chiet_tinh_dz2220"/>
      <sheetName val="Chiet_tinh_dz3520"/>
      <sheetName val="@risk_rents_and_incentives20"/>
      <sheetName val="Car_park_lease20"/>
      <sheetName val="Net_rent_analysis20"/>
      <sheetName val="Poz-1_20"/>
      <sheetName val="CT_Thang_Mo20"/>
      <sheetName val="Lab_Cum_Hist20"/>
      <sheetName val="Graph_Data_(DO_NOT_PRINT)20"/>
      <sheetName val="Bill_No__220"/>
      <sheetName val="budget_summary_(2)19"/>
      <sheetName val="Budget_Analysis_Summary19"/>
      <sheetName val="CT__PL19"/>
      <sheetName val="FOL_-_Bar20"/>
      <sheetName val="LEVEL_SHEET20"/>
      <sheetName val="SPT_vs_PHI20"/>
      <sheetName val="Tender_Summary20"/>
      <sheetName val="Insurance_Ext20"/>
      <sheetName val="Projet,_methodes_&amp;_couts19"/>
      <sheetName val="Risques_majeurs_&amp;_Frais_Ind_19"/>
      <sheetName val="Customize_Your_Invoice20"/>
      <sheetName val="HVAC_BoQ20"/>
      <sheetName val="Top_sheet19"/>
      <sheetName val="intr_stool_brkup19"/>
      <sheetName val="Body_Sheet19"/>
      <sheetName val="1_0_Executive_Summary19"/>
      <sheetName val="2_Div_14_17"/>
      <sheetName val="Bill_218"/>
      <sheetName val="Invoice_Summary16"/>
      <sheetName val="SHOPLIST_xls16"/>
      <sheetName val="Ap_A17"/>
      <sheetName val="PROJECT_BRIEF17"/>
      <sheetName val="Bill_117"/>
      <sheetName val="Bill_317"/>
      <sheetName val="Bill_417"/>
      <sheetName val="Bill_517"/>
      <sheetName val="Bill_617"/>
      <sheetName val="Bill_717"/>
      <sheetName val="beam-reinft-IIInd_floor16"/>
      <sheetName val="POWER_ASSUMPTIONS16"/>
      <sheetName val="Dubai_golf16"/>
      <sheetName val="beam-reinft-machine_rm16"/>
      <sheetName val="C_(3)17"/>
      <sheetName val="Softscape_Buildup15"/>
      <sheetName val="Mat'l_Rate15"/>
      <sheetName val="Civil_Boq15"/>
      <sheetName val="HIRED_LABOUR_CODE13"/>
      <sheetName val="PA-_Consutant_13"/>
      <sheetName val="foot-slab_reinft13"/>
      <sheetName val="Activity_List15"/>
      <sheetName val="Day_work12"/>
      <sheetName val="Div__0211"/>
      <sheetName val="Div__0311"/>
      <sheetName val="Div__0411"/>
      <sheetName val="Div__0511"/>
      <sheetName val="Div__0611"/>
      <sheetName val="Div__0711"/>
      <sheetName val="Div__0811"/>
      <sheetName val="Div__0911"/>
      <sheetName val="Div__1011"/>
      <sheetName val="Div__1111"/>
      <sheetName val="Div__1211"/>
      <sheetName val="Div_1311"/>
      <sheetName val="EXTERNAL_WORKS11"/>
      <sheetName val="PRODUCTIVITY_RATE11"/>
      <sheetName val="U_R_A_-_MASONRY11"/>
      <sheetName val="U_R_A_-_PLASTERING11"/>
      <sheetName val="U_R_A_-_TILING11"/>
      <sheetName val="U_R_A_-_GRANITE11"/>
      <sheetName val="V_C_2_-_EARTHWORK11"/>
      <sheetName val="V_C_9_-_CERAMIC11"/>
      <sheetName val="V_C_9_-_FINISHES11"/>
      <sheetName val="WITHOUT_C&amp;I_PROFIT_(3)15"/>
      <sheetName val="BILL_COV13"/>
      <sheetName val="DETAILED__BOQ13"/>
      <sheetName val="M-Book_for_Conc13"/>
      <sheetName val="M-Book_for_FW13"/>
      <sheetName val="Ra__stair13"/>
      <sheetName val="Materials_Cost(PCC)12"/>
      <sheetName val="India_F&amp;S_Template12"/>
      <sheetName val="IO_LIST12"/>
      <sheetName val="Material_12"/>
      <sheetName val="Quote_Sheet12"/>
      <sheetName val="VALVE_CHAMBERS12"/>
      <sheetName val="Fire_Hydrants12"/>
      <sheetName val="B_GATE_VALVE12"/>
      <sheetName val="Sub_G1_Fire12"/>
      <sheetName val="Sub_G12_Fire12"/>
      <sheetName val="Elemental_Buildup10"/>
      <sheetName val="Working_for_RCC11"/>
      <sheetName val="BOQ_Direct_selling_cost12"/>
      <sheetName val="Eq__Mobilization11"/>
      <sheetName val="PointNo_510"/>
      <sheetName val="w't_table10"/>
      <sheetName val="bill_nb2-Plumbing_&amp;_Drainag10"/>
      <sheetName val="Pl_&amp;_Dr_B10"/>
      <sheetName val="Pl_&amp;_Dr_G10"/>
      <sheetName val="Pl_&amp;_Dr_M10"/>
      <sheetName val="Pl_&amp;_Dr_110"/>
      <sheetName val="Pl_&amp;_Dr_210"/>
      <sheetName val="Pl_&amp;_Dr_310"/>
      <sheetName val="Pl_&amp;_Dr_410"/>
      <sheetName val="Pl_&amp;_Dr_510"/>
      <sheetName val="Pl_&amp;_Dr_610"/>
      <sheetName val="Pl_&amp;_Dr_710"/>
      <sheetName val="Pl_&amp;_Dr_810"/>
      <sheetName val="Pl_&amp;_Dr_R10"/>
      <sheetName val="FF_B10"/>
      <sheetName val="FF_G10"/>
      <sheetName val="FF_M10"/>
      <sheetName val="FF_110"/>
      <sheetName val="FF_2_10"/>
      <sheetName val="FF_310"/>
      <sheetName val="FF_410"/>
      <sheetName val="FF_510"/>
      <sheetName val="FF_6_10"/>
      <sheetName val="FF_710"/>
      <sheetName val="FF_810"/>
      <sheetName val="FF_R10"/>
      <sheetName val="bill_nb3-FF10"/>
      <sheetName val="HVAC_B10"/>
      <sheetName val="HVAC_G10"/>
      <sheetName val="HVAC_M10"/>
      <sheetName val="HVAC_110"/>
      <sheetName val="HVAC_210"/>
      <sheetName val="HVAC_310"/>
      <sheetName val="HVAC_410"/>
      <sheetName val="HVAC_510"/>
      <sheetName val="HVAC_610"/>
      <sheetName val="HVAC_710"/>
      <sheetName val="HVAC_810"/>
      <sheetName val="HVAC_R10"/>
      <sheetName val="bill_nb4-HVAC10"/>
      <sheetName val="SC_B10"/>
      <sheetName val="SC_G10"/>
      <sheetName val="SC_M10"/>
      <sheetName val="SC_110"/>
      <sheetName val="SC_210"/>
      <sheetName val="SC_310"/>
      <sheetName val="SC_410"/>
      <sheetName val="SC_510"/>
      <sheetName val="SC_610"/>
      <sheetName val="SC_710"/>
      <sheetName val="SC_810"/>
      <sheetName val="SC_R10"/>
      <sheetName val="AV_B10"/>
      <sheetName val="AV_G10"/>
      <sheetName val="AV_M10"/>
      <sheetName val="AV_110"/>
      <sheetName val="AV_210"/>
      <sheetName val="AV_310"/>
      <sheetName val="AV_410"/>
      <sheetName val="AV_510"/>
      <sheetName val="AV_610"/>
      <sheetName val="AV_710"/>
      <sheetName val="AV_810"/>
      <sheetName val="EL_B10"/>
      <sheetName val="EL_M10"/>
      <sheetName val="EL_110"/>
      <sheetName val="EL_210"/>
      <sheetName val="EL_310"/>
      <sheetName val="EL_410"/>
      <sheetName val="EL_510"/>
      <sheetName val="EL_610"/>
      <sheetName val="EL_710"/>
      <sheetName val="EL_810"/>
      <sheetName val="EL_R10"/>
      <sheetName val="EL_TR10"/>
      <sheetName val="8-_EL10"/>
      <sheetName val="FA_B10"/>
      <sheetName val="FA_G10"/>
      <sheetName val="FA_M10"/>
      <sheetName val="FA_110"/>
      <sheetName val="FA_210"/>
      <sheetName val="FA_310"/>
      <sheetName val="FA_410"/>
      <sheetName val="FA_510"/>
      <sheetName val="FA_610"/>
      <sheetName val="FA_710"/>
      <sheetName val="FA_810"/>
      <sheetName val="FA_R10"/>
      <sheetName val="9-_FA10"/>
      <sheetName val="B185-B-9_111"/>
      <sheetName val="B185-B-9_211"/>
      <sheetName val="CHART_OF_ACCOUNTS11"/>
      <sheetName val="Index_List10"/>
      <sheetName val="Type_List10"/>
      <sheetName val="File_Types10"/>
      <sheetName val="E-Bill_No_6_A-O11"/>
      <sheetName val="PMWeb_data11"/>
      <sheetName val="SS_MH11"/>
      <sheetName val="Material_List_10"/>
      <sheetName val="2_2)Revised_Cash_Flow10"/>
      <sheetName val="B09_111"/>
      <sheetName val="Project_Cost_Breakdown8"/>
      <sheetName val="입찰내역_발주처_양식10"/>
      <sheetName val="Division_230"/>
      <sheetName val="Division_410"/>
      <sheetName val="Division_510"/>
      <sheetName val="Division_610"/>
      <sheetName val="Division_710"/>
      <sheetName val="Division_810"/>
      <sheetName val="Division_910"/>
      <sheetName val="Division_1010"/>
      <sheetName val="Division_1210"/>
      <sheetName val="Division_1410"/>
      <sheetName val="Division_2113"/>
      <sheetName val="Division_2211"/>
      <sheetName val="Division_2310"/>
      <sheetName val="Division_2610"/>
      <sheetName val="Division_2710"/>
      <sheetName val="Division_2810"/>
      <sheetName val="Division_3110"/>
      <sheetName val="Division_3210"/>
      <sheetName val="Division_3310"/>
      <sheetName val="LIST_DO_NOT_REMOVE9"/>
      <sheetName val="PRECAST_lightconc-II12"/>
      <sheetName val="final_abstract12"/>
      <sheetName val="Staff_Acco_8"/>
      <sheetName val="TBAL9697_-group_wise__sdpl8"/>
      <sheetName val="/VWVU))tÏØ0__10"/>
      <sheetName val="Chiet_t10"/>
      <sheetName val="Staffing_and_Rates_IA10"/>
      <sheetName val="B6_2_9"/>
      <sheetName val="Summary_of_Work8"/>
      <sheetName val="Employee_List8"/>
      <sheetName val="Item-_Compact8"/>
      <sheetName val="E_&amp;_R8"/>
      <sheetName val="Рабочий_лист7"/>
      <sheetName val="SITE_WORK7"/>
      <sheetName val="Rate_summary7"/>
      <sheetName val="RAB_AR&amp;STR7"/>
      <sheetName val="d-safe_DELUXE7"/>
      <sheetName val="Back_up7"/>
      <sheetName val="PT_141-_Site_A_Landscape7"/>
      <sheetName val="Annex_1_Sect_3a8"/>
      <sheetName val="Annex_1_Sect_3a_18"/>
      <sheetName val="Annex_1_Sect_3b8"/>
      <sheetName val="Annex_1_Sect_3c8"/>
      <sheetName val="HOURLY_RATES8"/>
      <sheetName val="train_cash7"/>
      <sheetName val="accom_cash7"/>
      <sheetName val="INDIGINEOUS_ITEMS_7"/>
      <sheetName val="Duct_Accesories7"/>
      <sheetName val="Mall_waterproofing7"/>
      <sheetName val="MSCP_waterproofing7"/>
      <sheetName val="????_???_??7"/>
      <sheetName val="Common_Variables7"/>
      <sheetName val="[SHOPLIST_xls]70,/0s«iÆøí¬i7"/>
      <sheetName val="GPL_Revenu_Update7"/>
      <sheetName val="DO_NOT_TOUCH7"/>
      <sheetName val="Work_Type7"/>
      <sheetName val="Labour_&amp;_Plant7"/>
      <sheetName val="Ave_wtd_rates7"/>
      <sheetName val="Debits_as_on_12_04_087"/>
      <sheetName val="STAFFSCHED_7"/>
      <sheetName val="TRIAL_BALANCE7"/>
      <sheetName val="[SHOPLIST_xls][SHOPLIST_xls]708"/>
      <sheetName val="PROJECT_BRIEF(EX_NEW)7"/>
      <sheetName val="AREA_OF_APPLICATION6"/>
      <sheetName val="Risk_Breakdown_Structure6"/>
      <sheetName val="Geneí¬_i6"/>
      <sheetName val="steel_total6"/>
      <sheetName val="ELE_BOQ6"/>
      <sheetName val="Z-_GENERAL_PRICE_SUMMARY3"/>
      <sheetName val="Resumo_Empreitadas3"/>
      <sheetName val="PPA_Summary3"/>
      <sheetName val="Mix_Design3"/>
      <sheetName val="%_prog_figs_-u5_and_total3"/>
      <sheetName val="_VWVU))tÏØ0__4"/>
      <sheetName val="Floor_Box_4"/>
      <sheetName val="[SHOPLIST_xls]/VW2"/>
      <sheetName val="[SHOPLIST_xls]/VWVU))tÏØ0__4"/>
      <sheetName val="[SHOPLIST_xls]/VWVU))tÏØ0__5"/>
      <sheetName val="Equipment_Rates2"/>
      <sheetName val="Cashflow_projection2"/>
      <sheetName val="[SHOPLIST_xls][SHOPLIST_xls][S2"/>
      <sheetName val="E_H_-_H__W_P_2"/>
      <sheetName val="E__H__Treatment_for_pile_cap2"/>
      <sheetName val="[SHOPLIST_xls][SHOPLIST_xls]709"/>
      <sheetName val="Materials_2"/>
      <sheetName val="BLOCK-A_(MEA_SHEET)1"/>
      <sheetName val="1_2_Staff_Schedule2"/>
      <sheetName val="Site_Dev_BOQ1"/>
      <sheetName val="[SHOPLIST_xls]701"/>
      <sheetName val="[SHOPLIST_xls]70,1"/>
      <sheetName val="Labour_Costs1"/>
      <sheetName val="Form_61"/>
      <sheetName val="Risk_Register1"/>
      <sheetName val="Revised_Front_Page1"/>
      <sheetName val="Diff_Run01&amp;Run021"/>
      <sheetName val="CCS_Summary1"/>
      <sheetName val="1_Carillion_Staff1"/>
      <sheetName val="_2_Staff_&amp;_Gen_labour1"/>
      <sheetName val="3_Offices1"/>
      <sheetName val="4_TempServ1"/>
      <sheetName val="__5_Temp_Wks1"/>
      <sheetName val="_6_Addn_Plant1"/>
      <sheetName val="_7__Transport1"/>
      <sheetName val="_8_Testing1"/>
      <sheetName val="9__Miscellaneous1"/>
      <sheetName val="10__Design1"/>
      <sheetName val="_11_Insurances1"/>
      <sheetName val="_12_Client_Req_1"/>
      <sheetName val="Risk_List1"/>
      <sheetName val="Track_of_Changes1"/>
      <sheetName val="Bill_8_Doors_&amp;_Windows1"/>
      <sheetName val="Bill_9_Finishes_1"/>
      <sheetName val="Bill_10_Specialities1"/>
      <sheetName val="Dash_board1"/>
      <sheetName val="Base_BM-rebar1"/>
      <sheetName val="Data_Sheet1"/>
      <sheetName val="tender_allowances1"/>
      <sheetName val="_Summary_BKG_0341"/>
      <sheetName val="BILL_3R1"/>
      <sheetName val="Area_Breakdown_PER_LEVEL_LINK1"/>
      <sheetName val="CF_Input1"/>
      <sheetName val="DATA_INPUT1"/>
      <sheetName val="Vordruck-Nr__7_1_3_D1"/>
      <sheetName val="M&amp;A_D1"/>
      <sheetName val="M&amp;A_E1"/>
      <sheetName val="M&amp;A_G1"/>
      <sheetName val="Bill_101"/>
      <sheetName val="[SHOPLIST_xls]/VWVU))tÏØ0__12"/>
      <sheetName val="[SHOPLIST_xls]/VWVU))tÏØ0__21"/>
      <sheetName val="[SHOPLIST_xls]/VWVU))tÏØ0__31"/>
      <sheetName val="[SHOPLIST_xls]70,/0s«_iÆø_í¬_i1"/>
      <sheetName val="[SHOPLIST_xls]70?,/0?s«i?Æøí¬i1"/>
      <sheetName val="Contract_Division"/>
      <sheetName val="SubContract_Type"/>
      <sheetName val="Service_Type"/>
      <sheetName val="/VWVU))tÏØ0__11"/>
      <sheetName val="[SHOPLIST_xls]/VWVU))tÏØ0__6"/>
      <sheetName val="[SHOPLIST_xls]/VWVU))tÏØ0__7"/>
      <sheetName val="Form_62"/>
      <sheetName val="Risk_Register2"/>
      <sheetName val="Revised_Front_Page2"/>
      <sheetName val="Diff_Run01&amp;Run022"/>
      <sheetName val="CCS_Summary2"/>
      <sheetName val="1_Carillion_Staff2"/>
      <sheetName val="_2_Staff_&amp;_Gen_labour2"/>
      <sheetName val="3_Offices2"/>
      <sheetName val="4_TempServ2"/>
      <sheetName val="__5_Temp_Wks2"/>
      <sheetName val="_6_Addn_Plant2"/>
      <sheetName val="_7__Transport2"/>
      <sheetName val="_8_Testing2"/>
      <sheetName val="9__Miscellaneous2"/>
      <sheetName val="10__Design2"/>
      <sheetName val="_11_Insurances2"/>
      <sheetName val="_12_Client_Req_2"/>
      <sheetName val="Risk_List2"/>
      <sheetName val="Track_of_Changes2"/>
      <sheetName val="Bill_8_Doors_&amp;_Windows2"/>
      <sheetName val="Bill_9_Finishes_2"/>
      <sheetName val="Bill_10_Specialities2"/>
      <sheetName val="Dash_board2"/>
      <sheetName val="[SHOPLIST_xls]702"/>
      <sheetName val="[SHOPLIST_xls]70,2"/>
      <sheetName val="Base_BM-rebar2"/>
      <sheetName val="Site_Dev_BOQ2"/>
      <sheetName val="Data_Sheet2"/>
      <sheetName val="tender_allowances2"/>
      <sheetName val="_Summary_BKG_0342"/>
      <sheetName val="BILL_3R2"/>
      <sheetName val="Area_Breakdown_PER_LEVEL_LINK2"/>
      <sheetName val="CF_Input2"/>
      <sheetName val="DATA_INPUT2"/>
      <sheetName val="Vordruck-Nr__7_1_3_D2"/>
      <sheetName val="M&amp;A_D2"/>
      <sheetName val="M&amp;A_E2"/>
      <sheetName val="M&amp;A_G2"/>
      <sheetName val="1_2_Staff_Schedule3"/>
      <sheetName val="Bill_102"/>
      <sheetName val="[SHOPLIST_xls]/VWVU))tÏØ0__13"/>
      <sheetName val="[SHOPLIST_xls]/VWVU))tÏØ0__22"/>
      <sheetName val="[SHOPLIST_xls]/VWVU))tÏØ0__32"/>
      <sheetName val="[SHOPLIST_xls]70,/0s«_iÆø_í¬_i2"/>
      <sheetName val="[SHOPLIST_xls]70?,/0?s«i?Æøí¬i2"/>
      <sheetName val="Labour_Costs2"/>
      <sheetName val="BLOCK-A_(MEA_SHEET)2"/>
      <sheetName val="Calculations"/>
      <sheetName val="P-Sum-Cab"/>
      <sheetName val="11"/>
      <sheetName val="70_x0000_,/0_x0000_s«_x0008_i_x"/>
      <sheetName val="[SHOPLIST.xls][SHOPLIST.xls]70"/>
      <sheetName val="PRL"/>
      <sheetName val="Sheet Index"/>
      <sheetName val="Trade Summary"/>
      <sheetName val="工程量"/>
      <sheetName val="[SHOPLIST.xls]/VWVU))tÏØ0__4"/>
      <sheetName val="Report"/>
      <sheetName val="PROCTOR"/>
      <sheetName val="Status Summary"/>
      <sheetName val="Flight-1"/>
      <sheetName val="2 Plex"/>
      <sheetName val="Sheet1 (2)"/>
      <sheetName val="4 Plex"/>
      <sheetName val="6 Plex "/>
      <sheetName val="Detailed Summary"/>
      <sheetName val="Sheet1 (3)"/>
      <sheetName val="Sheet1 (4)"/>
      <sheetName val="Print"/>
      <sheetName val="Config-C"/>
      <sheetName val="Service"/>
      <sheetName val="MAIN SUMMARY"/>
      <sheetName val="Bill-1"/>
      <sheetName val="abs-boq"/>
      <sheetName val="New Rates"/>
      <sheetName val="IRR_CHAMBER"/>
      <sheetName val="material"/>
      <sheetName val="Labour Rates"/>
      <sheetName val="machinery"/>
      <sheetName val="Sheet5"/>
      <sheetName val="Status "/>
      <sheetName val="CLIENT BUDGET"/>
      <sheetName val="Reco-June 2019"/>
      <sheetName val="REMINING PROGRESS"/>
      <sheetName val="OS&amp;E  IT"/>
      <sheetName val="PAID AMOUNT"/>
      <sheetName val="IPA.21"/>
      <sheetName val="Order by owner"/>
      <sheetName val="IT"/>
      <sheetName val="PERLIM. Sammary"/>
      <sheetName val="KBEC"/>
      <sheetName val="retention"/>
      <sheetName val="RECOVER OF DOUBLE PAYMENT"/>
      <sheetName val="RECTIFICATION"/>
      <sheetName val="rathath al matar"/>
      <sheetName val="faradooni"/>
      <sheetName val="WOTEK"/>
      <sheetName val="MINERWA"/>
      <sheetName val="INTERNAL LINE "/>
      <sheetName val="MINOVA.AL DEYAR"/>
      <sheetName val="OTIS"/>
      <sheetName val="WATERMAN"/>
      <sheetName val="BEAM"/>
      <sheetName val="PLATFORMS"/>
      <sheetName val="BLUE RHINE"/>
      <sheetName val="MALT"/>
      <sheetName val="NATIONAL PAINT"/>
      <sheetName val="MESSARA"/>
      <sheetName val="FIRE RATED"/>
      <sheetName val="MARBLE"/>
      <sheetName val="JASWAY"/>
      <sheetName val="DDL"/>
      <sheetName val="70,/0s«iÆøí¬"/>
      <sheetName val="ARBQ"/>
      <sheetName val="LANGUAGE"/>
      <sheetName val="ConferenceCentre_x005f_x005f_x0"/>
      <sheetName val="Geneí¬_x005f_x005f_x005f_x0008_"/>
      <sheetName val="70_x005f_x005f_x005f_x0000_,_0_"/>
      <sheetName val="B-3.2 EB"/>
      <sheetName val="Ragama"/>
      <sheetName val="B-3"/>
      <sheetName val="Dropdown List"/>
      <sheetName val="ce"/>
      <sheetName val="HWDG"/>
      <sheetName val="Cost_any"/>
      <sheetName val="Set"/>
      <sheetName val="EE-PROP"/>
      <sheetName val="HB CEC schd 4.2"/>
      <sheetName val="HB CEC schd 4.3"/>
      <sheetName val="HB CEC schd 5.2"/>
      <sheetName val="HB CEC schd 6.2"/>
      <sheetName val="HB CEC schd 7.2"/>
      <sheetName val="HB CEC schd 9.2"/>
      <sheetName val="Doha Farm"/>
      <sheetName val="Summary "/>
      <sheetName val="B04-A - DIA SUDEER"/>
      <sheetName val="04D - Tanmyat"/>
      <sheetName val="13- B04-B &amp; C"/>
      <sheetName val=" SITE 09 B04-B&amp;C-AFAQ"/>
      <sheetName val="Tender Docs"/>
      <sheetName val="PENALTY"/>
      <sheetName val="Miral Emails"/>
      <sheetName val="LOAs (061619)"/>
      <sheetName val="Contract Conditions (Tender)"/>
      <sheetName val="Contract Qualifications"/>
      <sheetName val="YVPI &amp; GII"/>
      <sheetName val="LOA (live sheet)"/>
      <sheetName val="LOA Log (082419)"/>
      <sheetName val="FU"/>
      <sheetName val="Key Docs Ref."/>
      <sheetName val="To Mr. Boota (072519)"/>
      <sheetName val="02"/>
      <sheetName val="03"/>
      <sheetName val="04"/>
      <sheetName val="01"/>
      <sheetName val="钢筋"/>
      <sheetName val="PLT-SUM"/>
      <sheetName val="Dashboard (1)"/>
      <sheetName val="Remeasure"/>
      <sheetName val="VO Agreed to Unifier Sum"/>
      <sheetName val="VO Not yet Agreed to Unifier"/>
      <sheetName val="VO Anticipated to Unifier"/>
      <sheetName val="EW to Unifier"/>
      <sheetName val="Prov Sums"/>
      <sheetName val="Claims"/>
      <sheetName val="Other Amounts"/>
      <sheetName val="Model"/>
      <sheetName val="CONSTRUCTION COMPONENT"/>
      <sheetName val="Detbal"/>
      <sheetName val="Harewood"/>
      <sheetName val="Balance Sheet"/>
      <sheetName val="AOP Summary-2"/>
      <sheetName val="[SHOPLIST.xls]/VWVU))tÏØ0__5"/>
      <sheetName val="[SHOPLIST.xls]/VWVU))tÏØ0__6"/>
      <sheetName val="Rate_analysis12"/>
      <sheetName val="Rate_analysis13"/>
      <sheetName val="Estimate for approval"/>
      <sheetName val="E_H_-_H__W_P_3"/>
      <sheetName val="E__H__Treatment_for_pile_cap3"/>
      <sheetName val="Form_63"/>
      <sheetName val="Risk_Register3"/>
      <sheetName val="Revised_Front_Page3"/>
      <sheetName val="Diff_Run01&amp;Run023"/>
      <sheetName val="CCS_Summary3"/>
      <sheetName val="1_Carillion_Staff3"/>
      <sheetName val="_2_Staff_&amp;_Gen_labour3"/>
      <sheetName val="3_Offices3"/>
      <sheetName val="4_TempServ3"/>
      <sheetName val="__5_Temp_Wks3"/>
      <sheetName val="_6_Addn_Plant3"/>
      <sheetName val="_7__Transport3"/>
      <sheetName val="_8_Testing3"/>
      <sheetName val="9__Miscellaneous3"/>
      <sheetName val="10__Design3"/>
      <sheetName val="_11_Insurances3"/>
      <sheetName val="_12_Client_Req_3"/>
      <sheetName val="Risk_List3"/>
      <sheetName val="Track_of_Changes3"/>
      <sheetName val="Bill_8_Doors_&amp;_Windows3"/>
      <sheetName val="Bill_9_Finishes_3"/>
      <sheetName val="Bill_10_Specialities3"/>
      <sheetName val="Cashflow_projection3"/>
      <sheetName val="집계표"/>
      <sheetName val="개시대사 (2)"/>
      <sheetName val="C-A"/>
      <sheetName val="Sec. A-PQ"/>
      <sheetName val="C-B"/>
      <sheetName val="Preamble B"/>
      <sheetName val="C-C"/>
      <sheetName val="Sec. C-Dayworks"/>
      <sheetName val="C-D"/>
      <sheetName val="d1-OPT1"/>
      <sheetName val="d1-OPT2"/>
      <sheetName val="d2"/>
      <sheetName val="d3"/>
      <sheetName val="d4"/>
      <sheetName val="d5 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5"/>
      <sheetName val="d16"/>
      <sheetName val="D17"/>
      <sheetName val="d18"/>
      <sheetName val="C-E"/>
      <sheetName val="e-OPT1"/>
      <sheetName val="e-OPT2"/>
      <sheetName val="C-F"/>
      <sheetName val="f"/>
      <sheetName val="d14(ss)"/>
      <sheetName val="AOP_Summary-2"/>
      <sheetName val="_SHOPLIST_xls_70"/>
      <sheetName val="_SHOPLIST_xls_70,_0s«iÆøí¬i"/>
      <sheetName val="Attach_4-18"/>
      <sheetName val="Data_I_(2)"/>
      <sheetName val="rEFERENCES_"/>
      <sheetName val="PRICE_INFO"/>
      <sheetName val="RC_SUMMARY"/>
      <sheetName val="LABOUR_PRODUCTIVITY-TAV"/>
      <sheetName val="MATERIAL_PRICES"/>
      <sheetName val="P-100_MRF_DB_R1"/>
      <sheetName val="Cost_Heading"/>
      <sheetName val="Ewaan_Show_Kitchen_(2)"/>
      <sheetName val="Cash_Flow_Working"/>
      <sheetName val="MN_T_B_"/>
      <sheetName val="D_&amp;_W_sizes"/>
      <sheetName val="SOPMA_DD"/>
      <sheetName val="May_05"/>
      <sheetName val="April_05"/>
      <sheetName val="Aug_05"/>
      <sheetName val="July_05"/>
      <sheetName val="June_05"/>
      <sheetName val="Nov_05"/>
      <sheetName val="Oct_05"/>
      <sheetName val="Sep_05"/>
      <sheetName val="Laundry"/>
      <sheetName val="Asset Allocation (CR)"/>
      <sheetName val="Project Benchmarking"/>
      <sheetName val="CIF COST ITEM"/>
      <sheetName val="Rates for public areas"/>
      <sheetName val="Det_Des"/>
      <sheetName val="DRUM"/>
      <sheetName val="[SHOPLIST.xls]/VWVU))tÏØ0__7"/>
      <sheetName val="KP1590_E"/>
      <sheetName val="/VWVU))tÏØ0__12"/>
      <sheetName val="GFA_HQ_Building23"/>
      <sheetName val="GFA_Conference22"/>
      <sheetName val="BQ_External22"/>
      <sheetName val="Penthouse_Apartment21"/>
      <sheetName val="Raw_Data21"/>
      <sheetName val="StattCo_yCharges21"/>
      <sheetName val="LEVEL_SHEET21"/>
      <sheetName val="SPT_vs_PHI21"/>
      <sheetName val="LABOUR_HISTOGRAM22"/>
      <sheetName val="Chiet_tinh_dz2221"/>
      <sheetName val="Chiet_tinh_dz3521"/>
      <sheetName val="@risk_rents_and_incentives21"/>
      <sheetName val="Car_park_lease21"/>
      <sheetName val="Net_rent_analysis21"/>
      <sheetName val="Poz-1_21"/>
      <sheetName val="Graph_Data_(DO_NOT_PRINT)21"/>
      <sheetName val="Bill_No__221"/>
      <sheetName val="CT_Thang_Mo21"/>
      <sheetName val="Lab_Cum_Hist21"/>
      <sheetName val="CT__PL20"/>
      <sheetName val="Projet,_methodes_&amp;_couts20"/>
      <sheetName val="Risques_majeurs_&amp;_Frais_Ind_20"/>
      <sheetName val="FOL_-_Bar21"/>
      <sheetName val="budget_summary_(2)20"/>
      <sheetName val="Budget_Analysis_Summary20"/>
      <sheetName val="intr_stool_brkup20"/>
      <sheetName val="Tender_Summary21"/>
      <sheetName val="Insurance_Ext21"/>
      <sheetName val="Customize_Your_Invoice21"/>
      <sheetName val="HVAC_BoQ21"/>
      <sheetName val="Body_Sheet20"/>
      <sheetName val="1_0_Executive_Summary20"/>
      <sheetName val="Top_sheet20"/>
      <sheetName val="Bill_219"/>
      <sheetName val="Ap_A18"/>
      <sheetName val="2_Div_14_18"/>
      <sheetName val="SHOPLIST_xls17"/>
      <sheetName val="beam-reinft-IIInd_floor17"/>
      <sheetName val="beam-reinft-machine_rm17"/>
      <sheetName val="Bill_118"/>
      <sheetName val="Bill_318"/>
      <sheetName val="Bill_418"/>
      <sheetName val="Bill_518"/>
      <sheetName val="Bill_618"/>
      <sheetName val="Bill_718"/>
      <sheetName val="POWER_ASSUMPTIONS17"/>
      <sheetName val="Civil_Boq16"/>
      <sheetName val="PROJECT_BRIEF18"/>
      <sheetName val="Invoice_Summary17"/>
      <sheetName val="C_(3)18"/>
      <sheetName val="Dubai_golf17"/>
      <sheetName val="Softscape_Buildup16"/>
      <sheetName val="Mat'l_Rate16"/>
      <sheetName val="WITHOUT_C&amp;I_PROFIT_(3)16"/>
      <sheetName val="Activity_List16"/>
      <sheetName val="HIRED_LABOUR_CODE14"/>
      <sheetName val="PA-_Consutant_14"/>
      <sheetName val="foot-slab_reinft14"/>
      <sheetName val="DETAILED__BOQ14"/>
      <sheetName val="M-Book_for_Conc14"/>
      <sheetName val="M-Book_for_FW14"/>
      <sheetName val="BILL_COV14"/>
      <sheetName val="Ra__stair14"/>
      <sheetName val="VALVE_CHAMBERS13"/>
      <sheetName val="Fire_Hydrants13"/>
      <sheetName val="B_GATE_VALVE13"/>
      <sheetName val="Sub_G1_Fire13"/>
      <sheetName val="Sub_G12_Fire13"/>
      <sheetName val="Eq__Mobilization12"/>
      <sheetName val="w't_table11"/>
      <sheetName val="Materials_Cost(PCC)13"/>
      <sheetName val="India_F&amp;S_Template13"/>
      <sheetName val="IO_LIST13"/>
      <sheetName val="Material_13"/>
      <sheetName val="Quote_Sheet13"/>
      <sheetName val="Day_work13"/>
      <sheetName val="bill_nb2-Plumbing_&amp;_Drainag11"/>
      <sheetName val="Pl_&amp;_Dr_B11"/>
      <sheetName val="Pl_&amp;_Dr_G11"/>
      <sheetName val="Pl_&amp;_Dr_M11"/>
      <sheetName val="Pl_&amp;_Dr_111"/>
      <sheetName val="Pl_&amp;_Dr_211"/>
      <sheetName val="Pl_&amp;_Dr_311"/>
      <sheetName val="Pl_&amp;_Dr_411"/>
      <sheetName val="Pl_&amp;_Dr_511"/>
      <sheetName val="Pl_&amp;_Dr_611"/>
      <sheetName val="Pl_&amp;_Dr_711"/>
      <sheetName val="Pl_&amp;_Dr_811"/>
      <sheetName val="Pl_&amp;_Dr_R11"/>
      <sheetName val="FF_B11"/>
      <sheetName val="FF_G11"/>
      <sheetName val="FF_M11"/>
      <sheetName val="FF_111"/>
      <sheetName val="FF_2_11"/>
      <sheetName val="FF_311"/>
      <sheetName val="FF_411"/>
      <sheetName val="FF_511"/>
      <sheetName val="FF_6_11"/>
      <sheetName val="FF_711"/>
      <sheetName val="FF_811"/>
      <sheetName val="FF_R11"/>
      <sheetName val="bill_nb3-FF11"/>
      <sheetName val="HVAC_B11"/>
      <sheetName val="HVAC_G11"/>
      <sheetName val="HVAC_M11"/>
      <sheetName val="HVAC_111"/>
      <sheetName val="HVAC_211"/>
      <sheetName val="HVAC_311"/>
      <sheetName val="HVAC_411"/>
      <sheetName val="HVAC_511"/>
      <sheetName val="HVAC_611"/>
      <sheetName val="HVAC_711"/>
      <sheetName val="HVAC_811"/>
      <sheetName val="HVAC_R11"/>
      <sheetName val="bill_nb4-HVAC11"/>
      <sheetName val="SC_B11"/>
      <sheetName val="SC_G11"/>
      <sheetName val="SC_M11"/>
      <sheetName val="SC_111"/>
      <sheetName val="SC_211"/>
      <sheetName val="SC_311"/>
      <sheetName val="SC_411"/>
      <sheetName val="SC_511"/>
      <sheetName val="SC_611"/>
      <sheetName val="SC_711"/>
      <sheetName val="SC_811"/>
      <sheetName val="SC_R11"/>
      <sheetName val="AV_B11"/>
      <sheetName val="AV_G11"/>
      <sheetName val="AV_M11"/>
      <sheetName val="AV_111"/>
      <sheetName val="AV_211"/>
      <sheetName val="AV_311"/>
      <sheetName val="AV_411"/>
      <sheetName val="AV_511"/>
      <sheetName val="AV_611"/>
      <sheetName val="AV_711"/>
      <sheetName val="AV_811"/>
      <sheetName val="EL_B11"/>
      <sheetName val="EL_M11"/>
      <sheetName val="EL_111"/>
      <sheetName val="EL_211"/>
      <sheetName val="EL_311"/>
      <sheetName val="EL_411"/>
      <sheetName val="EL_511"/>
      <sheetName val="EL_611"/>
      <sheetName val="EL_711"/>
      <sheetName val="EL_811"/>
      <sheetName val="EL_R11"/>
      <sheetName val="EL_TR11"/>
      <sheetName val="8-_EL11"/>
      <sheetName val="FA_B11"/>
      <sheetName val="FA_G11"/>
      <sheetName val="FA_M11"/>
      <sheetName val="FA_111"/>
      <sheetName val="FA_211"/>
      <sheetName val="FA_311"/>
      <sheetName val="FA_411"/>
      <sheetName val="FA_511"/>
      <sheetName val="FA_611"/>
      <sheetName val="FA_711"/>
      <sheetName val="FA_811"/>
      <sheetName val="FA_R11"/>
      <sheetName val="9-_FA11"/>
      <sheetName val="B09_112"/>
      <sheetName val="BOQ_Direct_selling_cost13"/>
      <sheetName val="CHART_OF_ACCOUNTS12"/>
      <sheetName val="Working_for_RCC12"/>
      <sheetName val="B185-B-9_112"/>
      <sheetName val="B185-B-9_212"/>
      <sheetName val="E-Bill_No_6_A-O12"/>
      <sheetName val="Div__0212"/>
      <sheetName val="Div__0312"/>
      <sheetName val="Div__0412"/>
      <sheetName val="Div__0512"/>
      <sheetName val="Div__0612"/>
      <sheetName val="Div__0712"/>
      <sheetName val="Div__0812"/>
      <sheetName val="Div__0912"/>
      <sheetName val="Div__1012"/>
      <sheetName val="Div__1112"/>
      <sheetName val="Div__1212"/>
      <sheetName val="Div_1312"/>
      <sheetName val="EXTERNAL_WORKS12"/>
      <sheetName val="PRODUCTIVITY_RATE12"/>
      <sheetName val="U_R_A_-_MASONRY12"/>
      <sheetName val="U_R_A_-_PLASTERING12"/>
      <sheetName val="U_R_A_-_TILING12"/>
      <sheetName val="U_R_A_-_GRANITE12"/>
      <sheetName val="V_C_2_-_EARTHWORK12"/>
      <sheetName val="V_C_9_-_CERAMIC12"/>
      <sheetName val="V_C_9_-_FINISHES12"/>
      <sheetName val="Division_240"/>
      <sheetName val="Division_411"/>
      <sheetName val="Division_511"/>
      <sheetName val="Division_611"/>
      <sheetName val="Division_711"/>
      <sheetName val="Division_811"/>
      <sheetName val="Division_911"/>
      <sheetName val="Division_1011"/>
      <sheetName val="Division_1211"/>
      <sheetName val="Division_1411"/>
      <sheetName val="Division_2114"/>
      <sheetName val="Division_2212"/>
      <sheetName val="Division_2311"/>
      <sheetName val="Division_2611"/>
      <sheetName val="Division_2711"/>
      <sheetName val="Division_2811"/>
      <sheetName val="Division_3111"/>
      <sheetName val="Division_3211"/>
      <sheetName val="Division_3311"/>
      <sheetName val="PMWeb_data12"/>
      <sheetName val="Elemental_Buildup11"/>
      <sheetName val="PointNo_511"/>
      <sheetName val="2_2)Revised_Cash_Flow11"/>
      <sheetName val="SS_MH12"/>
      <sheetName val="입찰내역_발주처_양식11"/>
      <sheetName val="Material_List_11"/>
      <sheetName val="LIST_DO_NOT_REMOVE10"/>
      <sheetName val="Index_List11"/>
      <sheetName val="Type_List11"/>
      <sheetName val="File_Types11"/>
      <sheetName val="Chiet_t11"/>
      <sheetName val="Staffing_and_Rates_IA11"/>
      <sheetName val="Project_Cost_Breakdown9"/>
      <sheetName val="PRECAST_lightconc-II13"/>
      <sheetName val="final_abstract13"/>
      <sheetName val="Staff_Acco_9"/>
      <sheetName val="TBAL9697_-group_wise__sdpl9"/>
      <sheetName val="Summary_of_Work9"/>
      <sheetName val="Employee_List9"/>
      <sheetName val="Рабочий_лист8"/>
      <sheetName val="B6_2_10"/>
      <sheetName val="Item-_Compact9"/>
      <sheetName val="E_&amp;_R9"/>
      <sheetName val="Annex_1_Sect_3a9"/>
      <sheetName val="Annex_1_Sect_3a_19"/>
      <sheetName val="Annex_1_Sect_3b9"/>
      <sheetName val="Annex_1_Sect_3c9"/>
      <sheetName val="HOURLY_RATES9"/>
      <sheetName val="SITE_WORK8"/>
      <sheetName val="d-safe_DELUXE8"/>
      <sheetName val="PT_141-_Site_A_Landscape8"/>
      <sheetName val="Rate_summary8"/>
      <sheetName val="RAB_AR&amp;STR8"/>
      <sheetName val="Back_up8"/>
      <sheetName val="train_cash8"/>
      <sheetName val="accom_cash8"/>
      <sheetName val="INDIGINEOUS_ITEMS_8"/>
      <sheetName val="Duct_Accesories8"/>
      <sheetName val="Mall_waterproofing8"/>
      <sheetName val="MSCP_waterproofing8"/>
      <sheetName val="????_???_??8"/>
      <sheetName val="Labour_&amp;_Plant8"/>
      <sheetName val="Ave_wtd_rates8"/>
      <sheetName val="Debits_as_on_12_04_088"/>
      <sheetName val="STAFFSCHED_8"/>
      <sheetName val="TRIAL_BALANCE8"/>
      <sheetName val="[SHOPLIST_xls][SHOPLIST_xls]710"/>
      <sheetName val="[SHOPLIST_xls]70,/0s«iÆøí¬i8"/>
      <sheetName val="Common_Variables8"/>
      <sheetName val="GPL_Revenu_Update8"/>
      <sheetName val="DO_NOT_TOUCH8"/>
      <sheetName val="Work_Type8"/>
      <sheetName val="PROJECT_BRIEF(EX_NEW)8"/>
      <sheetName val="AREA_OF_APPLICATION7"/>
      <sheetName val="Risk_Breakdown_Structure7"/>
      <sheetName val="Geneí¬_i7"/>
      <sheetName val="steel_total7"/>
      <sheetName val="ELE_BOQ7"/>
      <sheetName val="Z-_GENERAL_PRICE_SUMMARY4"/>
      <sheetName val="Resumo_Empreitadas4"/>
      <sheetName val="PPA_Summary4"/>
      <sheetName val="Mix_Design4"/>
      <sheetName val="%_prog_figs_-u5_and_total4"/>
      <sheetName val="_VWVU))tÏØ0__5"/>
      <sheetName val="Floor_Box_5"/>
      <sheetName val="Equipment_Rates3"/>
      <sheetName val="[SHOPLIST_xls]/VW3"/>
      <sheetName val="[SHOPLIST_xls]/VWVU))tÏØ0__8"/>
      <sheetName val="[SHOPLIST_xls]/VWVU))tÏØ0__9"/>
      <sheetName val="[SHOPLIST_xls][SHOPLIST_xls]711"/>
      <sheetName val="[SHOPLIST_xls][SHOPLIST_xls][S3"/>
      <sheetName val="Dash_board3"/>
      <sheetName val="[SHOPLIST_xls]703"/>
      <sheetName val="[SHOPLIST_xls]70,3"/>
      <sheetName val="Base_BM-rebar3"/>
      <sheetName val="Materials_3"/>
      <sheetName val="Site_Dev_BOQ3"/>
      <sheetName val="Data_Sheet3"/>
      <sheetName val="tender_allowances3"/>
      <sheetName val="_Summary_BKG_0343"/>
      <sheetName val="BILL_3R3"/>
      <sheetName val="Area_Breakdown_PER_LEVEL_LINK3"/>
      <sheetName val="CF_Input3"/>
      <sheetName val="DATA_INPUT3"/>
      <sheetName val="Vordruck-Nr__7_1_3_D3"/>
      <sheetName val="M&amp;A_D3"/>
      <sheetName val="M&amp;A_E3"/>
      <sheetName val="M&amp;A_G3"/>
      <sheetName val="1_2_Staff_Schedule4"/>
      <sheetName val="Bill_103"/>
      <sheetName val="[SHOPLIST_xls]/VWVU))tÏØ0__14"/>
      <sheetName val="[SHOPLIST_xls]/VWVU))tÏØ0__23"/>
      <sheetName val="[SHOPLIST_xls]/VWVU))tÏØ0__33"/>
      <sheetName val="[SHOPLIST_xls]70,/0s«_iÆø_í¬_i3"/>
      <sheetName val="[SHOPLIST_xls]70?,/0?s«i?Æøí¬i3"/>
      <sheetName val="Labour_Costs3"/>
      <sheetName val="BLOCK-A_(MEA_SHEET)3"/>
      <sheetName val="Contract_Division1"/>
      <sheetName val="SubContract_Type1"/>
      <sheetName val="Service_Type1"/>
      <sheetName val="Qtys_ZamZam_(Del__before)"/>
      <sheetName val="Qtys_Relocation_(Del_before)"/>
      <sheetName val="_Qtys_Sub_&amp;_Tents_(Del__before)"/>
      <sheetName val="Qtys__Signages_(Del__before)"/>
      <sheetName val="Qtys_Temporary_Passages_(Del)"/>
      <sheetName val="_Qtys_Ser__Rooms_(Del_before)"/>
      <sheetName val="Labour_Rate_"/>
      <sheetName val="2F_회의실견적(5_14_일대)"/>
      <sheetName val="_HIT-&gt;HMC_견적(3900)"/>
      <sheetName val="Appendix_B"/>
      <sheetName val="/VWVU))tÏØ0__17"/>
      <sheetName val="GFA_HQ_Building28"/>
      <sheetName val="GFA_Conference27"/>
      <sheetName val="BQ_External27"/>
      <sheetName val="Penthouse_Apartment26"/>
      <sheetName val="Raw_Data26"/>
      <sheetName val="StattCo_yCharges26"/>
      <sheetName val="LEVEL_SHEET26"/>
      <sheetName val="SPT_vs_PHI26"/>
      <sheetName val="LABOUR_HISTOGRAM27"/>
      <sheetName val="Chiet_tinh_dz2226"/>
      <sheetName val="Chiet_tinh_dz3526"/>
      <sheetName val="@risk_rents_and_incentives26"/>
      <sheetName val="Car_park_lease26"/>
      <sheetName val="Net_rent_analysis26"/>
      <sheetName val="Poz-1_26"/>
      <sheetName val="Graph_Data_(DO_NOT_PRINT)26"/>
      <sheetName val="Bill_No__226"/>
      <sheetName val="CT_Thang_Mo26"/>
      <sheetName val="Lab_Cum_Hist26"/>
      <sheetName val="CT__PL25"/>
      <sheetName val="Projet,_methodes_&amp;_couts25"/>
      <sheetName val="Risques_majeurs_&amp;_Frais_Ind_25"/>
      <sheetName val="FOL_-_Bar26"/>
      <sheetName val="budget_summary_(2)25"/>
      <sheetName val="Budget_Analysis_Summary25"/>
      <sheetName val="intr_stool_brkup25"/>
      <sheetName val="Tender_Summary26"/>
      <sheetName val="Insurance_Ext26"/>
      <sheetName val="Customize_Your_Invoice26"/>
      <sheetName val="HVAC_BoQ26"/>
      <sheetName val="Body_Sheet25"/>
      <sheetName val="1_0_Executive_Summary25"/>
      <sheetName val="Rate_analysis14"/>
      <sheetName val="Top_sheet25"/>
      <sheetName val="Bill_224"/>
      <sheetName val="Ap_A23"/>
      <sheetName val="2_Div_14_23"/>
      <sheetName val="SHOPLIST_xls22"/>
      <sheetName val="beam-reinft-IIInd_floor22"/>
      <sheetName val="beam-reinft-machine_rm22"/>
      <sheetName val="Bill_123"/>
      <sheetName val="Bill_323"/>
      <sheetName val="Bill_423"/>
      <sheetName val="Bill_523"/>
      <sheetName val="Bill_623"/>
      <sheetName val="Bill_723"/>
      <sheetName val="POWER_ASSUMPTIONS22"/>
      <sheetName val="Civil_Boq21"/>
      <sheetName val="PROJECT_BRIEF23"/>
      <sheetName val="Invoice_Summary22"/>
      <sheetName val="C_(3)23"/>
      <sheetName val="Dubai_golf22"/>
      <sheetName val="Softscape_Buildup21"/>
      <sheetName val="Mat'l_Rate21"/>
      <sheetName val="WITHOUT_C&amp;I_PROFIT_(3)21"/>
      <sheetName val="Activity_List21"/>
      <sheetName val="HIRED_LABOUR_CODE19"/>
      <sheetName val="PA-_Consutant_19"/>
      <sheetName val="foot-slab_reinft19"/>
      <sheetName val="DETAILED__BOQ19"/>
      <sheetName val="M-Book_for_Conc19"/>
      <sheetName val="M-Book_for_FW19"/>
      <sheetName val="BILL_COV19"/>
      <sheetName val="Ra__stair19"/>
      <sheetName val="VALVE_CHAMBERS18"/>
      <sheetName val="Fire_Hydrants18"/>
      <sheetName val="B_GATE_VALVE18"/>
      <sheetName val="Sub_G1_Fire18"/>
      <sheetName val="Sub_G12_Fire18"/>
      <sheetName val="Eq__Mobilization17"/>
      <sheetName val="w't_table16"/>
      <sheetName val="Materials_Cost(PCC)18"/>
      <sheetName val="India_F&amp;S_Template18"/>
      <sheetName val="IO_LIST18"/>
      <sheetName val="Material_18"/>
      <sheetName val="Quote_Sheet18"/>
      <sheetName val="Day_work18"/>
      <sheetName val="bill_nb2-Plumbing_&amp;_Drainag16"/>
      <sheetName val="Pl_&amp;_Dr_B16"/>
      <sheetName val="Pl_&amp;_Dr_G16"/>
      <sheetName val="Pl_&amp;_Dr_M16"/>
      <sheetName val="Pl_&amp;_Dr_116"/>
      <sheetName val="Pl_&amp;_Dr_216"/>
      <sheetName val="Pl_&amp;_Dr_316"/>
      <sheetName val="Pl_&amp;_Dr_416"/>
      <sheetName val="Pl_&amp;_Dr_516"/>
      <sheetName val="Pl_&amp;_Dr_616"/>
      <sheetName val="Pl_&amp;_Dr_716"/>
      <sheetName val="Pl_&amp;_Dr_816"/>
      <sheetName val="Pl_&amp;_Dr_R16"/>
      <sheetName val="FF_B16"/>
      <sheetName val="FF_G16"/>
      <sheetName val="FF_M16"/>
      <sheetName val="FF_116"/>
      <sheetName val="FF_2_16"/>
      <sheetName val="FF_316"/>
      <sheetName val="FF_416"/>
      <sheetName val="FF_516"/>
      <sheetName val="FF_6_16"/>
      <sheetName val="FF_716"/>
      <sheetName val="FF_816"/>
      <sheetName val="FF_R16"/>
      <sheetName val="bill_nb3-FF16"/>
      <sheetName val="HVAC_B16"/>
      <sheetName val="HVAC_G16"/>
      <sheetName val="HVAC_M16"/>
      <sheetName val="HVAC_116"/>
      <sheetName val="HVAC_216"/>
      <sheetName val="HVAC_316"/>
      <sheetName val="HVAC_416"/>
      <sheetName val="HVAC_516"/>
      <sheetName val="HVAC_616"/>
      <sheetName val="HVAC_716"/>
      <sheetName val="HVAC_816"/>
      <sheetName val="HVAC_R16"/>
      <sheetName val="bill_nb4-HVAC16"/>
      <sheetName val="SC_B16"/>
      <sheetName val="SC_G16"/>
      <sheetName val="SC_M16"/>
      <sheetName val="SC_116"/>
      <sheetName val="SC_216"/>
      <sheetName val="SC_316"/>
      <sheetName val="SC_416"/>
      <sheetName val="SC_516"/>
      <sheetName val="SC_616"/>
      <sheetName val="SC_716"/>
      <sheetName val="SC_816"/>
      <sheetName val="SC_R16"/>
      <sheetName val="AV_B16"/>
      <sheetName val="AV_G16"/>
      <sheetName val="AV_M16"/>
      <sheetName val="AV_116"/>
      <sheetName val="AV_216"/>
      <sheetName val="AV_316"/>
      <sheetName val="AV_416"/>
      <sheetName val="AV_516"/>
      <sheetName val="AV_616"/>
      <sheetName val="AV_716"/>
      <sheetName val="AV_816"/>
      <sheetName val="EL_B16"/>
      <sheetName val="EL_M16"/>
      <sheetName val="EL_116"/>
      <sheetName val="EL_216"/>
      <sheetName val="EL_316"/>
      <sheetName val="EL_416"/>
      <sheetName val="EL_516"/>
      <sheetName val="EL_616"/>
      <sheetName val="EL_716"/>
      <sheetName val="EL_816"/>
      <sheetName val="EL_R16"/>
      <sheetName val="EL_TR16"/>
      <sheetName val="8-_EL16"/>
      <sheetName val="FA_B16"/>
      <sheetName val="FA_G16"/>
      <sheetName val="FA_M16"/>
      <sheetName val="FA_116"/>
      <sheetName val="FA_216"/>
      <sheetName val="FA_316"/>
      <sheetName val="FA_416"/>
      <sheetName val="FA_516"/>
      <sheetName val="FA_616"/>
      <sheetName val="FA_716"/>
      <sheetName val="FA_816"/>
      <sheetName val="FA_R16"/>
      <sheetName val="9-_FA16"/>
      <sheetName val="B09_117"/>
      <sheetName val="BOQ_Direct_selling_cost18"/>
      <sheetName val="CHART_OF_ACCOUNTS17"/>
      <sheetName val="Working_for_RCC17"/>
      <sheetName val="B185-B-9_117"/>
      <sheetName val="B185-B-9_217"/>
      <sheetName val="E-Bill_No_6_A-O17"/>
      <sheetName val="Div__0217"/>
      <sheetName val="Div__0317"/>
      <sheetName val="Div__0417"/>
      <sheetName val="Div__0517"/>
      <sheetName val="Div__0617"/>
      <sheetName val="Div__0717"/>
      <sheetName val="Div__0817"/>
      <sheetName val="Div__0917"/>
      <sheetName val="Div__1017"/>
      <sheetName val="Div__1117"/>
      <sheetName val="Div__1217"/>
      <sheetName val="Div_1317"/>
      <sheetName val="EXTERNAL_WORKS17"/>
      <sheetName val="PRODUCTIVITY_RATE17"/>
      <sheetName val="U_R_A_-_MASONRY17"/>
      <sheetName val="U_R_A_-_PLASTERING17"/>
      <sheetName val="U_R_A_-_TILING17"/>
      <sheetName val="U_R_A_-_GRANITE17"/>
      <sheetName val="V_C_2_-_EARTHWORK17"/>
      <sheetName val="V_C_9_-_CERAMIC17"/>
      <sheetName val="V_C_9_-_FINISHES17"/>
      <sheetName val="Division_245"/>
      <sheetName val="Division_416"/>
      <sheetName val="Division_516"/>
      <sheetName val="Division_616"/>
      <sheetName val="Division_716"/>
      <sheetName val="Division_816"/>
      <sheetName val="Division_916"/>
      <sheetName val="Division_1016"/>
      <sheetName val="Division_1216"/>
      <sheetName val="Division_1416"/>
      <sheetName val="Division_2119"/>
      <sheetName val="Division_2217"/>
      <sheetName val="Division_2316"/>
      <sheetName val="Division_2616"/>
      <sheetName val="Division_2716"/>
      <sheetName val="Division_2816"/>
      <sheetName val="Division_3116"/>
      <sheetName val="Division_3216"/>
      <sheetName val="Division_3316"/>
      <sheetName val="PMWeb_data17"/>
      <sheetName val="Elemental_Buildup16"/>
      <sheetName val="PointNo_516"/>
      <sheetName val="2_2)Revised_Cash_Flow16"/>
      <sheetName val="SS_MH17"/>
      <sheetName val="입찰내역_발주처_양식16"/>
      <sheetName val="Material_List_16"/>
      <sheetName val="LIST_DO_NOT_REMOVE15"/>
      <sheetName val="Index_List16"/>
      <sheetName val="Type_List16"/>
      <sheetName val="File_Types16"/>
      <sheetName val="Chiet_t16"/>
      <sheetName val="Staffing_and_Rates_IA16"/>
      <sheetName val="Project_Cost_Breakdown14"/>
      <sheetName val="PRECAST_lightconc-II18"/>
      <sheetName val="final_abstract18"/>
      <sheetName val="Staff_Acco_14"/>
      <sheetName val="TBAL9697_-group_wise__sdpl14"/>
      <sheetName val="Summary_of_Work14"/>
      <sheetName val="Employee_List14"/>
      <sheetName val="Рабочий_лист13"/>
      <sheetName val="B6_2_15"/>
      <sheetName val="Item-_Compact14"/>
      <sheetName val="E_&amp;_R14"/>
      <sheetName val="Annex_1_Sect_3a14"/>
      <sheetName val="Annex_1_Sect_3a_114"/>
      <sheetName val="Annex_1_Sect_3b14"/>
      <sheetName val="Annex_1_Sect_3c14"/>
      <sheetName val="HOURLY_RATES14"/>
      <sheetName val="SITE_WORK13"/>
      <sheetName val="d-safe_DELUXE13"/>
      <sheetName val="PT_141-_Site_A_Landscape13"/>
      <sheetName val="Rate_summary13"/>
      <sheetName val="RAB_AR&amp;STR13"/>
      <sheetName val="Back_up13"/>
      <sheetName val="train_cash13"/>
      <sheetName val="accom_cash13"/>
      <sheetName val="INDIGINEOUS_ITEMS_13"/>
      <sheetName val="Duct_Accesories13"/>
      <sheetName val="Mall_waterproofing13"/>
      <sheetName val="MSCP_waterproofing13"/>
      <sheetName val="????_???_??13"/>
      <sheetName val="Labour_&amp;_Plant13"/>
      <sheetName val="Ave_wtd_rates13"/>
      <sheetName val="Debits_as_on_12_04_0813"/>
      <sheetName val="STAFFSCHED_13"/>
      <sheetName val="TRIAL_BALANCE13"/>
      <sheetName val="[SHOPLIST_xls][SHOPLIST_xls]720"/>
      <sheetName val="[SHOPLIST_xls]70,/0s«iÆøí¬i13"/>
      <sheetName val="Common_Variables13"/>
      <sheetName val="GPL_Revenu_Update13"/>
      <sheetName val="DO_NOT_TOUCH13"/>
      <sheetName val="Work_Type13"/>
      <sheetName val="PROJECT_BRIEF(EX_NEW)13"/>
      <sheetName val="AREA_OF_APPLICATION12"/>
      <sheetName val="Risk_Breakdown_Structure12"/>
      <sheetName val="Geneí¬_i12"/>
      <sheetName val="steel_total12"/>
      <sheetName val="ELE_BOQ12"/>
      <sheetName val="Z-_GENERAL_PRICE_SUMMARY9"/>
      <sheetName val="Resumo_Empreitadas9"/>
      <sheetName val="PPA_Summary9"/>
      <sheetName val="Mix_Design9"/>
      <sheetName val="%_prog_figs_-u5_and_total9"/>
      <sheetName val="_VWVU))tÏØ0__10"/>
      <sheetName val="Floor_Box_10"/>
      <sheetName val="Equipment_Rates8"/>
      <sheetName val="[SHOPLIST_xls]/VW8"/>
      <sheetName val="[SHOPLIST_xls]/VWVU))tÏØ0__40"/>
      <sheetName val="[SHOPLIST_xls]/VWVU))tÏØ0__41"/>
      <sheetName val="Cashflow_projection8"/>
      <sheetName val="[SHOPLIST_xls][SHOPLIST_xls]721"/>
      <sheetName val="E_H_-_H__W_P_8"/>
      <sheetName val="E__H__Treatment_for_pile_cap8"/>
      <sheetName val="[SHOPLIST_xls][SHOPLIST_xls][S8"/>
      <sheetName val="Form_68"/>
      <sheetName val="Risk_Register8"/>
      <sheetName val="Revised_Front_Page8"/>
      <sheetName val="Diff_Run01&amp;Run028"/>
      <sheetName val="CCS_Summary8"/>
      <sheetName val="1_Carillion_Staff8"/>
      <sheetName val="_2_Staff_&amp;_Gen_labour8"/>
      <sheetName val="3_Offices8"/>
      <sheetName val="4_TempServ8"/>
      <sheetName val="__5_Temp_Wks8"/>
      <sheetName val="_6_Addn_Plant8"/>
      <sheetName val="_7__Transport8"/>
      <sheetName val="_8_Testing8"/>
      <sheetName val="9__Miscellaneous8"/>
      <sheetName val="10__Design8"/>
      <sheetName val="_11_Insurances8"/>
      <sheetName val="_12_Client_Req_8"/>
      <sheetName val="Risk_List8"/>
      <sheetName val="Track_of_Changes8"/>
      <sheetName val="Bill_8_Doors_&amp;_Windows8"/>
      <sheetName val="Bill_9_Finishes_8"/>
      <sheetName val="Bill_10_Specialities8"/>
      <sheetName val="Dash_board8"/>
      <sheetName val="[SHOPLIST_xls]708"/>
      <sheetName val="[SHOPLIST_xls]70,8"/>
      <sheetName val="Base_BM-rebar8"/>
      <sheetName val="Materials_8"/>
      <sheetName val="Site_Dev_BOQ8"/>
      <sheetName val="Data_Sheet8"/>
      <sheetName val="tender_allowances8"/>
      <sheetName val="_Summary_BKG_0348"/>
      <sheetName val="BILL_3R8"/>
      <sheetName val="Area_Breakdown_PER_LEVEL_LINK8"/>
      <sheetName val="CF_Input8"/>
      <sheetName val="DATA_INPUT8"/>
      <sheetName val="Vordruck-Nr__7_1_3_D8"/>
      <sheetName val="M&amp;A_D8"/>
      <sheetName val="M&amp;A_E8"/>
      <sheetName val="M&amp;A_G8"/>
      <sheetName val="1_2_Staff_Schedule9"/>
      <sheetName val="Bill_108"/>
      <sheetName val="[SHOPLIST_xls]/VWVU))tÏØ0__42"/>
      <sheetName val="[SHOPLIST_xls]/VWVU))tÏØ0__43"/>
      <sheetName val="[SHOPLIST_xls]/VWVU))tÏØ0__44"/>
      <sheetName val="[SHOPLIST_xls]70,/0s«_iÆø_í¬_i8"/>
      <sheetName val="[SHOPLIST_xls]70?,/0?s«i?Æøí¬i8"/>
      <sheetName val="Labour_Costs8"/>
      <sheetName val="BLOCK-A_(MEA_SHEET)8"/>
      <sheetName val="Contract_Division6"/>
      <sheetName val="SubContract_Type6"/>
      <sheetName val="Service_Type6"/>
      <sheetName val="Cost_Heading5"/>
      <sheetName val="D_&amp;_W_sizes5"/>
      <sheetName val="SOPMA_DD5"/>
      <sheetName val="PRICE_INFO5"/>
      <sheetName val="RC_SUMMARY5"/>
      <sheetName val="LABOUR_PRODUCTIVITY-TAV5"/>
      <sheetName val="MATERIAL_PRICES5"/>
      <sheetName val="P-100_MRF_DB_R15"/>
      <sheetName val="Attach_4-185"/>
      <sheetName val="_SHOPLIST_xls_705"/>
      <sheetName val="_SHOPLIST_xls_70,_0s«iÆøí¬i5"/>
      <sheetName val="Ewaan_Show_Kitchen_(2)5"/>
      <sheetName val="Cash_Flow_Working5"/>
      <sheetName val="MN_T_B_5"/>
      <sheetName val="Data_I_(2)5"/>
      <sheetName val="rEFERENCES_5"/>
      <sheetName val="Qtys_ZamZam_(Del__before)5"/>
      <sheetName val="Qtys_Relocation_(Del_before)5"/>
      <sheetName val="_Qtys_Sub_&amp;_Tents_(Del__before5"/>
      <sheetName val="Qtys__Signages_(Del__before)5"/>
      <sheetName val="Qtys_Temporary_Passages_(Del)5"/>
      <sheetName val="_Qtys_Ser__Rooms_(Del_before)5"/>
      <sheetName val="Labour_Rate_5"/>
      <sheetName val="2F_회의실견적(5_14_일대)1"/>
      <sheetName val="_HIT-&gt;HMC_견적(3900)1"/>
      <sheetName val="Appendix_B1"/>
      <sheetName val="GFA_HQ_Building25"/>
      <sheetName val="GFA_Conference24"/>
      <sheetName val="BQ_External24"/>
      <sheetName val="Penthouse_Apartment23"/>
      <sheetName val="Raw_Data23"/>
      <sheetName val="StattCo_yCharges23"/>
      <sheetName val="LEVEL_SHEET23"/>
      <sheetName val="SPT_vs_PHI23"/>
      <sheetName val="LABOUR_HISTOGRAM24"/>
      <sheetName val="Chiet_tinh_dz2223"/>
      <sheetName val="Chiet_tinh_dz3523"/>
      <sheetName val="@risk_rents_and_incentives23"/>
      <sheetName val="Car_park_lease23"/>
      <sheetName val="Net_rent_analysis23"/>
      <sheetName val="Poz-1_23"/>
      <sheetName val="Graph_Data_(DO_NOT_PRINT)23"/>
      <sheetName val="Bill_No__223"/>
      <sheetName val="CT_Thang_Mo23"/>
      <sheetName val="Lab_Cum_Hist23"/>
      <sheetName val="CT__PL22"/>
      <sheetName val="Projet,_methodes_&amp;_couts22"/>
      <sheetName val="Risques_majeurs_&amp;_Frais_Ind_22"/>
      <sheetName val="FOL_-_Bar23"/>
      <sheetName val="budget_summary_(2)22"/>
      <sheetName val="Budget_Analysis_Summary22"/>
      <sheetName val="intr_stool_brkup22"/>
      <sheetName val="Tender_Summary23"/>
      <sheetName val="Insurance_Ext23"/>
      <sheetName val="Customize_Your_Invoice23"/>
      <sheetName val="HVAC_BoQ23"/>
      <sheetName val="Body_Sheet22"/>
      <sheetName val="1_0_Executive_Summary22"/>
      <sheetName val="Top_sheet22"/>
      <sheetName val="Bill_221"/>
      <sheetName val="Ap_A20"/>
      <sheetName val="2_Div_14_20"/>
      <sheetName val="SHOPLIST_xls19"/>
      <sheetName val="beam-reinft-IIInd_floor19"/>
      <sheetName val="beam-reinft-machine_rm19"/>
      <sheetName val="Bill_120"/>
      <sheetName val="Bill_320"/>
      <sheetName val="Bill_420"/>
      <sheetName val="Bill_520"/>
      <sheetName val="Bill_620"/>
      <sheetName val="Bill_720"/>
      <sheetName val="POWER_ASSUMPTIONS19"/>
      <sheetName val="Civil_Boq18"/>
      <sheetName val="PROJECT_BRIEF20"/>
      <sheetName val="Invoice_Summary19"/>
      <sheetName val="C_(3)20"/>
      <sheetName val="Dubai_golf19"/>
      <sheetName val="Softscape_Buildup18"/>
      <sheetName val="Mat'l_Rate18"/>
      <sheetName val="WITHOUT_C&amp;I_PROFIT_(3)18"/>
      <sheetName val="Activity_List18"/>
      <sheetName val="HIRED_LABOUR_CODE16"/>
      <sheetName val="PA-_Consutant_16"/>
      <sheetName val="foot-slab_reinft16"/>
      <sheetName val="DETAILED__BOQ16"/>
      <sheetName val="M-Book_for_Conc16"/>
      <sheetName val="M-Book_for_FW16"/>
      <sheetName val="BILL_COV16"/>
      <sheetName val="Ra__stair16"/>
      <sheetName val="VALVE_CHAMBERS15"/>
      <sheetName val="Fire_Hydrants15"/>
      <sheetName val="B_GATE_VALVE15"/>
      <sheetName val="Sub_G1_Fire15"/>
      <sheetName val="Sub_G12_Fire15"/>
      <sheetName val="Eq__Mobilization14"/>
      <sheetName val="w't_table13"/>
      <sheetName val="Materials_Cost(PCC)15"/>
      <sheetName val="India_F&amp;S_Template15"/>
      <sheetName val="IO_LIST15"/>
      <sheetName val="Material_15"/>
      <sheetName val="Quote_Sheet15"/>
      <sheetName val="Day_work15"/>
      <sheetName val="bill_nb2-Plumbing_&amp;_Drainag13"/>
      <sheetName val="Pl_&amp;_Dr_B13"/>
      <sheetName val="Pl_&amp;_Dr_G13"/>
      <sheetName val="Pl_&amp;_Dr_M13"/>
      <sheetName val="Pl_&amp;_Dr_113"/>
      <sheetName val="Pl_&amp;_Dr_213"/>
      <sheetName val="Pl_&amp;_Dr_313"/>
      <sheetName val="Pl_&amp;_Dr_413"/>
      <sheetName val="Pl_&amp;_Dr_513"/>
      <sheetName val="Pl_&amp;_Dr_613"/>
      <sheetName val="Pl_&amp;_Dr_713"/>
      <sheetName val="Pl_&amp;_Dr_813"/>
      <sheetName val="Pl_&amp;_Dr_R13"/>
      <sheetName val="FF_B13"/>
      <sheetName val="FF_G13"/>
      <sheetName val="FF_M13"/>
      <sheetName val="FF_113"/>
      <sheetName val="FF_2_13"/>
      <sheetName val="FF_313"/>
      <sheetName val="FF_413"/>
      <sheetName val="FF_513"/>
      <sheetName val="FF_6_13"/>
      <sheetName val="FF_713"/>
      <sheetName val="FF_813"/>
      <sheetName val="FF_R13"/>
      <sheetName val="bill_nb3-FF13"/>
      <sheetName val="HVAC_B13"/>
      <sheetName val="HVAC_G13"/>
      <sheetName val="HVAC_M13"/>
      <sheetName val="HVAC_113"/>
      <sheetName val="HVAC_213"/>
      <sheetName val="HVAC_313"/>
      <sheetName val="HVAC_413"/>
      <sheetName val="HVAC_513"/>
      <sheetName val="HVAC_613"/>
      <sheetName val="HVAC_713"/>
      <sheetName val="HVAC_813"/>
      <sheetName val="HVAC_R13"/>
      <sheetName val="bill_nb4-HVAC13"/>
      <sheetName val="SC_B13"/>
      <sheetName val="SC_G13"/>
      <sheetName val="SC_M13"/>
      <sheetName val="SC_113"/>
      <sheetName val="SC_213"/>
      <sheetName val="SC_313"/>
      <sheetName val="SC_413"/>
      <sheetName val="SC_513"/>
      <sheetName val="SC_613"/>
      <sheetName val="SC_713"/>
      <sheetName val="SC_813"/>
      <sheetName val="SC_R13"/>
      <sheetName val="AV_B13"/>
      <sheetName val="AV_G13"/>
      <sheetName val="AV_M13"/>
      <sheetName val="AV_113"/>
      <sheetName val="AV_213"/>
      <sheetName val="AV_313"/>
      <sheetName val="AV_413"/>
      <sheetName val="AV_513"/>
      <sheetName val="AV_613"/>
      <sheetName val="AV_713"/>
      <sheetName val="AV_813"/>
      <sheetName val="EL_B13"/>
      <sheetName val="EL_M13"/>
      <sheetName val="EL_113"/>
      <sheetName val="EL_213"/>
      <sheetName val="EL_313"/>
      <sheetName val="EL_413"/>
      <sheetName val="EL_513"/>
      <sheetName val="EL_613"/>
      <sheetName val="EL_713"/>
      <sheetName val="EL_813"/>
      <sheetName val="EL_R13"/>
      <sheetName val="EL_TR13"/>
      <sheetName val="8-_EL13"/>
      <sheetName val="FA_B13"/>
      <sheetName val="FA_G13"/>
      <sheetName val="FA_M13"/>
      <sheetName val="FA_113"/>
      <sheetName val="FA_213"/>
      <sheetName val="FA_313"/>
      <sheetName val="FA_413"/>
      <sheetName val="FA_513"/>
      <sheetName val="FA_613"/>
      <sheetName val="FA_713"/>
      <sheetName val="FA_813"/>
      <sheetName val="FA_R13"/>
      <sheetName val="9-_FA13"/>
      <sheetName val="Div__0214"/>
      <sheetName val="Div__0314"/>
      <sheetName val="Div__0414"/>
      <sheetName val="Div__0514"/>
      <sheetName val="Div__0614"/>
      <sheetName val="Div__0714"/>
      <sheetName val="Div__0814"/>
      <sheetName val="Div__0914"/>
      <sheetName val="Div__1014"/>
      <sheetName val="Div__1114"/>
      <sheetName val="Div__1214"/>
      <sheetName val="Div_1314"/>
      <sheetName val="EXTERNAL_WORKS14"/>
      <sheetName val="PRODUCTIVITY_RATE14"/>
      <sheetName val="U_R_A_-_MASONRY14"/>
      <sheetName val="U_R_A_-_PLASTERING14"/>
      <sheetName val="U_R_A_-_TILING14"/>
      <sheetName val="U_R_A_-_GRANITE14"/>
      <sheetName val="V_C_2_-_EARTHWORK14"/>
      <sheetName val="V_C_9_-_CERAMIC14"/>
      <sheetName val="V_C_9_-_FINISHES14"/>
      <sheetName val="B09_114"/>
      <sheetName val="BOQ_Direct_selling_cost15"/>
      <sheetName val="Working_for_RCC14"/>
      <sheetName val="B185-B-9_114"/>
      <sheetName val="B185-B-9_214"/>
      <sheetName val="CHART_OF_ACCOUNTS14"/>
      <sheetName val="E-Bill_No_6_A-O14"/>
      <sheetName val="/VWVU))tÏØ0__16"/>
      <sheetName val="Elemental_Buildup13"/>
      <sheetName val="Division_242"/>
      <sheetName val="Division_413"/>
      <sheetName val="Division_513"/>
      <sheetName val="Division_613"/>
      <sheetName val="Division_713"/>
      <sheetName val="Division_813"/>
      <sheetName val="Division_913"/>
      <sheetName val="Division_1013"/>
      <sheetName val="Division_1213"/>
      <sheetName val="Division_1413"/>
      <sheetName val="Division_2116"/>
      <sheetName val="Division_2214"/>
      <sheetName val="Division_2313"/>
      <sheetName val="Division_2613"/>
      <sheetName val="Division_2713"/>
      <sheetName val="Division_2813"/>
      <sheetName val="Division_3113"/>
      <sheetName val="Division_3213"/>
      <sheetName val="Division_3313"/>
      <sheetName val="PMWeb_data14"/>
      <sheetName val="PointNo_513"/>
      <sheetName val="2_2)Revised_Cash_Flow13"/>
      <sheetName val="Employee_List11"/>
      <sheetName val="SS_MH14"/>
      <sheetName val="Index_List13"/>
      <sheetName val="Type_List13"/>
      <sheetName val="File_Types13"/>
      <sheetName val="Chiet_t13"/>
      <sheetName val="Staffing_and_Rates_IA13"/>
      <sheetName val="입찰내역_발주처_양식13"/>
      <sheetName val="Summary_of_Work11"/>
      <sheetName val="/VWVU))tÏØ0__14"/>
      <sheetName val="LIST_DO_NOT_REMOVE12"/>
      <sheetName val="Material_List_13"/>
      <sheetName val="PRECAST_lightconc-II15"/>
      <sheetName val="final_abstract15"/>
      <sheetName val="B6_2_12"/>
      <sheetName val="Staff_Acco_11"/>
      <sheetName val="TBAL9697_-group_wise__sdpl11"/>
      <sheetName val="Project_Cost_Breakdown11"/>
      <sheetName val="Item-_Compact11"/>
      <sheetName val="E_&amp;_R11"/>
      <sheetName val="Рабочий_лист10"/>
      <sheetName val="Annex_1_Sect_3a11"/>
      <sheetName val="Annex_1_Sect_3a_111"/>
      <sheetName val="Annex_1_Sect_3b11"/>
      <sheetName val="Annex_1_Sect_3c11"/>
      <sheetName val="HOURLY_RATES11"/>
      <sheetName val="PT_141-_Site_A_Landscape10"/>
      <sheetName val="SITE_WORK10"/>
      <sheetName val="Rate_summary10"/>
      <sheetName val="d-safe_DELUXE10"/>
      <sheetName val="Back_up10"/>
      <sheetName val="RAB_AR&amp;STR10"/>
      <sheetName val="Duct_Accesories10"/>
      <sheetName val="train_cash10"/>
      <sheetName val="accom_cash10"/>
      <sheetName val="INDIGINEOUS_ITEMS_10"/>
      <sheetName val="Common_Variables10"/>
      <sheetName val="Mall_waterproofing10"/>
      <sheetName val="MSCP_waterproofing10"/>
      <sheetName val="[SHOPLIST_xls]70,/0s«iÆøí¬i10"/>
      <sheetName val="GPL_Revenu_Update10"/>
      <sheetName val="DO_NOT_TOUCH10"/>
      <sheetName val="Work_Type10"/>
      <sheetName val="????_???_??10"/>
      <sheetName val="Labour_&amp;_Plant10"/>
      <sheetName val="Ave_wtd_rates10"/>
      <sheetName val="Debits_as_on_12_04_0810"/>
      <sheetName val="STAFFSCHED_10"/>
      <sheetName val="TRIAL_BALANCE10"/>
      <sheetName val="[SHOPLIST_xls][SHOPLIST_xls]714"/>
      <sheetName val="PROJECT_BRIEF(EX_NEW)10"/>
      <sheetName val="PPA_Summary6"/>
      <sheetName val="Mix_Design6"/>
      <sheetName val="AREA_OF_APPLICATION9"/>
      <sheetName val="Risk_Breakdown_Structure9"/>
      <sheetName val="Geneí¬_i9"/>
      <sheetName val="steel_total9"/>
      <sheetName val="ELE_BOQ9"/>
      <sheetName val="Z-_GENERAL_PRICE_SUMMARY6"/>
      <sheetName val="Resumo_Empreitadas6"/>
      <sheetName val="%_prog_figs_-u5_and_total6"/>
      <sheetName val="_VWVU))tÏØ0__7"/>
      <sheetName val="Floor_Box_7"/>
      <sheetName val="[SHOPLIST_xls]/VW5"/>
      <sheetName val="[SHOPLIST_xls]/VWVU))tÏØ0__17"/>
      <sheetName val="[SHOPLIST_xls]/VWVU))tÏØ0__18"/>
      <sheetName val="Equipment_Rates5"/>
      <sheetName val="Cashflow_projection5"/>
      <sheetName val="[SHOPLIST_xls][SHOPLIST_xls]715"/>
      <sheetName val="E_H_-_H__W_P_5"/>
      <sheetName val="E__H__Treatment_for_pile_cap5"/>
      <sheetName val="[SHOPLIST_xls][SHOPLIST_xls][S5"/>
      <sheetName val="Materials_5"/>
      <sheetName val="Form_65"/>
      <sheetName val="Risk_Register5"/>
      <sheetName val="Revised_Front_Page5"/>
      <sheetName val="Diff_Run01&amp;Run025"/>
      <sheetName val="CCS_Summary5"/>
      <sheetName val="1_Carillion_Staff5"/>
      <sheetName val="_2_Staff_&amp;_Gen_labour5"/>
      <sheetName val="3_Offices5"/>
      <sheetName val="4_TempServ5"/>
      <sheetName val="__5_Temp_Wks5"/>
      <sheetName val="_6_Addn_Plant5"/>
      <sheetName val="_7__Transport5"/>
      <sheetName val="_8_Testing5"/>
      <sheetName val="9__Miscellaneous5"/>
      <sheetName val="10__Design5"/>
      <sheetName val="_11_Insurances5"/>
      <sheetName val="_12_Client_Req_5"/>
      <sheetName val="Risk_List5"/>
      <sheetName val="Track_of_Changes5"/>
      <sheetName val="Bill_8_Doors_&amp;_Windows5"/>
      <sheetName val="Bill_9_Finishes_5"/>
      <sheetName val="Bill_10_Specialities5"/>
      <sheetName val="Dash_board5"/>
      <sheetName val="[SHOPLIST_xls]705"/>
      <sheetName val="[SHOPLIST_xls]70,5"/>
      <sheetName val="Site_Dev_BOQ5"/>
      <sheetName val="1_2_Staff_Schedule6"/>
      <sheetName val="[SHOPLIST_xls]/VWVU))tÏØ0__19"/>
      <sheetName val="[SHOPLIST_xls]/VWVU))tÏØ0__25"/>
      <sheetName val="Cost_Heading2"/>
      <sheetName val="D_&amp;_W_sizes2"/>
      <sheetName val="SOPMA_DD2"/>
      <sheetName val="PRICE_INFO2"/>
      <sheetName val="RC_SUMMARY2"/>
      <sheetName val="LABOUR_PRODUCTIVITY-TAV2"/>
      <sheetName val="MATERIAL_PRICES2"/>
      <sheetName val="P-100_MRF_DB_R12"/>
      <sheetName val="Base_BM-rebar5"/>
      <sheetName val="Contract_Division3"/>
      <sheetName val="SubContract_Type3"/>
      <sheetName val="Service_Type3"/>
      <sheetName val="Attach_4-182"/>
      <sheetName val="Area_Breakdown_PER_LEVEL_LINK5"/>
      <sheetName val="CF_Input5"/>
      <sheetName val="DATA_INPUT5"/>
      <sheetName val="Vordruck-Nr__7_1_3_D5"/>
      <sheetName val="M&amp;A_D5"/>
      <sheetName val="M&amp;A_E5"/>
      <sheetName val="M&amp;A_G5"/>
      <sheetName val="_SHOPLIST_xls_702"/>
      <sheetName val="_SHOPLIST_xls_70,_0s«iÆøí¬i2"/>
      <sheetName val="Data_Sheet5"/>
      <sheetName val="tender_allowances5"/>
      <sheetName val="_Summary_BKG_0345"/>
      <sheetName val="BILL_3R5"/>
      <sheetName val="BLOCK-A_(MEA_SHEET)5"/>
      <sheetName val="Bill_105"/>
      <sheetName val="Labour_Costs5"/>
      <sheetName val="Ewaan_Show_Kitchen_(2)2"/>
      <sheetName val="Cash_Flow_Working2"/>
      <sheetName val="MN_T_B_2"/>
      <sheetName val="Data_I_(2)2"/>
      <sheetName val="rEFERENCES_2"/>
      <sheetName val="Qtys_ZamZam_(Del__before)2"/>
      <sheetName val="Qtys_Relocation_(Del_before)2"/>
      <sheetName val="_Qtys_Sub_&amp;_Tents_(Del__before2"/>
      <sheetName val="Qtys__Signages_(Del__before)2"/>
      <sheetName val="Qtys_Temporary_Passages_(Del)2"/>
      <sheetName val="_Qtys_Ser__Rooms_(Del_before)2"/>
      <sheetName val="Labour_Rate_2"/>
      <sheetName val="[SHOPLIST_xls]/VWVU))tÏØ0__35"/>
      <sheetName val="[SHOPLIST_xls]70,/0s«_iÆø_í¬_i5"/>
      <sheetName val="[SHOPLIST_xls]70?,/0?s«i?Æøí¬i5"/>
      <sheetName val="GFA_HQ_Building24"/>
      <sheetName val="GFA_Conference23"/>
      <sheetName val="BQ_External23"/>
      <sheetName val="Penthouse_Apartment22"/>
      <sheetName val="Raw_Data22"/>
      <sheetName val="StattCo_yCharges22"/>
      <sheetName val="LEVEL_SHEET22"/>
      <sheetName val="SPT_vs_PHI22"/>
      <sheetName val="LABOUR_HISTOGRAM23"/>
      <sheetName val="Chiet_tinh_dz2222"/>
      <sheetName val="Chiet_tinh_dz3522"/>
      <sheetName val="@risk_rents_and_incentives22"/>
      <sheetName val="Car_park_lease22"/>
      <sheetName val="Net_rent_analysis22"/>
      <sheetName val="Poz-1_22"/>
      <sheetName val="Graph_Data_(DO_NOT_PRINT)22"/>
      <sheetName val="Bill_No__222"/>
      <sheetName val="CT_Thang_Mo22"/>
      <sheetName val="Lab_Cum_Hist22"/>
      <sheetName val="CT__PL21"/>
      <sheetName val="Projet,_methodes_&amp;_couts21"/>
      <sheetName val="Risques_majeurs_&amp;_Frais_Ind_21"/>
      <sheetName val="FOL_-_Bar22"/>
      <sheetName val="budget_summary_(2)21"/>
      <sheetName val="Budget_Analysis_Summary21"/>
      <sheetName val="intr_stool_brkup21"/>
      <sheetName val="Tender_Summary22"/>
      <sheetName val="Insurance_Ext22"/>
      <sheetName val="Customize_Your_Invoice22"/>
      <sheetName val="HVAC_BoQ22"/>
      <sheetName val="Body_Sheet21"/>
      <sheetName val="1_0_Executive_Summary21"/>
      <sheetName val="Top_sheet21"/>
      <sheetName val="Bill_220"/>
      <sheetName val="Ap_A19"/>
      <sheetName val="2_Div_14_19"/>
      <sheetName val="SHOPLIST_xls18"/>
      <sheetName val="beam-reinft-IIInd_floor18"/>
      <sheetName val="beam-reinft-machine_rm18"/>
      <sheetName val="Bill_119"/>
      <sheetName val="Bill_319"/>
      <sheetName val="Bill_419"/>
      <sheetName val="Bill_519"/>
      <sheetName val="Bill_619"/>
      <sheetName val="Bill_719"/>
      <sheetName val="POWER_ASSUMPTIONS18"/>
      <sheetName val="Civil_Boq17"/>
      <sheetName val="PROJECT_BRIEF19"/>
      <sheetName val="Invoice_Summary18"/>
      <sheetName val="C_(3)19"/>
      <sheetName val="Dubai_golf18"/>
      <sheetName val="Softscape_Buildup17"/>
      <sheetName val="Mat'l_Rate17"/>
      <sheetName val="WITHOUT_C&amp;I_PROFIT_(3)17"/>
      <sheetName val="Activity_List17"/>
      <sheetName val="HIRED_LABOUR_CODE15"/>
      <sheetName val="PA-_Consutant_15"/>
      <sheetName val="foot-slab_reinft15"/>
      <sheetName val="DETAILED__BOQ15"/>
      <sheetName val="M-Book_for_Conc15"/>
      <sheetName val="M-Book_for_FW15"/>
      <sheetName val="BILL_COV15"/>
      <sheetName val="Ra__stair15"/>
      <sheetName val="VALVE_CHAMBERS14"/>
      <sheetName val="Fire_Hydrants14"/>
      <sheetName val="B_GATE_VALVE14"/>
      <sheetName val="Sub_G1_Fire14"/>
      <sheetName val="Sub_G12_Fire14"/>
      <sheetName val="Eq__Mobilization13"/>
      <sheetName val="w't_table12"/>
      <sheetName val="Materials_Cost(PCC)14"/>
      <sheetName val="India_F&amp;S_Template14"/>
      <sheetName val="IO_LIST14"/>
      <sheetName val="Material_14"/>
      <sheetName val="Quote_Sheet14"/>
      <sheetName val="Day_work14"/>
      <sheetName val="bill_nb2-Plumbing_&amp;_Drainag12"/>
      <sheetName val="Pl_&amp;_Dr_B12"/>
      <sheetName val="Pl_&amp;_Dr_G12"/>
      <sheetName val="Pl_&amp;_Dr_M12"/>
      <sheetName val="Pl_&amp;_Dr_112"/>
      <sheetName val="Pl_&amp;_Dr_212"/>
      <sheetName val="Pl_&amp;_Dr_312"/>
      <sheetName val="Pl_&amp;_Dr_412"/>
      <sheetName val="Pl_&amp;_Dr_512"/>
      <sheetName val="Pl_&amp;_Dr_612"/>
      <sheetName val="Pl_&amp;_Dr_712"/>
      <sheetName val="Pl_&amp;_Dr_812"/>
      <sheetName val="Pl_&amp;_Dr_R12"/>
      <sheetName val="FF_B12"/>
      <sheetName val="FF_G12"/>
      <sheetName val="FF_M12"/>
      <sheetName val="FF_112"/>
      <sheetName val="FF_2_12"/>
      <sheetName val="FF_312"/>
      <sheetName val="FF_412"/>
      <sheetName val="FF_512"/>
      <sheetName val="FF_6_12"/>
      <sheetName val="FF_712"/>
      <sheetName val="FF_812"/>
      <sheetName val="FF_R12"/>
      <sheetName val="bill_nb3-FF12"/>
      <sheetName val="HVAC_B12"/>
      <sheetName val="HVAC_G12"/>
      <sheetName val="HVAC_M12"/>
      <sheetName val="HVAC_112"/>
      <sheetName val="HVAC_212"/>
      <sheetName val="HVAC_312"/>
      <sheetName val="HVAC_412"/>
      <sheetName val="HVAC_512"/>
      <sheetName val="HVAC_612"/>
      <sheetName val="HVAC_712"/>
      <sheetName val="HVAC_812"/>
      <sheetName val="HVAC_R12"/>
      <sheetName val="bill_nb4-HVAC12"/>
      <sheetName val="SC_B12"/>
      <sheetName val="SC_G12"/>
      <sheetName val="SC_M12"/>
      <sheetName val="SC_112"/>
      <sheetName val="SC_212"/>
      <sheetName val="SC_312"/>
      <sheetName val="SC_412"/>
      <sheetName val="SC_512"/>
      <sheetName val="SC_612"/>
      <sheetName val="SC_712"/>
      <sheetName val="SC_812"/>
      <sheetName val="SC_R12"/>
      <sheetName val="AV_B12"/>
      <sheetName val="AV_G12"/>
      <sheetName val="AV_M12"/>
      <sheetName val="AV_112"/>
      <sheetName val="AV_212"/>
      <sheetName val="AV_312"/>
      <sheetName val="AV_412"/>
      <sheetName val="AV_512"/>
      <sheetName val="AV_612"/>
      <sheetName val="AV_712"/>
      <sheetName val="AV_812"/>
      <sheetName val="EL_B12"/>
      <sheetName val="EL_M12"/>
      <sheetName val="EL_112"/>
      <sheetName val="EL_212"/>
      <sheetName val="EL_312"/>
      <sheetName val="EL_412"/>
      <sheetName val="EL_512"/>
      <sheetName val="EL_612"/>
      <sheetName val="EL_712"/>
      <sheetName val="EL_812"/>
      <sheetName val="EL_R12"/>
      <sheetName val="EL_TR12"/>
      <sheetName val="8-_EL12"/>
      <sheetName val="FA_B12"/>
      <sheetName val="FA_G12"/>
      <sheetName val="FA_M12"/>
      <sheetName val="FA_112"/>
      <sheetName val="FA_212"/>
      <sheetName val="FA_312"/>
      <sheetName val="FA_412"/>
      <sheetName val="FA_512"/>
      <sheetName val="FA_612"/>
      <sheetName val="FA_712"/>
      <sheetName val="FA_812"/>
      <sheetName val="FA_R12"/>
      <sheetName val="9-_FA12"/>
      <sheetName val="Div__0213"/>
      <sheetName val="Div__0313"/>
      <sheetName val="Div__0413"/>
      <sheetName val="Div__0513"/>
      <sheetName val="Div__0613"/>
      <sheetName val="Div__0713"/>
      <sheetName val="Div__0813"/>
      <sheetName val="Div__0913"/>
      <sheetName val="Div__1013"/>
      <sheetName val="Div__1113"/>
      <sheetName val="Div__1213"/>
      <sheetName val="Div_1313"/>
      <sheetName val="EXTERNAL_WORKS13"/>
      <sheetName val="PRODUCTIVITY_RATE13"/>
      <sheetName val="U_R_A_-_MASONRY13"/>
      <sheetName val="U_R_A_-_PLASTERING13"/>
      <sheetName val="U_R_A_-_TILING13"/>
      <sheetName val="U_R_A_-_GRANITE13"/>
      <sheetName val="V_C_2_-_EARTHWORK13"/>
      <sheetName val="V_C_9_-_CERAMIC13"/>
      <sheetName val="V_C_9_-_FINISHES13"/>
      <sheetName val="B09_113"/>
      <sheetName val="BOQ_Direct_selling_cost14"/>
      <sheetName val="Working_for_RCC13"/>
      <sheetName val="B185-B-9_113"/>
      <sheetName val="B185-B-9_213"/>
      <sheetName val="CHART_OF_ACCOUNTS13"/>
      <sheetName val="E-Bill_No_6_A-O13"/>
      <sheetName val="Elemental_Buildup12"/>
      <sheetName val="Division_241"/>
      <sheetName val="Division_412"/>
      <sheetName val="Division_512"/>
      <sheetName val="Division_612"/>
      <sheetName val="Division_712"/>
      <sheetName val="Division_812"/>
      <sheetName val="Division_912"/>
      <sheetName val="Division_1012"/>
      <sheetName val="Division_1212"/>
      <sheetName val="Division_1412"/>
      <sheetName val="Division_2115"/>
      <sheetName val="Division_2213"/>
      <sheetName val="Division_2312"/>
      <sheetName val="Division_2612"/>
      <sheetName val="Division_2712"/>
      <sheetName val="Division_2812"/>
      <sheetName val="Division_3112"/>
      <sheetName val="Division_3212"/>
      <sheetName val="Division_3312"/>
      <sheetName val="PMWeb_data13"/>
      <sheetName val="PointNo_512"/>
      <sheetName val="2_2)Revised_Cash_Flow12"/>
      <sheetName val="Employee_List10"/>
      <sheetName val="SS_MH13"/>
      <sheetName val="Index_List12"/>
      <sheetName val="Type_List12"/>
      <sheetName val="File_Types12"/>
      <sheetName val="Chiet_t12"/>
      <sheetName val="Staffing_and_Rates_IA12"/>
      <sheetName val="입찰내역_발주처_양식12"/>
      <sheetName val="Summary_of_Work10"/>
      <sheetName val="/VWVU))tÏØ0__13"/>
      <sheetName val="LIST_DO_NOT_REMOVE11"/>
      <sheetName val="Material_List_12"/>
      <sheetName val="PRECAST_lightconc-II14"/>
      <sheetName val="final_abstract14"/>
      <sheetName val="B6_2_11"/>
      <sheetName val="Staff_Acco_10"/>
      <sheetName val="TBAL9697_-group_wise__sdpl10"/>
      <sheetName val="Project_Cost_Breakdown10"/>
      <sheetName val="Item-_Compact10"/>
      <sheetName val="E_&amp;_R10"/>
      <sheetName val="Рабочий_лист9"/>
      <sheetName val="Annex_1_Sect_3a10"/>
      <sheetName val="Annex_1_Sect_3a_110"/>
      <sheetName val="Annex_1_Sect_3b10"/>
      <sheetName val="Annex_1_Sect_3c10"/>
      <sheetName val="HOURLY_RATES10"/>
      <sheetName val="PT_141-_Site_A_Landscape9"/>
      <sheetName val="SITE_WORK9"/>
      <sheetName val="Rate_summary9"/>
      <sheetName val="d-safe_DELUXE9"/>
      <sheetName val="Back_up9"/>
      <sheetName val="RAB_AR&amp;STR9"/>
      <sheetName val="Duct_Accesories9"/>
      <sheetName val="train_cash9"/>
      <sheetName val="accom_cash9"/>
      <sheetName val="INDIGINEOUS_ITEMS_9"/>
      <sheetName val="Common_Variables9"/>
      <sheetName val="Mall_waterproofing9"/>
      <sheetName val="MSCP_waterproofing9"/>
      <sheetName val="[SHOPLIST_xls]70,/0s«iÆøí¬i9"/>
      <sheetName val="GPL_Revenu_Update9"/>
      <sheetName val="DO_NOT_TOUCH9"/>
      <sheetName val="Work_Type9"/>
      <sheetName val="????_???_??9"/>
      <sheetName val="Labour_&amp;_Plant9"/>
      <sheetName val="Ave_wtd_rates9"/>
      <sheetName val="Debits_as_on_12_04_089"/>
      <sheetName val="STAFFSCHED_9"/>
      <sheetName val="TRIAL_BALANCE9"/>
      <sheetName val="[SHOPLIST_xls][SHOPLIST_xls]712"/>
      <sheetName val="PROJECT_BRIEF(EX_NEW)9"/>
      <sheetName val="PPA_Summary5"/>
      <sheetName val="Mix_Design5"/>
      <sheetName val="AREA_OF_APPLICATION8"/>
      <sheetName val="Risk_Breakdown_Structure8"/>
      <sheetName val="Geneí¬_i8"/>
      <sheetName val="steel_total8"/>
      <sheetName val="ELE_BOQ8"/>
      <sheetName val="Z-_GENERAL_PRICE_SUMMARY5"/>
      <sheetName val="Resumo_Empreitadas5"/>
      <sheetName val="%_prog_figs_-u5_and_total5"/>
      <sheetName val="_VWVU))tÏØ0__6"/>
      <sheetName val="Floor_Box_6"/>
      <sheetName val="[SHOPLIST_xls]/VW4"/>
      <sheetName val="[SHOPLIST_xls]/VWVU))tÏØ0__10"/>
      <sheetName val="[SHOPLIST_xls]/VWVU))tÏØ0__15"/>
      <sheetName val="Equipment_Rates4"/>
      <sheetName val="Cashflow_projection4"/>
      <sheetName val="[SHOPLIST_xls][SHOPLIST_xls]713"/>
      <sheetName val="E_H_-_H__W_P_4"/>
      <sheetName val="E__H__Treatment_for_pile_cap4"/>
      <sheetName val="[SHOPLIST_xls][SHOPLIST_xls][S4"/>
      <sheetName val="Materials_4"/>
      <sheetName val="Form_64"/>
      <sheetName val="Risk_Register4"/>
      <sheetName val="Revised_Front_Page4"/>
      <sheetName val="Diff_Run01&amp;Run024"/>
      <sheetName val="CCS_Summary4"/>
      <sheetName val="1_Carillion_Staff4"/>
      <sheetName val="_2_Staff_&amp;_Gen_labour4"/>
      <sheetName val="3_Offices4"/>
      <sheetName val="4_TempServ4"/>
      <sheetName val="__5_Temp_Wks4"/>
      <sheetName val="_6_Addn_Plant4"/>
      <sheetName val="_7__Transport4"/>
      <sheetName val="_8_Testing4"/>
      <sheetName val="9__Miscellaneous4"/>
      <sheetName val="10__Design4"/>
      <sheetName val="_11_Insurances4"/>
      <sheetName val="_12_Client_Req_4"/>
      <sheetName val="Risk_List4"/>
      <sheetName val="Track_of_Changes4"/>
      <sheetName val="Bill_8_Doors_&amp;_Windows4"/>
      <sheetName val="Bill_9_Finishes_4"/>
      <sheetName val="Bill_10_Specialities4"/>
      <sheetName val="Dash_board4"/>
      <sheetName val="[SHOPLIST_xls]704"/>
      <sheetName val="[SHOPLIST_xls]70,4"/>
      <sheetName val="Site_Dev_BOQ4"/>
      <sheetName val="1_2_Staff_Schedule5"/>
      <sheetName val="[SHOPLIST_xls]/VWVU))tÏØ0__16"/>
      <sheetName val="[SHOPLIST_xls]/VWVU))tÏØ0__24"/>
      <sheetName val="Cost_Heading1"/>
      <sheetName val="D_&amp;_W_sizes1"/>
      <sheetName val="SOPMA_DD1"/>
      <sheetName val="PRICE_INFO1"/>
      <sheetName val="RC_SUMMARY1"/>
      <sheetName val="LABOUR_PRODUCTIVITY-TAV1"/>
      <sheetName val="MATERIAL_PRICES1"/>
      <sheetName val="P-100_MRF_DB_R11"/>
      <sheetName val="Base_BM-rebar4"/>
      <sheetName val="Contract_Division2"/>
      <sheetName val="SubContract_Type2"/>
      <sheetName val="Service_Type2"/>
      <sheetName val="Attach_4-181"/>
      <sheetName val="Area_Breakdown_PER_LEVEL_LINK4"/>
      <sheetName val="CF_Input4"/>
      <sheetName val="DATA_INPUT4"/>
      <sheetName val="Vordruck-Nr__7_1_3_D4"/>
      <sheetName val="M&amp;A_D4"/>
      <sheetName val="M&amp;A_E4"/>
      <sheetName val="M&amp;A_G4"/>
      <sheetName val="_SHOPLIST_xls_701"/>
      <sheetName val="_SHOPLIST_xls_70,_0s«iÆøí¬i1"/>
      <sheetName val="Data_Sheet4"/>
      <sheetName val="tender_allowances4"/>
      <sheetName val="_Summary_BKG_0344"/>
      <sheetName val="BILL_3R4"/>
      <sheetName val="BLOCK-A_(MEA_SHEET)4"/>
      <sheetName val="Bill_104"/>
      <sheetName val="Labour_Costs4"/>
      <sheetName val="Ewaan_Show_Kitchen_(2)1"/>
      <sheetName val="Cash_Flow_Working1"/>
      <sheetName val="MN_T_B_1"/>
      <sheetName val="Data_I_(2)1"/>
      <sheetName val="rEFERENCES_1"/>
      <sheetName val="Qtys_ZamZam_(Del__before)1"/>
      <sheetName val="Qtys_Relocation_(Del_before)1"/>
      <sheetName val="_Qtys_Sub_&amp;_Tents_(Del__before1"/>
      <sheetName val="Qtys__Signages_(Del__before)1"/>
      <sheetName val="Qtys_Temporary_Passages_(Del)1"/>
      <sheetName val="_Qtys_Ser__Rooms_(Del_before)1"/>
      <sheetName val="Labour_Rate_1"/>
      <sheetName val="[SHOPLIST_xls]/VWVU))tÏØ0__34"/>
      <sheetName val="[SHOPLIST_xls]70,/0s«_iÆø_í¬_i4"/>
      <sheetName val="[SHOPLIST_xls]70?,/0?s«i?Æøí¬i4"/>
      <sheetName val="GFA_HQ_Building27"/>
      <sheetName val="GFA_Conference26"/>
      <sheetName val="BQ_External26"/>
      <sheetName val="Penthouse_Apartment25"/>
      <sheetName val="Raw_Data25"/>
      <sheetName val="StattCo_yCharges25"/>
      <sheetName val="LEVEL_SHEET25"/>
      <sheetName val="SPT_vs_PHI25"/>
      <sheetName val="LABOUR_HISTOGRAM26"/>
      <sheetName val="Chiet_tinh_dz2225"/>
      <sheetName val="Chiet_tinh_dz3525"/>
      <sheetName val="@risk_rents_and_incentives25"/>
      <sheetName val="Car_park_lease25"/>
      <sheetName val="Net_rent_analysis25"/>
      <sheetName val="Poz-1_25"/>
      <sheetName val="Graph_Data_(DO_NOT_PRINT)25"/>
      <sheetName val="Bill_No__225"/>
      <sheetName val="CT_Thang_Mo25"/>
      <sheetName val="Lab_Cum_Hist25"/>
      <sheetName val="CT__PL24"/>
      <sheetName val="Projet,_methodes_&amp;_couts24"/>
      <sheetName val="Risques_majeurs_&amp;_Frais_Ind_24"/>
      <sheetName val="FOL_-_Bar25"/>
      <sheetName val="budget_summary_(2)24"/>
      <sheetName val="Budget_Analysis_Summary24"/>
      <sheetName val="intr_stool_brkup24"/>
      <sheetName val="Tender_Summary25"/>
      <sheetName val="Insurance_Ext25"/>
      <sheetName val="Customize_Your_Invoice25"/>
      <sheetName val="HVAC_BoQ25"/>
      <sheetName val="Body_Sheet24"/>
      <sheetName val="1_0_Executive_Summary24"/>
      <sheetName val="Top_sheet24"/>
      <sheetName val="Bill_223"/>
      <sheetName val="Ap_A22"/>
      <sheetName val="2_Div_14_22"/>
      <sheetName val="SHOPLIST_xls21"/>
      <sheetName val="beam-reinft-IIInd_floor21"/>
      <sheetName val="beam-reinft-machine_rm21"/>
      <sheetName val="Bill_122"/>
      <sheetName val="Bill_322"/>
      <sheetName val="Bill_422"/>
      <sheetName val="Bill_522"/>
      <sheetName val="Bill_622"/>
      <sheetName val="Bill_722"/>
      <sheetName val="POWER_ASSUMPTIONS21"/>
      <sheetName val="Civil_Boq20"/>
      <sheetName val="PROJECT_BRIEF22"/>
      <sheetName val="Invoice_Summary21"/>
      <sheetName val="C_(3)22"/>
      <sheetName val="Dubai_golf21"/>
      <sheetName val="Softscape_Buildup20"/>
      <sheetName val="Mat'l_Rate20"/>
      <sheetName val="WITHOUT_C&amp;I_PROFIT_(3)20"/>
      <sheetName val="Activity_List20"/>
      <sheetName val="HIRED_LABOUR_CODE18"/>
      <sheetName val="PA-_Consutant_18"/>
      <sheetName val="foot-slab_reinft18"/>
      <sheetName val="DETAILED__BOQ18"/>
      <sheetName val="M-Book_for_Conc18"/>
      <sheetName val="M-Book_for_FW18"/>
      <sheetName val="BILL_COV18"/>
      <sheetName val="Ra__stair18"/>
      <sheetName val="VALVE_CHAMBERS17"/>
      <sheetName val="Fire_Hydrants17"/>
      <sheetName val="B_GATE_VALVE17"/>
      <sheetName val="Sub_G1_Fire17"/>
      <sheetName val="Sub_G12_Fire17"/>
      <sheetName val="Eq__Mobilization16"/>
      <sheetName val="w't_table15"/>
      <sheetName val="Materials_Cost(PCC)17"/>
      <sheetName val="India_F&amp;S_Template17"/>
      <sheetName val="IO_LIST17"/>
      <sheetName val="Material_17"/>
      <sheetName val="Quote_Sheet17"/>
      <sheetName val="Day_work17"/>
      <sheetName val="bill_nb2-Plumbing_&amp;_Drainag15"/>
      <sheetName val="Pl_&amp;_Dr_B15"/>
      <sheetName val="Pl_&amp;_Dr_G15"/>
      <sheetName val="Pl_&amp;_Dr_M15"/>
      <sheetName val="Pl_&amp;_Dr_115"/>
      <sheetName val="Pl_&amp;_Dr_215"/>
      <sheetName val="Pl_&amp;_Dr_315"/>
      <sheetName val="Pl_&amp;_Dr_415"/>
      <sheetName val="Pl_&amp;_Dr_515"/>
      <sheetName val="Pl_&amp;_Dr_615"/>
      <sheetName val="Pl_&amp;_Dr_715"/>
      <sheetName val="Pl_&amp;_Dr_815"/>
      <sheetName val="Pl_&amp;_Dr_R15"/>
      <sheetName val="FF_B15"/>
      <sheetName val="FF_G15"/>
      <sheetName val="FF_M15"/>
      <sheetName val="FF_115"/>
      <sheetName val="FF_2_15"/>
      <sheetName val="FF_315"/>
      <sheetName val="FF_415"/>
      <sheetName val="FF_515"/>
      <sheetName val="FF_6_15"/>
      <sheetName val="FF_715"/>
      <sheetName val="FF_815"/>
      <sheetName val="FF_R15"/>
      <sheetName val="bill_nb3-FF15"/>
      <sheetName val="HVAC_B15"/>
      <sheetName val="HVAC_G15"/>
      <sheetName val="HVAC_M15"/>
      <sheetName val="HVAC_115"/>
      <sheetName val="HVAC_215"/>
      <sheetName val="HVAC_315"/>
      <sheetName val="HVAC_415"/>
      <sheetName val="HVAC_515"/>
      <sheetName val="HVAC_615"/>
      <sheetName val="HVAC_715"/>
      <sheetName val="HVAC_815"/>
      <sheetName val="HVAC_R15"/>
      <sheetName val="bill_nb4-HVAC15"/>
      <sheetName val="SC_B15"/>
      <sheetName val="SC_G15"/>
      <sheetName val="SC_M15"/>
      <sheetName val="SC_115"/>
      <sheetName val="SC_215"/>
      <sheetName val="SC_315"/>
      <sheetName val="SC_415"/>
      <sheetName val="SC_515"/>
      <sheetName val="SC_615"/>
      <sheetName val="SC_715"/>
      <sheetName val="SC_815"/>
      <sheetName val="SC_R15"/>
      <sheetName val="AV_B15"/>
      <sheetName val="AV_G15"/>
      <sheetName val="AV_M15"/>
      <sheetName val="AV_115"/>
      <sheetName val="AV_215"/>
      <sheetName val="AV_315"/>
      <sheetName val="AV_415"/>
      <sheetName val="AV_515"/>
      <sheetName val="AV_615"/>
      <sheetName val="AV_715"/>
      <sheetName val="AV_815"/>
      <sheetName val="EL_B15"/>
      <sheetName val="EL_M15"/>
      <sheetName val="EL_115"/>
      <sheetName val="EL_215"/>
      <sheetName val="EL_315"/>
      <sheetName val="EL_415"/>
      <sheetName val="EL_515"/>
      <sheetName val="EL_615"/>
      <sheetName val="EL_715"/>
      <sheetName val="EL_815"/>
      <sheetName val="EL_R15"/>
      <sheetName val="EL_TR15"/>
      <sheetName val="8-_EL15"/>
      <sheetName val="FA_B15"/>
      <sheetName val="FA_G15"/>
      <sheetName val="FA_M15"/>
      <sheetName val="FA_115"/>
      <sheetName val="FA_215"/>
      <sheetName val="FA_315"/>
      <sheetName val="FA_415"/>
      <sheetName val="FA_515"/>
      <sheetName val="FA_615"/>
      <sheetName val="FA_715"/>
      <sheetName val="FA_815"/>
      <sheetName val="FA_R15"/>
      <sheetName val="9-_FA15"/>
      <sheetName val="Div__0216"/>
      <sheetName val="Div__0316"/>
      <sheetName val="Div__0416"/>
      <sheetName val="Div__0516"/>
      <sheetName val="Div__0616"/>
      <sheetName val="Div__0716"/>
      <sheetName val="Div__0816"/>
      <sheetName val="Div__0916"/>
      <sheetName val="Div__1016"/>
      <sheetName val="Div__1116"/>
      <sheetName val="Div__1216"/>
      <sheetName val="Div_1316"/>
      <sheetName val="EXTERNAL_WORKS16"/>
      <sheetName val="PRODUCTIVITY_RATE16"/>
      <sheetName val="U_R_A_-_MASONRY16"/>
      <sheetName val="U_R_A_-_PLASTERING16"/>
      <sheetName val="U_R_A_-_TILING16"/>
      <sheetName val="U_R_A_-_GRANITE16"/>
      <sheetName val="V_C_2_-_EARTHWORK16"/>
      <sheetName val="V_C_9_-_CERAMIC16"/>
      <sheetName val="V_C_9_-_FINISHES16"/>
      <sheetName val="B09_116"/>
      <sheetName val="BOQ_Direct_selling_cost17"/>
      <sheetName val="Working_for_RCC16"/>
      <sheetName val="B185-B-9_116"/>
      <sheetName val="B185-B-9_216"/>
      <sheetName val="CHART_OF_ACCOUNTS16"/>
      <sheetName val="E-Bill_No_6_A-O16"/>
      <sheetName val="Elemental_Buildup15"/>
      <sheetName val="Division_244"/>
      <sheetName val="Division_415"/>
      <sheetName val="Division_515"/>
      <sheetName val="Division_615"/>
      <sheetName val="Division_715"/>
      <sheetName val="Division_815"/>
      <sheetName val="Division_915"/>
      <sheetName val="Division_1015"/>
      <sheetName val="Division_1215"/>
      <sheetName val="Division_1415"/>
      <sheetName val="Division_2118"/>
      <sheetName val="Division_2216"/>
      <sheetName val="Division_2315"/>
      <sheetName val="Division_2615"/>
      <sheetName val="Division_2715"/>
      <sheetName val="Division_2815"/>
      <sheetName val="Division_3115"/>
      <sheetName val="Division_3215"/>
      <sheetName val="Division_3315"/>
      <sheetName val="PMWeb_data16"/>
      <sheetName val="PointNo_515"/>
      <sheetName val="2_2)Revised_Cash_Flow15"/>
      <sheetName val="Employee_List13"/>
      <sheetName val="SS_MH16"/>
      <sheetName val="Index_List15"/>
      <sheetName val="Type_List15"/>
      <sheetName val="File_Types15"/>
      <sheetName val="Chiet_t15"/>
      <sheetName val="Staffing_and_Rates_IA15"/>
      <sheetName val="입찰내역_발주처_양식15"/>
      <sheetName val="Summary_of_Work13"/>
      <sheetName val="LIST_DO_NOT_REMOVE14"/>
      <sheetName val="Material_List_15"/>
      <sheetName val="PRECAST_lightconc-II17"/>
      <sheetName val="final_abstract17"/>
      <sheetName val="B6_2_14"/>
      <sheetName val="Staff_Acco_13"/>
      <sheetName val="TBAL9697_-group_wise__sdpl13"/>
      <sheetName val="Project_Cost_Breakdown13"/>
      <sheetName val="Item-_Compact13"/>
      <sheetName val="E_&amp;_R13"/>
      <sheetName val="Рабочий_лист12"/>
      <sheetName val="Annex_1_Sect_3a13"/>
      <sheetName val="Annex_1_Sect_3a_113"/>
      <sheetName val="Annex_1_Sect_3b13"/>
      <sheetName val="Annex_1_Sect_3c13"/>
      <sheetName val="HOURLY_RATES13"/>
      <sheetName val="PT_141-_Site_A_Landscape12"/>
      <sheetName val="SITE_WORK12"/>
      <sheetName val="Rate_summary12"/>
      <sheetName val="d-safe_DELUXE12"/>
      <sheetName val="Back_up12"/>
      <sheetName val="RAB_AR&amp;STR12"/>
      <sheetName val="Duct_Accesories12"/>
      <sheetName val="train_cash12"/>
      <sheetName val="accom_cash12"/>
      <sheetName val="INDIGINEOUS_ITEMS_12"/>
      <sheetName val="Common_Variables12"/>
      <sheetName val="Mall_waterproofing12"/>
      <sheetName val="MSCP_waterproofing12"/>
      <sheetName val="[SHOPLIST_xls]70,/0s«iÆøí¬i12"/>
      <sheetName val="GPL_Revenu_Update12"/>
      <sheetName val="DO_NOT_TOUCH12"/>
      <sheetName val="Work_Type12"/>
      <sheetName val="????_???_??12"/>
      <sheetName val="Labour_&amp;_Plant12"/>
      <sheetName val="Ave_wtd_rates12"/>
      <sheetName val="Debits_as_on_12_04_0812"/>
      <sheetName val="STAFFSCHED_12"/>
      <sheetName val="TRIAL_BALANCE12"/>
      <sheetName val="[SHOPLIST_xls][SHOPLIST_xls]718"/>
      <sheetName val="PROJECT_BRIEF(EX_NEW)12"/>
      <sheetName val="PPA_Summary8"/>
      <sheetName val="Mix_Design8"/>
      <sheetName val="AREA_OF_APPLICATION11"/>
      <sheetName val="Risk_Breakdown_Structure11"/>
      <sheetName val="Geneí¬_i11"/>
      <sheetName val="steel_total11"/>
      <sheetName val="ELE_BOQ11"/>
      <sheetName val="Z-_GENERAL_PRICE_SUMMARY8"/>
      <sheetName val="Resumo_Empreitadas8"/>
      <sheetName val="%_prog_figs_-u5_and_total8"/>
      <sheetName val="_VWVU))tÏØ0__9"/>
      <sheetName val="Floor_Box_9"/>
      <sheetName val="[SHOPLIST_xls]/VW7"/>
      <sheetName val="[SHOPLIST_xls]/VWVU))tÏØ0__29"/>
      <sheetName val="[SHOPLIST_xls]/VWVU))tÏØ0__30"/>
      <sheetName val="Equipment_Rates7"/>
      <sheetName val="Cashflow_projection7"/>
      <sheetName val="[SHOPLIST_xls][SHOPLIST_xls]719"/>
      <sheetName val="E_H_-_H__W_P_7"/>
      <sheetName val="E__H__Treatment_for_pile_cap7"/>
      <sheetName val="[SHOPLIST_xls][SHOPLIST_xls][S7"/>
      <sheetName val="Materials_7"/>
      <sheetName val="Form_67"/>
      <sheetName val="Risk_Register7"/>
      <sheetName val="Revised_Front_Page7"/>
      <sheetName val="Diff_Run01&amp;Run027"/>
      <sheetName val="CCS_Summary7"/>
      <sheetName val="1_Carillion_Staff7"/>
      <sheetName val="_2_Staff_&amp;_Gen_labour7"/>
      <sheetName val="3_Offices7"/>
      <sheetName val="4_TempServ7"/>
      <sheetName val="__5_Temp_Wks7"/>
      <sheetName val="_6_Addn_Plant7"/>
      <sheetName val="_7__Transport7"/>
      <sheetName val="_8_Testing7"/>
      <sheetName val="9__Miscellaneous7"/>
      <sheetName val="10__Design7"/>
      <sheetName val="_11_Insurances7"/>
      <sheetName val="_12_Client_Req_7"/>
      <sheetName val="Risk_List7"/>
      <sheetName val="Track_of_Changes7"/>
      <sheetName val="Bill_8_Doors_&amp;_Windows7"/>
      <sheetName val="Bill_9_Finishes_7"/>
      <sheetName val="Bill_10_Specialities7"/>
      <sheetName val="Dash_board7"/>
      <sheetName val="[SHOPLIST_xls]707"/>
      <sheetName val="[SHOPLIST_xls]70,7"/>
      <sheetName val="Site_Dev_BOQ7"/>
      <sheetName val="1_2_Staff_Schedule8"/>
      <sheetName val="[SHOPLIST_xls]/VWVU))tÏØ0__37"/>
      <sheetName val="[SHOPLIST_xls]/VWVU))tÏØ0__38"/>
      <sheetName val="Cost_Heading4"/>
      <sheetName val="D_&amp;_W_sizes4"/>
      <sheetName val="SOPMA_DD4"/>
      <sheetName val="PRICE_INFO4"/>
      <sheetName val="RC_SUMMARY4"/>
      <sheetName val="LABOUR_PRODUCTIVITY-TAV4"/>
      <sheetName val="MATERIAL_PRICES4"/>
      <sheetName val="P-100_MRF_DB_R14"/>
      <sheetName val="Base_BM-rebar7"/>
      <sheetName val="Contract_Division5"/>
      <sheetName val="SubContract_Type5"/>
      <sheetName val="Service_Type5"/>
      <sheetName val="Attach_4-184"/>
      <sheetName val="Area_Breakdown_PER_LEVEL_LINK7"/>
      <sheetName val="CF_Input7"/>
      <sheetName val="DATA_INPUT7"/>
      <sheetName val="Vordruck-Nr__7_1_3_D7"/>
      <sheetName val="M&amp;A_D7"/>
      <sheetName val="M&amp;A_E7"/>
      <sheetName val="M&amp;A_G7"/>
      <sheetName val="_SHOPLIST_xls_704"/>
      <sheetName val="_SHOPLIST_xls_70,_0s«iÆøí¬i4"/>
      <sheetName val="Data_Sheet7"/>
      <sheetName val="tender_allowances7"/>
      <sheetName val="_Summary_BKG_0347"/>
      <sheetName val="BILL_3R7"/>
      <sheetName val="BLOCK-A_(MEA_SHEET)7"/>
      <sheetName val="Bill_107"/>
      <sheetName val="Labour_Costs7"/>
      <sheetName val="Ewaan_Show_Kitchen_(2)4"/>
      <sheetName val="Cash_Flow_Working4"/>
      <sheetName val="MN_T_B_4"/>
      <sheetName val="Data_I_(2)4"/>
      <sheetName val="rEFERENCES_4"/>
      <sheetName val="Qtys_ZamZam_(Del__before)4"/>
      <sheetName val="Qtys_Relocation_(Del_before)4"/>
      <sheetName val="_Qtys_Sub_&amp;_Tents_(Del__before4"/>
      <sheetName val="Qtys__Signages_(Del__before)4"/>
      <sheetName val="Qtys_Temporary_Passages_(Del)4"/>
      <sheetName val="_Qtys_Ser__Rooms_(Del_before)4"/>
      <sheetName val="Labour_Rate_4"/>
      <sheetName val="[SHOPLIST_xls]/VWVU))tÏØ0__39"/>
      <sheetName val="[SHOPLIST_xls]70,/0s«_iÆø_í¬_i7"/>
      <sheetName val="[SHOPLIST_xls]70?,/0?s«i?Æøí¬i7"/>
      <sheetName val="/VWVU))tÏØ0__15"/>
      <sheetName val="GFA_HQ_Building26"/>
      <sheetName val="GFA_Conference25"/>
      <sheetName val="BQ_External25"/>
      <sheetName val="Penthouse_Apartment24"/>
      <sheetName val="Raw_Data24"/>
      <sheetName val="StattCo_yCharges24"/>
      <sheetName val="LEVEL_SHEET24"/>
      <sheetName val="SPT_vs_PHI24"/>
      <sheetName val="LABOUR_HISTOGRAM25"/>
      <sheetName val="Chiet_tinh_dz2224"/>
      <sheetName val="Chiet_tinh_dz3524"/>
      <sheetName val="@risk_rents_and_incentives24"/>
      <sheetName val="Car_park_lease24"/>
      <sheetName val="Net_rent_analysis24"/>
      <sheetName val="Poz-1_24"/>
      <sheetName val="Graph_Data_(DO_NOT_PRINT)24"/>
      <sheetName val="Bill_No__224"/>
      <sheetName val="CT_Thang_Mo24"/>
      <sheetName val="Lab_Cum_Hist24"/>
      <sheetName val="CT__PL23"/>
      <sheetName val="Projet,_methodes_&amp;_couts23"/>
      <sheetName val="Risques_majeurs_&amp;_Frais_Ind_23"/>
      <sheetName val="FOL_-_Bar24"/>
      <sheetName val="budget_summary_(2)23"/>
      <sheetName val="Budget_Analysis_Summary23"/>
      <sheetName val="intr_stool_brkup23"/>
      <sheetName val="Tender_Summary24"/>
      <sheetName val="Insurance_Ext24"/>
      <sheetName val="Customize_Your_Invoice24"/>
      <sheetName val="HVAC_BoQ24"/>
      <sheetName val="Body_Sheet23"/>
      <sheetName val="1_0_Executive_Summary23"/>
      <sheetName val="Top_sheet23"/>
      <sheetName val="Bill_222"/>
      <sheetName val="Ap_A21"/>
      <sheetName val="2_Div_14_21"/>
      <sheetName val="SHOPLIST_xls20"/>
      <sheetName val="beam-reinft-IIInd_floor20"/>
      <sheetName val="beam-reinft-machine_rm20"/>
      <sheetName val="Bill_121"/>
      <sheetName val="Bill_321"/>
      <sheetName val="Bill_421"/>
      <sheetName val="Bill_521"/>
      <sheetName val="Bill_621"/>
      <sheetName val="Bill_721"/>
      <sheetName val="POWER_ASSUMPTIONS20"/>
      <sheetName val="Civil_Boq19"/>
      <sheetName val="PROJECT_BRIEF21"/>
      <sheetName val="Invoice_Summary20"/>
      <sheetName val="C_(3)21"/>
      <sheetName val="Dubai_golf20"/>
      <sheetName val="Softscape_Buildup19"/>
      <sheetName val="Mat'l_Rate19"/>
      <sheetName val="WITHOUT_C&amp;I_PROFIT_(3)19"/>
      <sheetName val="Activity_List19"/>
      <sheetName val="HIRED_LABOUR_CODE17"/>
      <sheetName val="PA-_Consutant_17"/>
      <sheetName val="foot-slab_reinft17"/>
      <sheetName val="DETAILED__BOQ17"/>
      <sheetName val="M-Book_for_Conc17"/>
      <sheetName val="M-Book_for_FW17"/>
      <sheetName val="BILL_COV17"/>
      <sheetName val="Ra__stair17"/>
      <sheetName val="VALVE_CHAMBERS16"/>
      <sheetName val="Fire_Hydrants16"/>
      <sheetName val="B_GATE_VALVE16"/>
      <sheetName val="Sub_G1_Fire16"/>
      <sheetName val="Sub_G12_Fire16"/>
      <sheetName val="Eq__Mobilization15"/>
      <sheetName val="w't_table14"/>
      <sheetName val="Materials_Cost(PCC)16"/>
      <sheetName val="India_F&amp;S_Template16"/>
      <sheetName val="IO_LIST16"/>
      <sheetName val="Material_16"/>
      <sheetName val="Quote_Sheet16"/>
      <sheetName val="Day_work16"/>
      <sheetName val="bill_nb2-Plumbing_&amp;_Drainag14"/>
      <sheetName val="Pl_&amp;_Dr_B14"/>
      <sheetName val="Pl_&amp;_Dr_G14"/>
      <sheetName val="Pl_&amp;_Dr_M14"/>
      <sheetName val="Pl_&amp;_Dr_114"/>
      <sheetName val="Pl_&amp;_Dr_214"/>
      <sheetName val="Pl_&amp;_Dr_314"/>
      <sheetName val="Pl_&amp;_Dr_414"/>
      <sheetName val="Pl_&amp;_Dr_514"/>
      <sheetName val="Pl_&amp;_Dr_614"/>
      <sheetName val="Pl_&amp;_Dr_714"/>
      <sheetName val="Pl_&amp;_Dr_814"/>
      <sheetName val="Pl_&amp;_Dr_R14"/>
      <sheetName val="FF_B14"/>
      <sheetName val="FF_G14"/>
      <sheetName val="FF_M14"/>
      <sheetName val="FF_114"/>
      <sheetName val="FF_2_14"/>
      <sheetName val="FF_314"/>
      <sheetName val="FF_414"/>
      <sheetName val="FF_514"/>
      <sheetName val="FF_6_14"/>
      <sheetName val="FF_714"/>
      <sheetName val="FF_814"/>
      <sheetName val="FF_R14"/>
      <sheetName val="bill_nb3-FF14"/>
      <sheetName val="HVAC_B14"/>
      <sheetName val="HVAC_G14"/>
      <sheetName val="HVAC_M14"/>
      <sheetName val="HVAC_114"/>
      <sheetName val="HVAC_214"/>
      <sheetName val="HVAC_314"/>
      <sheetName val="HVAC_414"/>
      <sheetName val="HVAC_514"/>
      <sheetName val="HVAC_614"/>
      <sheetName val="HVAC_714"/>
      <sheetName val="HVAC_814"/>
      <sheetName val="HVAC_R14"/>
      <sheetName val="bill_nb4-HVAC14"/>
      <sheetName val="SC_B14"/>
      <sheetName val="SC_G14"/>
      <sheetName val="SC_M14"/>
      <sheetName val="SC_114"/>
      <sheetName val="SC_214"/>
      <sheetName val="SC_314"/>
      <sheetName val="SC_414"/>
      <sheetName val="SC_514"/>
      <sheetName val="SC_614"/>
      <sheetName val="SC_714"/>
      <sheetName val="SC_814"/>
      <sheetName val="SC_R14"/>
      <sheetName val="AV_B14"/>
      <sheetName val="AV_G14"/>
      <sheetName val="AV_M14"/>
      <sheetName val="AV_114"/>
      <sheetName val="AV_214"/>
      <sheetName val="AV_314"/>
      <sheetName val="AV_414"/>
      <sheetName val="AV_514"/>
      <sheetName val="AV_614"/>
      <sheetName val="AV_714"/>
      <sheetName val="AV_814"/>
      <sheetName val="EL_B14"/>
      <sheetName val="EL_M14"/>
      <sheetName val="EL_114"/>
      <sheetName val="EL_214"/>
      <sheetName val="EL_314"/>
      <sheetName val="EL_414"/>
      <sheetName val="EL_514"/>
      <sheetName val="EL_614"/>
      <sheetName val="EL_714"/>
      <sheetName val="EL_814"/>
      <sheetName val="EL_R14"/>
      <sheetName val="EL_TR14"/>
      <sheetName val="8-_EL14"/>
      <sheetName val="FA_B14"/>
      <sheetName val="FA_G14"/>
      <sheetName val="FA_M14"/>
      <sheetName val="FA_114"/>
      <sheetName val="FA_214"/>
      <sheetName val="FA_314"/>
      <sheetName val="FA_414"/>
      <sheetName val="FA_514"/>
      <sheetName val="FA_614"/>
      <sheetName val="FA_714"/>
      <sheetName val="FA_814"/>
      <sheetName val="FA_R14"/>
      <sheetName val="9-_FA14"/>
      <sheetName val="Div__0215"/>
      <sheetName val="Div__0315"/>
      <sheetName val="Div__0415"/>
      <sheetName val="Div__0515"/>
      <sheetName val="Div__0615"/>
      <sheetName val="Div__0715"/>
      <sheetName val="Div__0815"/>
      <sheetName val="Div__0915"/>
      <sheetName val="Div__1015"/>
      <sheetName val="Div__1115"/>
      <sheetName val="Div__1215"/>
      <sheetName val="Div_1315"/>
      <sheetName val="EXTERNAL_WORKS15"/>
      <sheetName val="PRODUCTIVITY_RATE15"/>
      <sheetName val="U_R_A_-_MASONRY15"/>
      <sheetName val="U_R_A_-_PLASTERING15"/>
      <sheetName val="U_R_A_-_TILING15"/>
      <sheetName val="U_R_A_-_GRANITE15"/>
      <sheetName val="V_C_2_-_EARTHWORK15"/>
      <sheetName val="V_C_9_-_CERAMIC15"/>
      <sheetName val="V_C_9_-_FINISHES15"/>
      <sheetName val="B09_115"/>
      <sheetName val="BOQ_Direct_selling_cost16"/>
      <sheetName val="Working_for_RCC15"/>
      <sheetName val="B185-B-9_115"/>
      <sheetName val="B185-B-9_215"/>
      <sheetName val="CHART_OF_ACCOUNTS15"/>
      <sheetName val="E-Bill_No_6_A-O15"/>
      <sheetName val="Elemental_Buildup14"/>
      <sheetName val="Division_243"/>
      <sheetName val="Division_414"/>
      <sheetName val="Division_514"/>
      <sheetName val="Division_614"/>
      <sheetName val="Division_714"/>
      <sheetName val="Division_814"/>
      <sheetName val="Division_914"/>
      <sheetName val="Division_1014"/>
      <sheetName val="Division_1214"/>
      <sheetName val="Division_1414"/>
      <sheetName val="Division_2117"/>
      <sheetName val="Division_2215"/>
      <sheetName val="Division_2314"/>
      <sheetName val="Division_2614"/>
      <sheetName val="Division_2714"/>
      <sheetName val="Division_2814"/>
      <sheetName val="Division_3114"/>
      <sheetName val="Division_3214"/>
      <sheetName val="Division_3314"/>
      <sheetName val="PMWeb_data15"/>
      <sheetName val="PointNo_514"/>
      <sheetName val="2_2)Revised_Cash_Flow14"/>
      <sheetName val="Employee_List12"/>
      <sheetName val="SS_MH15"/>
      <sheetName val="Index_List14"/>
      <sheetName val="Type_List14"/>
      <sheetName val="File_Types14"/>
      <sheetName val="Chiet_t14"/>
      <sheetName val="Staffing_and_Rates_IA14"/>
      <sheetName val="입찰내역_발주처_양식14"/>
      <sheetName val="Summary_of_Work12"/>
      <sheetName val="LIST_DO_NOT_REMOVE13"/>
      <sheetName val="Material_List_14"/>
      <sheetName val="PRECAST_lightconc-II16"/>
      <sheetName val="final_abstract16"/>
      <sheetName val="B6_2_13"/>
      <sheetName val="Staff_Acco_12"/>
      <sheetName val="TBAL9697_-group_wise__sdpl12"/>
      <sheetName val="Project_Cost_Breakdown12"/>
      <sheetName val="Item-_Compact12"/>
      <sheetName val="E_&amp;_R12"/>
      <sheetName val="Рабочий_лист11"/>
      <sheetName val="Annex_1_Sect_3a12"/>
      <sheetName val="Annex_1_Sect_3a_112"/>
      <sheetName val="Annex_1_Sect_3b12"/>
      <sheetName val="Annex_1_Sect_3c12"/>
      <sheetName val="HOURLY_RATES12"/>
      <sheetName val="PT_141-_Site_A_Landscape11"/>
      <sheetName val="SITE_WORK11"/>
      <sheetName val="Rate_summary11"/>
      <sheetName val="d-safe_DELUXE11"/>
      <sheetName val="Back_up11"/>
      <sheetName val="RAB_AR&amp;STR11"/>
      <sheetName val="Duct_Accesories11"/>
      <sheetName val="train_cash11"/>
      <sheetName val="accom_cash11"/>
      <sheetName val="INDIGINEOUS_ITEMS_11"/>
      <sheetName val="Common_Variables11"/>
      <sheetName val="Mall_waterproofing11"/>
      <sheetName val="MSCP_waterproofing11"/>
      <sheetName val="[SHOPLIST_xls]70,/0s«iÆøí¬i11"/>
      <sheetName val="GPL_Revenu_Update11"/>
      <sheetName val="DO_NOT_TOUCH11"/>
      <sheetName val="Work_Type11"/>
      <sheetName val="????_???_??11"/>
      <sheetName val="Labour_&amp;_Plant11"/>
      <sheetName val="Ave_wtd_rates11"/>
      <sheetName val="Debits_as_on_12_04_0811"/>
      <sheetName val="STAFFSCHED_11"/>
      <sheetName val="TRIAL_BALANCE11"/>
      <sheetName val="[SHOPLIST_xls][SHOPLIST_xls]716"/>
      <sheetName val="PROJECT_BRIEF(EX_NEW)11"/>
      <sheetName val="PPA_Summary7"/>
      <sheetName val="Mix_Design7"/>
      <sheetName val="AREA_OF_APPLICATION10"/>
      <sheetName val="Risk_Breakdown_Structure10"/>
      <sheetName val="Geneí¬_i10"/>
      <sheetName val="steel_total10"/>
      <sheetName val="ELE_BOQ10"/>
      <sheetName val="Z-_GENERAL_PRICE_SUMMARY7"/>
      <sheetName val="Resumo_Empreitadas7"/>
      <sheetName val="%_prog_figs_-u5_and_total7"/>
      <sheetName val="_VWVU))tÏØ0__8"/>
      <sheetName val="Floor_Box_8"/>
      <sheetName val="[SHOPLIST_xls]/VW6"/>
      <sheetName val="[SHOPLIST_xls]/VWVU))tÏØ0__20"/>
      <sheetName val="[SHOPLIST_xls]/VWVU))tÏØ0__26"/>
      <sheetName val="Equipment_Rates6"/>
      <sheetName val="Cashflow_projection6"/>
      <sheetName val="[SHOPLIST_xls][SHOPLIST_xls]717"/>
      <sheetName val="E_H_-_H__W_P_6"/>
      <sheetName val="E__H__Treatment_for_pile_cap6"/>
      <sheetName val="[SHOPLIST_xls][SHOPLIST_xls][S6"/>
      <sheetName val="Materials_6"/>
      <sheetName val="Form_66"/>
      <sheetName val="Risk_Register6"/>
      <sheetName val="Revised_Front_Page6"/>
      <sheetName val="Diff_Run01&amp;Run026"/>
      <sheetName val="CCS_Summary6"/>
      <sheetName val="1_Carillion_Staff6"/>
      <sheetName val="_2_Staff_&amp;_Gen_labour6"/>
      <sheetName val="3_Offices6"/>
      <sheetName val="4_TempServ6"/>
      <sheetName val="__5_Temp_Wks6"/>
      <sheetName val="_6_Addn_Plant6"/>
      <sheetName val="_7__Transport6"/>
      <sheetName val="_8_Testing6"/>
      <sheetName val="9__Miscellaneous6"/>
      <sheetName val="10__Design6"/>
      <sheetName val="_11_Insurances6"/>
      <sheetName val="_12_Client_Req_6"/>
      <sheetName val="Risk_List6"/>
      <sheetName val="Track_of_Changes6"/>
      <sheetName val="Bill_8_Doors_&amp;_Windows6"/>
      <sheetName val="Bill_9_Finishes_6"/>
      <sheetName val="Bill_10_Specialities6"/>
      <sheetName val="Dash_board6"/>
      <sheetName val="[SHOPLIST_xls]706"/>
      <sheetName val="[SHOPLIST_xls]70,6"/>
      <sheetName val="Site_Dev_BOQ6"/>
      <sheetName val="1_2_Staff_Schedule7"/>
      <sheetName val="[SHOPLIST_xls]/VWVU))tÏØ0__27"/>
      <sheetName val="[SHOPLIST_xls]/VWVU))tÏØ0__28"/>
      <sheetName val="Cost_Heading3"/>
      <sheetName val="D_&amp;_W_sizes3"/>
      <sheetName val="SOPMA_DD3"/>
      <sheetName val="PRICE_INFO3"/>
      <sheetName val="RC_SUMMARY3"/>
      <sheetName val="LABOUR_PRODUCTIVITY-TAV3"/>
      <sheetName val="MATERIAL_PRICES3"/>
      <sheetName val="P-100_MRF_DB_R13"/>
      <sheetName val="Base_BM-rebar6"/>
      <sheetName val="Contract_Division4"/>
      <sheetName val="SubContract_Type4"/>
      <sheetName val="Service_Type4"/>
      <sheetName val="Attach_4-183"/>
      <sheetName val="Area_Breakdown_PER_LEVEL_LINK6"/>
      <sheetName val="CF_Input6"/>
      <sheetName val="DATA_INPUT6"/>
      <sheetName val="Vordruck-Nr__7_1_3_D6"/>
      <sheetName val="M&amp;A_D6"/>
      <sheetName val="M&amp;A_E6"/>
      <sheetName val="M&amp;A_G6"/>
      <sheetName val="_SHOPLIST_xls_703"/>
      <sheetName val="_SHOPLIST_xls_70,_0s«iÆøí¬i3"/>
      <sheetName val="Data_Sheet6"/>
      <sheetName val="tender_allowances6"/>
      <sheetName val="_Summary_BKG_0346"/>
      <sheetName val="BILL_3R6"/>
      <sheetName val="BLOCK-A_(MEA_SHEET)6"/>
      <sheetName val="Bill_106"/>
      <sheetName val="Labour_Costs6"/>
      <sheetName val="Ewaan_Show_Kitchen_(2)3"/>
      <sheetName val="Cash_Flow_Working3"/>
      <sheetName val="MN_T_B_3"/>
      <sheetName val="Data_I_(2)3"/>
      <sheetName val="rEFERENCES_3"/>
      <sheetName val="Qtys_ZamZam_(Del__before)3"/>
      <sheetName val="Qtys_Relocation_(Del_before)3"/>
      <sheetName val="_Qtys_Sub_&amp;_Tents_(Del__before3"/>
      <sheetName val="Qtys__Signages_(Del__before)3"/>
      <sheetName val="Qtys_Temporary_Passages_(Del)3"/>
      <sheetName val="_Qtys_Ser__Rooms_(Del_before)3"/>
      <sheetName val="Labour_Rate_3"/>
      <sheetName val="[SHOPLIST_xls]/VWVU))tÏØ0__36"/>
      <sheetName val="[SHOPLIST_xls]70,/0s«_iÆø_í¬_i6"/>
      <sheetName val="[SHOPLIST_xls]70?,/0?s«i?Æøí¬i6"/>
      <sheetName val="GFA_HQ_Building29"/>
      <sheetName val="GFA_Conference28"/>
      <sheetName val="Chiet_tinh_dz2227"/>
      <sheetName val="Chiet_tinh_dz3527"/>
      <sheetName val="BQ_External28"/>
      <sheetName val="StattCo_yCharges27"/>
      <sheetName val="CT_Thang_Mo27"/>
      <sheetName val="Raw_Data27"/>
      <sheetName val="Penthouse_Apartment27"/>
      <sheetName val="LABOUR_HISTOGRAM28"/>
      <sheetName val="@risk_rents_and_incentives27"/>
      <sheetName val="Car_park_lease27"/>
      <sheetName val="Net_rent_analysis27"/>
      <sheetName val="Poz-1_27"/>
      <sheetName val="Lab_Cum_Hist27"/>
      <sheetName val="Graph_Data_(DO_NOT_PRINT)27"/>
      <sheetName val="CT__PL26"/>
      <sheetName val="Projet,_methodes_&amp;_couts26"/>
      <sheetName val="Risques_majeurs_&amp;_Frais_Ind_26"/>
      <sheetName val="LEVEL_SHEET27"/>
      <sheetName val="SPT_vs_PHI27"/>
      <sheetName val="Bill_No__227"/>
      <sheetName val="budget_summary_(2)26"/>
      <sheetName val="Budget_Analysis_Summary26"/>
      <sheetName val="Customize_Your_Invoice27"/>
      <sheetName val="HVAC_BoQ27"/>
      <sheetName val="FOL_-_Bar27"/>
      <sheetName val="Tender_Summary27"/>
      <sheetName val="Insurance_Ext27"/>
      <sheetName val="intr_stool_brkup26"/>
      <sheetName val="Top_sheet26"/>
      <sheetName val="Body_Sheet26"/>
      <sheetName val="1_0_Executive_Summary26"/>
      <sheetName val="Bill_124"/>
      <sheetName val="Bill_225"/>
      <sheetName val="Bill_324"/>
      <sheetName val="Bill_424"/>
      <sheetName val="Bill_524"/>
      <sheetName val="Bill_624"/>
      <sheetName val="Bill_724"/>
      <sheetName val="2_Div_14_24"/>
      <sheetName val="Ap_A24"/>
      <sheetName val="SHOPLIST_xls23"/>
      <sheetName val="Dubai_golf23"/>
      <sheetName val="beam-reinft-IIInd_floor23"/>
      <sheetName val="beam-reinft-machine_rm23"/>
      <sheetName val="POWER_ASSUMPTIONS23"/>
      <sheetName val="Invoice_Summary23"/>
      <sheetName val="PROJECT_BRIEF24"/>
      <sheetName val="C_(3)24"/>
      <sheetName val="Civil_Boq22"/>
      <sheetName val="WITHOUT_C&amp;I_PROFIT_(3)22"/>
      <sheetName val="VALVE_CHAMBERS19"/>
      <sheetName val="Fire_Hydrants19"/>
      <sheetName val="B_GATE_VALVE19"/>
      <sheetName val="Sub_G1_Fire19"/>
      <sheetName val="Sub_G12_Fire19"/>
      <sheetName val="BILL_COV20"/>
      <sheetName val="Activity_List22"/>
      <sheetName val="DETAILED__BOQ20"/>
      <sheetName val="M-Book_for_Conc20"/>
      <sheetName val="M-Book_for_FW20"/>
      <sheetName val="HIRED_LABOUR_CODE20"/>
      <sheetName val="PA-_Consutant_20"/>
      <sheetName val="foot-slab_reinft20"/>
      <sheetName val="Softscape_Buildup22"/>
      <sheetName val="Mat'l_Rate22"/>
      <sheetName val="Ra__stair20"/>
      <sheetName val="Materials_Cost(PCC)19"/>
      <sheetName val="India_F&amp;S_Template19"/>
      <sheetName val="IO_LIST19"/>
      <sheetName val="Material_19"/>
      <sheetName val="Quote_Sheet19"/>
      <sheetName val="Day_work19"/>
      <sheetName val="Div__0218"/>
      <sheetName val="Div__0318"/>
      <sheetName val="Div__0418"/>
      <sheetName val="Div__0518"/>
      <sheetName val="Div__0618"/>
      <sheetName val="Div__0718"/>
      <sheetName val="Div__0818"/>
      <sheetName val="Div__0918"/>
      <sheetName val="Div__1018"/>
      <sheetName val="Div__1118"/>
      <sheetName val="Div__1218"/>
      <sheetName val="Div_1318"/>
      <sheetName val="EXTERNAL_WORKS18"/>
      <sheetName val="PRODUCTIVITY_RATE18"/>
      <sheetName val="U_R_A_-_MASONRY18"/>
      <sheetName val="U_R_A_-_PLASTERING18"/>
      <sheetName val="U_R_A_-_TILING18"/>
      <sheetName val="U_R_A_-_GRANITE18"/>
      <sheetName val="V_C_2_-_EARTHWORK18"/>
      <sheetName val="V_C_9_-_CERAMIC18"/>
      <sheetName val="V_C_9_-_FINISHES18"/>
      <sheetName val="Working_for_RCC18"/>
      <sheetName val="Elemental_Buildup17"/>
      <sheetName val="Eq__Mobilization18"/>
      <sheetName val="w't_table17"/>
      <sheetName val="bill_nb2-Plumbing_&amp;_Drainag17"/>
      <sheetName val="Pl_&amp;_Dr_B17"/>
      <sheetName val="Pl_&amp;_Dr_G17"/>
      <sheetName val="Pl_&amp;_Dr_M17"/>
      <sheetName val="Pl_&amp;_Dr_117"/>
      <sheetName val="Pl_&amp;_Dr_217"/>
      <sheetName val="Pl_&amp;_Dr_317"/>
      <sheetName val="Pl_&amp;_Dr_417"/>
      <sheetName val="Pl_&amp;_Dr_517"/>
      <sheetName val="Pl_&amp;_Dr_617"/>
      <sheetName val="Pl_&amp;_Dr_717"/>
      <sheetName val="Pl_&amp;_Dr_817"/>
      <sheetName val="Pl_&amp;_Dr_R17"/>
      <sheetName val="FF_B17"/>
      <sheetName val="FF_G17"/>
      <sheetName val="FF_M17"/>
      <sheetName val="FF_117"/>
      <sheetName val="FF_2_17"/>
      <sheetName val="FF_317"/>
      <sheetName val="FF_417"/>
      <sheetName val="FF_517"/>
      <sheetName val="FF_6_17"/>
      <sheetName val="FF_717"/>
      <sheetName val="FF_817"/>
      <sheetName val="FF_R17"/>
      <sheetName val="bill_nb3-FF17"/>
      <sheetName val="HVAC_B17"/>
      <sheetName val="HVAC_G17"/>
      <sheetName val="HVAC_M17"/>
      <sheetName val="HVAC_117"/>
      <sheetName val="HVAC_217"/>
      <sheetName val="HVAC_317"/>
      <sheetName val="HVAC_417"/>
      <sheetName val="HVAC_517"/>
      <sheetName val="HVAC_617"/>
      <sheetName val="HVAC_717"/>
      <sheetName val="HVAC_817"/>
      <sheetName val="HVAC_R17"/>
      <sheetName val="bill_nb4-HVAC17"/>
      <sheetName val="SC_B17"/>
      <sheetName val="SC_G17"/>
      <sheetName val="SC_M17"/>
      <sheetName val="SC_117"/>
      <sheetName val="SC_217"/>
      <sheetName val="SC_317"/>
      <sheetName val="SC_417"/>
      <sheetName val="SC_517"/>
      <sheetName val="SC_617"/>
      <sheetName val="SC_717"/>
      <sheetName val="SC_817"/>
      <sheetName val="SC_R17"/>
      <sheetName val="AV_B17"/>
      <sheetName val="AV_G17"/>
      <sheetName val="AV_M17"/>
      <sheetName val="AV_117"/>
      <sheetName val="AV_217"/>
      <sheetName val="AV_317"/>
      <sheetName val="AV_417"/>
      <sheetName val="AV_517"/>
      <sheetName val="AV_617"/>
      <sheetName val="AV_717"/>
      <sheetName val="AV_817"/>
      <sheetName val="EL_B17"/>
      <sheetName val="EL_M17"/>
      <sheetName val="EL_117"/>
      <sheetName val="EL_217"/>
      <sheetName val="EL_317"/>
      <sheetName val="EL_417"/>
      <sheetName val="EL_517"/>
      <sheetName val="EL_617"/>
      <sheetName val="EL_717"/>
      <sheetName val="EL_817"/>
      <sheetName val="EL_R17"/>
      <sheetName val="EL_TR17"/>
      <sheetName val="8-_EL17"/>
      <sheetName val="FA_B17"/>
      <sheetName val="FA_G17"/>
      <sheetName val="FA_M17"/>
      <sheetName val="FA_117"/>
      <sheetName val="FA_217"/>
      <sheetName val="FA_317"/>
      <sheetName val="FA_417"/>
      <sheetName val="FA_517"/>
      <sheetName val="FA_617"/>
      <sheetName val="FA_717"/>
      <sheetName val="FA_817"/>
      <sheetName val="FA_R17"/>
      <sheetName val="9-_FA17"/>
      <sheetName val="BOQ_Direct_selling_cost19"/>
      <sheetName val="CHART_OF_ACCOUNTS18"/>
      <sheetName val="B185-B-9_118"/>
      <sheetName val="B185-B-9_218"/>
      <sheetName val="Material_List_17"/>
      <sheetName val="E-Bill_No_6_A-O18"/>
      <sheetName val="B09_118"/>
      <sheetName val="Division_246"/>
      <sheetName val="Division_417"/>
      <sheetName val="Division_517"/>
      <sheetName val="Division_617"/>
      <sheetName val="Division_717"/>
      <sheetName val="Division_817"/>
      <sheetName val="Division_917"/>
      <sheetName val="Division_1017"/>
      <sheetName val="Division_1217"/>
      <sheetName val="Division_1417"/>
      <sheetName val="Division_2120"/>
      <sheetName val="Division_2218"/>
      <sheetName val="Division_2317"/>
      <sheetName val="Division_2617"/>
      <sheetName val="Division_2717"/>
      <sheetName val="Division_2817"/>
      <sheetName val="Division_3117"/>
      <sheetName val="Division_3217"/>
      <sheetName val="Division_3317"/>
      <sheetName val="PMWeb_data18"/>
      <sheetName val="PointNo_517"/>
      <sheetName val="SS_MH18"/>
      <sheetName val="2_2)Revised_Cash_Flow17"/>
      <sheetName val="입찰내역_발주처_양식17"/>
      <sheetName val="/VWVU))tÏØ0__18"/>
      <sheetName val="LIST_DO_NOT_REMOVE16"/>
      <sheetName val="Index_List17"/>
      <sheetName val="Type_List17"/>
      <sheetName val="File_Types17"/>
      <sheetName val="Chiet_t17"/>
      <sheetName val="Staffing_and_Rates_IA17"/>
      <sheetName val="Summary_of_Work15"/>
      <sheetName val="PRECAST_lightconc-II19"/>
      <sheetName val="final_abstract19"/>
      <sheetName val="Staff_Acco_15"/>
      <sheetName val="TBAL9697_-group_wise__sdpl15"/>
      <sheetName val="Employee_List15"/>
      <sheetName val="Project_Cost_Breakdown15"/>
      <sheetName val="B6_2_16"/>
      <sheetName val="Item-_Compact15"/>
      <sheetName val="E_&amp;_R15"/>
      <sheetName val="Рабочий_лист14"/>
      <sheetName val="SITE_WORK14"/>
      <sheetName val="Annex_1_Sect_3a15"/>
      <sheetName val="Annex_1_Sect_3a_115"/>
      <sheetName val="Annex_1_Sect_3b15"/>
      <sheetName val="Annex_1_Sect_3c15"/>
      <sheetName val="HOURLY_RATES15"/>
      <sheetName val="Rate_summary14"/>
      <sheetName val="RAB_AR&amp;STR14"/>
      <sheetName val="d-safe_DELUXE14"/>
      <sheetName val="Back_up14"/>
      <sheetName val="PT_141-_Site_A_Landscape14"/>
      <sheetName val="train_cash14"/>
      <sheetName val="accom_cash14"/>
      <sheetName val="INDIGINEOUS_ITEMS_14"/>
      <sheetName val="Duct_Accesories14"/>
      <sheetName val="Mall_waterproofing14"/>
      <sheetName val="MSCP_waterproofing14"/>
      <sheetName val="????_???_??14"/>
      <sheetName val="Labour_&amp;_Plant14"/>
      <sheetName val="Ave_wtd_rates14"/>
      <sheetName val="Debits_as_on_12_04_0814"/>
      <sheetName val="STAFFSCHED_14"/>
      <sheetName val="TRIAL_BALANCE14"/>
      <sheetName val="[SHOPLIST_xls][SHOPLIST_xls]722"/>
      <sheetName val="Common_Variables14"/>
      <sheetName val="[SHOPLIST_xls]70,/0s«iÆøí¬i14"/>
      <sheetName val="GPL_Revenu_Update14"/>
      <sheetName val="DO_NOT_TOUCH14"/>
      <sheetName val="Work_Type14"/>
      <sheetName val="PROJECT_BRIEF(EX_NEW)14"/>
      <sheetName val="AREA_OF_APPLICATION13"/>
      <sheetName val="Risk_Breakdown_Structure13"/>
      <sheetName val="Geneí¬_i13"/>
      <sheetName val="steel_total13"/>
      <sheetName val="ELE_BOQ13"/>
      <sheetName val="Z-_GENERAL_PRICE_SUMMARY10"/>
      <sheetName val="Resumo_Empreitadas10"/>
      <sheetName val="PPA_Summary10"/>
      <sheetName val="Mix_Design10"/>
      <sheetName val="%_prog_figs_-u5_and_total10"/>
      <sheetName val="_VWVU))tÏØ0__11"/>
      <sheetName val="Floor_Box_11"/>
      <sheetName val="Equipment_Rates9"/>
      <sheetName val="[SHOPLIST_xls]/VW9"/>
      <sheetName val="[SHOPLIST_xls]/VWVU))tÏØ0__45"/>
      <sheetName val="[SHOPLIST_xls]/VWVU))tÏØ0__46"/>
      <sheetName val="Cashflow_projection9"/>
      <sheetName val="[SHOPLIST_xls][SHOPLIST_xls]723"/>
      <sheetName val="E_H_-_H__W_P_9"/>
      <sheetName val="E__H__Treatment_for_pile_cap9"/>
      <sheetName val="[SHOPLIST_xls][SHOPLIST_xls][S9"/>
      <sheetName val="Form_69"/>
      <sheetName val="Risk_Register9"/>
      <sheetName val="Revised_Front_Page9"/>
      <sheetName val="Diff_Run01&amp;Run029"/>
      <sheetName val="CCS_Summary9"/>
      <sheetName val="1_Carillion_Staff9"/>
      <sheetName val="_2_Staff_&amp;_Gen_labour9"/>
      <sheetName val="3_Offices9"/>
      <sheetName val="4_TempServ9"/>
      <sheetName val="__5_Temp_Wks9"/>
      <sheetName val="_6_Addn_Plant9"/>
      <sheetName val="_7__Transport9"/>
      <sheetName val="_8_Testing9"/>
      <sheetName val="9__Miscellaneous9"/>
      <sheetName val="10__Design9"/>
      <sheetName val="_11_Insurances9"/>
      <sheetName val="_12_Client_Req_9"/>
      <sheetName val="Risk_List9"/>
      <sheetName val="Track_of_Changes9"/>
      <sheetName val="Bill_8_Doors_&amp;_Windows9"/>
      <sheetName val="Bill_9_Finishes_9"/>
      <sheetName val="Bill_10_Specialities9"/>
      <sheetName val="Dash_board9"/>
      <sheetName val="[SHOPLIST_xls]709"/>
      <sheetName val="[SHOPLIST_xls]70,9"/>
      <sheetName val="Base_BM-rebar9"/>
      <sheetName val="Materials_9"/>
      <sheetName val="Site_Dev_BOQ9"/>
      <sheetName val="Data_Sheet9"/>
      <sheetName val="tender_allowances9"/>
      <sheetName val="_Summary_BKG_0349"/>
      <sheetName val="BILL_3R9"/>
      <sheetName val="Area_Breakdown_PER_LEVEL_LINK9"/>
      <sheetName val="CF_Input9"/>
      <sheetName val="DATA_INPUT9"/>
      <sheetName val="Vordruck-Nr__7_1_3_D9"/>
      <sheetName val="M&amp;A_D9"/>
      <sheetName val="M&amp;A_E9"/>
      <sheetName val="M&amp;A_G9"/>
      <sheetName val="1_2_Staff_Schedule10"/>
      <sheetName val="Bill_109"/>
      <sheetName val="[SHOPLIST_xls]/VWVU))tÏØ0__47"/>
      <sheetName val="[SHOPLIST_xls]/VWVU))tÏØ0__48"/>
      <sheetName val="[SHOPLIST_xls]/VWVU))tÏØ0__49"/>
      <sheetName val="[SHOPLIST_xls]70,/0s«_iÆø_í¬_i9"/>
      <sheetName val="[SHOPLIST_xls]70?,/0?s«i?Æøí¬i9"/>
      <sheetName val="Labour_Costs9"/>
      <sheetName val="BLOCK-A_(MEA_SHEET)9"/>
      <sheetName val="Contract_Division7"/>
      <sheetName val="SubContract_Type7"/>
      <sheetName val="Service_Type7"/>
      <sheetName val="Cost_Heading6"/>
      <sheetName val="D_&amp;_W_sizes6"/>
      <sheetName val="SOPMA_DD6"/>
      <sheetName val="PRICE_INFO6"/>
      <sheetName val="RC_SUMMARY6"/>
      <sheetName val="LABOUR_PRODUCTIVITY-TAV6"/>
      <sheetName val="MATERIAL_PRICES6"/>
      <sheetName val="P-100_MRF_DB_R16"/>
      <sheetName val="Attach_4-186"/>
      <sheetName val="_SHOPLIST_xls_706"/>
      <sheetName val="_SHOPLIST_xls_70,_0s«iÆøí¬i6"/>
      <sheetName val="Ewaan_Show_Kitchen_(2)6"/>
      <sheetName val="Cash_Flow_Working6"/>
      <sheetName val="MN_T_B_6"/>
      <sheetName val="Data_I_(2)6"/>
      <sheetName val="rEFERENCES_6"/>
      <sheetName val="Qtys_ZamZam_(Del__before)6"/>
      <sheetName val="Qtys_Relocation_(Del_before)6"/>
      <sheetName val="_Qtys_Sub_&amp;_Tents_(Del__before6"/>
      <sheetName val="Qtys__Signages_(Del__before)6"/>
      <sheetName val="Qtys_Temporary_Passages_(Del)6"/>
      <sheetName val="_Qtys_Ser__Rooms_(Del_before)6"/>
      <sheetName val="Labour_Rate_6"/>
      <sheetName val="2F_회의실견적(5_14_일대)2"/>
      <sheetName val="_HIT-&gt;HMC_견적(3900)2"/>
      <sheetName val="Appendix_B2"/>
      <sheetName val="BOQ_(2)"/>
      <sheetName val="LABOUR_RATE"/>
      <sheetName val="Material_Rate"/>
      <sheetName val="Labor_abs-PW"/>
      <sheetName val="Labor_abs-NMR"/>
      <sheetName val="kppl_pl"/>
      <sheetName val="Basic_Rates"/>
      <sheetName val="Combined_Results_"/>
      <sheetName val="Div_07_Thermal_&amp;_Moisture"/>
      <sheetName val="precast_RC_element"/>
      <sheetName val="pile_Fabrication"/>
      <sheetName val="Data_Validation"/>
      <sheetName val="Div26_-_Elect"/>
      <sheetName val="CHUNG_CU_CARRILON"/>
      <sheetName val="GFA_HQ_Building30"/>
      <sheetName val="GFA_Conference29"/>
      <sheetName val="Chiet_tinh_dz2228"/>
      <sheetName val="Chiet_tinh_dz3528"/>
      <sheetName val="BQ_External29"/>
      <sheetName val="StattCo_yCharges28"/>
      <sheetName val="CT_Thang_Mo28"/>
      <sheetName val="Raw_Data28"/>
      <sheetName val="Penthouse_Apartment28"/>
      <sheetName val="LABOUR_HISTOGRAM29"/>
      <sheetName val="@risk_rents_and_incentives28"/>
      <sheetName val="Car_park_lease28"/>
      <sheetName val="Net_rent_analysis28"/>
      <sheetName val="Poz-1_28"/>
      <sheetName val="Lab_Cum_Hist28"/>
      <sheetName val="Graph_Data_(DO_NOT_PRINT)28"/>
      <sheetName val="CT__PL27"/>
      <sheetName val="Projet,_methodes_&amp;_couts27"/>
      <sheetName val="Risques_majeurs_&amp;_Frais_Ind_27"/>
      <sheetName val="LEVEL_SHEET28"/>
      <sheetName val="SPT_vs_PHI28"/>
      <sheetName val="Bill_No__228"/>
      <sheetName val="budget_summary_(2)27"/>
      <sheetName val="Budget_Analysis_Summary27"/>
      <sheetName val="Customize_Your_Invoice28"/>
      <sheetName val="HVAC_BoQ28"/>
      <sheetName val="FOL_-_Bar28"/>
      <sheetName val="Tender_Summary28"/>
      <sheetName val="Insurance_Ext28"/>
      <sheetName val="intr_stool_brkup27"/>
      <sheetName val="Top_sheet27"/>
      <sheetName val="Body_Sheet27"/>
      <sheetName val="1_0_Executive_Summary27"/>
      <sheetName val="Bill_125"/>
      <sheetName val="Bill_226"/>
      <sheetName val="Bill_325"/>
      <sheetName val="Bill_425"/>
      <sheetName val="Bill_525"/>
      <sheetName val="Bill_625"/>
      <sheetName val="Bill_725"/>
      <sheetName val="2_Div_14_25"/>
      <sheetName val="Ap_A25"/>
      <sheetName val="SHOPLIST_xls24"/>
      <sheetName val="Dubai_golf24"/>
      <sheetName val="beam-reinft-IIInd_floor24"/>
      <sheetName val="beam-reinft-machine_rm24"/>
      <sheetName val="POWER_ASSUMPTIONS24"/>
      <sheetName val="Invoice_Summary24"/>
      <sheetName val="PROJECT_BRIEF25"/>
      <sheetName val="C_(3)25"/>
      <sheetName val="Civil_Boq23"/>
      <sheetName val="WITHOUT_C&amp;I_PROFIT_(3)23"/>
      <sheetName val="VALVE_CHAMBERS20"/>
      <sheetName val="Fire_Hydrants20"/>
      <sheetName val="B_GATE_VALVE20"/>
      <sheetName val="Sub_G1_Fire20"/>
      <sheetName val="Sub_G12_Fire20"/>
      <sheetName val="BILL_COV21"/>
      <sheetName val="Activity_List23"/>
      <sheetName val="DETAILED__BOQ21"/>
      <sheetName val="M-Book_for_Conc21"/>
      <sheetName val="M-Book_for_FW21"/>
      <sheetName val="HIRED_LABOUR_CODE21"/>
      <sheetName val="PA-_Consutant_21"/>
      <sheetName val="foot-slab_reinft21"/>
      <sheetName val="Softscape_Buildup23"/>
      <sheetName val="Mat'l_Rate23"/>
      <sheetName val="Ra__stair21"/>
      <sheetName val="Materials_Cost(PCC)20"/>
      <sheetName val="India_F&amp;S_Template20"/>
      <sheetName val="IO_LIST20"/>
      <sheetName val="Material_20"/>
      <sheetName val="Quote_Sheet20"/>
      <sheetName val="Day_work20"/>
      <sheetName val="Div__0219"/>
      <sheetName val="Div__0319"/>
      <sheetName val="Div__0419"/>
      <sheetName val="Div__0519"/>
      <sheetName val="Div__0619"/>
      <sheetName val="Div__0719"/>
      <sheetName val="Div__0819"/>
      <sheetName val="Div__0919"/>
      <sheetName val="Div__1019"/>
      <sheetName val="Div__1119"/>
      <sheetName val="Div__1219"/>
      <sheetName val="Div_1319"/>
      <sheetName val="EXTERNAL_WORKS19"/>
      <sheetName val="PRODUCTIVITY_RATE19"/>
      <sheetName val="U_R_A_-_MASONRY19"/>
      <sheetName val="U_R_A_-_PLASTERING19"/>
      <sheetName val="U_R_A_-_TILING19"/>
      <sheetName val="U_R_A_-_GRANITE19"/>
      <sheetName val="V_C_2_-_EARTHWORK19"/>
      <sheetName val="V_C_9_-_CERAMIC19"/>
      <sheetName val="V_C_9_-_FINISHES19"/>
      <sheetName val="Working_for_RCC19"/>
      <sheetName val="Elemental_Buildup18"/>
      <sheetName val="Eq__Mobilization19"/>
      <sheetName val="w't_table18"/>
      <sheetName val="bill_nb2-Plumbing_&amp;_Drainag18"/>
      <sheetName val="Pl_&amp;_Dr_B18"/>
      <sheetName val="Pl_&amp;_Dr_G18"/>
      <sheetName val="Pl_&amp;_Dr_M18"/>
      <sheetName val="Pl_&amp;_Dr_118"/>
      <sheetName val="Pl_&amp;_Dr_218"/>
      <sheetName val="Pl_&amp;_Dr_318"/>
      <sheetName val="Pl_&amp;_Dr_418"/>
      <sheetName val="Pl_&amp;_Dr_518"/>
      <sheetName val="Pl_&amp;_Dr_618"/>
      <sheetName val="Pl_&amp;_Dr_718"/>
      <sheetName val="Pl_&amp;_Dr_818"/>
      <sheetName val="Pl_&amp;_Dr_R18"/>
      <sheetName val="FF_B18"/>
      <sheetName val="FF_G18"/>
      <sheetName val="FF_M18"/>
      <sheetName val="FF_118"/>
      <sheetName val="FF_2_18"/>
      <sheetName val="FF_318"/>
      <sheetName val="FF_418"/>
      <sheetName val="FF_518"/>
      <sheetName val="FF_6_18"/>
      <sheetName val="FF_718"/>
      <sheetName val="FF_818"/>
      <sheetName val="FF_R18"/>
      <sheetName val="bill_nb3-FF18"/>
      <sheetName val="HVAC_B18"/>
      <sheetName val="HVAC_G18"/>
      <sheetName val="HVAC_M18"/>
      <sheetName val="HVAC_118"/>
      <sheetName val="HVAC_218"/>
      <sheetName val="HVAC_318"/>
      <sheetName val="HVAC_418"/>
      <sheetName val="HVAC_518"/>
      <sheetName val="HVAC_618"/>
      <sheetName val="HVAC_718"/>
      <sheetName val="HVAC_818"/>
      <sheetName val="HVAC_R18"/>
      <sheetName val="bill_nb4-HVAC18"/>
      <sheetName val="SC_B18"/>
      <sheetName val="SC_G18"/>
      <sheetName val="SC_M18"/>
      <sheetName val="SC_118"/>
      <sheetName val="SC_218"/>
      <sheetName val="SC_318"/>
      <sheetName val="SC_418"/>
      <sheetName val="SC_518"/>
      <sheetName val="SC_618"/>
      <sheetName val="SC_718"/>
      <sheetName val="SC_818"/>
      <sheetName val="SC_R18"/>
      <sheetName val="AV_B18"/>
      <sheetName val="AV_G18"/>
      <sheetName val="AV_M18"/>
      <sheetName val="AV_118"/>
      <sheetName val="AV_218"/>
      <sheetName val="AV_318"/>
      <sheetName val="AV_418"/>
      <sheetName val="AV_518"/>
      <sheetName val="AV_618"/>
      <sheetName val="AV_718"/>
      <sheetName val="AV_818"/>
      <sheetName val="EL_B18"/>
      <sheetName val="EL_M18"/>
      <sheetName val="EL_118"/>
      <sheetName val="EL_218"/>
      <sheetName val="EL_318"/>
      <sheetName val="EL_418"/>
      <sheetName val="EL_518"/>
      <sheetName val="EL_618"/>
      <sheetName val="EL_718"/>
      <sheetName val="EL_818"/>
      <sheetName val="EL_R18"/>
      <sheetName val="EL_TR18"/>
      <sheetName val="8-_EL18"/>
      <sheetName val="FA_B18"/>
      <sheetName val="FA_G18"/>
      <sheetName val="FA_M18"/>
      <sheetName val="FA_118"/>
      <sheetName val="FA_218"/>
      <sheetName val="FA_318"/>
      <sheetName val="FA_418"/>
      <sheetName val="FA_518"/>
      <sheetName val="FA_618"/>
      <sheetName val="FA_718"/>
      <sheetName val="FA_818"/>
      <sheetName val="FA_R18"/>
      <sheetName val="9-_FA18"/>
      <sheetName val="BOQ_Direct_selling_cost20"/>
      <sheetName val="CHART_OF_ACCOUNTS19"/>
      <sheetName val="B185-B-9_119"/>
      <sheetName val="B185-B-9_219"/>
      <sheetName val="Material_List_18"/>
      <sheetName val="E-Bill_No_6_A-O19"/>
      <sheetName val="B09_119"/>
      <sheetName val="Division_247"/>
      <sheetName val="Division_418"/>
      <sheetName val="Division_518"/>
      <sheetName val="Division_618"/>
      <sheetName val="Division_718"/>
      <sheetName val="Division_818"/>
      <sheetName val="Division_918"/>
      <sheetName val="Division_1018"/>
      <sheetName val="Division_1218"/>
      <sheetName val="Division_1418"/>
      <sheetName val="Division_2121"/>
      <sheetName val="Division_2219"/>
      <sheetName val="Division_2318"/>
      <sheetName val="Division_2618"/>
      <sheetName val="Division_2718"/>
      <sheetName val="Division_2818"/>
      <sheetName val="Division_3118"/>
      <sheetName val="Division_3218"/>
      <sheetName val="Division_3318"/>
      <sheetName val="PMWeb_data19"/>
      <sheetName val="PointNo_518"/>
      <sheetName val="SS_MH19"/>
      <sheetName val="2_2)Revised_Cash_Flow18"/>
      <sheetName val="입찰내역_발주처_양식18"/>
      <sheetName val="/VWVU))tÏØ0__19"/>
      <sheetName val="LIST_DO_NOT_REMOVE17"/>
      <sheetName val="Index_List18"/>
      <sheetName val="Type_List18"/>
      <sheetName val="File_Types18"/>
      <sheetName val="Chiet_t18"/>
      <sheetName val="Staffing_and_Rates_IA18"/>
      <sheetName val="Summary_of_Work16"/>
      <sheetName val="PRECAST_lightconc-II20"/>
      <sheetName val="final_abstract20"/>
      <sheetName val="Staff_Acco_16"/>
      <sheetName val="TBAL9697_-group_wise__sdpl16"/>
      <sheetName val="Employee_List16"/>
      <sheetName val="Project_Cost_Breakdown16"/>
      <sheetName val="B6_2_17"/>
      <sheetName val="Item-_Compact16"/>
      <sheetName val="E_&amp;_R16"/>
      <sheetName val="Рабочий_лист15"/>
      <sheetName val="SITE_WORK15"/>
      <sheetName val="Annex_1_Sect_3a16"/>
      <sheetName val="Annex_1_Sect_3a_116"/>
      <sheetName val="Annex_1_Sect_3b16"/>
      <sheetName val="Annex_1_Sect_3c16"/>
      <sheetName val="HOURLY_RATES16"/>
      <sheetName val="Rate_summary15"/>
      <sheetName val="RAB_AR&amp;STR15"/>
      <sheetName val="d-safe_DELUXE15"/>
      <sheetName val="Back_up15"/>
      <sheetName val="PT_141-_Site_A_Landscape15"/>
      <sheetName val="train_cash15"/>
      <sheetName val="accom_cash15"/>
      <sheetName val="INDIGINEOUS_ITEMS_15"/>
      <sheetName val="Duct_Accesories15"/>
      <sheetName val="Mall_waterproofing15"/>
      <sheetName val="MSCP_waterproofing15"/>
      <sheetName val="????_???_??15"/>
      <sheetName val="Labour_&amp;_Plant15"/>
      <sheetName val="Ave_wtd_rates15"/>
      <sheetName val="Debits_as_on_12_04_0815"/>
      <sheetName val="STAFFSCHED_15"/>
      <sheetName val="TRIAL_BALANCE15"/>
      <sheetName val="[SHOPLIST_xls][SHOPLIST_xls]724"/>
      <sheetName val="Common_Variables15"/>
      <sheetName val="[SHOPLIST_xls]70,/0s«iÆøí¬i15"/>
      <sheetName val="GPL_Revenu_Update15"/>
      <sheetName val="DO_NOT_TOUCH15"/>
      <sheetName val="Work_Type15"/>
      <sheetName val="PROJECT_BRIEF(EX_NEW)15"/>
      <sheetName val="AREA_OF_APPLICATION14"/>
      <sheetName val="Risk_Breakdown_Structure14"/>
      <sheetName val="Geneí¬_i14"/>
      <sheetName val="steel_total14"/>
      <sheetName val="ELE_BOQ14"/>
      <sheetName val="Z-_GENERAL_PRICE_SUMMARY11"/>
      <sheetName val="Resumo_Empreitadas11"/>
      <sheetName val="PPA_Summary11"/>
      <sheetName val="Mix_Design11"/>
      <sheetName val="%_prog_figs_-u5_and_total11"/>
      <sheetName val="_VWVU))tÏØ0__12"/>
      <sheetName val="Floor_Box_12"/>
      <sheetName val="Equipment_Rates10"/>
      <sheetName val="[SHOPLIST_xls]/VW10"/>
      <sheetName val="[SHOPLIST_xls]/VWVU))tÏØ0__50"/>
      <sheetName val="[SHOPLIST_xls]/VWVU))tÏØ0__51"/>
      <sheetName val="Cashflow_projection10"/>
      <sheetName val="[SHOPLIST_xls][SHOPLIST_xls]725"/>
      <sheetName val="E_H_-_H__W_P_10"/>
      <sheetName val="E__H__Treatment_for_pile_cap10"/>
      <sheetName val="[SHOPLIST_xls][SHOPLIST_xls][10"/>
      <sheetName val="Form_610"/>
      <sheetName val="Risk_Register10"/>
      <sheetName val="Revised_Front_Page10"/>
      <sheetName val="Diff_Run01&amp;Run0210"/>
      <sheetName val="CCS_Summary10"/>
      <sheetName val="1_Carillion_Staff10"/>
      <sheetName val="_2_Staff_&amp;_Gen_labour10"/>
      <sheetName val="3_Offices10"/>
      <sheetName val="4_TempServ10"/>
      <sheetName val="__5_Temp_Wks10"/>
      <sheetName val="_6_Addn_Plant10"/>
      <sheetName val="_7__Transport10"/>
      <sheetName val="_8_Testing10"/>
      <sheetName val="9__Miscellaneous10"/>
      <sheetName val="10__Design10"/>
      <sheetName val="_11_Insurances10"/>
      <sheetName val="_12_Client_Req_10"/>
      <sheetName val="Risk_List10"/>
      <sheetName val="Track_of_Changes10"/>
      <sheetName val="Bill_8_Doors_&amp;_Windows10"/>
      <sheetName val="Bill_9_Finishes_10"/>
      <sheetName val="Bill_10_Specialities10"/>
      <sheetName val="Dash_board10"/>
      <sheetName val="[SHOPLIST_xls]7010"/>
      <sheetName val="[SHOPLIST_xls]70,10"/>
      <sheetName val="Base_BM-rebar10"/>
      <sheetName val="Materials_10"/>
      <sheetName val="Site_Dev_BOQ10"/>
      <sheetName val="Data_Sheet10"/>
      <sheetName val="tender_allowances10"/>
      <sheetName val="_Summary_BKG_03410"/>
      <sheetName val="BILL_3R10"/>
      <sheetName val="Area_Breakdown_PER_LEVEL_LINK10"/>
      <sheetName val="CF_Input10"/>
      <sheetName val="DATA_INPUT10"/>
      <sheetName val="Vordruck-Nr__7_1_3_D10"/>
      <sheetName val="M&amp;A_D10"/>
      <sheetName val="M&amp;A_E10"/>
      <sheetName val="M&amp;A_G10"/>
      <sheetName val="1_2_Staff_Schedule11"/>
      <sheetName val="Bill_1010"/>
      <sheetName val="[SHOPLIST_xls]/VWVU))tÏØ0__52"/>
      <sheetName val="[SHOPLIST_xls]/VWVU))tÏØ0__53"/>
      <sheetName val="[SHOPLIST_xls]/VWVU))tÏØ0__54"/>
      <sheetName val="[SHOPLIST_xls]70,/0s«_iÆø_í¬_10"/>
      <sheetName val="[SHOPLIST_xls]70?,/0?s«i?Æøí¬10"/>
      <sheetName val="Labour_Costs10"/>
      <sheetName val="BLOCK-A_(MEA_SHEET)10"/>
      <sheetName val="Contract_Division8"/>
      <sheetName val="SubContract_Type8"/>
      <sheetName val="Service_Type8"/>
      <sheetName val="Cost_Heading7"/>
      <sheetName val="D_&amp;_W_sizes7"/>
      <sheetName val="SOPMA_DD7"/>
      <sheetName val="PRICE_INFO7"/>
      <sheetName val="RC_SUMMARY7"/>
      <sheetName val="LABOUR_PRODUCTIVITY-TAV7"/>
      <sheetName val="MATERIAL_PRICES7"/>
      <sheetName val="P-100_MRF_DB_R17"/>
      <sheetName val="Attach_4-187"/>
      <sheetName val="_SHOPLIST_xls_707"/>
      <sheetName val="_SHOPLIST_xls_70,_0s«iÆøí¬i7"/>
      <sheetName val="Ewaan_Show_Kitchen_(2)7"/>
      <sheetName val="Cash_Flow_Working7"/>
      <sheetName val="MN_T_B_7"/>
      <sheetName val="Data_I_(2)7"/>
      <sheetName val="rEFERENCES_7"/>
      <sheetName val="Qtys_ZamZam_(Del__before)7"/>
      <sheetName val="Qtys_Relocation_(Del_before)7"/>
      <sheetName val="_Qtys_Sub_&amp;_Tents_(Del__before7"/>
      <sheetName val="Qtys__Signages_(Del__before)7"/>
      <sheetName val="Qtys_Temporary_Passages_(Del)7"/>
      <sheetName val="_Qtys_Ser__Rooms_(Del_before)7"/>
      <sheetName val="Labour_Rate_7"/>
      <sheetName val="2F_회의실견적(5_14_일대)3"/>
      <sheetName val="_HIT-&gt;HMC_견적(3900)3"/>
      <sheetName val="Appendix_B3"/>
      <sheetName val="BOQ_(2)1"/>
      <sheetName val="LABOUR_RATE1"/>
      <sheetName val="Material_Rate1"/>
      <sheetName val="Labor_abs-PW1"/>
      <sheetName val="Labor_abs-NMR1"/>
      <sheetName val="kppl_pl1"/>
      <sheetName val="Basic_Rates1"/>
      <sheetName val="Combined_Results_1"/>
      <sheetName val="Div_07_Thermal_&amp;_Moisture1"/>
      <sheetName val="precast_RC_element1"/>
      <sheetName val="pile_Fabrication1"/>
      <sheetName val="AOP_Summary-21"/>
      <sheetName val="May_051"/>
      <sheetName val="April_051"/>
      <sheetName val="Aug_051"/>
      <sheetName val="July_051"/>
      <sheetName val="June_051"/>
      <sheetName val="Nov_051"/>
      <sheetName val="Oct_051"/>
      <sheetName val="Sep_051"/>
      <sheetName val="Data_Validation1"/>
      <sheetName val="Div26_-_Elect1"/>
      <sheetName val="CHUNG_CU_CARRILON1"/>
      <sheetName val="Qty-UG"/>
      <sheetName val="[SHOPLIST.xls]/VWVU))tÏØ0__8"/>
      <sheetName val="[SHOPLIST.xls]70_x0000_,/0_x0000_s«_x0008_i_x"/>
      <sheetName val="[SHOPLIST.xls]/VWVU))tÏØ0__9"/>
      <sheetName val="[SHOPLIST.xls]/VWVU))tÏØ0__10"/>
      <sheetName val="[SHOPLIST.xls]/VWVU))tÏØ0__11"/>
      <sheetName val="70_,_0_s«_x0008_i_Æø_x0003_í¬_x"/>
      <sheetName val="_SHOPLIST.xls_70_x0000_,_0_x000"/>
      <sheetName val="Geneí¬ i_x0000__x0000_ _x0000_0"/>
      <sheetName val="70_x0000_,_0_x0000_s« i_x0000_Æ"/>
      <sheetName val="____ ___ __"/>
      <sheetName val="_SHOPLIST.xls__SHOPLIST.xls_70_"/>
      <sheetName val="_SHOPLIST.xls__SHOPLIST.xls_70,"/>
      <sheetName val="ConferenceCentre_옰ʒ䄂ʒ鵠ʐ䄂ʒ閐̐脭め_x"/>
      <sheetName val="_SHOPLIST.xls__VW_x0000_VU_x0"/>
      <sheetName val="_SHOPLIST_xls__SHOPLIST_xls_70"/>
      <sheetName val="_SHOPLIST_xls__SHOPLIST_xls_70,"/>
      <sheetName val="Geneí¬_x005f_x005f_x005f_x005f_"/>
      <sheetName val="70_x005f_x005f_x005f_x005f_x005"/>
      <sheetName val="70,_0s«_iÆø_í¬_i"/>
      <sheetName val="___________"/>
      <sheetName val="_SHOPLIST_xls_70,_0s«iÆøí¬"/>
      <sheetName val="___________1"/>
      <sheetName val="ConferenceCentre_옰ʒ䄂ʒ鵠ʐ䄂ʒ閐̐脭め"/>
      <sheetName val="_SHOPLIST.xls_70,"/>
      <sheetName val="_SHOPLIST_xls_70,_0s«_iÆø_í¬"/>
      <sheetName val="_SHOPLIST_xls__SHOPLIST_xls_70_"/>
      <sheetName val="_SHOPLIST.xls__VW"/>
      <sheetName val="_SHOPLIST.xls__VWVU))tÏØ0  "/>
      <sheetName val="_SHOPLIST.xls__VWVU))tÏØ0__"/>
      <sheetName val="_SHOPLIST.xls__SHOPLIST.xls__SH"/>
      <sheetName val="_SHOPLIST.xls__VWVU))tÏØ0__1"/>
      <sheetName val="_SHOPLIST.xls__VWVU))tÏØ0__2"/>
      <sheetName val="_SHOPLIST.xls__VWVU))tÏØ0__3"/>
      <sheetName val="_SHOPLIST.xls_70,_0s«_iÆø_í¬_i"/>
      <sheetName val="_SHOPLIST.xls_70_,_0_s«i_Æøí¬i_"/>
      <sheetName val="_SHOPLIST.xls__VWVU))tÏØ0__4"/>
      <sheetName val="Quotation FM administration"/>
      <sheetName val="Quotation"/>
      <sheetName val="Quotation Visitor and Sec"/>
      <sheetName val="Service Charge"/>
      <sheetName val="Edwards"/>
      <sheetName val="CABLES "/>
      <sheetName val="Quotation Offices 108,9,10,11)"/>
      <sheetName val="Quotation modification"/>
      <sheetName val="factor"/>
      <sheetName val="DIV.01 General Requirements"/>
      <sheetName val="Bill (1) Main Building"/>
      <sheetName val="Bill (2) General Site &amp; Parking"/>
      <sheetName val="wd points"/>
      <sheetName val="Bill (3) Guest House"/>
      <sheetName val="Bill (4) Family Buildings"/>
      <sheetName val="Bill (5) Villa Buildings"/>
      <sheetName val="Bill (6) Entrance Building"/>
      <sheetName val="Bill (7) Masjid"/>
      <sheetName val="Bill (8) Auditorium"/>
      <sheetName val="Bill (9) Site Prep. &amp; Roadway"/>
      <sheetName val="Summary Cost"/>
      <sheetName val="LIGHTING"/>
      <sheetName val="lighting points"/>
      <sheetName val="CABLE"/>
      <sheetName val="PANELBOARD"/>
      <sheetName val="ESTIMATE (2)"/>
      <sheetName val="ESTIMATE"/>
      <sheetName val="COM Summary"/>
      <sheetName val="COM-sheet"/>
      <sheetName val="L (4)"/>
      <sheetName val="ICM"/>
      <sheetName val="Drop Down Data"/>
      <sheetName val="Rules "/>
      <sheetName val="침하계"/>
      <sheetName val="Update list"/>
      <sheetName val="Sinh Nam systems"/>
      <sheetName val="DIE profile"/>
      <sheetName val="Gaskets"/>
      <sheetName val="Fixing"/>
      <sheetName val="Metals"/>
      <sheetName val="Insulation"/>
      <sheetName val="Accesories"/>
      <sheetName val="Frameless"/>
      <sheetName val="Miscellaneous"/>
      <sheetName val="Glass"/>
      <sheetName val="Import tax"/>
      <sheetName val="LKVL-CK-HT-GD1"/>
      <sheetName val="TONG HOP VL-NC"/>
      <sheetName val="chitiet"/>
      <sheetName val="TONGKE3p "/>
      <sheetName val="TH VL, NC, DDHT Thanhphuoc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TH kinh phi"/>
      <sheetName val="KLDT DIEN"/>
      <sheetName val="Dinh muc CP KTCB khac"/>
      <sheetName val="tifico"/>
      <sheetName val="单价"/>
      <sheetName val="材料价格（藏）"/>
      <sheetName val="汇总表(藏)"/>
      <sheetName val="工程量（新）"/>
      <sheetName val="quotation "/>
      <sheetName val="XLR_NoRangeSheet"/>
      <sheetName val="cost-RC"/>
      <sheetName val="代号(藏)(线密度)"/>
      <sheetName val="Bill 5 - Carpark"/>
      <sheetName val="汇总"/>
      <sheetName val="代号(线密度)藏"/>
      <sheetName val="preliminary"/>
      <sheetName val="BOQ - summary  3"/>
      <sheetName val="NKSC thue"/>
      <sheetName val="실행"/>
      <sheetName val="05. Data_Cash Flow"/>
      <sheetName val="MTO REV.2(ARMOR)"/>
      <sheetName val="SITE-E"/>
      <sheetName val="escon"/>
      <sheetName val="70_x005f_x005f_x005f_x0000_,/0_x005f_x005f_x005f_x0000_"/>
      <sheetName val="L3-WBS Mapping"/>
      <sheetName val="BAFO CCL Submission"/>
      <sheetName val="[SHOPLIST.xls][SHOPLIST.xls]/VW"/>
      <sheetName val="공문"/>
      <sheetName val="slipsumpR"/>
      <sheetName val="PDT(L)1"/>
      <sheetName val="Build-up"/>
      <sheetName val="[SHOPLIST.xls][SH"/>
      <sheetName val="Estimate_for_approval"/>
      <sheetName val="SCHEDULE"/>
      <sheetName val="Recon Template"/>
      <sheetName val="主材价格"/>
      <sheetName val="_SHOPLIST.xls__SHOPLIST.xls_70"/>
      <sheetName val="ConferenceCentre_x0000_옰ʒ"/>
      <sheetName val="70_x0000_,_0_x0000_"/>
      <sheetName val="_x0000__x0000__x005"/>
      <sheetName val="Geneí¬_x0008_i_x000"/>
      <sheetName val="各楼量单项组价及与DAR单价对比"/>
      <sheetName val="70,_0"/>
      <sheetName val="_x005"/>
      <sheetName val="Geneí¬i_x000"/>
      <sheetName val="70_,_0_s«i_Æøí¬_x"/>
      <sheetName val="New_Bld"/>
      <sheetName val="Sec__A-PQ"/>
      <sheetName val="Preamble_B"/>
      <sheetName val="Sec__C-Dayworks"/>
      <sheetName val="d5_"/>
      <sheetName val="Finansal_tamamlanma_Eğrisi"/>
      <sheetName val="70,/0s«i_x"/>
      <sheetName val="2_Plex"/>
      <sheetName val="Sheet1_(2)"/>
      <sheetName val="4_Plex"/>
      <sheetName val="6_Plex_"/>
      <sheetName val="Detailed_Summary"/>
      <sheetName val="Sheet1_(3)"/>
      <sheetName val="Sheet1_(4)"/>
      <sheetName val="HB_CEC_schd_4_2"/>
      <sheetName val="HB_CEC_schd_4_3"/>
      <sheetName val="HB_CEC_schd_5_2"/>
      <sheetName val="HB_CEC_schd_6_2"/>
      <sheetName val="HB_CEC_schd_7_2"/>
      <sheetName val="HB_CEC_schd_9_2"/>
      <sheetName val="Doha_Farm"/>
      <sheetName val="Dropdown_List"/>
      <sheetName val="Asset_Allocation_(CR)"/>
      <sheetName val="Project_Benchmarking"/>
      <sheetName val="1_-_Main_Building"/>
      <sheetName val="1_-_Summary"/>
      <sheetName val="2_-_Landscaping_Works"/>
      <sheetName val="2_-_Summary"/>
      <sheetName val="4_-_Bldg_Infra"/>
      <sheetName val="4_-_Summary"/>
      <sheetName val="Dashboard_(1)"/>
      <sheetName val="VO_Agreed_to_Unifier_Sum"/>
      <sheetName val="VO_Not_yet_Agreed_to_Unifier"/>
      <sheetName val="VO_Anticipated_to_Unifier"/>
      <sheetName val="EW_to_Unifier"/>
      <sheetName val="Prov_Sums"/>
      <sheetName val="Other_Amounts"/>
      <sheetName val="Status_Summary"/>
      <sheetName val="PL"/>
      <sheetName val="FA"/>
      <sheetName val="de_"/>
      <sheetName val="TB ALJADA"/>
      <sheetName val="Plot Area"/>
      <sheetName val="kpmg_rev_calculation"/>
      <sheetName val="Closing entries"/>
      <sheetName val="blockJ"/>
      <sheetName val="Executive Summary"/>
      <sheetName val="Sales Tracking Report (STR)"/>
      <sheetName val="Blocking Tracking Report (BTR)"/>
      <sheetName val="SBTRaljada"/>
      <sheetName val="[SHOPLIST.xls]70,/0s«iÆøí¬"/>
      <sheetName val="Bill No.1"/>
      <sheetName val="4"/>
      <sheetName val="Core Data"/>
      <sheetName val="70,/0s«iÆøí¬i1"/>
      <sheetName val="70,/0s«_iÆø_í¬"/>
      <sheetName val="[SHOPLIST.xls]70_"/>
      <sheetName val="70,/0s«iÆøí¬i2"/>
      <sheetName val="70,/0s«iÆøí¬i3"/>
      <sheetName val="[SHOPLIST_xls]70_"/>
      <sheetName val="B2-DV No.02"/>
      <sheetName val="Validation"/>
      <sheetName val="税费"/>
      <sheetName val="electrical"/>
      <sheetName val="S"/>
      <sheetName val="Abs PMRL"/>
      <sheetName val="Other Cost Norms"/>
      <sheetName val="Rate_analysis15"/>
      <sheetName val="Balance_Sheet"/>
      <sheetName val="Section_by_layers_old"/>
      <sheetName val="Steel-Circular"/>
      <sheetName val="Backup"/>
      <sheetName val="BOQ.1.92"/>
      <sheetName val="GENERAL SUMMARY"/>
      <sheetName val="PRELIMINARIES"/>
      <sheetName val="SITE WORKS"/>
      <sheetName val="MASONRY"/>
      <sheetName val="METAL"/>
      <sheetName val="WOOD WORK"/>
      <sheetName val="THERMAL &amp; MOISTURE "/>
      <sheetName val="DOORS &amp; WINDOWS"/>
      <sheetName val="FINISHES"/>
      <sheetName val="SPECIALITIES"/>
      <sheetName val="MECHANICAL"/>
      <sheetName val="Additional Items"/>
      <sheetName val="P1926-H2B Pkg 2A&amp;2B"/>
      <sheetName val="P1940-H2B Pkg 1 Guestrooms"/>
      <sheetName val="P1929-DHCT"/>
      <sheetName val="Specialist"/>
      <sheetName val="Manpower"/>
      <sheetName val="Deliverables"/>
      <sheetName val="Process"/>
      <sheetName val="Refinery"/>
      <sheetName val="Fructose"/>
      <sheetName val="Utilities"/>
      <sheetName val="Pipesizes"/>
      <sheetName val="Comp equip"/>
      <sheetName val="P15_Cost Implications"/>
      <sheetName val="P15_uPVC ducts-Rate Summary"/>
      <sheetName val="JRC"/>
      <sheetName val="P15-ducts_BU_1"/>
      <sheetName val="P15-ducts_BU_2"/>
      <sheetName val="Flysheets"/>
      <sheetName val="P13_uPVC ducts"/>
      <sheetName val="P13_Mass Concrete"/>
      <sheetName val="P13_Imported Fill"/>
      <sheetName val="P14_uPVC ducts"/>
      <sheetName val="P14_Mass Concrete"/>
      <sheetName val="P14_Imported Fill"/>
      <sheetName val="P14_Sand bed to cable"/>
      <sheetName val="P15_uPVC ducts"/>
      <sheetName val="P15-ducts"/>
      <sheetName val="TBEAM"/>
      <sheetName val="piedathot"/>
      <sheetName val="projcasflo"/>
      <sheetName val="supdata"/>
      <sheetName val="devbud"/>
      <sheetName val="Pivots"/>
      <sheetName val="Basic Rate"/>
      <sheetName val="MASTER_RATE ANALYSIS"/>
      <sheetName val="BQLIST"/>
      <sheetName val="[SHOPLIST_xls][SH"/>
      <sheetName val="T&amp;M"/>
      <sheetName val="Detail Page"/>
      <sheetName val="Initial Data"/>
      <sheetName val="Package Status"/>
      <sheetName val="3"/>
      <sheetName val="Sheet_Index"/>
      <sheetName val="Ref Arch"/>
      <sheetName val="Master data"/>
      <sheetName val="[SHOPLIST_xls]/VWVU))tÏØ0  "/>
      <sheetName val="Staff"/>
      <sheetName val="Staff OLD "/>
      <sheetName val="May_052"/>
      <sheetName val="April_052"/>
      <sheetName val="Aug_052"/>
      <sheetName val="July_052"/>
      <sheetName val="June_052"/>
      <sheetName val="Nov_052"/>
      <sheetName val="Oct_052"/>
      <sheetName val="Sep_052"/>
      <sheetName val="New_Bld1"/>
      <sheetName val="Finansal_tamamlanma_Eğrisi1"/>
      <sheetName val="Sec__A-PQ1"/>
      <sheetName val="Preamble_B1"/>
      <sheetName val="Sec__C-Dayworks1"/>
      <sheetName val="d5_1"/>
      <sheetName val="2_Plex1"/>
      <sheetName val="Sheet1_(2)1"/>
      <sheetName val="4_Plex1"/>
      <sheetName val="6_Plex_1"/>
      <sheetName val="Detailed_Summary1"/>
      <sheetName val="Sheet1_(3)1"/>
      <sheetName val="Sheet1_(4)1"/>
      <sheetName val="HB_CEC_schd_4_21"/>
      <sheetName val="HB_CEC_schd_4_31"/>
      <sheetName val="HB_CEC_schd_5_21"/>
      <sheetName val="HB_CEC_schd_6_21"/>
      <sheetName val="HB_CEC_schd_7_21"/>
      <sheetName val="HB_CEC_schd_9_21"/>
      <sheetName val="Doha_Farm1"/>
      <sheetName val="Dropdown_List1"/>
      <sheetName val="Asset_Allocation_(CR)1"/>
      <sheetName val="Project_Benchmarking1"/>
      <sheetName val="1_-_Main_Building1"/>
      <sheetName val="1_-_Summary1"/>
      <sheetName val="2_-_Landscaping_Works1"/>
      <sheetName val="2_-_Summary1"/>
      <sheetName val="4_-_Bldg_Infra1"/>
      <sheetName val="4_-_Summary1"/>
      <sheetName val="Dashboard_(1)1"/>
      <sheetName val="VO_Agreed_to_Unifier_Sum1"/>
      <sheetName val="VO_Not_yet_Agreed_to_Unifier1"/>
      <sheetName val="VO_Anticipated_to_Unifier1"/>
      <sheetName val="EW_to_Unifier1"/>
      <sheetName val="Prov_Sums1"/>
      <sheetName val="Other_Amounts1"/>
      <sheetName val="Status_Summary1"/>
      <sheetName val="AOP_Summary-22"/>
      <sheetName val="_SHOPLIST_xls__SHOPLIST_xls_701"/>
      <sheetName val="_SHOPLIST_xls__SHOPLIST_xls_702"/>
      <sheetName val="_SHOPLIST_xls__SHOPLIST_xls_703"/>
      <sheetName val="[SHOPLIST_xls]/VWVU))tÏØ0__61"/>
      <sheetName val="New_Rates"/>
      <sheetName val="Labour_Rates"/>
      <sheetName val="Status_"/>
      <sheetName val="CLIENT_BUDGET"/>
      <sheetName val="Reco-June_2019"/>
      <sheetName val="REMINING_PROGRESS"/>
      <sheetName val="OS&amp;E__IT"/>
      <sheetName val="PAID_AMOUNT"/>
      <sheetName val="IPA_21"/>
      <sheetName val="Order_by_owner"/>
      <sheetName val="PERLIM__Sammary"/>
      <sheetName val="RECOVER_OF_DOUBLE_PAYMENT"/>
      <sheetName val="rathath_al_matar"/>
      <sheetName val="INTERNAL_LINE_"/>
      <sheetName val="MINOVA_AL_DEYAR"/>
      <sheetName val="BLUE_RHINE"/>
      <sheetName val="NATIONAL_PAINT"/>
      <sheetName val="FIRE_RATED"/>
      <sheetName val="Summary_"/>
      <sheetName val="B04-A_-_DIA_SUDEER"/>
      <sheetName val="04D_-_Tanmyat"/>
      <sheetName val="13-_B04-B_&amp;_C"/>
      <sheetName val="_SITE_09_B04-B&amp;C-AFAQ"/>
      <sheetName val="Appendix-A -GRAND SUMMARY"/>
      <sheetName val="D9 (New Rate)"/>
      <sheetName val="المعادلات"/>
      <sheetName val="Grand Summary "/>
      <sheetName val="Bill No.01 - GI "/>
      <sheetName val="combined "/>
      <sheetName val="summary-Optional "/>
      <sheetName val="B14.02 "/>
      <sheetName val="B21"/>
      <sheetName val="B22"/>
      <sheetName val="B27"/>
      <sheetName val="Prov.Sum "/>
      <sheetName val="pile_Fabrication2"/>
      <sheetName val="Finansal_tamamlanma_Eğrisi2"/>
      <sheetName val="Dropdown_List2"/>
      <sheetName val="HB_CEC_schd_4_22"/>
      <sheetName val="HB_CEC_schd_4_32"/>
      <sheetName val="HB_CEC_schd_5_22"/>
      <sheetName val="HB_CEC_schd_6_22"/>
      <sheetName val="HB_CEC_schd_7_22"/>
      <sheetName val="HB_CEC_schd_9_22"/>
      <sheetName val="precast_RC_element2"/>
      <sheetName val="New_Bld2"/>
      <sheetName val="Doha_Farm2"/>
      <sheetName val="Contractor Application"/>
      <sheetName val="08 MEP Summary"/>
      <sheetName val="03B1"/>
      <sheetName val="03B2"/>
      <sheetName val="Addnl works"/>
      <sheetName val="VARIATIONS"/>
      <sheetName val="B3. Material on Site-Detail"/>
      <sheetName val="Joseph Record"/>
      <sheetName val="Cover Page"/>
      <sheetName val="Approved INR Claimed Log (2)"/>
      <sheetName val="Chart2"/>
      <sheetName val="INR Data"/>
      <sheetName val="Sheet4"/>
      <sheetName val="Dec OCR"/>
      <sheetName val="IPA16"/>
      <sheetName val="log"/>
      <sheetName val="OCR (APR"/>
      <sheetName val="Survey "/>
      <sheetName val="Survey"/>
      <sheetName val="INR Summary Sheet"/>
      <sheetName val="ITR Form (Rev0)"/>
      <sheetName val="ITR Form (SS)"/>
      <sheetName val="SFB"/>
      <sheetName val="ITR Form (Rev1)"/>
      <sheetName val="Chart1"/>
      <sheetName val="Method Statements"/>
      <sheetName val="ITP"/>
      <sheetName val="Cumulative Rail "/>
      <sheetName val="Portfolio List"/>
      <sheetName val="CPA33-34"/>
      <sheetName val="Indices"/>
      <sheetName val="conc-foot-gradeslab"/>
      <sheetName val="Wordsdata"/>
      <sheetName val="TABLO-3"/>
      <sheetName val="Transport"/>
      <sheetName val="Indirect"/>
      <sheetName val="Micro"/>
      <sheetName val="Asset Desc"/>
      <sheetName val="FLOOR AND CEILING"/>
      <sheetName val="area comp 2011 01 18 (2)"/>
      <sheetName val="Bill3-Basement"/>
      <sheetName val="drop down lists"/>
      <sheetName val="PH 5"/>
      <sheetName val="BM"/>
      <sheetName val="2gii"/>
      <sheetName val="B-3_2_EB"/>
      <sheetName val="Trade_Summary"/>
      <sheetName val="[SHOPLIST_xls]/VWVU))tÏØ0__71"/>
      <sheetName val="Tender_Docs"/>
      <sheetName val="Miral_Emails"/>
      <sheetName val="LOAs_(061619)"/>
      <sheetName val="Contract_Conditions_(Tender)"/>
      <sheetName val="Contract_Qualifications"/>
      <sheetName val="YVPI_&amp;_GII"/>
      <sheetName val="LOA_(live_sheet)"/>
      <sheetName val="LOA_Log_(082419)"/>
      <sheetName val="Key_Docs_Ref_"/>
      <sheetName val="To_Mr__Boota_(072519)"/>
      <sheetName val="CONSTRUCTION_COMPONENT"/>
      <sheetName val=" Estimate  "/>
      <sheetName val="Equip."/>
      <sheetName val="Book1"/>
      <sheetName val="6.2 Floor Finishes"/>
      <sheetName val="Account Codes"/>
      <sheetName val="[SHOPLIST.xls]/VWVU))tÏØ0__17"/>
      <sheetName val="[SHOPLIST.xls]/VWVU))tÏØ0__16"/>
      <sheetName val="[SHOPLIST.xls]/VWVU))tÏØ0__14"/>
      <sheetName val="[SHOPLIST.xls]/VWVU))tÏØ0__12"/>
      <sheetName val="[SHOPLIST.xls]/VWVU))tÏØ0__13"/>
      <sheetName val="[SHOPLIST.xls]/VWVU))tÏØ0__15"/>
      <sheetName val="[SHOPLIST.xls]/VWVU))tÏØ0__18"/>
      <sheetName val="[SHOPLIST.xls]/VWVU))tÏØ0__19"/>
      <sheetName val="WATER DUCT - IC 21"/>
      <sheetName val="SLHW"/>
      <sheetName val="CIF_COST_ITEM"/>
      <sheetName val="Rates_for_public_areas"/>
      <sheetName val="[SHOPLIST.xls]70,/0s«i_x"/>
      <sheetName val="[SHOPLIST.xls]70,/0s«iÆøí¬i1"/>
      <sheetName val="[SHOPLIST.xls]70,/0s«_iÆø_í¬"/>
      <sheetName val="[SHOPLIST.xls]70,/0s«iÆøí¬i2"/>
      <sheetName val="[SHOPLIST.xls]70,/0s«iÆøí¬i3"/>
      <sheetName val="Cover Sheet"/>
      <sheetName val="Checklist"/>
      <sheetName val="Pay Cert"/>
      <sheetName val="Reconcilliation Sheet"/>
      <sheetName val="EPMS-Total "/>
      <sheetName val="Ledger"/>
      <sheetName val="EPMS-Earned"/>
      <sheetName val="SA2"/>
      <sheetName val="EPMS Earned -GR"/>
      <sheetName val="EPMS Earned Electrical Utilitie"/>
      <sheetName val="EPMS - Materials"/>
      <sheetName val="Backup-MOS"/>
      <sheetName val="EPMS - Variations"/>
      <sheetName val="Variations "/>
      <sheetName val="EPMS - Claims"/>
      <sheetName val="Advance"/>
      <sheetName val="Advance.d.1"/>
      <sheetName val="Prev Pay Certs"/>
      <sheetName val="TO-BUILDUP"/>
      <sheetName val="Monthly Summary_01 Aug-25Sept"/>
      <sheetName val="August"/>
      <sheetName val="September"/>
      <sheetName val="Bond calculation (Verifi)"/>
      <sheetName val="September_2"/>
      <sheetName val="July-2015"/>
      <sheetName val="IPC 10_Prog"/>
      <sheetName val="Grand Summary"/>
      <sheetName val="Summary_2"/>
      <sheetName val="SZ1"/>
      <sheetName val="SZ2"/>
      <sheetName val="SZ3"/>
      <sheetName val="SZ4"/>
      <sheetName val="SZ5"/>
      <sheetName val="SZ6"/>
      <sheetName val="SZ7"/>
      <sheetName val="SZ8"/>
      <sheetName val="SZ9"/>
      <sheetName val="SZ10"/>
      <sheetName val="SZ11"/>
      <sheetName val="Comparison per subzone"/>
      <sheetName val="Comparison"/>
      <sheetName val="Base Course"/>
      <sheetName val="Div 10-Specialities "/>
      <sheetName val="MALE &amp; FEMALE "/>
      <sheetName val="DISABLE"/>
      <sheetName val="VIP"/>
      <sheetName val="ABLUTION"/>
      <sheetName val="JANITOR"/>
      <sheetName val="MATERIALS"/>
      <sheetName val="[SH"/>
      <sheetName val="70_"/>
      <sheetName val="701"/>
      <sheetName val="702"/>
      <sheetName val="703"/>
      <sheetName val="70,/0s«iÆøí¬i4"/>
      <sheetName val="[SHOPLIST.xls]/VW"/>
      <sheetName val="70,/0s«iÆøí¬i5"/>
      <sheetName val="/VWVU))"/>
      <sheetName val="70,1"/>
      <sheetName val="[SHOPLIST_xls][S1"/>
      <sheetName val="70,2"/>
      <sheetName val="[SHOPLIST_xls][S2"/>
      <sheetName val="Data "/>
      <sheetName val="GFA_HQ_Building31"/>
      <sheetName val="GFA_Conference30"/>
      <sheetName val="BQ_External30"/>
      <sheetName val="Penthouse_Apartment29"/>
      <sheetName val="StattCo_yCharges29"/>
      <sheetName val="LABOUR_HISTOGRAM30"/>
      <sheetName val="Chiet_tinh_dz2229"/>
      <sheetName val="Chiet_tinh_dz3529"/>
      <sheetName val="CT_Thang_Mo29"/>
      <sheetName val="Raw_Data29"/>
      <sheetName val="Graph_Data_(DO_NOT_PRINT)29"/>
      <sheetName val="@risk_rents_and_incentives29"/>
      <sheetName val="Car_park_lease29"/>
      <sheetName val="Net_rent_analysis29"/>
      <sheetName val="Poz-1_29"/>
      <sheetName val="Lab_Cum_Hist29"/>
      <sheetName val="CT__PL28"/>
      <sheetName val="budget_summary_(2)28"/>
      <sheetName val="Budget_Analysis_Summary28"/>
      <sheetName val="Projet,_methodes_&amp;_couts28"/>
      <sheetName val="Risques_majeurs_&amp;_Frais_Ind_28"/>
      <sheetName val="FOL_-_Bar29"/>
      <sheetName val="LEVEL_SHEET29"/>
      <sheetName val="Top_sheet28"/>
      <sheetName val="SPT_vs_PHI29"/>
      <sheetName val="Bill_No__229"/>
      <sheetName val="Tender_Summary29"/>
      <sheetName val="Insurance_Ext29"/>
      <sheetName val="Rate_analysis16"/>
      <sheetName val="Customize_Your_Invoice29"/>
      <sheetName val="HVAC_BoQ29"/>
      <sheetName val="intr_stool_brkup28"/>
      <sheetName val="Body_Sheet28"/>
      <sheetName val="1_0_Executive_Summary28"/>
      <sheetName val="Bill_227"/>
      <sheetName val="Ap_A26"/>
      <sheetName val="SHOPLIST_xls25"/>
      <sheetName val="2_Div_14_26"/>
      <sheetName val="PROJECT_BRIEF26"/>
      <sheetName val="Invoice_Summary25"/>
      <sheetName val="Bill_126"/>
      <sheetName val="Bill_326"/>
      <sheetName val="Bill_426"/>
      <sheetName val="Bill_526"/>
      <sheetName val="Bill_626"/>
      <sheetName val="Bill_726"/>
      <sheetName val="POWER_ASSUMPTIONS25"/>
      <sheetName val="beam-reinft-IIInd_floor25"/>
      <sheetName val="beam-reinft-machine_rm25"/>
      <sheetName val="Dubai_golf25"/>
      <sheetName val="WITHOUT_C&amp;I_PROFIT_(3)24"/>
      <sheetName val="DETAILED__BOQ22"/>
      <sheetName val="M-Book_for_Conc22"/>
      <sheetName val="M-Book_for_FW22"/>
      <sheetName val="C_(3)26"/>
      <sheetName val="Civil_Boq24"/>
      <sheetName val="Activity_List24"/>
      <sheetName val="HIRED_LABOUR_CODE22"/>
      <sheetName val="PA-_Consutant_22"/>
      <sheetName val="foot-slab_reinft22"/>
      <sheetName val="BILL_COV22"/>
      <sheetName val="Ra__stair22"/>
      <sheetName val="Softscape_Buildup24"/>
      <sheetName val="Mat'l_Rate24"/>
      <sheetName val="Materials_Cost(PCC)21"/>
      <sheetName val="India_F&amp;S_Template21"/>
      <sheetName val="IO_LIST21"/>
      <sheetName val="Material_21"/>
      <sheetName val="Quote_Sheet21"/>
      <sheetName val="Day_work21"/>
      <sheetName val="VALVE_CHAMBERS21"/>
      <sheetName val="Fire_Hydrants21"/>
      <sheetName val="B_GATE_VALVE21"/>
      <sheetName val="Sub_G1_Fire21"/>
      <sheetName val="Sub_G12_Fire21"/>
      <sheetName val="Div__0220"/>
      <sheetName val="Div__0320"/>
      <sheetName val="Div__0420"/>
      <sheetName val="Div__0520"/>
      <sheetName val="Div__0620"/>
      <sheetName val="Div__0720"/>
      <sheetName val="Div__0820"/>
      <sheetName val="Div__0920"/>
      <sheetName val="Div__1020"/>
      <sheetName val="Div__1120"/>
      <sheetName val="Div__1220"/>
      <sheetName val="Div_1320"/>
      <sheetName val="EXTERNAL_WORKS20"/>
      <sheetName val="PRODUCTIVITY_RATE20"/>
      <sheetName val="U_R_A_-_MASONRY20"/>
      <sheetName val="U_R_A_-_PLASTERING20"/>
      <sheetName val="U_R_A_-_TILING20"/>
      <sheetName val="U_R_A_-_GRANITE20"/>
      <sheetName val="V_C_2_-_EARTHWORK20"/>
      <sheetName val="V_C_9_-_CERAMIC20"/>
      <sheetName val="V_C_9_-_FINISHES20"/>
      <sheetName val="Eq__Mobilization20"/>
      <sheetName val="w't_table19"/>
      <sheetName val="Division_248"/>
      <sheetName val="Division_419"/>
      <sheetName val="Division_519"/>
      <sheetName val="Division_619"/>
      <sheetName val="Division_719"/>
      <sheetName val="Division_819"/>
      <sheetName val="Division_919"/>
      <sheetName val="Division_1019"/>
      <sheetName val="Division_1219"/>
      <sheetName val="Division_1419"/>
      <sheetName val="Division_2122"/>
      <sheetName val="Division_2220"/>
      <sheetName val="Division_2319"/>
      <sheetName val="Division_2619"/>
      <sheetName val="Division_2719"/>
      <sheetName val="Division_2819"/>
      <sheetName val="Division_3119"/>
      <sheetName val="Division_3219"/>
      <sheetName val="Division_3319"/>
      <sheetName val="BOQ_Direct_selling_cost21"/>
      <sheetName val="Elemental_Buildup19"/>
      <sheetName val="CHART_OF_ACCOUNTS20"/>
      <sheetName val="Working_for_RCC20"/>
      <sheetName val="B185-B-9_120"/>
      <sheetName val="B185-B-9_220"/>
      <sheetName val="Material_List_19"/>
      <sheetName val="E-Bill_No_6_A-O20"/>
      <sheetName val="PointNo_519"/>
      <sheetName val="Index_List19"/>
      <sheetName val="Type_List19"/>
      <sheetName val="File_Types19"/>
      <sheetName val="2_2)Revised_Cash_Flow19"/>
      <sheetName val="Summary_of_Work17"/>
      <sheetName val="입찰내역_발주처_양식19"/>
      <sheetName val="B09_120"/>
      <sheetName val="bill_nb2-Plumbing_&amp;_Drainag19"/>
      <sheetName val="Pl_&amp;_Dr_B19"/>
      <sheetName val="Pl_&amp;_Dr_G19"/>
      <sheetName val="Pl_&amp;_Dr_M19"/>
      <sheetName val="Pl_&amp;_Dr_119"/>
      <sheetName val="Pl_&amp;_Dr_219"/>
      <sheetName val="Pl_&amp;_Dr_319"/>
      <sheetName val="Pl_&amp;_Dr_419"/>
      <sheetName val="Pl_&amp;_Dr_519"/>
      <sheetName val="Pl_&amp;_Dr_619"/>
      <sheetName val="Pl_&amp;_Dr_719"/>
      <sheetName val="Pl_&amp;_Dr_819"/>
      <sheetName val="Pl_&amp;_Dr_R19"/>
      <sheetName val="FF_B19"/>
      <sheetName val="FF_G19"/>
      <sheetName val="FF_M19"/>
      <sheetName val="FF_119"/>
      <sheetName val="FF_2_19"/>
      <sheetName val="FF_319"/>
      <sheetName val="FF_419"/>
      <sheetName val="FF_519"/>
      <sheetName val="FF_6_19"/>
      <sheetName val="FF_719"/>
      <sheetName val="FF_819"/>
      <sheetName val="FF_R19"/>
      <sheetName val="bill_nb3-FF19"/>
      <sheetName val="HVAC_B19"/>
      <sheetName val="HVAC_G19"/>
      <sheetName val="HVAC_M19"/>
      <sheetName val="HVAC_119"/>
      <sheetName val="HVAC_219"/>
      <sheetName val="HVAC_319"/>
      <sheetName val="HVAC_419"/>
      <sheetName val="HVAC_519"/>
      <sheetName val="HVAC_619"/>
      <sheetName val="HVAC_719"/>
      <sheetName val="HVAC_819"/>
      <sheetName val="HVAC_R19"/>
      <sheetName val="bill_nb4-HVAC19"/>
      <sheetName val="SC_B19"/>
      <sheetName val="SC_G19"/>
      <sheetName val="SC_M19"/>
      <sheetName val="SC_119"/>
      <sheetName val="SC_219"/>
      <sheetName val="SC_319"/>
      <sheetName val="SC_419"/>
      <sheetName val="SC_519"/>
      <sheetName val="SC_619"/>
      <sheetName val="SC_719"/>
      <sheetName val="SC_819"/>
      <sheetName val="SC_R19"/>
      <sheetName val="AV_B19"/>
      <sheetName val="AV_G19"/>
      <sheetName val="AV_M19"/>
      <sheetName val="AV_119"/>
      <sheetName val="AV_219"/>
      <sheetName val="AV_319"/>
      <sheetName val="AV_419"/>
      <sheetName val="AV_519"/>
      <sheetName val="AV_619"/>
      <sheetName val="AV_719"/>
      <sheetName val="AV_819"/>
      <sheetName val="EL_B19"/>
      <sheetName val="EL_M19"/>
      <sheetName val="EL_119"/>
      <sheetName val="EL_219"/>
      <sheetName val="EL_319"/>
      <sheetName val="EL_419"/>
      <sheetName val="EL_519"/>
      <sheetName val="EL_619"/>
      <sheetName val="EL_719"/>
      <sheetName val="EL_819"/>
      <sheetName val="EL_R19"/>
      <sheetName val="EL_TR19"/>
      <sheetName val="8-_EL19"/>
      <sheetName val="FA_B19"/>
      <sheetName val="FA_G19"/>
      <sheetName val="FA_M19"/>
      <sheetName val="FA_119"/>
      <sheetName val="FA_219"/>
      <sheetName val="FA_319"/>
      <sheetName val="FA_419"/>
      <sheetName val="FA_519"/>
      <sheetName val="FA_619"/>
      <sheetName val="FA_719"/>
      <sheetName val="FA_819"/>
      <sheetName val="FA_R19"/>
      <sheetName val="9-_FA19"/>
      <sheetName val="PMWeb_data20"/>
      <sheetName val="SS_MH20"/>
      <sheetName val="LIST_DO_NOT_REMOVE18"/>
      <sheetName val="/VWVU))tÏØ0__20"/>
      <sheetName val="B6_2_18"/>
      <sheetName val="PRECAST_lightconc-II21"/>
      <sheetName val="final_abstract21"/>
      <sheetName val="Staff_Acco_17"/>
      <sheetName val="TBAL9697_-group_wise__sdpl17"/>
      <sheetName val="Chiet_t19"/>
      <sheetName val="Staffing_and_Rates_IA19"/>
      <sheetName val="Employee_List17"/>
      <sheetName val="Рабочий_лист16"/>
      <sheetName val="Annex_1_Sect_3a17"/>
      <sheetName val="Annex_1_Sect_3a_117"/>
      <sheetName val="Annex_1_Sect_3b17"/>
      <sheetName val="Annex_1_Sect_3c17"/>
      <sheetName val="HOURLY_RATES17"/>
      <sheetName val="Item-_Compact17"/>
      <sheetName val="E_&amp;_R17"/>
      <sheetName val="Project_Cost_Breakdown17"/>
      <sheetName val="PT_141-_Site_A_Landscape16"/>
      <sheetName val="SITE_WORK16"/>
      <sheetName val="Rate_summary16"/>
      <sheetName val="train_cash16"/>
      <sheetName val="accom_cash16"/>
      <sheetName val="INDIGINEOUS_ITEMS_16"/>
      <sheetName val="d-safe_DELUXE16"/>
      <sheetName val="Back_up16"/>
      <sheetName val="RAB_AR&amp;STR16"/>
      <sheetName val="Duct_Accesories16"/>
      <sheetName val="Mall_waterproofing16"/>
      <sheetName val="MSCP_waterproofing16"/>
      <sheetName val="[SHOPLIST_xls][SHOPLIST_xls]726"/>
      <sheetName val="[SHOPLIST_xls]70,/0s«iÆøí¬i16"/>
      <sheetName val="????_???_??16"/>
      <sheetName val="Labour_&amp;_Plant16"/>
      <sheetName val="Ave_wtd_rates16"/>
      <sheetName val="Debits_as_on_12_04_0816"/>
      <sheetName val="STAFFSCHED_16"/>
      <sheetName val="TRIAL_BALANCE16"/>
      <sheetName val="Common_Variables16"/>
      <sheetName val="GPL_Revenu_Update16"/>
      <sheetName val="DO_NOT_TOUCH16"/>
      <sheetName val="Work_Type16"/>
      <sheetName val="PROJECT_BRIEF(EX_NEW)16"/>
      <sheetName val="Geneí¬_i15"/>
      <sheetName val="steel_total15"/>
      <sheetName val="ELE_BOQ15"/>
      <sheetName val="Cashflow_projection11"/>
      <sheetName val="[SHOPLIST_xls]7011"/>
      <sheetName val="[SHOPLIST_xls]70,11"/>
      <sheetName val="Base_BM-rebar11"/>
      <sheetName val="Floor_Box_13"/>
      <sheetName val="[SHOPLIST_xls][SHOPLIST_xls][11"/>
      <sheetName val="AREA_OF_APPLICATION15"/>
      <sheetName val="[SHOPLIST_xls]/VW11"/>
      <sheetName val="[SHOPLIST_xls]/VWVU))tÏØ0__55"/>
      <sheetName val="[SHOPLIST_xls]/VWVU))tÏØ0__56"/>
      <sheetName val="Risk_Breakdown_Structure15"/>
      <sheetName val="Resumo_Empreitadas12"/>
      <sheetName val="%_prog_figs_-u5_and_total12"/>
      <sheetName val="_VWVU))tÏØ0__13"/>
      <sheetName val="Service_Type9"/>
      <sheetName val="Contract_Division9"/>
      <sheetName val="SubContract_Type9"/>
      <sheetName val="_SHOPLIST_xls_708"/>
      <sheetName val="_SHOPLIST_xls_70,_0s«iÆøí¬i8"/>
      <sheetName val="PPA_Summary12"/>
      <sheetName val="Mix_Design12"/>
      <sheetName val="Z-_GENERAL_PRICE_SUMMARY12"/>
      <sheetName val="Equipment_Rates11"/>
      <sheetName val="[SHOPLIST_xls][SHOPLIST_xls]727"/>
      <sheetName val="E_H_-_H__W_P_11"/>
      <sheetName val="E__H__Treatment_for_pile_cap11"/>
      <sheetName val="Area_Breakdown_PER_LEVEL_LINK11"/>
      <sheetName val="CF_Input11"/>
      <sheetName val="DATA_INPUT11"/>
      <sheetName val="Vordruck-Nr__7_1_3_D11"/>
      <sheetName val="M&amp;A_D11"/>
      <sheetName val="M&amp;A_E11"/>
      <sheetName val="M&amp;A_G11"/>
      <sheetName val="Materials_11"/>
      <sheetName val="Form_611"/>
      <sheetName val="Risk_Register11"/>
      <sheetName val="Revised_Front_Page11"/>
      <sheetName val="Diff_Run01&amp;Run0211"/>
      <sheetName val="CCS_Summary11"/>
      <sheetName val="1_Carillion_Staff11"/>
      <sheetName val="_2_Staff_&amp;_Gen_labour11"/>
      <sheetName val="3_Offices11"/>
      <sheetName val="4_TempServ11"/>
      <sheetName val="__5_Temp_Wks11"/>
      <sheetName val="_6_Addn_Plant11"/>
      <sheetName val="_7__Transport11"/>
      <sheetName val="_8_Testing11"/>
      <sheetName val="9__Miscellaneous11"/>
      <sheetName val="10__Design11"/>
      <sheetName val="_11_Insurances11"/>
      <sheetName val="_12_Client_Req_11"/>
      <sheetName val="Risk_List11"/>
      <sheetName val="Track_of_Changes11"/>
      <sheetName val="Bill_8_Doors_&amp;_Windows11"/>
      <sheetName val="Bill_9_Finishes_11"/>
      <sheetName val="Bill_10_Specialities11"/>
      <sheetName val="1_2_Staff_Schedule12"/>
      <sheetName val="Site_Dev_BOQ11"/>
      <sheetName val="Attach_4-188"/>
      <sheetName val="BLOCK-A_(MEA_SHEET)11"/>
      <sheetName val="Data_I_(2)8"/>
      <sheetName val="rEFERENCES_8"/>
      <sheetName val="Dash_board11"/>
      <sheetName val="Labour_Costs11"/>
      <sheetName val="[SHOPLIST_xls]/VWVU))tÏØ0__57"/>
      <sheetName val="[SHOPLIST_xls]/VWVU))tÏØ0__58"/>
      <sheetName val="Data_Sheet11"/>
      <sheetName val="tender_allowances11"/>
      <sheetName val="_Summary_BKG_03411"/>
      <sheetName val="BILL_3R11"/>
      <sheetName val="Bill_1011"/>
      <sheetName val="[SHOPLIST_xls]/VWVU))tÏØ0__59"/>
      <sheetName val="[SHOPLIST_xls]70,/0s«_iÆø_í¬_11"/>
      <sheetName val="[SHOPLIST_xls]70?,/0?s«i?Æøí¬11"/>
      <sheetName val="Cost_Heading8"/>
      <sheetName val="Labour_Rate_8"/>
      <sheetName val="D_&amp;_W_sizes8"/>
      <sheetName val="SOPMA_DD8"/>
      <sheetName val="PRICE_INFO8"/>
      <sheetName val="RC_SUMMARY8"/>
      <sheetName val="LABOUR_PRODUCTIVITY-TAV8"/>
      <sheetName val="MATERIAL_PRICES8"/>
      <sheetName val="P-100_MRF_DB_R18"/>
      <sheetName val="Ewaan_Show_Kitchen_(2)8"/>
      <sheetName val="Cash_Flow_Working8"/>
      <sheetName val="MN_T_B_8"/>
      <sheetName val="Qtys_ZamZam_(Del__before)8"/>
      <sheetName val="Qtys_Relocation_(Del_before)8"/>
      <sheetName val="_Qtys_Sub_&amp;_Tents_(Del__before8"/>
      <sheetName val="Qtys__Signages_(Del__before)8"/>
      <sheetName val="Qtys_Temporary_Passages_(Del)8"/>
      <sheetName val="_Qtys_Ser__Rooms_(Del_before)8"/>
      <sheetName val="2F_회의실견적(5_14_일대)4"/>
      <sheetName val="_HIT-&gt;HMC_견적(3900)4"/>
      <sheetName val="Appendix_B4"/>
      <sheetName val="BOQ_(2)2"/>
      <sheetName val="LABOUR_RATE2"/>
      <sheetName val="Material_Rate2"/>
      <sheetName val="Labor_abs-PW2"/>
      <sheetName val="Labor_abs-NMR2"/>
      <sheetName val="kppl_pl2"/>
      <sheetName val="Basic_Rates2"/>
      <sheetName val="Combined_Results_2"/>
      <sheetName val="Balance_Sheet1"/>
      <sheetName val="2_Plex2"/>
      <sheetName val="Sheet1_(2)2"/>
      <sheetName val="4_Plex2"/>
      <sheetName val="6_Plex_2"/>
      <sheetName val="Detailed_Summary2"/>
      <sheetName val="Sheet1_(3)2"/>
      <sheetName val="Sheet1_(4)2"/>
      <sheetName val="May_053"/>
      <sheetName val="April_053"/>
      <sheetName val="Aug_053"/>
      <sheetName val="July_053"/>
      <sheetName val="June_053"/>
      <sheetName val="Nov_053"/>
      <sheetName val="Oct_053"/>
      <sheetName val="Sep_053"/>
      <sheetName val="Div_07_Thermal_&amp;_Moisture2"/>
      <sheetName val="[SHOPLIST_xls][SHOPLIST_xls]/VW"/>
      <sheetName val="AOP_Summary-23"/>
      <sheetName val="Data_Validation2"/>
      <sheetName val="Div26_-_Elect2"/>
      <sheetName val="CHUNG_CU_CARRILON2"/>
      <sheetName val="[SHOPLIST_xls][SHOPLIST_xls]728"/>
      <sheetName val="B-3_2_EB1"/>
      <sheetName val="[SHOPLIST_xls]/VWVU))tÏØ0__60"/>
      <sheetName val="1_-_Main_Building2"/>
      <sheetName val="1_-_Summary2"/>
      <sheetName val="2_-_Landscaping_Works2"/>
      <sheetName val="2_-_Summary2"/>
      <sheetName val="4_-_Bldg_Infra2"/>
      <sheetName val="4_-_Summary2"/>
      <sheetName val="Trade_Summary1"/>
      <sheetName val="Summary_1"/>
      <sheetName val="B04-A_-_DIA_SUDEER1"/>
      <sheetName val="04D_-_Tanmyat1"/>
      <sheetName val="13-_B04-B_&amp;_C1"/>
      <sheetName val="_SITE_09_B04-B&amp;C-AFAQ1"/>
      <sheetName val="Tender_Docs1"/>
      <sheetName val="Miral_Emails1"/>
      <sheetName val="LOAs_(061619)1"/>
      <sheetName val="Contract_Conditions_(Tender)1"/>
      <sheetName val="Contract_Qualifications1"/>
      <sheetName val="YVPI_&amp;_GII1"/>
      <sheetName val="LOA_(live_sheet)1"/>
      <sheetName val="LOA_Log_(082419)1"/>
      <sheetName val="Key_Docs_Ref_1"/>
      <sheetName val="To_Mr__Boota_(072519)1"/>
      <sheetName val="Sheet_Index1"/>
      <sheetName val="Status_Summary2"/>
      <sheetName val="[SHOPLIST_xls]/VWVU))tÏØ0__62"/>
      <sheetName val="[SHOPLIST_xls]/VWVU))tÏØ0__63"/>
      <sheetName val="[SHOPLIST_xls]/VWVU))tÏØ0__72"/>
      <sheetName val="Sec__A-PQ2"/>
      <sheetName val="Preamble_B2"/>
      <sheetName val="Sec__C-Dayworks2"/>
      <sheetName val="d5_2"/>
      <sheetName val="CONSTRUCTION_COMPONENT1"/>
      <sheetName val="New_Rates1"/>
      <sheetName val="Labour_Rates1"/>
      <sheetName val="Status_1"/>
      <sheetName val="CLIENT_BUDGET1"/>
      <sheetName val="Reco-June_20191"/>
      <sheetName val="REMINING_PROGRESS1"/>
      <sheetName val="OS&amp;E__IT1"/>
      <sheetName val="PAID_AMOUNT1"/>
      <sheetName val="IPA_211"/>
      <sheetName val="Order_by_owner1"/>
      <sheetName val="PERLIM__Sammary1"/>
      <sheetName val="RECOVER_OF_DOUBLE_PAYMENT1"/>
      <sheetName val="rathath_al_matar1"/>
      <sheetName val="INTERNAL_LINE_1"/>
      <sheetName val="MINOVA_AL_DEYAR1"/>
      <sheetName val="BLUE_RHINE1"/>
      <sheetName val="NATIONAL_PAINT1"/>
      <sheetName val="FIRE_RATED1"/>
      <sheetName val="Dashboard_(1)2"/>
      <sheetName val="VO_Agreed_to_Unifier_Sum2"/>
      <sheetName val="VO_Not_yet_Agreed_to_Unifier2"/>
      <sheetName val="VO_Anticipated_to_Unifier2"/>
      <sheetName val="EW_to_Unifier2"/>
      <sheetName val="Prov_Sums2"/>
      <sheetName val="Other_Amounts2"/>
      <sheetName val="Asset_Allocation_(CR)2"/>
      <sheetName val="Project_Benchmarking2"/>
      <sheetName val="Recon_Template"/>
      <sheetName val="Estimate_for_approval1"/>
      <sheetName val="Core_Data"/>
      <sheetName val="Drop_Down_Data"/>
      <sheetName val="Rules_"/>
      <sheetName val="Update_list"/>
      <sheetName val="Sinh_Nam_systems"/>
      <sheetName val="DIE_profile"/>
      <sheetName val="Import_tax"/>
      <sheetName val="TONG_HOP_VL-NC"/>
      <sheetName val="TONGKE3p_"/>
      <sheetName val="TH_VL,_NC,_DDHT_Thanhphuoc"/>
      <sheetName val="DON_GIA"/>
      <sheetName val="CHITIET_VL-NC"/>
      <sheetName val="TH_kinh_phi"/>
      <sheetName val="KLDT_DIEN"/>
      <sheetName val="Dinh_muc_CP_KTCB_khac"/>
      <sheetName val="_SHOPLIST_xls_70,_0_x000"/>
      <sheetName val="_SHOPLIST_xls__SHOPLIST_xls_704"/>
      <sheetName val="_SHOPLIST_xls__SHOPLIST_xls_705"/>
      <sheetName val="quotation_"/>
      <sheetName val="Bill_5_-_Carpark"/>
      <sheetName val="BOQ_-_summary__3"/>
      <sheetName val="NKSC_thue"/>
      <sheetName val="05__Data_Cash_Flow"/>
      <sheetName val="MTO_REV_2(ARMOR)"/>
      <sheetName val="L3-WBS_Mapping"/>
      <sheetName val="BAFO_CCL_Submission"/>
      <sheetName val="Abs_PMRL"/>
      <sheetName val="[SHOPLIST_xls]/VWVU))tÏØ0__81"/>
      <sheetName val="[SHOPLIST_xls]/VWVU))tÏØ0__91"/>
      <sheetName val="P1926-H2B_Pkg_2A&amp;2B"/>
      <sheetName val="P1940-H2B_Pkg_1_Guestrooms"/>
      <sheetName val="[SHOPLIST_xls][SH1"/>
      <sheetName val="[SHOPLIST_xls]70_1"/>
      <sheetName val="Master_data"/>
      <sheetName val="P15_Cost_Implications"/>
      <sheetName val="P15_uPVC_ducts-Rate_Summary"/>
      <sheetName val="P13_uPVC_ducts"/>
      <sheetName val="P13_Mass_Concrete"/>
      <sheetName val="P13_Imported_Fill"/>
      <sheetName val="P14_uPVC_ducts"/>
      <sheetName val="P14_Mass_Concrete"/>
      <sheetName val="P14_Imported_Fill"/>
      <sheetName val="P14_Sand_bed_to_cable"/>
      <sheetName val="P15_uPVC_ducts"/>
      <sheetName val="Comp_equip"/>
      <sheetName val="[SHOPLIST_xls]70,/0s«i_x"/>
      <sheetName val="Basic_Rate"/>
      <sheetName val="MASTER_RATE_ANALYSIS"/>
      <sheetName val="_SHOPLIST_xls__SHOPLIST_xls_706"/>
      <sheetName val="___________2"/>
      <sheetName val="MAIN_SUMMARY"/>
      <sheetName val="[SHOPLIST_xls]/VWVU))tÏØ0__64"/>
      <sheetName val="[SHOPLIST_xls]/VWVU))tÏØ0__65"/>
      <sheetName val="B2-DV_No_02"/>
      <sheetName val="BOQ_1_92"/>
      <sheetName val="Other_Cost_Norms"/>
      <sheetName val="개시대사_(2)"/>
      <sheetName val="TB_ALJADA"/>
      <sheetName val="Plot_Area"/>
      <sheetName val="Closing_entries"/>
      <sheetName val="Executive_Summary"/>
      <sheetName val="Sales_Tracking_Report_(STR)"/>
      <sheetName val="Blocking_Tracking_Report_(BTR)"/>
      <sheetName val="Bill_No_1"/>
      <sheetName val="GENERAL_SUMMARY"/>
      <sheetName val="SITE_WORKS"/>
      <sheetName val="WOOD_WORK"/>
      <sheetName val="THERMAL_&amp;_MOISTURE_"/>
      <sheetName val="DOORS_&amp;_WINDOWS"/>
      <sheetName val="Additional_Items"/>
      <sheetName val="L_(4)"/>
      <sheetName val="Quotation_FM_administration"/>
      <sheetName val="Quotation_Visitor_and_Sec"/>
      <sheetName val="Service_Charge"/>
      <sheetName val="CABLES_"/>
      <sheetName val="Quotation_Offices_108,9,10,11)"/>
      <sheetName val="Quotation_modification"/>
      <sheetName val="DIV_01_General_Requirements"/>
      <sheetName val="Bill_(1)_Main_Building"/>
      <sheetName val="Bill_(2)_General_Site_&amp;_Parking"/>
      <sheetName val="wd_points"/>
      <sheetName val="Bill_(3)_Guest_House"/>
      <sheetName val="Bill_(4)_Family_Buildings"/>
      <sheetName val="Bill_(5)_Villa_Buildings"/>
      <sheetName val="Bill_(6)_Entrance_Building"/>
      <sheetName val="Bill_(7)_Masjid"/>
      <sheetName val="Bill_(8)_Auditorium"/>
      <sheetName val="Bill_(9)_Site_Prep__&amp;_Roadway"/>
      <sheetName val="Summary_Cost"/>
      <sheetName val="lighting_points"/>
      <sheetName val="ESTIMATE_(2)"/>
      <sheetName val="COM_Summary"/>
      <sheetName val="Geneí¬_i_0"/>
      <sheetName val="70,_0s«_iÆ"/>
      <sheetName val="_SHOPLIST_xls__VWVU_x0"/>
      <sheetName val="_SHOPLIST_xls_70,"/>
      <sheetName val="_SHOPLIST_xls__VW"/>
      <sheetName val="_SHOPLIST_xls__VWVU))tÏØ0__"/>
      <sheetName val="_SHOPLIST_xls__VWVU))tÏØ0__1"/>
      <sheetName val="_SHOPLIST_xls__SHOPLIST_xls__SH"/>
      <sheetName val="_SHOPLIST_xls__VWVU))tÏØ0__11"/>
      <sheetName val="_SHOPLIST_xls__VWVU))tÏØ0__2"/>
      <sheetName val="_SHOPLIST_xls__VWVU))tÏØ0__3"/>
      <sheetName val="_SHOPLIST_xls_70,_0s«_iÆø_í¬_i"/>
      <sheetName val="_SHOPLIST_xls_70_,_0_s«i_Æøí¬i_"/>
      <sheetName val="_SHOPLIST_xls__VWVU))tÏØ0__4"/>
      <sheetName val="Ref_Arch"/>
      <sheetName val="6_2_Floor_Finishes"/>
      <sheetName val="Data_"/>
      <sheetName val="Cumulative_Rail_"/>
      <sheetName val="[SHOPLIST_xls]/VWVU))tÏØ0__66"/>
      <sheetName val="Staff_OLD_"/>
      <sheetName val="Drop down"/>
      <sheetName val="BoQ-22-8-2019"/>
      <sheetName val="Tech"/>
      <sheetName val="BORDGC"/>
      <sheetName val="_board7"/>
      <sheetName val="_boaboard (1)"/>
      <sheetName val="[SHOPLIST.xls]70___0_s__i_____2"/>
      <sheetName val="[SHOPLIST.xls]_VW__VU_________2"/>
      <sheetName val="[SHOPLIST.xls]_VW__VU_________3"/>
      <sheetName val="[SHOPLIST.xls]70___0_s__i_____3"/>
      <sheetName val="[SHOPLIST.xls][SHOPLIST.xls]7_2"/>
      <sheetName val="[SHOPLIST.xls][SHOPLIST.xls]__2"/>
      <sheetName val="[SHOPLIST.xls][SHOPLIST.xls]7_3"/>
      <sheetName val="[SHOPLIST.xls]70_x005f_x0000___0_x0_2"/>
      <sheetName val="[SHOPLIST.xls][SHOPLIST.xls]__3"/>
      <sheetName val="[SHOPLIST.xls][SHOPLIST.xls]__4"/>
      <sheetName val="[SHOPLIST.xls][SHOPLIST.xls]__5"/>
      <sheetName val="[SHOPLIST.xls][SHOPLIST.xls]__6"/>
      <sheetName val="[SHOPLIST.xls][SHOPLIST.xls]__7"/>
      <sheetName val="[SHOPLIST.xls]70___0_s__i_____4"/>
      <sheetName val="[SHOPLIST.xls][SHOPLIST.xls]7_4"/>
      <sheetName val="[SHOPLIST.xls][SHOPLIST_xls]7_2"/>
      <sheetName val="[SHOPLIST.xls][SHOPLIST_xls]7_3"/>
      <sheetName val="[SHOPLIST.xls][SHOPLIST_xls]7_4"/>
      <sheetName val="[SHOPLIST.xls][SHOPLIST_xls]7_5"/>
      <sheetName val="[SHOPLIST.xls][SHOPLIST_xls]7_6"/>
      <sheetName val="[SHOPLIST.xls][SHOPLIST_xls]7_7"/>
      <sheetName val="[SHOPLIST.xls][SHOPLIST_xls]7_8"/>
      <sheetName val="[SHOPLIST.xls][SHOPLIST.xls]__8"/>
      <sheetName val="[SHOPLIST.xls][SHOPLIST.xls]7_5"/>
      <sheetName val="[SHOPLIST.xls][SHOPLIST.xls]7_6"/>
      <sheetName val="[SHOPLIST.xls][SHOPLIST.xls]__9"/>
      <sheetName val="[SHOPLIST.xls][SHOPLIST_xls]__2"/>
      <sheetName val="[SHOPLIST.xls][SHOPLIST_xls]__3"/>
      <sheetName val="[SHOPLIST.xls][SHOPLIST_xls]__4"/>
      <sheetName val="[SHOPLIST.xls][SHOPLIST_xls]7_9"/>
      <sheetName val="[SHOPLIST.xls][SHOPLIST_xls]__5"/>
      <sheetName val="[SHOPLIST.xls][SHOPLIST_xls]__6"/>
      <sheetName val="[SHOPLIST.xls][SHOPLIST_xls]__7"/>
      <sheetName val="[SHOPLIST.xls][SHOPLIST_xls]__8"/>
      <sheetName val="[SHOPLIST.xls][SHOPLIST_xls]_10"/>
      <sheetName val="[SHOPLIST.xls][SHOPLIST_xls]_11"/>
      <sheetName val="[SHOPLIST.xls][SHOPLIST_xls]_12"/>
      <sheetName val="[SHOPLIST.xls][SHOPLIST_xls]__9"/>
      <sheetName val="[SHOPLIST.xls][SHOPLIST_xls]_13"/>
      <sheetName val="[SHOPLIST.xls][SHOPLIST_xls]_14"/>
      <sheetName val="[SHOPLIST.xls][SHOPLIST_xls]_15"/>
      <sheetName val="[SHOPLIST.xls][SHOPLIST_xls]_16"/>
      <sheetName val="[SHOPLIST.xls][SHOPLIST_xls]_17"/>
      <sheetName val="[SHOPLIST.xls][SHOPLIST_xls]_18"/>
      <sheetName val="[SHOPLIST.xls][SHOPLIST_xls]_19"/>
      <sheetName val="[SHOPLIST.xls][SHOPLIST_xls]_20"/>
      <sheetName val="[SHOPLIST.xls][SHOPLIST_xls]_21"/>
      <sheetName val="[SHOPLIST.xls][SHOPLIST_xls]_22"/>
      <sheetName val="[SHOPLIST.xls][SHOPLIST_xls]_23"/>
      <sheetName val="[SHOPLIST.xls][SHOPLIST_xls]_24"/>
      <sheetName val="[SHOPLIST.xls][SHOPLIST_xls]_25"/>
      <sheetName val="[SHOPLIST.xls][SHOPLIST_xls]_26"/>
      <sheetName val="[SHOPLIST.xls][SHOPLIST_xls]_27"/>
      <sheetName val="[SHOPLIST.xls][SHOPLIST_xls]_28"/>
      <sheetName val="[SHOPLIST.xls][SHOPLIST.xls]_10"/>
      <sheetName val="[SHOPLIST.xls][SHOPLIST.xls]_11"/>
      <sheetName val="[SHOPLIST.xls][SHOPLIST.xls]_12"/>
      <sheetName val="[SHOPLIST.xls][SHOPLIST_xls]_29"/>
      <sheetName val="[SHOPLIST.xls][SHOPLIST_xls]_30"/>
      <sheetName val="[SHOPLIST.xls][SHOPLIST_xls]_31"/>
      <sheetName val="[SHOPLIST.xls][SHOPLIST_xls]_32"/>
      <sheetName val="[SHOPLIST.xls][SHOPLIST_xls]_33"/>
      <sheetName val="[SHOPLIST.xls][SHOPLIST_xls]_34"/>
      <sheetName val="[SHOPLIST.xls][SHOPLIST_xls]_35"/>
      <sheetName val="[SHOPLIST.xls][SHOPLIST_xls]_36"/>
      <sheetName val="[SHOPLIST.xls][SHOPLIST_xls]_37"/>
      <sheetName val="[SHOPLIST.xls][SHOPLIST_xls]_38"/>
      <sheetName val="[SHOPLIST.xls][SHOPLIST_xls]_39"/>
      <sheetName val="[SHOPLIST.xls][SHOPLIST_xls]_40"/>
      <sheetName val="[SHOPLIST.xls][SHOPLIST_xls]_41"/>
      <sheetName val="[SHOPLIST.xls][SHOPLIST_xls]_42"/>
      <sheetName val="[SHOPLIST.xls][SHOPLIST_xls]_43"/>
      <sheetName val="[SHOPLIST.xls][SHOPLIST_xls]_44"/>
      <sheetName val="[SHOPLIST.xls][SHOPLIST_xls]_45"/>
      <sheetName val="[SHOPLIST.xls][SHOPLIST_xls]_46"/>
      <sheetName val="[SHOPLIST.xls][SHOPLIST_xls]_47"/>
      <sheetName val="[SHOPLIST.xls][SHOPLIST_xls]_48"/>
      <sheetName val="[SHOPLIST.xls][SHOPLIST_xls]_49"/>
      <sheetName val="[SHOPLIST.xls][SHOPLIST_xls]_50"/>
      <sheetName val="[SHOPLIST.xls][SHOPLIST_xls]_51"/>
      <sheetName val="[SHOPLIST.xls][SHOPLIST_xls]_52"/>
      <sheetName val="[SHOPLIST.xls][SHOPLIST_xls]_53"/>
      <sheetName val="[SHOPLIST.xls][SHOPLIST_xls]_54"/>
      <sheetName val="[SHOPLIST.xls][SHOPLIST_xls]_55"/>
      <sheetName val="[SHOPLIST.xls][SHOPLIST_xls]_56"/>
      <sheetName val="[SHOPLIST.xls][SHOPLIST_xls]_57"/>
      <sheetName val="[SHOPLIST.xls][SHOPLIST_xls]_58"/>
      <sheetName val="[SHOPLIST.xls][SHOPLIST_xls]_59"/>
      <sheetName val="[SHOPLIST.xls][SHOPLIST_xls]_60"/>
      <sheetName val="[SHOPLIST.xls][SHOPLIST_xls]_61"/>
      <sheetName val="[SHOPLIST.xls][SHOPLIST_xls]_62"/>
      <sheetName val="[SHOPLIST.xls][SHOPLIST_xls]_63"/>
      <sheetName val="[SHOPLIST.xls][SHOPLIST_xls]_64"/>
      <sheetName val="[SHOPLIST.xls][SHOPLIST_xls]_65"/>
      <sheetName val="[SHOPLIST.xls][SHOPLIST_xls]_66"/>
      <sheetName val="[SHOPLIST.xls][SHOPLIST_xls]_67"/>
      <sheetName val="[SHOPLIST.xls][SHOPLIST_xls]_68"/>
      <sheetName val="[SHOPLIST.xls][SHOPLIST_xls]_69"/>
      <sheetName val="[SHOPLIST.xls][SHOPLIST_xls]_70"/>
      <sheetName val="[SHOPLIST.xls][SHOPLIST_xls]_71"/>
      <sheetName val="[SHOPLIST.xls][SHOPLIST_xls]_72"/>
      <sheetName val="[SHOPLIST.xls][SHOPLIST_xls]_73"/>
      <sheetName val="[SHOPLIST.xls][SHOPLIST_xls]_74"/>
      <sheetName val="[SHOPLIST.xls][SHOPLIST_xls]_75"/>
      <sheetName val="[SHOPLIST.xls][SHOPLIST_xls]_76"/>
      <sheetName val="[SHOPLIST.xls][SHOPLIST_xls]_77"/>
      <sheetName val="[SHOPLIST.xls][SHOPLIST_xls]_78"/>
      <sheetName val="[SHOPLIST.xls][SHOPLIST_xls]_79"/>
      <sheetName val="[SHOPLIST.xls][SHOPLIST_xls]_80"/>
      <sheetName val="[SHOPLIST.xls][SHOPLIST_xls]_81"/>
      <sheetName val="[SHOPLIST.xls][SHOPLIST_xls]_82"/>
      <sheetName val="[SHOPLIST.xls][SHOPLIST.xls]_13"/>
      <sheetName val="[SHOPLIST.xls][SHOPLIST_xls]_83"/>
      <sheetName val="[SHOPLIST.xls][SHOPLIST_xls]_84"/>
      <sheetName val="[SHOPLIST.xls][SHOPLIST_xls]_85"/>
      <sheetName val="[SHOPLIST.xls][SHOPLIST_xls]_86"/>
      <sheetName val="[SHOPLIST.xls][SHOPLIST_xls]_87"/>
      <sheetName val="[SHOPLIST.xls][SHOPLIST_xls]_88"/>
      <sheetName val="[SHOPLIST.xls][SHOPLIST_xls]_89"/>
      <sheetName val="[SHOPLIST.xls][SHOPLIST_xls]_90"/>
      <sheetName val="[SHOPLIST.xls][SHOPLIST_xls]_91"/>
      <sheetName val="[SHOPLIST.xls][SHOPLIST_xls]_92"/>
      <sheetName val="[SHOPLIST.xls][SHOPLIST_xls]_93"/>
      <sheetName val="[SHOPLIST.xls][SHOPLIST_xls]_94"/>
      <sheetName val="[SHOPLIST.xls][SHOPLIST_xls]_95"/>
      <sheetName val="[SHOPLIST.xls][SHOPLIST_xls]_96"/>
      <sheetName val="[SHOPLIST.xls][SHOPLIST_xls]_97"/>
      <sheetName val="[SHOPLIST.xls][SHOPLIST_xls]_98"/>
      <sheetName val="[SHOPLIST.xls][SHOPLIST_xls]_99"/>
      <sheetName val="[SHOPLIST.xls]_SHOPLIST_xls_100"/>
      <sheetName val="[SHOPLIST.xls][SHOPLIST.xls]_14"/>
      <sheetName val="[SHOPLIST.xls][SHOPLIST.xls]_15"/>
      <sheetName val="[SHOPLIST.xls][SHOPLIST.xls]7_7"/>
      <sheetName val="[SHOPLIST.xls][SHOPLIST.xls]_16"/>
      <sheetName val="[SHOPLIST.xls][SHOPLIST.xls]_17"/>
      <sheetName val="[SHOPLIST.xls][SHOPLIST.xls]7_8"/>
      <sheetName val="[SHOPLIST.xls]/VWVU))"/>
      <sheetName val="[SHOPLIST.xls]70_x005f_x005f_x005f_x0000__2"/>
      <sheetName val="[SHOPLIST.xls]_SHOPLIST_xls_101"/>
      <sheetName val="[SHOPLIST.xls]_SHOPLIST_xls_102"/>
      <sheetName val="[SHOPLIST.xls]_SHOPLIST_xls_103"/>
      <sheetName val="Gene��_x0008_i_x0000__x0000__x0014__x0000_0."/>
      <sheetName val="70_x0000_,/0_x0000_s�_x0008_i_x0000_��_x0003_��_x0008_i_x0000_"/>
      <sheetName val="Top_sh_x0000__x0000__x0001_Ԁ"/>
      <sheetName val="Weekly"/>
      <sheetName val="S-Curve Update"/>
      <sheetName val="70,/0s«iÆøí¬i6"/>
      <sheetName val="/VW1"/>
      <sheetName val="70,/0s«iÆøí¬i7"/>
      <sheetName val="/VW2"/>
      <sheetName val="/VWVU))tÏØ0__21"/>
      <sheetName val="/VWVU))tÏØ0__31"/>
      <sheetName val="70,/0s«_iÆø_í¬_i1"/>
      <sheetName val="70?,/0?s«i?Æøí¬i1"/>
      <sheetName val="/VWVU))tÏØ0__22"/>
      <sheetName val="/VWVU))tÏØ0__32"/>
      <sheetName val="70,/0s«_iÆø_í¬_i2"/>
      <sheetName val="70?,/0?s«i?Æøí¬i2"/>
      <sheetName val="704"/>
      <sheetName val="[S1"/>
      <sheetName val="705"/>
      <sheetName val="706"/>
      <sheetName val="[S2"/>
      <sheetName val="[SHOPLIST_xls]710"/>
      <sheetName val="70,/0s«iÆøí¬i8"/>
      <sheetName val="/VW3"/>
      <sheetName val="[SHOPLIST_xls]711"/>
      <sheetName val="[SHOPLIST_xls][S3"/>
      <sheetName val="70,3"/>
      <sheetName val="/VWVU))tÏØ0__23"/>
      <sheetName val="/VWVU))tÏØ0__33"/>
      <sheetName val="70,/0s«_iÆø_í¬_i3"/>
      <sheetName val="70?,/0?s«i?Æøí¬i3"/>
      <sheetName val="[SHOPLIST_xls]720"/>
      <sheetName val="70,/0s«iÆøí¬i13"/>
      <sheetName val="/VW8"/>
      <sheetName val="/VWVU))tÏØ0__40"/>
      <sheetName val="/VWVU))tÏØ0__41"/>
      <sheetName val="[SHOPLIST_xls]721"/>
      <sheetName val="[SHOPLIST_xls][S8"/>
      <sheetName val="708"/>
      <sheetName val="70,8"/>
      <sheetName val="/VWVU))tÏØ0__42"/>
      <sheetName val="/VWVU))tÏØ0__43"/>
      <sheetName val="/VWVU))tÏØ0__44"/>
      <sheetName val="70,/0s«_iÆø_í¬_i8"/>
      <sheetName val="70?,/0?s«i?Æøí¬i8"/>
      <sheetName val="70,/0s«iÆøí¬i10"/>
      <sheetName val="[SHOPLIST_xls]714"/>
      <sheetName val="/VW5"/>
      <sheetName val="[SHOPLIST_xls]715"/>
      <sheetName val="[SHOPLIST_xls][S5"/>
      <sheetName val="70,5"/>
      <sheetName val="/VWVU))tÏØ0__25"/>
      <sheetName val="/VWVU))tÏØ0__35"/>
      <sheetName val="70,/0s«_iÆø_í¬_i5"/>
      <sheetName val="70?,/0?s«i?Æøí¬i5"/>
      <sheetName val="70,/0s«iÆøí¬i9"/>
      <sheetName val="[SHOPLIST_xls]712"/>
      <sheetName val="/VW4"/>
      <sheetName val="[SHOPLIST_xls]713"/>
      <sheetName val="[SHOPLIST_xls][S4"/>
      <sheetName val="70,4"/>
      <sheetName val="/VWVU))tÏØ0__24"/>
      <sheetName val="/VWVU))tÏØ0__34"/>
      <sheetName val="70,/0s«_iÆø_í¬_i4"/>
      <sheetName val="70?,/0?s«i?Æøí¬i4"/>
      <sheetName val="70,/0s«iÆøí¬i12"/>
      <sheetName val="[SHOPLIST_xls]718"/>
      <sheetName val="/VW7"/>
      <sheetName val="/VWVU))tÏØ0__29"/>
      <sheetName val="/VWVU))tÏØ0__30"/>
      <sheetName val="[SHOPLIST_xls]719"/>
      <sheetName val="[SHOPLIST_xls][S7"/>
      <sheetName val="707"/>
      <sheetName val="70,7"/>
      <sheetName val="/VWVU))tÏØ0__37"/>
      <sheetName val="/VWVU))tÏØ0__38"/>
      <sheetName val="/VWVU))tÏØ0__39"/>
      <sheetName val="70,/0s«_iÆø_í¬_i7"/>
      <sheetName val="70?,/0?s«i?Æøí¬i7"/>
      <sheetName val="70,/0s«iÆøí¬i11"/>
      <sheetName val="[SHOPLIST_xls]716"/>
      <sheetName val="/VW6"/>
      <sheetName val="/VWVU))tÏØ0__26"/>
      <sheetName val="[SHOPLIST_xls]717"/>
      <sheetName val="[SHOPLIST_xls][S6"/>
      <sheetName val="70,6"/>
      <sheetName val="/VWVU))tÏØ0__27"/>
      <sheetName val="/VWVU))tÏØ0__28"/>
      <sheetName val="/VWVU))tÏØ0__36"/>
      <sheetName val="70,/0s«_iÆø_í¬_i6"/>
      <sheetName val="70?,/0?s«i?Æøí¬i6"/>
      <sheetName val="[SHOPLIST_xls]722"/>
      <sheetName val="70,/0s«iÆøí¬i14"/>
      <sheetName val="/VW9"/>
      <sheetName val="/VWVU))tÏØ0__45"/>
      <sheetName val="/VWVU))tÏØ0__46"/>
      <sheetName val="[SHOPLIST_xls]723"/>
      <sheetName val="[SHOPLIST_xls][S9"/>
      <sheetName val="709"/>
      <sheetName val="70,9"/>
      <sheetName val="/VWVU))tÏØ0__47"/>
      <sheetName val="/VWVU))tÏØ0__48"/>
      <sheetName val="/VWVU))tÏØ0__49"/>
      <sheetName val="70,/0s«_iÆø_í¬_i9"/>
      <sheetName val="70?,/0?s«i?Æøí¬i9"/>
      <sheetName val="[SHOPLIST_xls]724"/>
      <sheetName val="70,/0s«iÆøí¬i15"/>
      <sheetName val="/VW10"/>
      <sheetName val="/VWVU))tÏØ0__50"/>
      <sheetName val="/VWVU))tÏØ0__51"/>
      <sheetName val="[SHOPLIST_xls]725"/>
      <sheetName val="[SHOPLIST_xls][10"/>
      <sheetName val="7010"/>
      <sheetName val="70,10"/>
      <sheetName val="/VWVU))tÏØ0__52"/>
      <sheetName val="/VWVU))tÏØ0__53"/>
      <sheetName val="/VWVU))tÏØ0__54"/>
      <sheetName val="70,/0s«_iÆø_í¬_10"/>
      <sheetName val="70?,/0?s«i?Æøí¬10"/>
      <sheetName val="/VW"/>
      <sheetName val="WIP"/>
      <sheetName val="IO"/>
      <sheetName val="FAL intern"/>
      <sheetName val="SI 22"/>
      <sheetName val="TO List"/>
      <sheetName val="Qualifications"/>
      <sheetName val="CCTV DATA"/>
      <sheetName val="Spacing of Delineators"/>
      <sheetName val="P-Ins &amp; Bonds"/>
      <sheetName val="Surbhi"/>
      <sheetName val="BUAs and Sales Forecast"/>
      <sheetName val="Lagoons Breakdown Prices"/>
      <sheetName val="Cover HW Z2 "/>
      <sheetName val="TOTAL WORK"/>
      <sheetName val="part 3"/>
      <sheetName val="pile Length for Easter fence"/>
      <sheetName val="[SHOPLIST.xls]70_x005f_x0000_,/0_x000"/>
      <sheetName val="Contractor_Application"/>
      <sheetName val="08_MEP_Summary"/>
      <sheetName val="Addnl_works"/>
      <sheetName val="B3__Material_on_Site-Detail"/>
      <sheetName val="[SHOPLIST_xls][SHOPLIST_xls]/V1"/>
      <sheetName val="[SHOPLIST_xls]70,/0s«iÆøí¬1"/>
      <sheetName val="intr_stool_brkup_x0000_"/>
      <sheetName val="SoW Assess Blank Form"/>
      <sheetName val="VO-Sum"/>
      <sheetName val="VO-Log"/>
      <sheetName val="VO Breakdown"/>
      <sheetName val="Measurement Sheet"/>
      <sheetName val="Schedule of Drawings"/>
      <sheetName val="SI"/>
      <sheetName val="SI Schedule"/>
      <sheetName val="ContraCharge"/>
      <sheetName val="ContraCharge Schedule"/>
      <sheetName val="Item List OLD"/>
      <sheetName val="KEYFIGURES"/>
      <sheetName val="Electrical_database"/>
      <sheetName val="National"/>
      <sheetName val="Div Summary"/>
      <sheetName val="ConferenceCentre_옰ʒ䄂ʒ鵠ʐ䄂ʒ閐̐脭め_x0005_"/>
      <sheetName val="GFA_HQ_Building32"/>
      <sheetName val="GFA_Conference31"/>
      <sheetName val="BQ_External31"/>
      <sheetName val="Projet,_methodes_&amp;_couts29"/>
      <sheetName val="Risques_majeurs_&amp;_Frais_Ind_29"/>
      <sheetName val="Penthouse_Apartment30"/>
      <sheetName val="LABOUR_HISTOGRAM31"/>
      <sheetName val="StattCo_yCharges30"/>
      <sheetName val="Chiet_tinh_dz2230"/>
      <sheetName val="Chiet_tinh_dz3530"/>
      <sheetName val="Raw_Data30"/>
      <sheetName val="CT_Thang_Mo30"/>
      <sheetName val="@risk_rents_and_incentives30"/>
      <sheetName val="Car_park_lease30"/>
      <sheetName val="Net_rent_analysis30"/>
      <sheetName val="Poz-1_30"/>
      <sheetName val="Lab_Cum_Hist30"/>
      <sheetName val="Graph_Data_(DO_NOT_PRINT)30"/>
      <sheetName val="budget_summary_(2)29"/>
      <sheetName val="Budget_Analysis_Summary29"/>
      <sheetName val="Bill_No__230"/>
      <sheetName val="LEVEL_SHEET30"/>
      <sheetName val="SPT_vs_PHI30"/>
      <sheetName val="CT__PL29"/>
      <sheetName val="FOL_-_Bar30"/>
      <sheetName val="Customize_Your_Invoice30"/>
      <sheetName val="HVAC_BoQ30"/>
      <sheetName val="Tender_Summary30"/>
      <sheetName val="Insurance_Ext30"/>
      <sheetName val="Top_sheet29"/>
      <sheetName val="intr_stool_brkup29"/>
      <sheetName val="PROJECT_BRIEF27"/>
      <sheetName val="Body_Sheet29"/>
      <sheetName val="1_0_Executive_Summary29"/>
      <sheetName val="2_Div_14_27"/>
      <sheetName val="Bill_228"/>
      <sheetName val="Ap_A27"/>
      <sheetName val="Bill_127"/>
      <sheetName val="Bill_327"/>
      <sheetName val="Bill_427"/>
      <sheetName val="Bill_527"/>
      <sheetName val="Bill_627"/>
      <sheetName val="Bill_727"/>
      <sheetName val="SHOPLIST_xls26"/>
      <sheetName val="C_(3)27"/>
      <sheetName val="Invoice_Summary26"/>
      <sheetName val="beam-reinft-IIInd_floor26"/>
      <sheetName val="Dubai_golf26"/>
      <sheetName val="POWER_ASSUMPTIONS26"/>
      <sheetName val="beam-reinft-machine_rm26"/>
      <sheetName val="Civil_Boq25"/>
      <sheetName val="WITHOUT_C&amp;I_PROFIT_(3)25"/>
      <sheetName val="Activity_List25"/>
      <sheetName val="Softscape_Buildup25"/>
      <sheetName val="Mat'l_Rate25"/>
      <sheetName val="HIRED_LABOUR_CODE23"/>
      <sheetName val="PA-_Consutant_23"/>
      <sheetName val="foot-slab_reinft23"/>
      <sheetName val="DETAILED__BOQ23"/>
      <sheetName val="M-Book_for_Conc23"/>
      <sheetName val="M-Book_for_FW23"/>
      <sheetName val="BILL_COV23"/>
      <sheetName val="Ra__stair23"/>
      <sheetName val="VALVE_CHAMBERS22"/>
      <sheetName val="Fire_Hydrants22"/>
      <sheetName val="B_GATE_VALVE22"/>
      <sheetName val="Sub_G1_Fire22"/>
      <sheetName val="Sub_G12_Fire22"/>
      <sheetName val="Day_work22"/>
      <sheetName val="Materials_Cost(PCC)22"/>
      <sheetName val="India_F&amp;S_Template22"/>
      <sheetName val="IO_LIST22"/>
      <sheetName val="Material_22"/>
      <sheetName val="Quote_Sheet22"/>
      <sheetName val="Eq__Mobilization21"/>
      <sheetName val="Working_for_RCC21"/>
      <sheetName val="B185-B-9_121"/>
      <sheetName val="B185-B-9_221"/>
      <sheetName val="BOQ_Direct_selling_cost22"/>
      <sheetName val="CHART_OF_ACCOUNTS21"/>
      <sheetName val="E-Bill_No_6_A-O21"/>
      <sheetName val="B09_121"/>
      <sheetName val="bill_nb2-Plumbing_&amp;_Drainag20"/>
      <sheetName val="Pl_&amp;_Dr_B20"/>
      <sheetName val="Pl_&amp;_Dr_G20"/>
      <sheetName val="Pl_&amp;_Dr_M20"/>
      <sheetName val="Pl_&amp;_Dr_120"/>
      <sheetName val="Pl_&amp;_Dr_220"/>
      <sheetName val="Pl_&amp;_Dr_320"/>
      <sheetName val="Pl_&amp;_Dr_420"/>
      <sheetName val="Pl_&amp;_Dr_520"/>
      <sheetName val="Pl_&amp;_Dr_620"/>
      <sheetName val="Pl_&amp;_Dr_720"/>
      <sheetName val="Pl_&amp;_Dr_820"/>
      <sheetName val="Pl_&amp;_Dr_R20"/>
      <sheetName val="FF_B20"/>
      <sheetName val="FF_G20"/>
      <sheetName val="FF_M20"/>
      <sheetName val="FF_120"/>
      <sheetName val="FF_2_20"/>
      <sheetName val="FF_320"/>
      <sheetName val="FF_420"/>
      <sheetName val="FF_520"/>
      <sheetName val="FF_6_20"/>
      <sheetName val="FF_720"/>
      <sheetName val="FF_820"/>
      <sheetName val="FF_R20"/>
      <sheetName val="bill_nb3-FF20"/>
      <sheetName val="HVAC_B20"/>
      <sheetName val="HVAC_G20"/>
      <sheetName val="HVAC_M20"/>
      <sheetName val="HVAC_120"/>
      <sheetName val="HVAC_220"/>
      <sheetName val="HVAC_320"/>
      <sheetName val="HVAC_420"/>
      <sheetName val="HVAC_520"/>
      <sheetName val="HVAC_620"/>
      <sheetName val="HVAC_720"/>
      <sheetName val="HVAC_820"/>
      <sheetName val="HVAC_R20"/>
      <sheetName val="bill_nb4-HVAC20"/>
      <sheetName val="SC_B20"/>
      <sheetName val="SC_G20"/>
      <sheetName val="SC_M20"/>
      <sheetName val="SC_120"/>
      <sheetName val="SC_220"/>
      <sheetName val="SC_320"/>
      <sheetName val="SC_420"/>
      <sheetName val="SC_520"/>
      <sheetName val="SC_620"/>
      <sheetName val="SC_720"/>
      <sheetName val="SC_820"/>
      <sheetName val="SC_R20"/>
      <sheetName val="AV_B20"/>
      <sheetName val="AV_G20"/>
      <sheetName val="AV_M20"/>
      <sheetName val="AV_120"/>
      <sheetName val="AV_220"/>
      <sheetName val="AV_320"/>
      <sheetName val="AV_420"/>
      <sheetName val="AV_520"/>
      <sheetName val="AV_620"/>
      <sheetName val="AV_720"/>
      <sheetName val="AV_820"/>
      <sheetName val="EL_B20"/>
      <sheetName val="EL_M20"/>
      <sheetName val="EL_120"/>
      <sheetName val="EL_220"/>
      <sheetName val="EL_320"/>
      <sheetName val="EL_420"/>
      <sheetName val="EL_520"/>
      <sheetName val="EL_620"/>
      <sheetName val="EL_720"/>
      <sheetName val="EL_820"/>
      <sheetName val="EL_R20"/>
      <sheetName val="EL_TR20"/>
      <sheetName val="8-_EL20"/>
      <sheetName val="FA_B20"/>
      <sheetName val="FA_G20"/>
      <sheetName val="FA_M20"/>
      <sheetName val="FA_120"/>
      <sheetName val="FA_220"/>
      <sheetName val="FA_320"/>
      <sheetName val="FA_420"/>
      <sheetName val="FA_520"/>
      <sheetName val="FA_620"/>
      <sheetName val="FA_720"/>
      <sheetName val="FA_820"/>
      <sheetName val="FA_R20"/>
      <sheetName val="9-_FA20"/>
      <sheetName val="Div__0221"/>
      <sheetName val="Div__0321"/>
      <sheetName val="Div__0421"/>
      <sheetName val="Div__0521"/>
      <sheetName val="Div__0621"/>
      <sheetName val="Div__0721"/>
      <sheetName val="Div__0821"/>
      <sheetName val="Div__0921"/>
      <sheetName val="Div__1021"/>
      <sheetName val="Div__1121"/>
      <sheetName val="Div__1221"/>
      <sheetName val="Div_1321"/>
      <sheetName val="EXTERNAL_WORKS21"/>
      <sheetName val="PRODUCTIVITY_RATE21"/>
      <sheetName val="U_R_A_-_MASONRY21"/>
      <sheetName val="U_R_A_-_PLASTERING21"/>
      <sheetName val="U_R_A_-_TILING21"/>
      <sheetName val="U_R_A_-_GRANITE21"/>
      <sheetName val="V_C_2_-_EARTHWORK21"/>
      <sheetName val="V_C_9_-_CERAMIC21"/>
      <sheetName val="V_C_9_-_FINISHES21"/>
      <sheetName val="PMWeb_data21"/>
      <sheetName val="w't_table20"/>
      <sheetName val="2_2)Revised_Cash_Flow20"/>
      <sheetName val="Elemental_Buildup20"/>
      <sheetName val="PointNo_520"/>
      <sheetName val="SS_MH21"/>
      <sheetName val="Chiet_t20"/>
      <sheetName val="Staffing_and_Rates_IA20"/>
      <sheetName val="Index_List20"/>
      <sheetName val="Type_List20"/>
      <sheetName val="File_Types20"/>
      <sheetName val="입찰내역_발주처_양식20"/>
      <sheetName val="Material_List_20"/>
      <sheetName val="PRECAST_lightconc-II22"/>
      <sheetName val="Item-_Compact18"/>
      <sheetName val="final_abstract22"/>
      <sheetName val="E_&amp;_R18"/>
      <sheetName val="B6_2_19"/>
      <sheetName val="LIST_DO_NOT_REMOVE19"/>
      <sheetName val="Division_249"/>
      <sheetName val="Division_420"/>
      <sheetName val="Division_520"/>
      <sheetName val="Division_620"/>
      <sheetName val="Division_720"/>
      <sheetName val="Division_820"/>
      <sheetName val="Division_920"/>
      <sheetName val="Division_1020"/>
      <sheetName val="Division_1220"/>
      <sheetName val="Division_1420"/>
      <sheetName val="Division_2123"/>
      <sheetName val="Division_2221"/>
      <sheetName val="Division_2320"/>
      <sheetName val="Division_2620"/>
      <sheetName val="Division_2720"/>
      <sheetName val="Division_2820"/>
      <sheetName val="Division_3120"/>
      <sheetName val="Division_3220"/>
      <sheetName val="Division_3320"/>
      <sheetName val="Summary_of_Work18"/>
      <sheetName val="Staff_Acco_18"/>
      <sheetName val="TBAL9697_-group_wise__sdpl18"/>
      <sheetName val="Employee_List18"/>
      <sheetName val="Project_Cost_Breakdown18"/>
      <sheetName val="Рабочий_лист17"/>
      <sheetName val="Rate_summary17"/>
      <sheetName val="Annex_1_Sect_3a18"/>
      <sheetName val="Annex_1_Sect_3a_118"/>
      <sheetName val="Annex_1_Sect_3b18"/>
      <sheetName val="Annex_1_Sect_3c18"/>
      <sheetName val="HOURLY_RATES18"/>
      <sheetName val="RAB_AR&amp;STR17"/>
      <sheetName val="SITE_WORK17"/>
      <sheetName val="Back_up17"/>
      <sheetName val="PT_141-_Site_A_Landscape17"/>
      <sheetName val="INDIGINEOUS_ITEMS_17"/>
      <sheetName val="Duct_Accesories17"/>
      <sheetName val="????_???_??17"/>
      <sheetName val="d-safe_DELUXE17"/>
      <sheetName val="Common_Variables17"/>
      <sheetName val="train_cash17"/>
      <sheetName val="accom_cash17"/>
      <sheetName val="Mall_waterproofing17"/>
      <sheetName val="MSCP_waterproofing17"/>
      <sheetName val="[SHOPLIST_xls]70,/0s«iÆøí¬i17"/>
      <sheetName val="Labour_&amp;_Plant17"/>
      <sheetName val="GPL_Revenu_Update17"/>
      <sheetName val="DO_NOT_TOUCH17"/>
      <sheetName val="Work_Type17"/>
      <sheetName val="[SHOPLIST_xls][SHOPLIST_xls]729"/>
      <sheetName val="Ave_wtd_rates17"/>
      <sheetName val="Debits_as_on_12_04_0817"/>
      <sheetName val="STAFFSCHED_17"/>
      <sheetName val="TRIAL_BALANCE17"/>
      <sheetName val="Geneí¬_i16"/>
      <sheetName val="PROJECT_BRIEF(EX_NEW)17"/>
      <sheetName val="Cashflow_projection12"/>
      <sheetName val="PPA_Summary13"/>
      <sheetName val="Risk_Breakdown_Structure16"/>
      <sheetName val="AREA_OF_APPLICATION16"/>
      <sheetName val="steel_total16"/>
      <sheetName val="ELE_BOQ16"/>
      <sheetName val="Area_Breakdown_PER_LEVEL_LINK12"/>
      <sheetName val="CF_Input12"/>
      <sheetName val="DATA_INPUT12"/>
      <sheetName val="Vordruck-Nr__7_1_3_D12"/>
      <sheetName val="M&amp;A_D12"/>
      <sheetName val="M&amp;A_E12"/>
      <sheetName val="M&amp;A_G12"/>
      <sheetName val="Floor_Box_14"/>
      <sheetName val="[SHOPLIST_xls]7012"/>
      <sheetName val="[SHOPLIST_xls]70,12"/>
      <sheetName val="Base_BM-rebar12"/>
      <sheetName val="Z-_GENERAL_PRICE_SUMMARY13"/>
      <sheetName val="Equipment_Rates12"/>
      <sheetName val="[SHOPLIST_xls][SHOPLIST_xls]730"/>
      <sheetName val="E_H_-_H__W_P_12"/>
      <sheetName val="E__H__Treatment_for_pile_cap12"/>
      <sheetName val="%_prog_figs_-u5_and_total13"/>
      <sheetName val="_VWVU))tÏØ0__14"/>
      <sheetName val="Service_Type10"/>
      <sheetName val="Contract_Division10"/>
      <sheetName val="SubContract_Type10"/>
      <sheetName val="_SHOPLIST_xls_709"/>
      <sheetName val="_SHOPLIST_xls_70,_0s«iÆøí¬i9"/>
      <sheetName val="Resumo_Empreitadas13"/>
      <sheetName val="Data_Sheet12"/>
      <sheetName val="tender_allowances12"/>
      <sheetName val="_Summary_BKG_03412"/>
      <sheetName val="BILL_3R12"/>
      <sheetName val="1_2_Staff_Schedule13"/>
      <sheetName val="[SHOPLIST_xls]/VW12"/>
      <sheetName val="BLOCK-A_(MEA_SHEET)12"/>
      <sheetName val="[SHOPLIST_xls][SHOPLIST_xls][12"/>
      <sheetName val="Materials_12"/>
      <sheetName val="Attach_4-189"/>
      <sheetName val="Labour_Costs12"/>
      <sheetName val="Ewaan_Show_Kitchen_(2)9"/>
      <sheetName val="Cash_Flow_Working9"/>
      <sheetName val="MN_T_B_9"/>
      <sheetName val="Mix_Design13"/>
      <sheetName val="Form_612"/>
      <sheetName val="Risk_Register12"/>
      <sheetName val="Revised_Front_Page12"/>
      <sheetName val="Diff_Run01&amp;Run0212"/>
      <sheetName val="CCS_Summary12"/>
      <sheetName val="1_Carillion_Staff12"/>
      <sheetName val="_2_Staff_&amp;_Gen_labour12"/>
      <sheetName val="3_Offices12"/>
      <sheetName val="4_TempServ12"/>
      <sheetName val="__5_Temp_Wks12"/>
      <sheetName val="_6_Addn_Plant12"/>
      <sheetName val="_7__Transport12"/>
      <sheetName val="_8_Testing12"/>
      <sheetName val="9__Miscellaneous12"/>
      <sheetName val="10__Design12"/>
      <sheetName val="_11_Insurances12"/>
      <sheetName val="_12_Client_Req_12"/>
      <sheetName val="Risk_List12"/>
      <sheetName val="Track_of_Changes12"/>
      <sheetName val="Bill_8_Doors_&amp;_Windows12"/>
      <sheetName val="Bill_9_Finishes_12"/>
      <sheetName val="Bill_10_Specialities12"/>
      <sheetName val="Bill_1012"/>
      <sheetName val="Cost_Heading9"/>
      <sheetName val="2F_회의실견적(5_14_일대)5"/>
      <sheetName val="_HIT-&gt;HMC_견적(3900)5"/>
      <sheetName val="Appendix_B5"/>
      <sheetName val="PRICE_INFO9"/>
      <sheetName val="RC_SUMMARY9"/>
      <sheetName val="LABOUR_PRODUCTIVITY-TAV9"/>
      <sheetName val="MATERIAL_PRICES9"/>
      <sheetName val="P-100_MRF_DB_R19"/>
      <sheetName val="Site_Dev_BOQ12"/>
      <sheetName val="D_&amp;_W_sizes9"/>
      <sheetName val="SOPMA_DD9"/>
      <sheetName val="Finansal_tamamlanma_Eğrisi3"/>
      <sheetName val="BOQ_(2)3"/>
      <sheetName val="LABOUR_RATE3"/>
      <sheetName val="Material_Rate3"/>
      <sheetName val="Labor_abs-PW3"/>
      <sheetName val="Labor_abs-NMR3"/>
      <sheetName val="kppl_pl3"/>
      <sheetName val="Basic_Rates3"/>
      <sheetName val="Combined_Results_3"/>
      <sheetName val="Labour_Rate_9"/>
      <sheetName val="[SHOPLIST_xls]/VWVU))tÏØ0__67"/>
      <sheetName val="[SHOPLIST_xls]70,/0s«_iÆø_í¬_12"/>
      <sheetName val="[SHOPLIST_xls]70?,/0?s«i?Æøí¬12"/>
      <sheetName val="Data_I_(2)9"/>
      <sheetName val="rEFERENCES_9"/>
      <sheetName val="Qtys_ZamZam_(Del__before)9"/>
      <sheetName val="Qtys_Relocation_(Del_before)9"/>
      <sheetName val="_Qtys_Sub_&amp;_Tents_(Del__before9"/>
      <sheetName val="Qtys__Signages_(Del__before)9"/>
      <sheetName val="Qtys_Temporary_Passages_(Del)9"/>
      <sheetName val="_Qtys_Ser__Rooms_(Del_before)9"/>
      <sheetName val="Div_07_Thermal_&amp;_Moisture3"/>
      <sheetName val="Data_Validation3"/>
      <sheetName val="Div26_-_Elect3"/>
      <sheetName val="CHUNG_CU_CARRILON3"/>
      <sheetName val="precast_RC_element3"/>
      <sheetName val="pile_Fabrication3"/>
      <sheetName val="New_Bld3"/>
      <sheetName val="[SHOPLIST_xls]/VWVU))tÏØ0__68"/>
      <sheetName val="Dash_board12"/>
      <sheetName val="HB_CEC_schd_4_23"/>
      <sheetName val="HB_CEC_schd_4_33"/>
      <sheetName val="HB_CEC_schd_5_23"/>
      <sheetName val="HB_CEC_schd_6_23"/>
      <sheetName val="HB_CEC_schd_7_23"/>
      <sheetName val="HB_CEC_schd_9_23"/>
      <sheetName val="Doha_Farm3"/>
      <sheetName val="Dropdown_List3"/>
      <sheetName val="CIF_COST_ITEM1"/>
      <sheetName val="Rates_for_public_areas1"/>
      <sheetName val="[SHOPLIST_xls][SHOPLIST_xls]731"/>
      <sheetName val="Recon_Template1"/>
      <sheetName val="[SHOPLIST_xls]/VWVU))tÏØ0__69"/>
      <sheetName val="[SHOPLIST_xls]/VWVU))tÏØ0__70"/>
      <sheetName val="Drop_Down_Data1"/>
      <sheetName val="Rules_1"/>
      <sheetName val="Update_list1"/>
      <sheetName val="Sinh_Nam_systems1"/>
      <sheetName val="DIE_profile1"/>
      <sheetName val="Import_tax1"/>
      <sheetName val="TONG_HOP_VL-NC1"/>
      <sheetName val="TONGKE3p_1"/>
      <sheetName val="TH_VL,_NC,_DDHT_Thanhphuoc1"/>
      <sheetName val="DON_GIA1"/>
      <sheetName val="CHITIET_VL-NC1"/>
      <sheetName val="TH_kinh_phi1"/>
      <sheetName val="KLDT_DIEN1"/>
      <sheetName val="Dinh_muc_CP_KTCB_khac1"/>
      <sheetName val="quotation_1"/>
      <sheetName val="Bill_5_-_Carpark1"/>
      <sheetName val="BOQ_-_summary__31"/>
      <sheetName val="NKSC_thue1"/>
      <sheetName val="05__Data_Cash_Flow1"/>
      <sheetName val="MTO_REV_2(ARMOR)1"/>
      <sheetName val="L3-WBS_Mapping1"/>
      <sheetName val="BAFO_CCL_Submission1"/>
      <sheetName val="Core_Data1"/>
      <sheetName val="[SHOPLIST_xls]/VWVU))tÏØ0__82"/>
      <sheetName val="[SHOPLIST_xls]/VWVU))tÏØ0__92"/>
      <sheetName val="P1926-H2B_Pkg_2A&amp;2B1"/>
      <sheetName val="P1940-H2B_Pkg_1_Guestrooms1"/>
      <sheetName val="BOQ_1_921"/>
      <sheetName val="Abs_PMRL1"/>
      <sheetName val="[SHOPLIST_xls]/VWVU))tÏØ0__73"/>
      <sheetName val="[SHOPLIST_xls]/VWVU))tÏØ0__74"/>
      <sheetName val="[SHOPLIST_xls]/VWVU))tÏØ0__75"/>
      <sheetName val="Appendix-A_-GRAND_SUMMARY"/>
      <sheetName val="D9_(New_Rate)"/>
      <sheetName val="Grand_Summary_"/>
      <sheetName val="Bill_No_01_-_GI_"/>
      <sheetName val="combined_"/>
      <sheetName val="summary-Optional_"/>
      <sheetName val="B14_02_"/>
      <sheetName val="Prov_Sum_"/>
      <sheetName val="Joseph_Record"/>
      <sheetName val="Cover_Page"/>
      <sheetName val="Approved_INR_Claimed_Log_(2)"/>
      <sheetName val="INR_Data"/>
      <sheetName val="Dec_OCR"/>
      <sheetName val="OCR_(APR"/>
      <sheetName val="Survey_"/>
      <sheetName val="INR_Summary_Sheet"/>
      <sheetName val="ITR_Form_(Rev0)"/>
      <sheetName val="ITR_Form_(SS)"/>
      <sheetName val="ITR_Form_(Rev1)"/>
      <sheetName val="Method_Statements"/>
      <sheetName val="Portfolio_List"/>
      <sheetName val="Initial_Data"/>
      <sheetName val="Package_Status"/>
      <sheetName val="[SHOPLIST.xls][SHOPLIST.xls]_18"/>
      <sheetName val="[SHOPLIST.xls][SHOPLIST.xls]_19"/>
      <sheetName val="[SHOPLIST.xls][SHOPLIST.xls]_20"/>
      <sheetName val="[SHOPLIST.xls][SHOPLIST.xls]_21"/>
      <sheetName val="[SHOPLIST.xls][SHOPLIST.xls]_22"/>
      <sheetName val="[SHOPLIST.xls][SHOPLIST.xls]_23"/>
      <sheetName val="[SHOPLIST.xls][SHOPLIST.xls]_24"/>
      <sheetName val="[SHOPLIST.xls][SHOPLIST.xls]_25"/>
      <sheetName val="[SHOPLIST.xls][SHOPLIST.xls]7_9"/>
      <sheetName val="[SHOPLIST.xls][SHOPLIST.xls]_26"/>
      <sheetName val="[SHOPLIST.xls][SHOPLIST.xls]_27"/>
      <sheetName val="[SHOPLIST.xls][SHOPLIST.xls]_28"/>
      <sheetName val="[SHOPLIST.xls][SHOPLIST.xls]_29"/>
      <sheetName val="[SHOPLIST.xls]70___0_s__i_____5"/>
      <sheetName val="Gene��_x0008_i"/>
      <sheetName val="Top_sh"/>
      <sheetName val="ملخص المشاريع"/>
      <sheetName val="التكلفة"/>
      <sheetName val="الموظفين"/>
      <sheetName val="المقاولين"/>
      <sheetName val="الموردين"/>
      <sheetName val="عقود المقاولين"/>
      <sheetName val="اوامر الشراء"/>
      <sheetName val="المرجع"/>
      <sheetName val="الحركة اليومية"/>
      <sheetName val="محمد عساف"/>
      <sheetName val="كشف الايرادات والضرائب"/>
      <sheetName val="الميزانية"/>
      <sheetName val="حساب البنك"/>
      <sheetName val="كشف الرواتب"/>
      <sheetName val="SAF - عهد - سلامي ابو فخر"/>
      <sheetName val="THA - عهد - ثابت احمد"/>
      <sheetName val="AAH - عهد - انس هبو"/>
      <sheetName val="YSA - عهد - ياسر السبع"/>
      <sheetName val="MKJ - عهد - محمود قجك"/>
      <sheetName val="MSH - عهد - محمد الشامي"/>
      <sheetName val="ALW - عهد - علوان علي"/>
      <sheetName val="AHA - عهد - احمد الحاج"/>
      <sheetName val="MOR - عهد - مرجان عبدالهادي"/>
      <sheetName val="MHA - عهد - محمد حسون العلي"/>
      <sheetName val="MF - مكتب رئيسي"/>
      <sheetName val="CO - مقاولين - عقود (2)"/>
      <sheetName val="BUR - موردين - شركة البروج "/>
      <sheetName val="CAP - موردين - عاصمة الكهرباء"/>
      <sheetName val="PO - موردين - اوامر شراء"/>
      <sheetName val="CO - مقاولين - عقود"/>
      <sheetName val="ورقة2"/>
      <sheetName val="LTR-2"/>
      <sheetName val="Démol."/>
      <sheetName val="Ravalement"/>
      <sheetName val="GAE8'97"/>
      <sheetName val="Overall"/>
      <sheetName val=" SUMMARY"/>
      <sheetName val="PREAMBLES "/>
      <sheetName val="GENERAL REQUIREMENT"/>
      <sheetName val="B- SITE WORK"/>
      <sheetName val="C. CONCRETE WORKS "/>
      <sheetName val="D- MASONRY"/>
      <sheetName val="E. METAL WORK"/>
      <sheetName val="F. WOOD WORK "/>
      <sheetName val="G. THERMAL &amp;MP"/>
      <sheetName val="H_ DOORS _ WINDOWS"/>
      <sheetName val="J_ FINISHES"/>
      <sheetName val="K ACCESSO"/>
      <sheetName val="P.CONVEYING SYSTEM"/>
      <sheetName val="Q.MECHANICAL"/>
      <sheetName val="R.ELECTRICAL"/>
      <sheetName val="S External Works"/>
      <sheetName val="T Provisional Sum"/>
      <sheetName val="T. MEP Works"/>
      <sheetName val="U-DAY WORKS SCHEDULE"/>
      <sheetName val="Struct. Members"/>
      <sheetName val="d-7"/>
      <sheetName val="rate"/>
      <sheetName val="Bldg"/>
      <sheetName val="COST"/>
      <sheetName val="Sheet112"/>
      <sheetName val="Sheet116"/>
      <sheetName val="Sheet117"/>
      <sheetName val="Sheet118"/>
      <sheetName val="Sheet119"/>
      <sheetName val="Sheet120"/>
      <sheetName val="Sheet121"/>
      <sheetName val="Sheet122"/>
      <sheetName val="Sheet123"/>
      <sheetName val="Sheet124"/>
      <sheetName val="Sheet357"/>
      <sheetName val="Sheet358"/>
      <sheetName val="Sheet360"/>
      <sheetName val="Sheet362"/>
      <sheetName val="Sheet363"/>
      <sheetName val="Sheet364"/>
      <sheetName val="Sheet365"/>
      <sheetName val="BULD.3"/>
      <sheetName val="BLOCK K"/>
      <sheetName val="제출내역 (2)"/>
      <sheetName val="Landscape No.1"/>
      <sheetName val="MEP No.3"/>
      <sheetName val="예가표"/>
      <sheetName val="Income Statement"/>
      <sheetName val="Top_s灨ὔ밀ὔ턀"/>
      <sheetName val="Top_s๨ꫝ_x0000__x0000_퀀"/>
      <sheetName val="BQMPALOC"/>
      <sheetName val="COLUMNS"/>
      <sheetName val="VESSELS "/>
      <sheetName val="[SHOPLIST.xls][SHOPLIST.xls]70?"/>
      <sheetName val="8.0 Programme"/>
      <sheetName val="MI"/>
      <sheetName val="Milestone"/>
      <sheetName val="Top_s๨ꫝ"/>
      <sheetName val="GFA_HQ_Building33"/>
      <sheetName val="GFA_Conference32"/>
      <sheetName val="BQ_External32"/>
      <sheetName val="Projet,_methodes_&amp;_couts30"/>
      <sheetName val="Risques_majeurs_&amp;_Frais_Ind_30"/>
      <sheetName val="Penthouse_Apartment31"/>
      <sheetName val="LABOUR_HISTOGRAM32"/>
      <sheetName val="StattCo_yCharges31"/>
      <sheetName val="Chiet_tinh_dz2231"/>
      <sheetName val="Chiet_tinh_dz3531"/>
      <sheetName val="Raw_Data31"/>
      <sheetName val="CT_Thang_Mo31"/>
      <sheetName val="@risk_rents_and_incentives31"/>
      <sheetName val="Car_park_lease31"/>
      <sheetName val="Net_rent_analysis31"/>
      <sheetName val="Poz-1_31"/>
      <sheetName val="Lab_Cum_Hist31"/>
      <sheetName val="Graph_Data_(DO_NOT_PRINT)31"/>
      <sheetName val="budget_summary_(2)30"/>
      <sheetName val="Budget_Analysis_Summary30"/>
      <sheetName val="Bill_No__231"/>
      <sheetName val="LEVEL_SHEET31"/>
      <sheetName val="SPT_vs_PHI31"/>
      <sheetName val="CT__PL30"/>
      <sheetName val="FOL_-_Bar31"/>
      <sheetName val="Customize_Your_Invoice31"/>
      <sheetName val="HVAC_BoQ31"/>
      <sheetName val="Tender_Summary31"/>
      <sheetName val="Insurance_Ext31"/>
      <sheetName val="Top_sheet30"/>
      <sheetName val="intr_stool_brkup30"/>
      <sheetName val="PROJECT_BRIEF28"/>
      <sheetName val="Body_Sheet30"/>
      <sheetName val="1_0_Executive_Summary30"/>
      <sheetName val="2_Div_14_28"/>
      <sheetName val="Rate_analysis17"/>
      <sheetName val="Bill_229"/>
      <sheetName val="Ap_A28"/>
      <sheetName val="Bill_128"/>
      <sheetName val="Bill_328"/>
      <sheetName val="Bill_428"/>
      <sheetName val="Bill_528"/>
      <sheetName val="Bill_628"/>
      <sheetName val="Bill_728"/>
      <sheetName val="SHOPLIST_xls27"/>
      <sheetName val="C_(3)28"/>
      <sheetName val="Invoice_Summary27"/>
      <sheetName val="beam-reinft-IIInd_floor27"/>
      <sheetName val="Dubai_golf27"/>
      <sheetName val="POWER_ASSUMPTIONS27"/>
      <sheetName val="beam-reinft-machine_rm27"/>
      <sheetName val="Civil_Boq26"/>
      <sheetName val="WITHOUT_C&amp;I_PROFIT_(3)26"/>
      <sheetName val="Activity_List26"/>
      <sheetName val="Softscape_Buildup26"/>
      <sheetName val="Mat'l_Rate26"/>
      <sheetName val="HIRED_LABOUR_CODE24"/>
      <sheetName val="PA-_Consutant_24"/>
      <sheetName val="foot-slab_reinft24"/>
      <sheetName val="DETAILED__BOQ24"/>
      <sheetName val="M-Book_for_Conc24"/>
      <sheetName val="M-Book_for_FW24"/>
      <sheetName val="BILL_COV24"/>
      <sheetName val="Ra__stair24"/>
      <sheetName val="VALVE_CHAMBERS23"/>
      <sheetName val="Fire_Hydrants23"/>
      <sheetName val="B_GATE_VALVE23"/>
      <sheetName val="Sub_G1_Fire23"/>
      <sheetName val="Sub_G12_Fire23"/>
      <sheetName val="Day_work23"/>
      <sheetName val="Materials_Cost(PCC)23"/>
      <sheetName val="India_F&amp;S_Template23"/>
      <sheetName val="IO_LIST23"/>
      <sheetName val="Material_23"/>
      <sheetName val="Quote_Sheet23"/>
      <sheetName val="Eq__Mobilization22"/>
      <sheetName val="Working_for_RCC22"/>
      <sheetName val="B185-B-9_122"/>
      <sheetName val="B185-B-9_222"/>
      <sheetName val="BOQ_Direct_selling_cost23"/>
      <sheetName val="CHART_OF_ACCOUNTS22"/>
      <sheetName val="E-Bill_No_6_A-O22"/>
      <sheetName val="B09_122"/>
      <sheetName val="bill_nb2-Plumbing_&amp;_Drainag21"/>
      <sheetName val="Pl_&amp;_Dr_B21"/>
      <sheetName val="Pl_&amp;_Dr_G21"/>
      <sheetName val="Pl_&amp;_Dr_M21"/>
      <sheetName val="Pl_&amp;_Dr_121"/>
      <sheetName val="Pl_&amp;_Dr_221"/>
      <sheetName val="Pl_&amp;_Dr_321"/>
      <sheetName val="Pl_&amp;_Dr_421"/>
      <sheetName val="Pl_&amp;_Dr_521"/>
      <sheetName val="Pl_&amp;_Dr_621"/>
      <sheetName val="Pl_&amp;_Dr_721"/>
      <sheetName val="Pl_&amp;_Dr_821"/>
      <sheetName val="Pl_&amp;_Dr_R21"/>
      <sheetName val="FF_B21"/>
      <sheetName val="FF_G21"/>
      <sheetName val="FF_M21"/>
      <sheetName val="FF_121"/>
      <sheetName val="FF_2_21"/>
      <sheetName val="FF_321"/>
      <sheetName val="FF_421"/>
      <sheetName val="FF_521"/>
      <sheetName val="FF_6_21"/>
      <sheetName val="FF_721"/>
      <sheetName val="FF_821"/>
      <sheetName val="FF_R21"/>
      <sheetName val="bill_nb3-FF21"/>
      <sheetName val="HVAC_B21"/>
      <sheetName val="HVAC_G21"/>
      <sheetName val="HVAC_M21"/>
      <sheetName val="HVAC_121"/>
      <sheetName val="HVAC_221"/>
      <sheetName val="HVAC_321"/>
      <sheetName val="HVAC_421"/>
      <sheetName val="HVAC_521"/>
      <sheetName val="HVAC_621"/>
      <sheetName val="HVAC_721"/>
      <sheetName val="HVAC_821"/>
      <sheetName val="HVAC_R21"/>
      <sheetName val="bill_nb4-HVAC21"/>
      <sheetName val="SC_B21"/>
      <sheetName val="SC_G21"/>
      <sheetName val="SC_M21"/>
      <sheetName val="SC_121"/>
      <sheetName val="SC_221"/>
      <sheetName val="SC_321"/>
      <sheetName val="SC_421"/>
      <sheetName val="SC_521"/>
      <sheetName val="SC_621"/>
      <sheetName val="SC_721"/>
      <sheetName val="SC_821"/>
      <sheetName val="SC_R21"/>
      <sheetName val="AV_B21"/>
      <sheetName val="AV_G21"/>
      <sheetName val="AV_M21"/>
      <sheetName val="AV_121"/>
      <sheetName val="AV_221"/>
      <sheetName val="AV_321"/>
      <sheetName val="AV_421"/>
      <sheetName val="AV_521"/>
      <sheetName val="AV_621"/>
      <sheetName val="AV_721"/>
      <sheetName val="AV_821"/>
      <sheetName val="EL_B21"/>
      <sheetName val="EL_M21"/>
      <sheetName val="EL_121"/>
      <sheetName val="EL_221"/>
      <sheetName val="EL_321"/>
      <sheetName val="EL_421"/>
      <sheetName val="EL_521"/>
      <sheetName val="EL_621"/>
      <sheetName val="EL_721"/>
      <sheetName val="EL_821"/>
      <sheetName val="EL_R21"/>
      <sheetName val="EL_TR21"/>
      <sheetName val="8-_EL21"/>
      <sheetName val="FA_B21"/>
      <sheetName val="FA_G21"/>
      <sheetName val="FA_M21"/>
      <sheetName val="FA_121"/>
      <sheetName val="FA_221"/>
      <sheetName val="FA_321"/>
      <sheetName val="FA_421"/>
      <sheetName val="FA_521"/>
      <sheetName val="FA_621"/>
      <sheetName val="FA_721"/>
      <sheetName val="FA_821"/>
      <sheetName val="FA_R21"/>
      <sheetName val="9-_FA21"/>
      <sheetName val="Div__0222"/>
      <sheetName val="Div__0322"/>
      <sheetName val="Div__0422"/>
      <sheetName val="Div__0522"/>
      <sheetName val="Div__0622"/>
      <sheetName val="Div__0722"/>
      <sheetName val="Div__0822"/>
      <sheetName val="Div__0922"/>
      <sheetName val="Div__1022"/>
      <sheetName val="Div__1122"/>
      <sheetName val="Div__1222"/>
      <sheetName val="Div_1322"/>
      <sheetName val="EXTERNAL_WORKS22"/>
      <sheetName val="PRODUCTIVITY_RATE22"/>
      <sheetName val="U_R_A_-_MASONRY22"/>
      <sheetName val="U_R_A_-_PLASTERING22"/>
      <sheetName val="U_R_A_-_TILING22"/>
      <sheetName val="U_R_A_-_GRANITE22"/>
      <sheetName val="V_C_2_-_EARTHWORK22"/>
      <sheetName val="V_C_9_-_CERAMIC22"/>
      <sheetName val="V_C_9_-_FINISHES22"/>
      <sheetName val="PMWeb_data22"/>
      <sheetName val="w't_table21"/>
      <sheetName val="2_2)Revised_Cash_Flow21"/>
      <sheetName val="Elemental_Buildup21"/>
      <sheetName val="PointNo_521"/>
      <sheetName val="SS_MH22"/>
      <sheetName val="Chiet_t21"/>
      <sheetName val="Staffing_and_Rates_IA21"/>
      <sheetName val="Index_List21"/>
      <sheetName val="Type_List21"/>
      <sheetName val="File_Types21"/>
      <sheetName val="입찰내역_발주처_양식21"/>
      <sheetName val="Material_List_21"/>
      <sheetName val="PRECAST_lightconc-II23"/>
      <sheetName val="Item-_Compact19"/>
      <sheetName val="final_abstract23"/>
      <sheetName val="E_&amp;_R19"/>
      <sheetName val="B6_2_20"/>
      <sheetName val="LIST_DO_NOT_REMOVE20"/>
      <sheetName val="Division_250"/>
      <sheetName val="Division_421"/>
      <sheetName val="Division_521"/>
      <sheetName val="Division_621"/>
      <sheetName val="Division_721"/>
      <sheetName val="Division_821"/>
      <sheetName val="Division_921"/>
      <sheetName val="Division_1021"/>
      <sheetName val="Division_1221"/>
      <sheetName val="Division_1421"/>
      <sheetName val="Division_2124"/>
      <sheetName val="Division_2222"/>
      <sheetName val="Division_2321"/>
      <sheetName val="Division_2621"/>
      <sheetName val="Division_2721"/>
      <sheetName val="Division_2821"/>
      <sheetName val="Division_3121"/>
      <sheetName val="Division_3221"/>
      <sheetName val="Division_3321"/>
      <sheetName val="Summary_of_Work19"/>
      <sheetName val="Staff_Acco_19"/>
      <sheetName val="TBAL9697_-group_wise__sdpl19"/>
      <sheetName val="Employee_List19"/>
      <sheetName val="Project_Cost_Breakdown19"/>
      <sheetName val="Рабочий_лист18"/>
      <sheetName val="Rate_summary18"/>
      <sheetName val="Annex_1_Sect_3a19"/>
      <sheetName val="Annex_1_Sect_3a_119"/>
      <sheetName val="Annex_1_Sect_3b19"/>
      <sheetName val="Annex_1_Sect_3c19"/>
      <sheetName val="HOURLY_RATES19"/>
      <sheetName val="RAB_AR&amp;STR18"/>
      <sheetName val="SITE_WORK18"/>
      <sheetName val="Back_up18"/>
      <sheetName val="PT_141-_Site_A_Landscape18"/>
      <sheetName val="INDIGINEOUS_ITEMS_18"/>
      <sheetName val="Duct_Accesories18"/>
      <sheetName val="????_???_??18"/>
      <sheetName val="d-safe_DELUXE18"/>
      <sheetName val="Common_Variables18"/>
      <sheetName val="train_cash18"/>
      <sheetName val="accom_cash18"/>
      <sheetName val="Mall_waterproofing18"/>
      <sheetName val="MSCP_waterproofing18"/>
      <sheetName val="[SHOPLIST_xls]70,/0s«iÆøí¬i18"/>
      <sheetName val="Labour_&amp;_Plant18"/>
      <sheetName val="GPL_Revenu_Update18"/>
      <sheetName val="DO_NOT_TOUCH18"/>
      <sheetName val="Work_Type18"/>
      <sheetName val="[SHOPLIST_xls][SHOPLIST_xls]732"/>
      <sheetName val="Ave_wtd_rates18"/>
      <sheetName val="Debits_as_on_12_04_0818"/>
      <sheetName val="STAFFSCHED_18"/>
      <sheetName val="TRIAL_BALANCE18"/>
      <sheetName val="Geneí¬_i17"/>
      <sheetName val="PROJECT_BRIEF(EX_NEW)18"/>
      <sheetName val="Cashflow_projection13"/>
      <sheetName val="PPA_Summary14"/>
      <sheetName val="Risk_Breakdown_Structure17"/>
      <sheetName val="AREA_OF_APPLICATION17"/>
      <sheetName val="steel_total17"/>
      <sheetName val="ELE_BOQ17"/>
      <sheetName val="Area_Breakdown_PER_LEVEL_LINK13"/>
      <sheetName val="CF_Input13"/>
      <sheetName val="DATA_INPUT13"/>
      <sheetName val="Vordruck-Nr__7_1_3_D13"/>
      <sheetName val="M&amp;A_D13"/>
      <sheetName val="M&amp;A_E13"/>
      <sheetName val="M&amp;A_G13"/>
      <sheetName val="Floor_Box_15"/>
      <sheetName val="[SHOPLIST_xls]7013"/>
      <sheetName val="[SHOPLIST_xls]70,13"/>
      <sheetName val="Base_BM-rebar13"/>
      <sheetName val="Z-_GENERAL_PRICE_SUMMARY14"/>
      <sheetName val="Equipment_Rates13"/>
      <sheetName val="[SHOPLIST_xls][SHOPLIST_xls]733"/>
      <sheetName val="E_H_-_H__W_P_13"/>
      <sheetName val="E__H__Treatment_for_pile_cap13"/>
      <sheetName val="%_prog_figs_-u5_and_total14"/>
      <sheetName val="_VWVU))tÏØ0__15"/>
      <sheetName val="Service_Type11"/>
      <sheetName val="Contract_Division11"/>
      <sheetName val="SubContract_Type11"/>
      <sheetName val="_SHOPLIST_xls_7010"/>
      <sheetName val="_SHOPLIST_xls_70,_0s«iÆøí¬i10"/>
      <sheetName val="Resumo_Empreitadas14"/>
      <sheetName val="Data_Sheet13"/>
      <sheetName val="tender_allowances13"/>
      <sheetName val="_Summary_BKG_03413"/>
      <sheetName val="BILL_3R13"/>
      <sheetName val="1_2_Staff_Schedule14"/>
      <sheetName val="[SHOPLIST_xls]/VW13"/>
      <sheetName val="[SHOPLIST_xls]/VWVU))tÏØ0__76"/>
      <sheetName val="[SHOPLIST_xls]/VWVU))tÏØ0__77"/>
      <sheetName val="BLOCK-A_(MEA_SHEET)13"/>
      <sheetName val="[SHOPLIST_xls][SHOPLIST_xls][13"/>
      <sheetName val="Materials_13"/>
      <sheetName val="Attach_4-1810"/>
      <sheetName val="Labour_Costs13"/>
      <sheetName val="Ewaan_Show_Kitchen_(2)10"/>
      <sheetName val="Cash_Flow_Working10"/>
      <sheetName val="MN_T_B_10"/>
      <sheetName val="Mix_Design14"/>
      <sheetName val="Form_613"/>
      <sheetName val="Risk_Register13"/>
      <sheetName val="Revised_Front_Page13"/>
      <sheetName val="Diff_Run01&amp;Run0213"/>
      <sheetName val="CCS_Summary13"/>
      <sheetName val="1_Carillion_Staff13"/>
      <sheetName val="_2_Staff_&amp;_Gen_labour13"/>
      <sheetName val="3_Offices13"/>
      <sheetName val="4_TempServ13"/>
      <sheetName val="__5_Temp_Wks13"/>
      <sheetName val="_6_Addn_Plant13"/>
      <sheetName val="_7__Transport13"/>
      <sheetName val="_8_Testing13"/>
      <sheetName val="9__Miscellaneous13"/>
      <sheetName val="10__Design13"/>
      <sheetName val="_11_Insurances13"/>
      <sheetName val="_12_Client_Req_13"/>
      <sheetName val="Risk_List13"/>
      <sheetName val="Track_of_Changes13"/>
      <sheetName val="Bill_8_Doors_&amp;_Windows13"/>
      <sheetName val="Bill_9_Finishes_13"/>
      <sheetName val="Bill_10_Specialities13"/>
      <sheetName val="Bill_1013"/>
      <sheetName val="Cost_Heading10"/>
      <sheetName val="2F_회의실견적(5_14_일대)6"/>
      <sheetName val="_HIT-&gt;HMC_견적(3900)6"/>
      <sheetName val="Appendix_B6"/>
      <sheetName val="PRICE_INFO10"/>
      <sheetName val="RC_SUMMARY10"/>
      <sheetName val="LABOUR_PRODUCTIVITY-TAV10"/>
      <sheetName val="MATERIAL_PRICES10"/>
      <sheetName val="P-100_MRF_DB_R110"/>
      <sheetName val="Site_Dev_BOQ13"/>
      <sheetName val="[SHOPLIST_xls]/VWVU))tÏØ0__78"/>
      <sheetName val="[SHOPLIST_xls]/VWVU))tÏØ0__79"/>
      <sheetName val="D_&amp;_W_sizes10"/>
      <sheetName val="SOPMA_DD10"/>
      <sheetName val="Finansal_tamamlanma_Eğrisi4"/>
      <sheetName val="May_054"/>
      <sheetName val="April_054"/>
      <sheetName val="Aug_054"/>
      <sheetName val="July_054"/>
      <sheetName val="June_054"/>
      <sheetName val="Nov_054"/>
      <sheetName val="Oct_054"/>
      <sheetName val="Sep_054"/>
      <sheetName val="BOQ_(2)4"/>
      <sheetName val="LABOUR_RATE4"/>
      <sheetName val="Material_Rate4"/>
      <sheetName val="Labor_abs-PW4"/>
      <sheetName val="Labor_abs-NMR4"/>
      <sheetName val="kppl_pl4"/>
      <sheetName val="Basic_Rates4"/>
      <sheetName val="Combined_Results_4"/>
      <sheetName val="Labour_Rate_10"/>
      <sheetName val="[SHOPLIST_xls]/VWVU))tÏØ0__80"/>
      <sheetName val="[SHOPLIST_xls]70,/0s«_iÆø_í¬_13"/>
      <sheetName val="[SHOPLIST_xls]70?,/0?s«i?Æøí¬13"/>
      <sheetName val="Data_I_(2)10"/>
      <sheetName val="rEFERENCES_10"/>
      <sheetName val="1_-_Main_Building3"/>
      <sheetName val="1_-_Summary3"/>
      <sheetName val="2_-_Landscaping_Works3"/>
      <sheetName val="2_-_Summary3"/>
      <sheetName val="4_-_Bldg_Infra3"/>
      <sheetName val="4_-_Summary3"/>
      <sheetName val="Qtys_ZamZam_(Del__before)10"/>
      <sheetName val="Qtys_Relocation_(Del_before)10"/>
      <sheetName val="_Qtys_Sub_&amp;_Tents_(Del__befor10"/>
      <sheetName val="Qtys__Signages_(Del__before)10"/>
      <sheetName val="Qtys_Temporary_Passages_(Del)10"/>
      <sheetName val="_Qtys_Ser__Rooms_(Del_before)10"/>
      <sheetName val="Asset_Allocation_(CR)3"/>
      <sheetName val="Project_Benchmarking3"/>
      <sheetName val="Dashboard_(1)3"/>
      <sheetName val="VO_Agreed_to_Unifier_Sum3"/>
      <sheetName val="VO_Not_yet_Agreed_to_Unifier3"/>
      <sheetName val="VO_Anticipated_to_Unifier3"/>
      <sheetName val="EW_to_Unifier3"/>
      <sheetName val="Prov_Sums3"/>
      <sheetName val="Other_Amounts3"/>
      <sheetName val="Div_07_Thermal_&amp;_Moisture4"/>
      <sheetName val="Data_Validation4"/>
      <sheetName val="Div26_-_Elect4"/>
      <sheetName val="CHUNG_CU_CARRILON4"/>
      <sheetName val="precast_RC_element4"/>
      <sheetName val="pile_Fabrication4"/>
      <sheetName val="New_Bld4"/>
      <sheetName val="[SHOPLIST_xls]/VWVU))tÏØ0__83"/>
      <sheetName val="New_Rates2"/>
      <sheetName val="Labour_Rates2"/>
      <sheetName val="Status_2"/>
      <sheetName val="CLIENT_BUDGET2"/>
      <sheetName val="Reco-June_20192"/>
      <sheetName val="REMINING_PROGRESS2"/>
      <sheetName val="OS&amp;E__IT2"/>
      <sheetName val="PAID_AMOUNT2"/>
      <sheetName val="IPA_212"/>
      <sheetName val="Order_by_owner2"/>
      <sheetName val="PERLIM__Sammary2"/>
      <sheetName val="RECOVER_OF_DOUBLE_PAYMENT2"/>
      <sheetName val="rathath_al_matar2"/>
      <sheetName val="INTERNAL_LINE_2"/>
      <sheetName val="MINOVA_AL_DEYAR2"/>
      <sheetName val="BLUE_RHINE2"/>
      <sheetName val="NATIONAL_PAINT2"/>
      <sheetName val="FIRE_RATED2"/>
      <sheetName val="2_Plex3"/>
      <sheetName val="Sheet1_(2)3"/>
      <sheetName val="4_Plex3"/>
      <sheetName val="6_Plex_3"/>
      <sheetName val="Detailed_Summary3"/>
      <sheetName val="Sheet1_(3)3"/>
      <sheetName val="Sheet1_(4)3"/>
      <sheetName val="Dash_board13"/>
      <sheetName val="HB_CEC_schd_4_24"/>
      <sheetName val="HB_CEC_schd_4_34"/>
      <sheetName val="HB_CEC_schd_5_24"/>
      <sheetName val="HB_CEC_schd_6_24"/>
      <sheetName val="HB_CEC_schd_7_24"/>
      <sheetName val="HB_CEC_schd_9_24"/>
      <sheetName val="Doha_Farm4"/>
      <sheetName val="Dropdown_List4"/>
      <sheetName val="CIF_COST_ITEM2"/>
      <sheetName val="Rates_for_public_areas2"/>
      <sheetName val="[SHOPLIST_xls][SHOPLIST_xls]734"/>
      <sheetName val="Estimate_for_approval2"/>
      <sheetName val="Balance_Sheet2"/>
      <sheetName val="B-3_2_EB2"/>
      <sheetName val="Trade_Summary2"/>
      <sheetName val="AOP_Summary-24"/>
      <sheetName val="B04-A_-_DIA_SUDEER2"/>
      <sheetName val="04D_-_Tanmyat2"/>
      <sheetName val="13-_B04-B_&amp;_C2"/>
      <sheetName val="_SITE_09_B04-B&amp;C-AFAQ2"/>
      <sheetName val="Tender_Docs2"/>
      <sheetName val="Miral_Emails2"/>
      <sheetName val="LOAs_(061619)2"/>
      <sheetName val="Contract_Conditions_(Tender)2"/>
      <sheetName val="Contract_Qualifications2"/>
      <sheetName val="YVPI_&amp;_GII2"/>
      <sheetName val="LOA_(live_sheet)2"/>
      <sheetName val="LOA_Log_(082419)2"/>
      <sheetName val="Key_Docs_Ref_2"/>
      <sheetName val="To_Mr__Boota_(072519)2"/>
      <sheetName val="Sec__A-PQ3"/>
      <sheetName val="Preamble_B3"/>
      <sheetName val="Sec__C-Dayworks3"/>
      <sheetName val="d5_3"/>
      <sheetName val="Sheet_Index2"/>
      <sheetName val="Status_Summary3"/>
      <sheetName val="CONSTRUCTION_COMPONENT2"/>
      <sheetName val="Recon_Template2"/>
      <sheetName val="[SHOPLIST_xls]/VWVU))tÏØ0__84"/>
      <sheetName val="[SHOPLIST_xls]/VWVU))tÏØ0__85"/>
      <sheetName val="[SHOPLIST_xls]/VWVU))tÏØ0__86"/>
      <sheetName val="Drop_Down_Data2"/>
      <sheetName val="Rules_2"/>
      <sheetName val="Update_list2"/>
      <sheetName val="Sinh_Nam_systems2"/>
      <sheetName val="DIE_profile2"/>
      <sheetName val="Import_tax2"/>
      <sheetName val="TONG_HOP_VL-NC2"/>
      <sheetName val="TONGKE3p_2"/>
      <sheetName val="TH_VL,_NC,_DDHT_Thanhphuoc2"/>
      <sheetName val="DON_GIA2"/>
      <sheetName val="CHITIET_VL-NC2"/>
      <sheetName val="TH_kinh_phi2"/>
      <sheetName val="KLDT_DIEN2"/>
      <sheetName val="Dinh_muc_CP_KTCB_khac2"/>
      <sheetName val="_SHOPLIST_xls__SHOPLIST_xls_707"/>
      <sheetName val="_SHOPLIST_xls__SHOPLIST_xls_708"/>
      <sheetName val="quotation_2"/>
      <sheetName val="Bill_5_-_Carpark2"/>
      <sheetName val="BOQ_-_summary__32"/>
      <sheetName val="NKSC_thue2"/>
      <sheetName val="05__Data_Cash_Flow2"/>
      <sheetName val="MTO_REV_2(ARMOR)2"/>
      <sheetName val="L3-WBS_Mapping2"/>
      <sheetName val="BAFO_CCL_Submission2"/>
      <sheetName val="[SHOPLIST_xls][SHOPLIST_xls]/V2"/>
      <sheetName val="Core_Data2"/>
      <sheetName val="[SHOPLIST_xls]/VWVU))tÏØ0__87"/>
      <sheetName val="[SHOPLIST_xls]/VWVU))tÏØ0__93"/>
      <sheetName val="_SHOPLIST_xls__SHOPLIST_xls_709"/>
      <sheetName val="___________3"/>
      <sheetName val="[SHOPLIST_xls][SH2"/>
      <sheetName val="[SHOPLIST_xls]70_2"/>
      <sheetName val="P1926-H2B_Pkg_2A&amp;2B2"/>
      <sheetName val="P1940-H2B_Pkg_1_Guestrooms2"/>
      <sheetName val="BOQ_1_922"/>
      <sheetName val="Abs_PMRL2"/>
      <sheetName val="B2-DV_No_021"/>
      <sheetName val="GENERAL_SUMMARY1"/>
      <sheetName val="SITE_WORKS1"/>
      <sheetName val="WOOD_WORK1"/>
      <sheetName val="THERMAL_&amp;_MOISTURE_1"/>
      <sheetName val="DOORS_&amp;_WINDOWS1"/>
      <sheetName val="Additional_Items1"/>
      <sheetName val="Master_data1"/>
      <sheetName val="[SHOPLIST_xls]/VWVU))tÏØ0__88"/>
      <sheetName val="Staff_OLD_1"/>
      <sheetName val="Comp_equip1"/>
      <sheetName val="Basic_Rate1"/>
      <sheetName val="MASTER_RATE_ANALYSIS1"/>
      <sheetName val="MAIN_SUMMARY1"/>
      <sheetName val="[SHOPLIST_xls]/VWVU))tÏØ0__89"/>
      <sheetName val="[SHOPLIST_xls]/VWVU))tÏØ0__90"/>
      <sheetName val="Appendix-A_-GRAND_SUMMARY1"/>
      <sheetName val="D9_(New_Rate)1"/>
      <sheetName val="Grand_Summary_1"/>
      <sheetName val="Bill_No_01_-_GI_1"/>
      <sheetName val="combined_1"/>
      <sheetName val="summary-Optional_1"/>
      <sheetName val="B14_02_1"/>
      <sheetName val="Prov_Sum_1"/>
      <sheetName val="Contractor_Application1"/>
      <sheetName val="08_MEP_Summary1"/>
      <sheetName val="Addnl_works1"/>
      <sheetName val="B3__Material_on_Site-Detail1"/>
      <sheetName val="Joseph_Record1"/>
      <sheetName val="Cover_Page1"/>
      <sheetName val="Approved_INR_Claimed_Log_(2)1"/>
      <sheetName val="INR_Data1"/>
      <sheetName val="Dec_OCR1"/>
      <sheetName val="OCR_(APR1"/>
      <sheetName val="Survey_1"/>
      <sheetName val="INR_Summary_Sheet1"/>
      <sheetName val="ITR_Form_(Rev0)1"/>
      <sheetName val="ITR_Form_(SS)1"/>
      <sheetName val="ITR_Form_(Rev1)1"/>
      <sheetName val="Method_Statements1"/>
      <sheetName val="P15_Cost_Implications1"/>
      <sheetName val="P15_uPVC_ducts-Rate_Summary1"/>
      <sheetName val="P13_uPVC_ducts1"/>
      <sheetName val="P13_Mass_Concrete1"/>
      <sheetName val="P13_Imported_Fill1"/>
      <sheetName val="P14_uPVC_ducts1"/>
      <sheetName val="P14_Mass_Concrete1"/>
      <sheetName val="P14_Imported_Fill1"/>
      <sheetName val="P14_Sand_bed_to_cable1"/>
      <sheetName val="P15_uPVC_ducts1"/>
      <sheetName val="_SHOPLIST_xls_70,1"/>
      <sheetName val="_SHOPLIST_xls__VW1"/>
      <sheetName val="_SHOPLIST_xls__VWVU))tÏØ0__5"/>
      <sheetName val="_SHOPLIST_xls__VWVU))tÏØ0__6"/>
      <sheetName val="_SHOPLIST_xls__SHOPLIST_xls__S1"/>
      <sheetName val="_SHOPLIST_xls__VWVU))tÏØ0__12"/>
      <sheetName val="_SHOPLIST_xls__VWVU))tÏØ0__21"/>
      <sheetName val="_SHOPLIST_xls__VWVU))tÏØ0__31"/>
      <sheetName val="_SHOPLIST_xls_70,_0s«_iÆø_í¬_i1"/>
      <sheetName val="_SHOPLIST_xls_70_,_0_s«i_Æøí¬i1"/>
      <sheetName val="_SHOPLIST_xls__VWVU))tÏØ0__41"/>
      <sheetName val="Cumulative_Rail_1"/>
      <sheetName val="TB_ALJADA1"/>
      <sheetName val="Plot_Area1"/>
      <sheetName val="Closing_entries1"/>
      <sheetName val="Executive_Summary1"/>
      <sheetName val="Sales_Tracking_Report_(STR)1"/>
      <sheetName val="Blocking_Tracking_Report_(BTR)1"/>
      <sheetName val="[SHOPLIST_xls]70,/0s«iÆøí¬2"/>
      <sheetName val="Bill_No_11"/>
      <sheetName val="Portfolio_List1"/>
      <sheetName val="Quotation_FM_administration1"/>
      <sheetName val="Quotation_Visitor_and_Sec1"/>
      <sheetName val="Service_Charge1"/>
      <sheetName val="CABLES_1"/>
      <sheetName val="Quotation_Offices_108,9,10,11)1"/>
      <sheetName val="Quotation_modification1"/>
      <sheetName val="DIV_01_General_Requirements1"/>
      <sheetName val="Bill_(1)_Main_Building1"/>
      <sheetName val="Bill_(2)_General_Site_&amp;_Parkin1"/>
      <sheetName val="wd_points1"/>
      <sheetName val="Bill_(3)_Guest_House1"/>
      <sheetName val="Bill_(4)_Family_Buildings1"/>
      <sheetName val="Bill_(5)_Villa_Buildings1"/>
      <sheetName val="Bill_(6)_Entrance_Building1"/>
      <sheetName val="Bill_(7)_Masjid1"/>
      <sheetName val="Bill_(8)_Auditorium1"/>
      <sheetName val="Bill_(9)_Site_Prep__&amp;_Roadway1"/>
      <sheetName val="Summary_Cost1"/>
      <sheetName val="lighting_points1"/>
      <sheetName val="ESTIMATE_(2)1"/>
      <sheetName val="COM_Summary1"/>
      <sheetName val="L_(4)1"/>
      <sheetName val="Initial_Data1"/>
      <sheetName val="Package_Status1"/>
      <sheetName val="_Estimate__"/>
      <sheetName val="Equip_"/>
      <sheetName val="Account_Codes"/>
      <sheetName val="WATER_DUCT_-_IC_21"/>
      <sheetName val="Asset_Desc"/>
      <sheetName val="BUAs_and_Sales_Forecast"/>
      <sheetName val="Lagoons_Breakdown_Prices"/>
      <sheetName val="Cover_HW_Z2_"/>
      <sheetName val="TOTAL_WORK"/>
      <sheetName val="part_3"/>
      <sheetName val="pile_Length_for_Easter_fence"/>
      <sheetName val="Div_10-Specialities_"/>
      <sheetName val="MALE_&amp;_FEMALE_"/>
      <sheetName val="Div_Summary"/>
      <sheetName val="Drop_down"/>
      <sheetName val="GFA_HQ_Building34"/>
      <sheetName val="GFA_Conference33"/>
      <sheetName val="BQ_External33"/>
      <sheetName val="Projet,_methodes_&amp;_couts31"/>
      <sheetName val="Risques_majeurs_&amp;_Frais_Ind_31"/>
      <sheetName val="Penthouse_Apartment32"/>
      <sheetName val="LABOUR_HISTOGRAM33"/>
      <sheetName val="StattCo_yCharges32"/>
      <sheetName val="Chiet_tinh_dz2232"/>
      <sheetName val="Chiet_tinh_dz3532"/>
      <sheetName val="Raw_Data32"/>
      <sheetName val="CT_Thang_Mo32"/>
      <sheetName val="@risk_rents_and_incentives32"/>
      <sheetName val="Car_park_lease32"/>
      <sheetName val="Net_rent_analysis32"/>
      <sheetName val="Poz-1_32"/>
      <sheetName val="Lab_Cum_Hist32"/>
      <sheetName val="Graph_Data_(DO_NOT_PRINT)32"/>
      <sheetName val="budget_summary_(2)31"/>
      <sheetName val="Budget_Analysis_Summary31"/>
      <sheetName val="Bill_No__232"/>
      <sheetName val="LEVEL_SHEET32"/>
      <sheetName val="SPT_vs_PHI32"/>
      <sheetName val="CT__PL31"/>
      <sheetName val="FOL_-_Bar32"/>
      <sheetName val="Customize_Your_Invoice32"/>
      <sheetName val="HVAC_BoQ32"/>
      <sheetName val="Tender_Summary32"/>
      <sheetName val="Insurance_Ext32"/>
      <sheetName val="Top_sheet31"/>
      <sheetName val="intr_stool_brkup31"/>
      <sheetName val="PROJECT_BRIEF29"/>
      <sheetName val="Body_Sheet31"/>
      <sheetName val="1_0_Executive_Summary31"/>
      <sheetName val="2_Div_14_29"/>
      <sheetName val="Rate_analysis18"/>
      <sheetName val="Bill_230"/>
      <sheetName val="Ap_A29"/>
      <sheetName val="Bill_129"/>
      <sheetName val="Bill_329"/>
      <sheetName val="Bill_429"/>
      <sheetName val="Bill_529"/>
      <sheetName val="Bill_629"/>
      <sheetName val="Bill_729"/>
      <sheetName val="SHOPLIST_xls28"/>
      <sheetName val="C_(3)29"/>
      <sheetName val="Invoice_Summary28"/>
      <sheetName val="beam-reinft-IIInd_floor28"/>
      <sheetName val="Dubai_golf28"/>
      <sheetName val="POWER_ASSUMPTIONS28"/>
      <sheetName val="beam-reinft-machine_rm28"/>
      <sheetName val="Civil_Boq27"/>
      <sheetName val="WITHOUT_C&amp;I_PROFIT_(3)27"/>
      <sheetName val="Activity_List27"/>
      <sheetName val="Softscape_Buildup27"/>
      <sheetName val="Mat'l_Rate27"/>
      <sheetName val="HIRED_LABOUR_CODE25"/>
      <sheetName val="PA-_Consutant_25"/>
      <sheetName val="foot-slab_reinft25"/>
      <sheetName val="DETAILED__BOQ25"/>
      <sheetName val="M-Book_for_Conc25"/>
      <sheetName val="M-Book_for_FW25"/>
      <sheetName val="BILL_COV25"/>
      <sheetName val="Ra__stair25"/>
      <sheetName val="VALVE_CHAMBERS24"/>
      <sheetName val="Fire_Hydrants24"/>
      <sheetName val="B_GATE_VALVE24"/>
      <sheetName val="Sub_G1_Fire24"/>
      <sheetName val="Sub_G12_Fire24"/>
      <sheetName val="Day_work24"/>
      <sheetName val="Materials_Cost(PCC)24"/>
      <sheetName val="India_F&amp;S_Template24"/>
      <sheetName val="IO_LIST24"/>
      <sheetName val="Material_24"/>
      <sheetName val="Quote_Sheet24"/>
      <sheetName val="Eq__Mobilization23"/>
      <sheetName val="Working_for_RCC23"/>
      <sheetName val="B185-B-9_123"/>
      <sheetName val="B185-B-9_223"/>
      <sheetName val="BOQ_Direct_selling_cost24"/>
      <sheetName val="CHART_OF_ACCOUNTS23"/>
      <sheetName val="E-Bill_No_6_A-O23"/>
      <sheetName val="B09_123"/>
      <sheetName val="bill_nb2-Plumbing_&amp;_Drainag22"/>
      <sheetName val="Pl_&amp;_Dr_B22"/>
      <sheetName val="Pl_&amp;_Dr_G22"/>
      <sheetName val="Pl_&amp;_Dr_M22"/>
      <sheetName val="Pl_&amp;_Dr_122"/>
      <sheetName val="Pl_&amp;_Dr_222"/>
      <sheetName val="Pl_&amp;_Dr_322"/>
      <sheetName val="Pl_&amp;_Dr_422"/>
      <sheetName val="Pl_&amp;_Dr_522"/>
      <sheetName val="Pl_&amp;_Dr_622"/>
      <sheetName val="Pl_&amp;_Dr_722"/>
      <sheetName val="Pl_&amp;_Dr_822"/>
      <sheetName val="Pl_&amp;_Dr_R22"/>
      <sheetName val="FF_B22"/>
      <sheetName val="FF_G22"/>
      <sheetName val="FF_M22"/>
      <sheetName val="FF_122"/>
      <sheetName val="FF_2_22"/>
      <sheetName val="FF_322"/>
      <sheetName val="FF_422"/>
      <sheetName val="FF_522"/>
      <sheetName val="FF_6_22"/>
      <sheetName val="FF_722"/>
      <sheetName val="FF_822"/>
      <sheetName val="FF_R22"/>
      <sheetName val="bill_nb3-FF22"/>
      <sheetName val="HVAC_B22"/>
      <sheetName val="HVAC_G22"/>
      <sheetName val="HVAC_M22"/>
      <sheetName val="HVAC_122"/>
      <sheetName val="HVAC_222"/>
      <sheetName val="HVAC_322"/>
      <sheetName val="HVAC_422"/>
      <sheetName val="HVAC_522"/>
      <sheetName val="HVAC_622"/>
      <sheetName val="HVAC_722"/>
      <sheetName val="HVAC_822"/>
      <sheetName val="HVAC_R22"/>
      <sheetName val="bill_nb4-HVAC22"/>
      <sheetName val="SC_B22"/>
      <sheetName val="SC_G22"/>
      <sheetName val="SC_M22"/>
      <sheetName val="SC_122"/>
      <sheetName val="SC_222"/>
      <sheetName val="SC_322"/>
      <sheetName val="SC_422"/>
      <sheetName val="SC_522"/>
      <sheetName val="SC_622"/>
      <sheetName val="SC_722"/>
      <sheetName val="SC_822"/>
      <sheetName val="SC_R22"/>
      <sheetName val="AV_B22"/>
      <sheetName val="AV_G22"/>
      <sheetName val="AV_M22"/>
      <sheetName val="AV_122"/>
      <sheetName val="AV_222"/>
      <sheetName val="AV_322"/>
      <sheetName val="AV_422"/>
      <sheetName val="AV_522"/>
      <sheetName val="AV_622"/>
      <sheetName val="AV_722"/>
      <sheetName val="AV_822"/>
      <sheetName val="EL_B22"/>
      <sheetName val="EL_M22"/>
      <sheetName val="EL_122"/>
      <sheetName val="EL_222"/>
      <sheetName val="EL_322"/>
      <sheetName val="EL_422"/>
      <sheetName val="EL_522"/>
      <sheetName val="EL_622"/>
      <sheetName val="EL_722"/>
      <sheetName val="EL_822"/>
      <sheetName val="EL_R22"/>
      <sheetName val="EL_TR22"/>
      <sheetName val="8-_EL22"/>
      <sheetName val="FA_B22"/>
      <sheetName val="FA_G22"/>
      <sheetName val="FA_M22"/>
      <sheetName val="FA_122"/>
      <sheetName val="FA_222"/>
      <sheetName val="FA_322"/>
      <sheetName val="FA_422"/>
      <sheetName val="FA_522"/>
      <sheetName val="FA_622"/>
      <sheetName val="FA_722"/>
      <sheetName val="FA_822"/>
      <sheetName val="FA_R22"/>
      <sheetName val="9-_FA22"/>
      <sheetName val="Div__0223"/>
      <sheetName val="Div__0323"/>
      <sheetName val="Div__0423"/>
      <sheetName val="Div__0523"/>
      <sheetName val="Div__0623"/>
      <sheetName val="Div__0723"/>
      <sheetName val="Div__0823"/>
      <sheetName val="Div__0923"/>
      <sheetName val="Div__1023"/>
      <sheetName val="Div__1123"/>
      <sheetName val="Div__1223"/>
      <sheetName val="Div_1323"/>
      <sheetName val="EXTERNAL_WORKS23"/>
      <sheetName val="PRODUCTIVITY_RATE23"/>
      <sheetName val="U_R_A_-_MASONRY23"/>
      <sheetName val="U_R_A_-_PLASTERING23"/>
      <sheetName val="U_R_A_-_TILING23"/>
      <sheetName val="U_R_A_-_GRANITE23"/>
      <sheetName val="V_C_2_-_EARTHWORK23"/>
      <sheetName val="V_C_9_-_CERAMIC23"/>
      <sheetName val="V_C_9_-_FINISHES23"/>
      <sheetName val="PMWeb_data23"/>
      <sheetName val="w't_table22"/>
      <sheetName val="2_2)Revised_Cash_Flow22"/>
      <sheetName val="Elemental_Buildup22"/>
      <sheetName val="PointNo_522"/>
      <sheetName val="SS_MH23"/>
      <sheetName val="Chiet_t22"/>
      <sheetName val="Staffing_and_Rates_IA22"/>
      <sheetName val="Index_List22"/>
      <sheetName val="Type_List22"/>
      <sheetName val="File_Types22"/>
      <sheetName val="입찰내역_발주처_양식22"/>
      <sheetName val="Material_List_22"/>
      <sheetName val="PRECAST_lightconc-II24"/>
      <sheetName val="Item-_Compact20"/>
      <sheetName val="final_abstract24"/>
      <sheetName val="E_&amp;_R20"/>
      <sheetName val="B6_2_21"/>
      <sheetName val="LIST_DO_NOT_REMOVE21"/>
      <sheetName val="Division_251"/>
      <sheetName val="Division_422"/>
      <sheetName val="Division_522"/>
      <sheetName val="Division_622"/>
      <sheetName val="Division_722"/>
      <sheetName val="Division_822"/>
      <sheetName val="Division_922"/>
      <sheetName val="Division_1022"/>
      <sheetName val="Division_1222"/>
      <sheetName val="Division_1422"/>
      <sheetName val="Division_2125"/>
      <sheetName val="Division_2223"/>
      <sheetName val="Division_2322"/>
      <sheetName val="Division_2622"/>
      <sheetName val="Division_2722"/>
      <sheetName val="Division_2822"/>
      <sheetName val="Division_3122"/>
      <sheetName val="Division_3222"/>
      <sheetName val="Division_3322"/>
      <sheetName val="Summary_of_Work20"/>
      <sheetName val="Staff_Acco_20"/>
      <sheetName val="TBAL9697_-group_wise__sdpl20"/>
      <sheetName val="Employee_List20"/>
      <sheetName val="Project_Cost_Breakdown20"/>
      <sheetName val="Рабочий_лист19"/>
      <sheetName val="Rate_summary19"/>
      <sheetName val="Annex_1_Sect_3a20"/>
      <sheetName val="Annex_1_Sect_3a_120"/>
      <sheetName val="Annex_1_Sect_3b20"/>
      <sheetName val="Annex_1_Sect_3c20"/>
      <sheetName val="HOURLY_RATES20"/>
      <sheetName val="RAB_AR&amp;STR19"/>
      <sheetName val="SITE_WORK19"/>
      <sheetName val="Back_up19"/>
      <sheetName val="PT_141-_Site_A_Landscape19"/>
      <sheetName val="INDIGINEOUS_ITEMS_19"/>
      <sheetName val="Duct_Accesories19"/>
      <sheetName val="????_???_??19"/>
      <sheetName val="d-safe_DELUXE19"/>
      <sheetName val="Common_Variables19"/>
      <sheetName val="train_cash19"/>
      <sheetName val="accom_cash19"/>
      <sheetName val="Mall_waterproofing19"/>
      <sheetName val="MSCP_waterproofing19"/>
      <sheetName val="[SHOPLIST_xls]70,/0s«iÆøí¬i19"/>
      <sheetName val="Labour_&amp;_Plant19"/>
      <sheetName val="GPL_Revenu_Update19"/>
      <sheetName val="DO_NOT_TOUCH19"/>
      <sheetName val="Work_Type19"/>
      <sheetName val="[SHOPLIST_xls][SHOPLIST_xls]735"/>
      <sheetName val="Ave_wtd_rates19"/>
      <sheetName val="Debits_as_on_12_04_0819"/>
      <sheetName val="STAFFSCHED_19"/>
      <sheetName val="TRIAL_BALANCE19"/>
      <sheetName val="Geneí¬_i18"/>
      <sheetName val="PROJECT_BRIEF(EX_NEW)19"/>
      <sheetName val="Cashflow_projection14"/>
      <sheetName val="PPA_Summary15"/>
      <sheetName val="Risk_Breakdown_Structure18"/>
      <sheetName val="AREA_OF_APPLICATION18"/>
      <sheetName val="steel_total18"/>
      <sheetName val="ELE_BOQ18"/>
      <sheetName val="Area_Breakdown_PER_LEVEL_LINK14"/>
      <sheetName val="CF_Input14"/>
      <sheetName val="DATA_INPUT14"/>
      <sheetName val="Vordruck-Nr__7_1_3_D14"/>
      <sheetName val="M&amp;A_D14"/>
      <sheetName val="M&amp;A_E14"/>
      <sheetName val="M&amp;A_G14"/>
      <sheetName val="Floor_Box_16"/>
      <sheetName val="[SHOPLIST_xls]7014"/>
      <sheetName val="[SHOPLIST_xls]70,14"/>
      <sheetName val="Base_BM-rebar14"/>
      <sheetName val="Z-_GENERAL_PRICE_SUMMARY15"/>
      <sheetName val="Equipment_Rates14"/>
      <sheetName val="[SHOPLIST_xls][SHOPLIST_xls]736"/>
      <sheetName val="E_H_-_H__W_P_14"/>
      <sheetName val="E__H__Treatment_for_pile_cap14"/>
      <sheetName val="%_prog_figs_-u5_and_total15"/>
      <sheetName val="_VWVU))tÏØ0__16"/>
      <sheetName val="Service_Type12"/>
      <sheetName val="Contract_Division12"/>
      <sheetName val="SubContract_Type12"/>
      <sheetName val="_SHOPLIST_xls_7011"/>
      <sheetName val="_SHOPLIST_xls_70,_0s«iÆøí¬i11"/>
      <sheetName val="Resumo_Empreitadas15"/>
      <sheetName val="Data_Sheet14"/>
      <sheetName val="tender_allowances14"/>
      <sheetName val="_Summary_BKG_03414"/>
      <sheetName val="BILL_3R14"/>
      <sheetName val="1_2_Staff_Schedule15"/>
      <sheetName val="[SHOPLIST_xls]/VW14"/>
      <sheetName val="[SHOPLIST_xls]/VWVU))tÏØ0__94"/>
      <sheetName val="[SHOPLIST_xls]/VWVU))tÏØ0__95"/>
      <sheetName val="BLOCK-A_(MEA_SHEET)14"/>
      <sheetName val="[SHOPLIST_xls][SHOPLIST_xls][14"/>
      <sheetName val="Materials_14"/>
      <sheetName val="Attach_4-1811"/>
      <sheetName val="Labour_Costs14"/>
      <sheetName val="Ewaan_Show_Kitchen_(2)11"/>
      <sheetName val="Cash_Flow_Working11"/>
      <sheetName val="MN_T_B_11"/>
      <sheetName val="Mix_Design15"/>
      <sheetName val="Form_614"/>
      <sheetName val="Risk_Register14"/>
      <sheetName val="Revised_Front_Page14"/>
      <sheetName val="Diff_Run01&amp;Run0214"/>
      <sheetName val="CCS_Summary14"/>
      <sheetName val="1_Carillion_Staff14"/>
      <sheetName val="_2_Staff_&amp;_Gen_labour14"/>
      <sheetName val="3_Offices14"/>
      <sheetName val="4_TempServ14"/>
      <sheetName val="__5_Temp_Wks14"/>
      <sheetName val="_6_Addn_Plant14"/>
      <sheetName val="_7__Transport14"/>
      <sheetName val="_8_Testing14"/>
      <sheetName val="9__Miscellaneous14"/>
      <sheetName val="10__Design14"/>
      <sheetName val="_11_Insurances14"/>
      <sheetName val="_12_Client_Req_14"/>
      <sheetName val="Risk_List14"/>
      <sheetName val="Track_of_Changes14"/>
      <sheetName val="Bill_8_Doors_&amp;_Windows14"/>
      <sheetName val="Bill_9_Finishes_14"/>
      <sheetName val="Bill_10_Specialities14"/>
      <sheetName val="Bill_1014"/>
      <sheetName val="Cost_Heading11"/>
      <sheetName val="2F_회의실견적(5_14_일대)7"/>
      <sheetName val="_HIT-&gt;HMC_견적(3900)7"/>
      <sheetName val="Appendix_B7"/>
      <sheetName val="PRICE_INFO11"/>
      <sheetName val="RC_SUMMARY11"/>
      <sheetName val="LABOUR_PRODUCTIVITY-TAV11"/>
      <sheetName val="MATERIAL_PRICES11"/>
      <sheetName val="P-100_MRF_DB_R111"/>
      <sheetName val="Site_Dev_BOQ14"/>
      <sheetName val="[SHOPLIST_xls]/VWVU))tÏØ0__96"/>
      <sheetName val="[SHOPLIST_xls]/VWVU))tÏØ0__97"/>
      <sheetName val="D_&amp;_W_sizes11"/>
      <sheetName val="SOPMA_DD11"/>
      <sheetName val="Finansal_tamamlanma_Eğrisi5"/>
      <sheetName val="May_055"/>
      <sheetName val="April_055"/>
      <sheetName val="Aug_055"/>
      <sheetName val="July_055"/>
      <sheetName val="June_055"/>
      <sheetName val="Nov_055"/>
      <sheetName val="Oct_055"/>
      <sheetName val="Sep_055"/>
      <sheetName val="BOQ_(2)5"/>
      <sheetName val="LABOUR_RATE5"/>
      <sheetName val="Material_Rate5"/>
      <sheetName val="Labor_abs-PW5"/>
      <sheetName val="Labor_abs-NMR5"/>
      <sheetName val="kppl_pl5"/>
      <sheetName val="Basic_Rates5"/>
      <sheetName val="Combined_Results_5"/>
      <sheetName val="Labour_Rate_11"/>
      <sheetName val="[SHOPLIST_xls]/VWVU))tÏØ0__98"/>
      <sheetName val="[SHOPLIST_xls]70,/0s«_iÆø_í¬_14"/>
      <sheetName val="[SHOPLIST_xls]70?,/0?s«i?Æøí¬14"/>
      <sheetName val="Data_I_(2)11"/>
      <sheetName val="rEFERENCES_11"/>
      <sheetName val="1_-_Main_Building4"/>
      <sheetName val="1_-_Summary4"/>
      <sheetName val="2_-_Landscaping_Works4"/>
      <sheetName val="2_-_Summary4"/>
      <sheetName val="4_-_Bldg_Infra4"/>
      <sheetName val="4_-_Summary4"/>
      <sheetName val="Qtys_ZamZam_(Del__before)11"/>
      <sheetName val="Qtys_Relocation_(Del_before)11"/>
      <sheetName val="_Qtys_Sub_&amp;_Tents_(Del__befor11"/>
      <sheetName val="Qtys__Signages_(Del__before)11"/>
      <sheetName val="Qtys_Temporary_Passages_(Del)11"/>
      <sheetName val="_Qtys_Ser__Rooms_(Del_before)11"/>
      <sheetName val="Asset_Allocation_(CR)4"/>
      <sheetName val="Project_Benchmarking4"/>
      <sheetName val="Dashboard_(1)4"/>
      <sheetName val="VO_Agreed_to_Unifier_Sum4"/>
      <sheetName val="VO_Not_yet_Agreed_to_Unifier4"/>
      <sheetName val="VO_Anticipated_to_Unifier4"/>
      <sheetName val="EW_to_Unifier4"/>
      <sheetName val="Prov_Sums4"/>
      <sheetName val="Other_Amounts4"/>
      <sheetName val="Div_07_Thermal_&amp;_Moisture5"/>
      <sheetName val="Data_Validation5"/>
      <sheetName val="Div26_-_Elect5"/>
      <sheetName val="CHUNG_CU_CARRILON5"/>
      <sheetName val="precast_RC_element5"/>
      <sheetName val="pile_Fabrication5"/>
      <sheetName val="New_Bld5"/>
      <sheetName val="[SHOPLIST_xls]/VWVU))tÏØ0__99"/>
      <sheetName val="New_Rates3"/>
      <sheetName val="Labour_Rates3"/>
      <sheetName val="Status_3"/>
      <sheetName val="CLIENT_BUDGET3"/>
      <sheetName val="Reco-June_20193"/>
      <sheetName val="REMINING_PROGRESS3"/>
      <sheetName val="OS&amp;E__IT3"/>
      <sheetName val="PAID_AMOUNT3"/>
      <sheetName val="IPA_213"/>
      <sheetName val="Order_by_owner3"/>
      <sheetName val="PERLIM__Sammary3"/>
      <sheetName val="RECOVER_OF_DOUBLE_PAYMENT3"/>
      <sheetName val="rathath_al_matar3"/>
      <sheetName val="INTERNAL_LINE_3"/>
      <sheetName val="MINOVA_AL_DEYAR3"/>
      <sheetName val="BLUE_RHINE3"/>
      <sheetName val="NATIONAL_PAINT3"/>
      <sheetName val="FIRE_RATED3"/>
      <sheetName val="2_Plex4"/>
      <sheetName val="Sheet1_(2)4"/>
      <sheetName val="4_Plex4"/>
      <sheetName val="6_Plex_4"/>
      <sheetName val="Detailed_Summary4"/>
      <sheetName val="Sheet1_(3)4"/>
      <sheetName val="Sheet1_(4)4"/>
      <sheetName val="Dash_board14"/>
      <sheetName val="HB_CEC_schd_4_25"/>
      <sheetName val="HB_CEC_schd_4_35"/>
      <sheetName val="HB_CEC_schd_5_25"/>
      <sheetName val="HB_CEC_schd_6_25"/>
      <sheetName val="HB_CEC_schd_7_25"/>
      <sheetName val="HB_CEC_schd_9_25"/>
      <sheetName val="Doha_Farm5"/>
      <sheetName val="Dropdown_List5"/>
      <sheetName val="CIF_COST_ITEM3"/>
      <sheetName val="Rates_for_public_areas3"/>
      <sheetName val="[SHOPLIST_xls][SHOPLIST_xls]737"/>
      <sheetName val="Estimate_for_approval3"/>
      <sheetName val="Balance_Sheet3"/>
      <sheetName val="B-3_2_EB3"/>
      <sheetName val="Trade_Summary3"/>
      <sheetName val="AOP_Summary-25"/>
      <sheetName val="Summary_3"/>
      <sheetName val="B04-A_-_DIA_SUDEER3"/>
      <sheetName val="04D_-_Tanmyat3"/>
      <sheetName val="13-_B04-B_&amp;_C3"/>
      <sheetName val="_SITE_09_B04-B&amp;C-AFAQ3"/>
      <sheetName val="Tender_Docs3"/>
      <sheetName val="Miral_Emails3"/>
      <sheetName val="LOAs_(061619)3"/>
      <sheetName val="Contract_Conditions_(Tender)3"/>
      <sheetName val="Contract_Qualifications3"/>
      <sheetName val="YVPI_&amp;_GII3"/>
      <sheetName val="LOA_(live_sheet)3"/>
      <sheetName val="LOA_Log_(082419)3"/>
      <sheetName val="Key_Docs_Ref_3"/>
      <sheetName val="To_Mr__Boota_(072519)3"/>
      <sheetName val="Sec__A-PQ4"/>
      <sheetName val="Preamble_B4"/>
      <sheetName val="Sec__C-Dayworks4"/>
      <sheetName val="d5_4"/>
      <sheetName val="Sheet_Index3"/>
      <sheetName val="Status_Summary4"/>
      <sheetName val="CONSTRUCTION_COMPONENT3"/>
      <sheetName val="Recon_Template3"/>
      <sheetName val="[SHOPLIST_xls]/VWVU))tÏØ0_100"/>
      <sheetName val="[SHOPLIST_xls]/VWVU))tÏØ0_101"/>
      <sheetName val="[SHOPLIST_xls]/VWVU))tÏØ0_102"/>
      <sheetName val="Drop_Down_Data3"/>
      <sheetName val="Rules_3"/>
      <sheetName val="Update_list3"/>
      <sheetName val="Sinh_Nam_systems3"/>
      <sheetName val="DIE_profile3"/>
      <sheetName val="Import_tax3"/>
      <sheetName val="TONG_HOP_VL-NC3"/>
      <sheetName val="TONGKE3p_3"/>
      <sheetName val="TH_VL,_NC,_DDHT_Thanhphuoc3"/>
      <sheetName val="DON_GIA3"/>
      <sheetName val="CHITIET_VL-NC3"/>
      <sheetName val="TH_kinh_phi3"/>
      <sheetName val="KLDT_DIEN3"/>
      <sheetName val="Dinh_muc_CP_KTCB_khac3"/>
      <sheetName val="_SHOPLIST_xls__SHOPLIST_xls_710"/>
      <sheetName val="_SHOPLIST_xls__SHOPLIST_xls_711"/>
      <sheetName val="quotation_3"/>
      <sheetName val="Bill_5_-_Carpark3"/>
      <sheetName val="BOQ_-_summary__33"/>
      <sheetName val="NKSC_thue3"/>
      <sheetName val="05__Data_Cash_Flow3"/>
      <sheetName val="MTO_REV_2(ARMOR)3"/>
      <sheetName val="L3-WBS_Mapping3"/>
      <sheetName val="BAFO_CCL_Submission3"/>
      <sheetName val="[SHOPLIST_xls][SHOPLIST_xls]/V3"/>
      <sheetName val="Core_Data3"/>
      <sheetName val="[SHOPLIST_xls]/VWVU))tÏØ0_103"/>
      <sheetName val="[SHOPLIST_xls]/VWVU))tÏØ0_104"/>
      <sheetName val="_SHOPLIST_xls__SHOPLIST_xls_712"/>
      <sheetName val="___________4"/>
      <sheetName val="[SHOPLIST_xls][SH3"/>
      <sheetName val="[SHOPLIST_xls]70_3"/>
      <sheetName val="P1926-H2B_Pkg_2A&amp;2B3"/>
      <sheetName val="P1940-H2B_Pkg_1_Guestrooms3"/>
      <sheetName val="BOQ_1_923"/>
      <sheetName val="Abs_PMRL3"/>
      <sheetName val="B2-DV_No_022"/>
      <sheetName val="GENERAL_SUMMARY2"/>
      <sheetName val="SITE_WORKS2"/>
      <sheetName val="WOOD_WORK2"/>
      <sheetName val="THERMAL_&amp;_MOISTURE_2"/>
      <sheetName val="DOORS_&amp;_WINDOWS2"/>
      <sheetName val="Additional_Items2"/>
      <sheetName val="Master_data2"/>
      <sheetName val="[SHOPLIST_xls]/VWVU))tÏØ0_105"/>
      <sheetName val="Staff_OLD_2"/>
      <sheetName val="Comp_equip2"/>
      <sheetName val="Basic_Rate2"/>
      <sheetName val="MASTER_RATE_ANALYSIS2"/>
      <sheetName val="MAIN_SUMMARY2"/>
      <sheetName val="[SHOPLIST_xls]/VWVU))tÏØ0_106"/>
      <sheetName val="[SHOPLIST_xls]/VWVU))tÏØ0_107"/>
      <sheetName val="Appendix-A_-GRAND_SUMMARY2"/>
      <sheetName val="D9_(New_Rate)2"/>
      <sheetName val="Grand_Summary_2"/>
      <sheetName val="Bill_No_01_-_GI_2"/>
      <sheetName val="combined_2"/>
      <sheetName val="summary-Optional_2"/>
      <sheetName val="B14_02_2"/>
      <sheetName val="Prov_Sum_2"/>
      <sheetName val="Contractor_Application2"/>
      <sheetName val="08_MEP_Summary2"/>
      <sheetName val="Addnl_works2"/>
      <sheetName val="B3__Material_on_Site-Detail2"/>
      <sheetName val="Joseph_Record2"/>
      <sheetName val="Cover_Page2"/>
      <sheetName val="Approved_INR_Claimed_Log_(2)2"/>
      <sheetName val="INR_Data2"/>
      <sheetName val="Dec_OCR2"/>
      <sheetName val="OCR_(APR2"/>
      <sheetName val="Survey_2"/>
      <sheetName val="INR_Summary_Sheet2"/>
      <sheetName val="ITR_Form_(Rev0)2"/>
      <sheetName val="ITR_Form_(SS)2"/>
      <sheetName val="ITR_Form_(Rev1)2"/>
      <sheetName val="Method_Statements2"/>
      <sheetName val="P15_Cost_Implications2"/>
      <sheetName val="P15_uPVC_ducts-Rate_Summary2"/>
      <sheetName val="P13_uPVC_ducts2"/>
      <sheetName val="P13_Mass_Concrete2"/>
      <sheetName val="P13_Imported_Fill2"/>
      <sheetName val="P14_uPVC_ducts2"/>
      <sheetName val="P14_Mass_Concrete2"/>
      <sheetName val="P14_Imported_Fill2"/>
      <sheetName val="P14_Sand_bed_to_cable2"/>
      <sheetName val="P15_uPVC_ducts2"/>
      <sheetName val="_SHOPLIST_xls_70,2"/>
      <sheetName val="_SHOPLIST_xls__VW2"/>
      <sheetName val="_SHOPLIST_xls__VWVU))tÏØ0__7"/>
      <sheetName val="_SHOPLIST_xls__VWVU))tÏØ0__8"/>
      <sheetName val="_SHOPLIST_xls__SHOPLIST_xls__S2"/>
      <sheetName val="_SHOPLIST_xls__VWVU))tÏØ0__13"/>
      <sheetName val="_SHOPLIST_xls__VWVU))tÏØ0__22"/>
      <sheetName val="_SHOPLIST_xls__VWVU))tÏØ0__32"/>
      <sheetName val="_SHOPLIST_xls_70,_0s«_iÆø_í¬_i2"/>
      <sheetName val="_SHOPLIST_xls_70_,_0_s«i_Æøí¬i2"/>
      <sheetName val="_SHOPLIST_xls__VWVU))tÏØ0__42"/>
      <sheetName val="Cumulative_Rail_2"/>
      <sheetName val="TB_ALJADA2"/>
      <sheetName val="Plot_Area2"/>
      <sheetName val="Closing_entries2"/>
      <sheetName val="Executive_Summary2"/>
      <sheetName val="Sales_Tracking_Report_(STR)2"/>
      <sheetName val="Blocking_Tracking_Report_(BTR)2"/>
      <sheetName val="[SHOPLIST_xls]70,/0s«iÆøí¬3"/>
      <sheetName val="Bill_No_12"/>
      <sheetName val="Portfolio_List2"/>
      <sheetName val="Quotation_FM_administration2"/>
      <sheetName val="Quotation_Visitor_and_Sec2"/>
      <sheetName val="Service_Charge2"/>
      <sheetName val="CABLES_2"/>
      <sheetName val="Quotation_Offices_108,9,10,11)2"/>
      <sheetName val="Quotation_modification2"/>
      <sheetName val="DIV_01_General_Requirements2"/>
      <sheetName val="Bill_(1)_Main_Building2"/>
      <sheetName val="Bill_(2)_General_Site_&amp;_Parkin2"/>
      <sheetName val="wd_points2"/>
      <sheetName val="Bill_(3)_Guest_House2"/>
      <sheetName val="Bill_(4)_Family_Buildings2"/>
      <sheetName val="Bill_(5)_Villa_Buildings2"/>
      <sheetName val="Bill_(6)_Entrance_Building2"/>
      <sheetName val="Bill_(7)_Masjid2"/>
      <sheetName val="Bill_(8)_Auditorium2"/>
      <sheetName val="Bill_(9)_Site_Prep__&amp;_Roadway2"/>
      <sheetName val="Summary_Cost2"/>
      <sheetName val="lighting_points2"/>
      <sheetName val="ESTIMATE_(2)2"/>
      <sheetName val="COM_Summary2"/>
      <sheetName val="L_(4)2"/>
      <sheetName val="Initial_Data2"/>
      <sheetName val="Package_Status2"/>
      <sheetName val="개시대사_(2)1"/>
      <sheetName val="Other_Cost_Norms1"/>
      <sheetName val="_Estimate__1"/>
      <sheetName val="Equip_1"/>
      <sheetName val="6_2_Floor_Finishes1"/>
      <sheetName val="Account_Codes1"/>
      <sheetName val="Ref_Arch1"/>
      <sheetName val="Data_1"/>
      <sheetName val="WATER_DUCT_-_IC_211"/>
      <sheetName val="Asset_Desc1"/>
      <sheetName val="BUAs_and_Sales_Forecast1"/>
      <sheetName val="Lagoons_Breakdown_Prices1"/>
      <sheetName val="Cover_HW_Z2_1"/>
      <sheetName val="TOTAL_WORK1"/>
      <sheetName val="part_31"/>
      <sheetName val="pile_Length_for_Easter_fence1"/>
      <sheetName val="Div_10-Specialities_1"/>
      <sheetName val="MALE_&amp;_FEMALE_1"/>
      <sheetName val="Div_Summary1"/>
      <sheetName val="Drop_down1"/>
      <sheetName val="External"/>
      <sheetName val="Architectural"/>
      <sheetName val="Lift"/>
      <sheetName val=" Structural"/>
      <sheetName val="Travel.Cranes"/>
      <sheetName val="Recap Travel.Crane"/>
      <sheetName val="Recap Architect"/>
      <sheetName val="Recap External"/>
      <sheetName val="Recap Struct"/>
      <sheetName val="Package 1"/>
      <sheetName val="Recap Lift"/>
      <sheetName val="대비표"/>
      <sheetName val="_SHOPLIST.xls__VWVU))tÏØ0__5"/>
      <sheetName val="_SHOPLIST.xls__VWVU))tÏØ0__6"/>
      <sheetName val="_SHOPLIST.xls__VWVU))tÏØ0__7"/>
      <sheetName val="Geneí¬_x005f_x0008_"/>
      <sheetName val="70_x005f_x0000_,_0_"/>
      <sheetName val="___________5"/>
      <sheetName val="_SHOPLIST_xls__VWVU))"/>
      <sheetName val="___________6"/>
      <sheetName val="___________7"/>
      <sheetName val="___________8"/>
      <sheetName val="_SHOPLIST_xls__VW3"/>
      <sheetName val="_SHOPLIST_xls__VWVU))tÏØ0__9"/>
      <sheetName val="_SHOPLIST_xls__SHOPLIST_xls__S3"/>
      <sheetName val="_SHOPLIST_xls_70,3"/>
      <sheetName val="_SHOPLIST_xls__VWVU))tÏØ0__14"/>
      <sheetName val="_SHOPLIST_xls__VWVU))tÏØ0__23"/>
      <sheetName val="_SHOPLIST_xls__VWVU))tÏØ0__33"/>
      <sheetName val="_SHOPLIST_xls_70,_0s«_iÆø_í¬_i3"/>
      <sheetName val="_SHOPLIST_xls_70_,_0_s«i_Æøí¬i3"/>
      <sheetName val="_VWVU))tÏØ0__17"/>
      <sheetName val="___________13"/>
      <sheetName val="_SHOPLIST_xls__SHOPLIST_xls_720"/>
      <sheetName val="_SHOPLIST_xls_70,_0s«iÆøí¬i13"/>
      <sheetName val="_SHOPLIST_xls__VW8"/>
      <sheetName val="_SHOPLIST_xls__VWVU))tÏØ0__40"/>
      <sheetName val="_SHOPLIST_xls__SHOPLIST_xls_721"/>
      <sheetName val="_SHOPLIST_xls__SHOPLIST_xls__S8"/>
      <sheetName val="_SHOPLIST_xls_70,8"/>
      <sheetName val="_SHOPLIST_xls__VWVU))tÏØ0__43"/>
      <sheetName val="_SHOPLIST_xls__VWVU))tÏØ0__44"/>
      <sheetName val="_SHOPLIST_xls_70,_0s«_iÆø_í¬_i8"/>
      <sheetName val="_SHOPLIST_xls_70_,_0_s«i_Æøí¬i8"/>
      <sheetName val="___________10"/>
      <sheetName val="_SHOPLIST_xls__SHOPLIST_xls_714"/>
      <sheetName val="_SHOPLIST_xls__VW5"/>
      <sheetName val="_SHOPLIST_xls__VWVU))tÏØ0__17"/>
      <sheetName val="_SHOPLIST_xls__VWVU))tÏØ0__18"/>
      <sheetName val="_SHOPLIST_xls__SHOPLIST_xls_715"/>
      <sheetName val="_SHOPLIST_xls__SHOPLIST_xls__S5"/>
      <sheetName val="_SHOPLIST_xls_70,5"/>
      <sheetName val="_SHOPLIST_xls__VWVU))tÏØ0__19"/>
      <sheetName val="_SHOPLIST_xls__VWVU))tÏØ0__25"/>
      <sheetName val="_SHOPLIST_xls__VWVU))tÏØ0__35"/>
      <sheetName val="_SHOPLIST_xls_70,_0s«_iÆø_í¬_i5"/>
      <sheetName val="_SHOPLIST_xls_70_,_0_s«i_Æøí¬i5"/>
      <sheetName val="___________9"/>
      <sheetName val="_SHOPLIST_xls__VW4"/>
      <sheetName val="_SHOPLIST_xls__VWVU))tÏØ0__10"/>
      <sheetName val="_SHOPLIST_xls__VWVU))tÏØ0__15"/>
      <sheetName val="_SHOPLIST_xls__SHOPLIST_xls_713"/>
      <sheetName val="_SHOPLIST_xls__SHOPLIST_xls__S4"/>
      <sheetName val="_SHOPLIST_xls_70,4"/>
      <sheetName val="_SHOPLIST_xls__VWVU))tÏØ0__16"/>
      <sheetName val="_SHOPLIST_xls__VWVU))tÏØ0__24"/>
      <sheetName val="_SHOPLIST_xls__VWVU))tÏØ0__34"/>
      <sheetName val="_SHOPLIST_xls_70,_0s«_iÆø_í¬_i4"/>
      <sheetName val="_SHOPLIST_xls_70_,_0_s«i_Æøí¬i4"/>
      <sheetName val="_SHOPLIST_xls_70,_0s«iÆøí¬i12"/>
      <sheetName val="___________12"/>
      <sheetName val="_SHOPLIST_xls__SHOPLIST_xls_718"/>
      <sheetName val="_SHOPLIST_xls__VW7"/>
      <sheetName val="_SHOPLIST_xls__VWVU))tÏØ0__29"/>
      <sheetName val="_SHOPLIST_xls__VWVU))tÏØ0__30"/>
      <sheetName val="_SHOPLIST_xls__SHOPLIST_xls_719"/>
      <sheetName val="_SHOPLIST_xls__SHOPLIST_xls__S7"/>
      <sheetName val="_SHOPLIST_xls_70,7"/>
      <sheetName val="_SHOPLIST_xls__VWVU))tÏØ0__37"/>
      <sheetName val="_SHOPLIST_xls__VWVU))tÏØ0__38"/>
      <sheetName val="_SHOPLIST_xls__VWVU))tÏØ0__39"/>
      <sheetName val="_SHOPLIST_xls_70,_0s«_iÆø_í¬_i7"/>
      <sheetName val="_SHOPLIST_xls_70_,_0_s«i_Æøí¬i7"/>
      <sheetName val="___________11"/>
      <sheetName val="_SHOPLIST_xls__SHOPLIST_xls_716"/>
      <sheetName val="_SHOPLIST_xls__VW6"/>
      <sheetName val="_SHOPLIST_xls__VWVU))tÏØ0__20"/>
      <sheetName val="_SHOPLIST_xls__VWVU))tÏØ0__26"/>
      <sheetName val="_SHOPLIST_xls__SHOPLIST_xls_717"/>
      <sheetName val="_SHOPLIST_xls__SHOPLIST_xls__S6"/>
      <sheetName val="_SHOPLIST_xls_70,6"/>
      <sheetName val="_SHOPLIST_xls__VWVU))tÏØ0__27"/>
      <sheetName val="_SHOPLIST_xls__VWVU))tÏØ0__28"/>
      <sheetName val="_SHOPLIST_xls__VWVU))tÏØ0__36"/>
      <sheetName val="_SHOPLIST_xls_70,_0s«_iÆø_í¬_i6"/>
      <sheetName val="_SHOPLIST_xls_70_,_0_s«i_Æøí¬i6"/>
      <sheetName val="70,_0s«iÆøí¬"/>
      <sheetName val="_SHOPLIST.xls__SHOPLIST.xls__VW"/>
      <sheetName val="_VWVU))tÏØ0__18"/>
      <sheetName val="___________14"/>
      <sheetName val="_SHOPLIST_xls__SHOPLIST_xls_722"/>
      <sheetName val="_SHOPLIST_xls_70,_0s«iÆøí¬i14"/>
      <sheetName val="_SHOPLIST_xls__VW9"/>
      <sheetName val="_SHOPLIST_xls__VWVU))tÏØ0__45"/>
      <sheetName val="_SHOPLIST_xls__VWVU))tÏØ0__46"/>
      <sheetName val="_SHOPLIST_xls__SHOPLIST_xls_723"/>
      <sheetName val="_SHOPLIST_xls__SHOPLIST_xls__S9"/>
      <sheetName val="_SHOPLIST_xls_70,9"/>
      <sheetName val="_SHOPLIST_xls__VWVU))tÏØ0__47"/>
      <sheetName val="_SHOPLIST_xls__VWVU))tÏØ0__48"/>
      <sheetName val="_SHOPLIST_xls__VWVU))tÏØ0__49"/>
      <sheetName val="_SHOPLIST_xls_70,_0s«_iÆø_í¬_i9"/>
      <sheetName val="_SHOPLIST_xls_70_,_0_s«i_Æøí¬i9"/>
      <sheetName val="_VWVU))tÏØ0__19"/>
      <sheetName val="___________15"/>
      <sheetName val="_SHOPLIST_xls__SHOPLIST_xls_724"/>
      <sheetName val="_SHOPLIST_xls_70,_0s«iÆøí¬i15"/>
      <sheetName val="_SHOPLIST_xls__VW10"/>
      <sheetName val="_SHOPLIST_xls__VWVU))tÏØ0__50"/>
      <sheetName val="_SHOPLIST_xls__VWVU))tÏØ0__51"/>
      <sheetName val="_SHOPLIST_xls__SHOPLIST_xls_725"/>
      <sheetName val="_SHOPLIST_xls__SHOPLIST_xls__10"/>
      <sheetName val="_SHOPLIST_xls_70,10"/>
      <sheetName val="_SHOPLIST_xls__VWVU))tÏØ0__52"/>
      <sheetName val="_SHOPLIST_xls__VWVU))tÏØ0__53"/>
      <sheetName val="_SHOPLIST_xls__VWVU))tÏØ0__54"/>
      <sheetName val="_SHOPLIST_xls_70,_0s«_iÆø_í¬_10"/>
      <sheetName val="_SHOPLIST_xls_70_,_0_s«i_Æøí¬10"/>
      <sheetName val="Geneí¬_x005f_x005f_"/>
      <sheetName val="70_x005f_x005f_x005"/>
      <sheetName val="_SHOPLIST.xls__VWVU))tÏØ0__8"/>
      <sheetName val="_SHOPLIST.xls__VWVU))tÏØ0__9"/>
      <sheetName val="_SHOPLIST_xls__VWVU))tÏØ0__61"/>
      <sheetName val="_SHOPLIST_xls__VWVU))tÏØ0__71"/>
      <sheetName val="ConferenceCentre_x0"/>
      <sheetName val="MFG"/>
      <sheetName val="XL4Test5"/>
      <sheetName val="P-Ins_&amp;_Bonds"/>
      <sheetName val="BFS"/>
      <sheetName val="5"/>
      <sheetName val="Bill 3 Boutique"/>
      <sheetName val="[SHOPLIST.xls]_VW__VU_________4"/>
      <sheetName val="[SHOPLIST.xls]_VW__VU_________5"/>
      <sheetName val="[SHOPLIST.xls]70___0_s__i_____6"/>
      <sheetName val="[SHOPLIST.xls]70_x005f_x0000___0_x0_3"/>
      <sheetName val="[SHOPLIST.xls]70___0_s__i_____7"/>
      <sheetName val="[SHOPLIST.xls][SHOPLIST.xls]_30"/>
      <sheetName val="[SHOPLIST.xls][SHOPLIST.xls]_31"/>
      <sheetName val="[SHOPLIST.xls][SHOPLIST.xls]_32"/>
      <sheetName val="[SHOPLIST.xls][SHOPLIST.xls]_33"/>
      <sheetName val="[SHOPLIST.xls][SHOPLIST.xls]_34"/>
      <sheetName val="[SHOPLIST.xls][SHOPLIST.xls]_35"/>
      <sheetName val="[SHOPLIST.xls][SHOPLIST.xls]_36"/>
      <sheetName val="[SHOPLIST.xls][SHOPLIST.xls]_37"/>
      <sheetName val="[SHOPLIST.xls]_SHOPLIST_xls_104"/>
      <sheetName val="[SHOPLIST.xls]_SHOPLIST_xls_105"/>
      <sheetName val="[SHOPLIST.xls]_SHOPLIST_xls_106"/>
      <sheetName val="[SHOPLIST.xls]_SHOPLIST_xls_107"/>
      <sheetName val="[SHOPLIST.xls][SHOPLIST.xls]_38"/>
      <sheetName val="[SHOPLIST.xls][SHOPLIST.xls]_39"/>
      <sheetName val="[SHOPLIST.xls][SHOPLIST.xls]_40"/>
      <sheetName val="[SHOPLIST.xls]_SHOPLIST_xls_108"/>
      <sheetName val="[SHOPLIST.xls]_SHOPLIST_xls_109"/>
      <sheetName val="[SHOPLIST.xls]_SHOPLIST_xls_110"/>
      <sheetName val="[SHOPLIST.xls]_SHOPLIST_xls_111"/>
      <sheetName val="[SHOPLIST.xls]_SHOPLIST_xls_112"/>
      <sheetName val="[SHOPLIST.xls]_SHOPLIST_xls_113"/>
      <sheetName val="[SHOPLIST.xls]_SHOPLIST_xls_114"/>
      <sheetName val="[SHOPLIST.xls]_SHOPLIST_xls_115"/>
      <sheetName val="[SHOPLIST.xls]_SHOPLIST_xls_116"/>
      <sheetName val="[SHOPLIST.xls]_SHOPLIST_xls_117"/>
      <sheetName val="[SHOPLIST.xls]_SHOPLIST_xls_118"/>
      <sheetName val="[SHOPLIST.xls][SHOPLIST.xls]_41"/>
      <sheetName val="[SHOPLIST.xls][SHOPLIST.xls]_42"/>
      <sheetName val="[SHOPLIST.xls][SHOPLIST.xls]_43"/>
      <sheetName val="[SHOPLIST.xls][SHOPLIST.xls]_44"/>
      <sheetName val="[SHOPLIST.xls]_SHOPLIST_xls_119"/>
      <sheetName val="[SHOPLIST.xls]_SHOPLIST_xls_120"/>
      <sheetName val="[SHOPLIST.xls]_SHOPLIST_xls_121"/>
      <sheetName val="[SHOPLIST.xls]_SHOPLIST_xls_122"/>
      <sheetName val="[SHOPLIST.xls]_SHOPLIST_xls_123"/>
      <sheetName val="[SHOPLIST.xls]_SHOPLIST_xls_124"/>
      <sheetName val="[SHOPLIST.xls]_SHOPLIST_xls_125"/>
      <sheetName val="[SHOPLIST.xls]_SHOPLIST_xls_126"/>
      <sheetName val="[SHOPLIST.xls]_SHOPLIST_xls_127"/>
      <sheetName val="[SHOPLIST.xls]_SHOPLIST_xls_128"/>
      <sheetName val="[SHOPLIST.xls]_SHOPLIST_xls_129"/>
      <sheetName val="[SHOPLIST.xls][SHOPLIST.xls]_45"/>
      <sheetName val="[SHOPLIST.xls]_SHOPLIST_xls_130"/>
      <sheetName val="[SHOPLIST.xls]_SHOPLIST_xls_131"/>
      <sheetName val="[SHOPLIST.xls]_SHOPLIST_xls_132"/>
      <sheetName val="[SHOPLIST.xls]_SHOPLIST_xls_133"/>
      <sheetName val="[SHOPLIST.xls]_SHOPLIST_xls_134"/>
      <sheetName val="[SHOPLIST.xls]_SHOPLIST_xls_135"/>
      <sheetName val="[SHOPLIST.xls]_SHOPLIST_xls_136"/>
      <sheetName val="[SHOPLIST.xls]_SHOPLIST_xls_137"/>
      <sheetName val="[SHOPLIST.xls]_SHOPLIST_xls_138"/>
      <sheetName val="[SHOPLIST.xls]_SHOPLIST_xls_139"/>
      <sheetName val="[SHOPLIST.xls]_SHOPLIST_xls_140"/>
      <sheetName val="[SHOPLIST.xls]_SHOPLIST_xls_141"/>
      <sheetName val="[SHOPLIST.xls]_SHOPLIST_xls_142"/>
      <sheetName val="[SHOPLIST.xls][SHOPLIST.xls]_46"/>
      <sheetName val="[SHOPLIST.xls][SHOPLIST.xls]_47"/>
      <sheetName val="[SHOPLIST.xls][SHOPLIST.xls]_48"/>
      <sheetName val="[SHOPLIST.xls][SHOPLIST.xls]_49"/>
      <sheetName val="[SHOPLIST.xls]_SHOPLIST_xls_143"/>
      <sheetName val="[SHOPLIST.xls]_SHOPLIST_xls_144"/>
      <sheetName val="[SHOPLIST.xls]_SHOPLIST_xls_145"/>
      <sheetName val="[SHOPLIST.xls]_SHOPLIST_xls_146"/>
      <sheetName val="[SHOPLIST.xls]_SHOPLIST_xls_147"/>
      <sheetName val="[SHOPLIST.xls]_SHOPLIST_xls_148"/>
      <sheetName val="[SHOPLIST.xls]_SHOPLIST_xls_149"/>
      <sheetName val="[SHOPLIST.xls]_SHOPLIST_xls_150"/>
      <sheetName val="[SHOPLIST.xls]_SHOPLIST_xls_151"/>
      <sheetName val="[SHOPLIST.xls]_SHOPLIST_xls_152"/>
      <sheetName val="[SHOPLIST.xls]_SHOPLIST_xls_153"/>
      <sheetName val="[SHOPLIST.xls]_SHOPLIST_xls_154"/>
      <sheetName val="[SHOPLIST.xls]_SHOPLIST_xls_155"/>
      <sheetName val="[SHOPLIST.xls]_SHOPLIST_xls_156"/>
      <sheetName val="[SHOPLIST.xls]_SHOPLIST_xls_157"/>
      <sheetName val="[SHOPLIST.xls]_SHOPLIST_xls_158"/>
      <sheetName val="[SHOPLIST.xls]_SHOPLIST_xls_159"/>
      <sheetName val="[SHOPLIST.xls]_SHOPLIST_xls_160"/>
      <sheetName val="[SHOPLIST.xls]_SHOPLIST_xls_161"/>
      <sheetName val="[SHOPLIST.xls]_SHOPLIST_xls_162"/>
      <sheetName val="[SHOPLIST.xls]_SHOPLIST_xls_163"/>
      <sheetName val="[SHOPLIST.xls]_SHOPLIST_xls_164"/>
      <sheetName val="[SHOPLIST.xls]_SHOPLIST_xls_165"/>
      <sheetName val="[SHOPLIST.xls]_SHOPLIST_xls_166"/>
      <sheetName val="[SHOPLIST.xls]_SHOPLIST_xls_167"/>
      <sheetName val="[SHOPLIST.xls]_SHOPLIST_xls_168"/>
      <sheetName val="[SHOPLIST.xls]_SHOPLIST_xls_169"/>
      <sheetName val="[SHOPLIST.xls]_SHOPLIST_xls_170"/>
      <sheetName val="[SHOPLIST.xls]_SHOPLIST_xls_171"/>
      <sheetName val="[SHOPLIST.xls]_SHOPLIST_xls_172"/>
      <sheetName val="[SHOPLIST.xls]_SHOPLIST_xls_173"/>
      <sheetName val="[SHOPLIST.xls]_SHOPLIST_xls_174"/>
      <sheetName val="[SHOPLIST.xls]_SHOPLIST_xls_175"/>
      <sheetName val="[SHOPLIST.xls]_SHOPLIST_xls_176"/>
      <sheetName val="[SHOPLIST.xls]_SHOPLIST_xls_177"/>
      <sheetName val="[SHOPLIST.xls]_SHOPLIST_xls_178"/>
      <sheetName val="[SHOPLIST.xls]_SHOPLIST_xls_179"/>
      <sheetName val="[SHOPLIST.xls]_SHOPLIST_xls_180"/>
      <sheetName val="[SHOPLIST.xls]_SHOPLIST_xls_181"/>
      <sheetName val="[SHOPLIST.xls]_SHOPLIST_xls_182"/>
      <sheetName val="[SHOPLIST.xls]_SHOPLIST_xls_183"/>
      <sheetName val="[SHOPLIST.xls]_SHOPLIST_xls_184"/>
      <sheetName val="[SHOPLIST.xls]_SHOPLIST_xls_185"/>
      <sheetName val="[SHOPLIST.xls]_SHOPLIST_xls_186"/>
      <sheetName val="[SHOPLIST.xls]_SHOPLIST_xls_187"/>
      <sheetName val="[SHOPLIST.xls]_SHOPLIST_xls_188"/>
      <sheetName val="[SHOPLIST.xls]_SHOPLIST_xls_189"/>
      <sheetName val="[SHOPLIST.xls]_SHOPLIST_xls_190"/>
      <sheetName val="[SHOPLIST.xls]_SHOPLIST_xls_191"/>
      <sheetName val="[SHOPLIST.xls]_SHOPLIST_xls_192"/>
      <sheetName val="[SHOPLIST.xls]_SHOPLIST_xls_193"/>
      <sheetName val="[SHOPLIST.xls]_SHOPLIST_xls_194"/>
      <sheetName val="[SHOPLIST.xls]_SHOPLIST_xls_195"/>
      <sheetName val="[SHOPLIST.xls]_SHOPLIST_xls_196"/>
      <sheetName val="[SHOPLIST.xls]_SHOPLIST_xls_197"/>
      <sheetName val="[SHOPLIST.xls]_SHOPLIST_xls_198"/>
      <sheetName val="[SHOPLIST.xls]_SHOPLIST_xls_199"/>
      <sheetName val="[SHOPLIST.xls]_SHOPLIST_xls_200"/>
      <sheetName val="[SHOPLIST.xls]_SHOPLIST_xls_201"/>
      <sheetName val="[SHOPLIST.xls]_SHOPLIST_xls_202"/>
      <sheetName val="[SHOPLIST.xls]_SHOPLIST_xls_203"/>
      <sheetName val="[SHOPLIST.xls]_SHOPLIST_xls_204"/>
      <sheetName val="[SHOPLIST.xls]_SHOPLIST_xls_205"/>
      <sheetName val="[SHOPLIST.xls]_SHOPLIST_xls_206"/>
      <sheetName val="[SHOPLIST.xls]_SHOPLIST_xls_207"/>
      <sheetName val="[SHOPLIST.xls]_SHOPLIST_xls_208"/>
      <sheetName val="[SHOPLIST.xls]_SHOPLIST_xls_209"/>
      <sheetName val="[SHOPLIST.xls][SHOPLIST.xls]_50"/>
      <sheetName val="[SHOPLIST.xls][SHOPLIST.xls]_51"/>
      <sheetName val="[SHOPLIST.xls][SHOPLIST.xls]_52"/>
      <sheetName val="[SHOPLIST.xls][SHOPLIST.xls]_53"/>
      <sheetName val="[SHOPLIST.xls][SHOPLIST.xls]_54"/>
      <sheetName val="[SHOPLIST.xls][SHOPLIST.xls]_55"/>
      <sheetName val="[SHOPLIST.xls][SHOPLIST.xls]_56"/>
      <sheetName val="[SHOPLIST.xls][SHOPLIST.xls]_57"/>
      <sheetName val="[SHOPLIST.xls][SHOPLIST.xls]_58"/>
      <sheetName val="[SHOPLIST.xls][SHOPLIST.xls]_59"/>
      <sheetName val="[SHOPLIST.xls][SHOPLIST.xls]_60"/>
      <sheetName val="[SHOPLIST.xls][SHOPLIST.xls]_61"/>
      <sheetName val="[SHOPLIST.xls]70___0_s__i_____8"/>
      <sheetName val="[SHOPLIST.xls]_VW__VU_________6"/>
      <sheetName val="[SHOPLIST.xls]_VW__VU_________7"/>
      <sheetName val="[SHOPLIST.xls]70___0_s__i_____9"/>
      <sheetName val="[SHOPLIST.xls]70_x005f_x0000___0_x0_4"/>
      <sheetName val="[SHOPLIST.xls]70___0_s__i____10"/>
      <sheetName val="[SHOPLIST.xls][SHOPLIST.xls]_62"/>
      <sheetName val="[SHOPLIST.xls][SHOPLIST.xls]_63"/>
      <sheetName val="[SHOPLIST.xls][SHOPLIST.xls]_64"/>
      <sheetName val="[SHOPLIST.xls][SHOPLIST.xls]_65"/>
      <sheetName val="[SHOPLIST.xls][SHOPLIST.xls]_66"/>
      <sheetName val="[SHOPLIST.xls][SHOPLIST.xls]_67"/>
      <sheetName val="[SHOPLIST.xls][SHOPLIST.xls]_68"/>
      <sheetName val="[SHOPLIST.xls][SHOPLIST.xls]_69"/>
      <sheetName val="[SHOPLIST.xls][SHOPLIST.xls]_70"/>
      <sheetName val="[SHOPLIST.xls][SHOPLIST.xls]_71"/>
      <sheetName val="[SHOPLIST.xls][SHOPLIST.xls]_72"/>
      <sheetName val="[SHOPLIST.xls]_SHOPLIST_xls_210"/>
      <sheetName val="[SHOPLIST.xls]_SHOPLIST_xls_211"/>
      <sheetName val="[SHOPLIST.xls]_SHOPLIST_xls_212"/>
      <sheetName val="[SHOPLIST.xls]_SHOPLIST_xls_213"/>
      <sheetName val="[SHOPLIST.xls][SHOPLIST.xls]_73"/>
      <sheetName val="[SHOPLIST.xls]_SHOPLIST_xls_214"/>
      <sheetName val="[SHOPLIST.xls]_SHOPLIST_xls_215"/>
      <sheetName val="[SHOPLIST.xls]_SHOPLIST_xls_216"/>
      <sheetName val="[SHOPLIST.xls]_SHOPLIST_xls_217"/>
      <sheetName val="[SHOPLIST.xls]_SHOPLIST_xls_218"/>
      <sheetName val="[SHOPLIST.xls]_SHOPLIST_xls_219"/>
      <sheetName val="[SHOPLIST.xls]_SHOPLIST_xls_220"/>
      <sheetName val="[SHOPLIST.xls]_SHOPLIST_xls_221"/>
      <sheetName val="[SHOPLIST.xls]_SHOPLIST_xls_222"/>
      <sheetName val="[SHOPLIST.xls]_SHOPLIST_xls_223"/>
      <sheetName val="[SHOPLIST.xls]_SHOPLIST_xls_224"/>
      <sheetName val="[SHOPLIST.xls]_SHOPLIST_xls_225"/>
      <sheetName val="[SHOPLIST.xls]_SHOPLIST_xls_226"/>
      <sheetName val="[SHOPLIST.xls]_SHOPLIST_xls_227"/>
      <sheetName val="[SHOPLIST.xls]_SHOPLIST_xls_228"/>
      <sheetName val="[SHOPLIST.xls]_SHOPLIST_xls_229"/>
      <sheetName val="[SHOPLIST.xls]_SHOPLIST_xls_230"/>
      <sheetName val="[SHOPLIST.xls]_SHOPLIST_xls_231"/>
      <sheetName val="[SHOPLIST.xls]_SHOPLIST_xls_232"/>
      <sheetName val="[SHOPLIST.xls]_SHOPLIST_xls_233"/>
      <sheetName val="[SHOPLIST.xls]_SHOPLIST_xls_234"/>
      <sheetName val="[SHOPLIST.xls]_SHOPLIST_xls_235"/>
      <sheetName val="[SHOPLIST.xls]_SHOPLIST_xls_236"/>
      <sheetName val="[SHOPLIST.xls]_SHOPLIST_xls_237"/>
      <sheetName val="[SHOPLIST.xls]_SHOPLIST_xls_238"/>
      <sheetName val="[SHOPLIST.xls]_SHOPLIST_xls_239"/>
      <sheetName val="[SHOPLIST.xls]_SHOPLIST_xls_240"/>
      <sheetName val="[SHOPLIST.xls]_SHOPLIST_xls_241"/>
      <sheetName val="[SHOPLIST.xls]_SHOPLIST_xls_242"/>
      <sheetName val="[SHOPLIST.xls]_SHOPLIST_xls_243"/>
      <sheetName val="[SHOPLIST.xls]_SHOPLIST_xls_244"/>
      <sheetName val="[SHOPLIST.xls][SHOPLIST.xls]_74"/>
      <sheetName val="[SHOPLIST.xls]_SHOPLIST_xls_245"/>
      <sheetName val="[SHOPLIST.xls]_SHOPLIST_xls_246"/>
      <sheetName val="[SHOPLIST.xls]_SHOPLIST_xls_247"/>
      <sheetName val="[SHOPLIST.xls]_SHOPLIST_xls_248"/>
      <sheetName val="[SHOPLIST.xls]_SHOPLIST_xls_249"/>
      <sheetName val="[SHOPLIST.xls]_SHOPLIST_xls_250"/>
      <sheetName val="[SHOPLIST.xls]_SHOPLIST_xls_251"/>
      <sheetName val="[SHOPLIST.xls]_SHOPLIST_xls_252"/>
      <sheetName val="[SHOPLIST.xls]_SHOPLIST_xls_253"/>
      <sheetName val="[SHOPLIST.xls]_SHOPLIST_xls_254"/>
      <sheetName val="[SHOPLIST.xls]_SHOPLIST_xls_255"/>
      <sheetName val="[SHOPLIST.xls]_SHOPLIST_xls_256"/>
      <sheetName val="[SHOPLIST.xls]_SHOPLIST_xls_257"/>
      <sheetName val="[SHOPLIST.xls]_SHOPLIST_xls_258"/>
      <sheetName val="[SHOPLIST.xls]_SHOPLIST_xls_259"/>
      <sheetName val="[SHOPLIST.xls]_SHOPLIST_xls_260"/>
      <sheetName val="[SHOPLIST.xls]_SHOPLIST_xls_261"/>
      <sheetName val="[SHOPLIST.xls]_SHOPLIST_xls_262"/>
      <sheetName val="[SHOPLIST.xls]_SHOPLIST_xls_263"/>
      <sheetName val="[SHOPLIST.xls]_SHOPLIST_xls_264"/>
      <sheetName val="[SHOPLIST.xls]_SHOPLIST_xls_265"/>
      <sheetName val="[SHOPLIST.xls]_SHOPLIST_xls_266"/>
      <sheetName val="[SHOPLIST.xls]_SHOPLIST_xls_267"/>
      <sheetName val="[SHOPLIST.xls]_SHOPLIST_xls_268"/>
      <sheetName val="[SHOPLIST.xls]_SHOPLIST_xls_269"/>
      <sheetName val="[SHOPLIST.xls]_SHOPLIST_xls_270"/>
      <sheetName val="[SHOPLIST.xls]_SHOPLIST_xls_271"/>
      <sheetName val="[SHOPLIST.xls]_SHOPLIST_xls_272"/>
      <sheetName val="[SHOPLIST.xls]_SHOPLIST_xls_273"/>
      <sheetName val="[SHOPLIST.xls]_SHOPLIST_xls_274"/>
      <sheetName val="[SHOPLIST.xls]_SHOPLIST_xls_275"/>
      <sheetName val="[SHOPLIST.xls]_SHOPLIST_xls_276"/>
      <sheetName val="[SHOPLIST.xls]_SHOPLIST_xls_277"/>
      <sheetName val="[SHOPLIST.xls]_SHOPLIST_xls_278"/>
      <sheetName val="[SHOPLIST.xls]_SHOPLIST_xls_279"/>
      <sheetName val="[SHOPLIST.xls]_SHOPLIST_xls_280"/>
      <sheetName val="[SHOPLIST.xls]_SHOPLIST_xls_281"/>
      <sheetName val="[SHOPLIST.xls]_SHOPLIST_xls_282"/>
      <sheetName val="[SHOPLIST.xls]_SHOPLIST_xls_283"/>
      <sheetName val="[SHOPLIST.xls]_SHOPLIST_xls_284"/>
      <sheetName val="[SHOPLIST.xls]_SHOPLIST_xls_285"/>
      <sheetName val="[SHOPLIST.xls]_SHOPLIST_xls_286"/>
      <sheetName val="[SHOPLIST.xls]_SHOPLIST_xls_287"/>
      <sheetName val="[SHOPLIST.xls]_SHOPLIST_xls_288"/>
      <sheetName val="[SHOPLIST.xls]_SHOPLIST_xls_289"/>
      <sheetName val="[SHOPLIST.xls]_SHOPLIST_xls_290"/>
      <sheetName val="[SHOPLIST.xls]_SHOPLIST_xls_291"/>
      <sheetName val="[SHOPLIST.xls]_SHOPLIST_xls_292"/>
      <sheetName val="[SHOPLIST.xls]_SHOPLIST_xls_293"/>
      <sheetName val="[SHOPLIST.xls]_SHOPLIST_xls_294"/>
      <sheetName val="[SHOPLIST.xls]_SHOPLIST_xls_295"/>
      <sheetName val="[SHOPLIST.xls]_SHOPLIST_xls_296"/>
      <sheetName val="[SHOPLIST.xls]_SHOPLIST_xls_297"/>
      <sheetName val="[SHOPLIST.xls]_SHOPLIST_xls_298"/>
      <sheetName val="[SHOPLIST.xls][SHOPLIST.xls]_75"/>
      <sheetName val="[SHOPLIST.xls][SHOPLIST.xls]_76"/>
      <sheetName val="[SHOPLIST.xls][SHOPLIST.xls]_77"/>
      <sheetName val="[SHOPLIST.xls][SHOPLIST.xls]_78"/>
      <sheetName val="[SHOPLIST.xls][SHOPLIST.xls]_79"/>
      <sheetName val="[SHOPLIST.xls]_SHOPLIST_xls_299"/>
      <sheetName val="[SHOPLIST.xls]_SHOPLIST_xls_300"/>
      <sheetName val="[SHOPLIST.xls]_SHOPLIST_xls_301"/>
      <sheetName val="[SHOPLIST.xls]_SHOPLIST_xls_302"/>
      <sheetName val="[SHOPLIST.xls]_SHOPLIST_xls_303"/>
      <sheetName val="[SHOPLIST.xls]_SHOPLIST_xls_304"/>
      <sheetName val="[SHOPLIST.xls]_SHOPLIST_xls_305"/>
      <sheetName val="[SHOPLIST.xls]_SHOPLIST_xls_306"/>
      <sheetName val="[SHOPLIST.xls]_SHOPLIST_xls_307"/>
      <sheetName val="[SHOPLIST.xls]_SHOPLIST_xls_308"/>
      <sheetName val="[SHOPLIST.xls]_SHOPLIST_xls_309"/>
      <sheetName val="[SHOPLIST.xls]_SHOPLIST_xls_310"/>
      <sheetName val="[SHOPLIST.xls]_SHOPLIST_xls_311"/>
      <sheetName val="[SHOPLIST.xls]_SHOPLIST_xls_312"/>
      <sheetName val="[SHOPLIST.xls]_SHOPLIST_xls_313"/>
      <sheetName val="[SHOPLIST.xls]_SHOPLIST_xls_314"/>
      <sheetName val="[SHOPLIST.xls]_SHOPLIST_xls_315"/>
      <sheetName val="[SHOPLIST.xls]_SHOPLIST_xls_316"/>
      <sheetName val="[SHOPLIST.xls][SHOPLIST.xls]_80"/>
      <sheetName val="[SHOPLIST.xls]70_x005f_x005f_x005f_x0000__3"/>
      <sheetName val="[SHOPLIST.xls][SHOPLIST.xls]_81"/>
      <sheetName val="[SHOPLIST.xls][SHOPLIST.xls]_82"/>
      <sheetName val="[SHOPLIST.xls][SHOPLIST.xls]_83"/>
      <sheetName val="[SHOPLIST.xls]_SHOPLIST_xls_317"/>
      <sheetName val="[SHOPLIST.xls]_SHOPLIST_xls_318"/>
      <sheetName val="[SHOPLIST.xls]_SHOPLIST_xls_319"/>
      <sheetName val="[SHOPLIST.xls][SHOPLIST.xls]_84"/>
      <sheetName val="[SHOPLIST.xls][SHOPLIST.xls]_85"/>
      <sheetName val="[SHOPLIST.xls][SHOPLIST.xls]_86"/>
      <sheetName val="[SHOPLIST.xls][SHOPLIST.xls]_87"/>
      <sheetName val="[SHOPLIST.xls][SHOPLIST.xls]_88"/>
      <sheetName val="[SHOPLIST.xls][SHOPLIST.xls]_89"/>
      <sheetName val="[SHOPLIST.xls][SHOPLIST.xls]_90"/>
      <sheetName val="[SHOPLIST.xls][SHOPLIST.xls]_91"/>
      <sheetName val="[SHOPLIST.xls][SHOPLIST.xls]_92"/>
      <sheetName val="[SHOPLIST.xls][SHOPLIST.xls]_93"/>
      <sheetName val="[SHOPLIST.xls][SHOPLIST.xls]_94"/>
      <sheetName val="[SHOPLIST.xls][SHOPLIST.xls]_95"/>
      <sheetName val="[SHOPLIST.xls][SHOPLIST.xls]_96"/>
      <sheetName val="[SHOPLIST.xls][SHOPLIST.xls]_97"/>
      <sheetName val="[SHOPLIST.xls]70___0_s__i____11"/>
      <sheetName val="[SHOPLIST.xls][SHOPLIST.xls]_98"/>
      <sheetName val="[SHOPLIST.xls]70,/0s«iÆøí¬i4"/>
      <sheetName val="[SHOPLIST.xls]70,/0s«iÆøí¬i5"/>
      <sheetName val="Product Sheet40"/>
      <sheetName val="Detail_Page"/>
      <sheetName val="FLOOR_AND_CEILING"/>
      <sheetName val="area_comp_2011_01_18_(2)"/>
      <sheetName val="drop_down_lists"/>
      <sheetName val="PH_5"/>
      <sheetName val="[SHOPLIST_xls]70___0_s__i_____2"/>
      <sheetName val="[SHOPLIST_xls]_VW__VU_________2"/>
      <sheetName val="[SHOPLIST_xls]_VW__VU_________3"/>
      <sheetName val="[SHOPLIST_xls]70_x005f_x0000___0_x0_2"/>
      <sheetName val="[SHOPLIST.xls][SHOPLIST.xls]_99"/>
      <sheetName val="[SHOPLIST.xls]_SHOPLIST_xls_320"/>
      <sheetName val="[SHOPLIST.xls]_SHOPLIST_xls_321"/>
      <sheetName val="[SHOPLIST.xls]_SHOPLIST_xls_322"/>
      <sheetName val="[SHOPLIST.xls]_SHOPLIST_xls_323"/>
      <sheetName val="[SHOPLIST.xls]_SHOPLIST_xls_324"/>
      <sheetName val="[SHOPLIST.xls]_SHOPLIST_xls_325"/>
      <sheetName val="[SHOPLIST.xls]_SHOPLIST_xls_326"/>
      <sheetName val="[SHOPLIST.xls]_SHOPLIST_xls_327"/>
      <sheetName val="[SHOPLIST.xls]_SHOPLIST_xls_328"/>
      <sheetName val="[SHOPLIST.xls]_SHOPLIST_xls_329"/>
      <sheetName val="[SHOPLIST.xls]_SHOPLIST_xls_330"/>
      <sheetName val="[SHOPLIST.xls]_SHOPLIST_xls_331"/>
      <sheetName val="[SHOPLIST.xls]_SHOPLIST_xls_332"/>
      <sheetName val="[SHOPLIST.xls]_SHOPLIST_xls_333"/>
      <sheetName val="[SHOPLIST.xls]_SHOPLIST_xls_334"/>
      <sheetName val="[SHOPLIST.xls]_SHOPLIST_xls_335"/>
      <sheetName val="[SHOPLIST.xls]_SHOPLIST_xls_336"/>
      <sheetName val="[SHOPLIST.xls]_SHOPLIST_xls_337"/>
      <sheetName val="[SHOPLIST.xls]_SHOPLIST_xls_338"/>
      <sheetName val="[SHOPLIST.xls]_SHOPLIST_xls_339"/>
      <sheetName val="[SHOPLIST.xls]_SHOPLIST_xls_340"/>
      <sheetName val="[SHOPLIST.xls]_SHOPLIST_xls_341"/>
      <sheetName val="[SHOPLIST.xls]_SHOPLIST_xls_342"/>
      <sheetName val="[SHOPLIST.xls]_SHOPLIST_xls_343"/>
      <sheetName val="[SHOPLIST.xls]_SHOPLIST_xls_344"/>
      <sheetName val="[SHOPLIST.xls]_SHOPLIST_xls_345"/>
      <sheetName val="[SHOPLIST.xls]_SHOPLIST_xls_346"/>
      <sheetName val="[SHOPLIST.xls]_SHOPLIST_xls_347"/>
      <sheetName val="[SHOPLIST.xls]_SHOPLIST_xls_348"/>
      <sheetName val="[SHOPLIST.xls]_SHOPLIST_xls_349"/>
      <sheetName val="[SHOPLIST.xls]_VW__VU_________8"/>
      <sheetName val="[SHOPLIST.xls]_VW__VU_________9"/>
      <sheetName val="[SHOPLIST.xls]70___0_s__i____12"/>
      <sheetName val="[SHOPLIST.xls]70_x005f_x0000___0_x0_5"/>
      <sheetName val="[SHOPLIST.xls]_SHOPLIST_xls_350"/>
      <sheetName val="[SHOPLIST.xls]70___0_s__i____13"/>
      <sheetName val="[SHOPLIST.xls]_SHOPLIST_xls_351"/>
      <sheetName val="[SHOPLIST.xls]_SHOPLIST_xls_352"/>
      <sheetName val="[SHOPLIST.xls]_SHOPLIST_xls_353"/>
      <sheetName val="[SHOPLIST.xls]_SHOPLIST_xls_354"/>
      <sheetName val="[SHOPLIST.xls]_SHOPLIST_xls_355"/>
      <sheetName val="[SHOPLIST.xls]_SHOPLIST_xls_356"/>
      <sheetName val="[SHOPLIST.xls]_SHOPLIST_xls_357"/>
      <sheetName val="[SHOPLIST.xls]_SHOPLIST_xls_358"/>
      <sheetName val="[SHOPLIST.xls]_SHOPLIST_xls_359"/>
      <sheetName val="[SHOPLIST.xls]_SHOPLIST_xls_360"/>
      <sheetName val="[SHOPLIST.xls]_SHOPLIST_xls_361"/>
      <sheetName val="[SHOPLIST.xls]_SHOPLIST_xls_362"/>
      <sheetName val="[SHOPLIST.xls]_SHOPLIST_xls_363"/>
      <sheetName val="[SHOPLIST.xls]_SHOPLIST_xls_364"/>
      <sheetName val="[SHOPLIST.xls]_SHOPLIST_xls_365"/>
      <sheetName val="[SHOPLIST.xls]_SHOPLIST_xls_366"/>
      <sheetName val="[SHOPLIST.xls]_SHOPLIST_xls_367"/>
      <sheetName val="[SHOPLIST.xls]_SHOPLIST_xls_368"/>
      <sheetName val="[SHOPLIST.xls]_SHOPLIST_xls_369"/>
      <sheetName val="[SHOPLIST.xls]_SHOPLIST_xls_370"/>
      <sheetName val="[SHOPLIST.xls]_SHOPLIST_xls_371"/>
      <sheetName val="[SHOPLIST.xls]_SHOPLIST_xls_372"/>
      <sheetName val="[SHOPLIST.xls]_SHOPLIST_xls_373"/>
      <sheetName val="[SHOPLIST.xls]_SHOPLIST_xls_374"/>
      <sheetName val="[SHOPLIST.xls]_SHOPLIST_xls_375"/>
      <sheetName val="[SHOPLIST.xls]_SHOPLIST_xls_376"/>
      <sheetName val="[SHOPLIST.xls]_SHOPLIST_xls_377"/>
      <sheetName val="[SHOPLIST.xls]_SHOPLIST_xls_378"/>
      <sheetName val="[SHOPLIST.xls]_SHOPLIST_xls_379"/>
      <sheetName val="[SHOPLIST.xls]_SHOPLIST_xls_380"/>
      <sheetName val="[SHOPLIST.xls]_SHOPLIST_xls_381"/>
      <sheetName val="[SHOPLIST.xls]_SHOPLIST_xls_382"/>
      <sheetName val="[SHOPLIST.xls]_SHOPLIST_xls_383"/>
      <sheetName val="[SHOPLIST.xls]_SHOPLIST_xls_384"/>
      <sheetName val="[SHOPLIST.xls]_SHOPLIST_xls_385"/>
      <sheetName val="[SHOPLIST.xls]_SHOPLIST_xls_386"/>
      <sheetName val="[SHOPLIST.xls]_SHOPLIST_xls_387"/>
      <sheetName val="[SHOPLIST.xls]_SHOPLIST_xls_388"/>
      <sheetName val="[SHOPLIST.xls]_SHOPLIST_xls_389"/>
      <sheetName val="[SHOPLIST.xls]_SHOPLIST_xls_390"/>
      <sheetName val="[SHOPLIST.xls]_SHOPLIST_xls_391"/>
      <sheetName val="[SHOPLIST.xls]_SHOPLIST_xls_392"/>
      <sheetName val="[SHOPLIST.xls]_SHOPLIST_xls_393"/>
      <sheetName val="[SHOPLIST.xls]_SHOPLIST_xls_394"/>
      <sheetName val="[SHOPLIST.xls]_SHOPLIST_xls_395"/>
      <sheetName val="[SHOPLIST.xls]_SHOPLIST_xls_396"/>
      <sheetName val="[SHOPLIST.xls]_SHOPLIST_xls_397"/>
      <sheetName val="[SHOPLIST.xls]_SHOPLIST_xls_398"/>
      <sheetName val="[SHOPLIST.xls]_SHOPLIST_xls_399"/>
      <sheetName val="[SHOPLIST.xls]_SHOPLIST_xls_400"/>
      <sheetName val="[SHOPLIST.xls]_SHOPLIST_xls_401"/>
      <sheetName val="[SHOPLIST.xls]_SHOPLIST_xls_402"/>
      <sheetName val="[SHOPLIST.xls]_SHOPLIST_xls_403"/>
      <sheetName val="[SHOPLIST.xls]_SHOPLIST_xls_404"/>
      <sheetName val="[SHOPLIST.xls]_SHOPLIST_xls_405"/>
      <sheetName val="[SHOPLIST.xls]_SHOPLIST_xls_406"/>
      <sheetName val="[SHOPLIST.xls]_SHOPLIST_xls_407"/>
      <sheetName val="[SHOPLIST.xls]_SHOPLIST_xls_408"/>
      <sheetName val="[SHOPLIST.xls]_SHOPLIST_xls_409"/>
      <sheetName val="[SHOPLIST.xls]_SHOPLIST_xls_410"/>
      <sheetName val="[SHOPLIST.xls]_SHOPLIST_xls_411"/>
      <sheetName val="[SHOPLIST.xls]_SHOPLIST_xls_412"/>
      <sheetName val="[SHOPLIST.xls]_SHOPLIST_xls_413"/>
      <sheetName val="[SHOPLIST.xls]_SHOPLIST_xls_414"/>
      <sheetName val="[SHOPLIST.xls]_SHOPLIST_xls_415"/>
      <sheetName val="[SHOPLIST.xls]_SHOPLIST_xls_416"/>
      <sheetName val="[SHOPLIST.xls]_SHOPLIST_xls_417"/>
      <sheetName val="[SHOPLIST.xls]_SHOPLIST_xls_418"/>
      <sheetName val="[SHOPLIST.xls]_SHOPLIST_xls_419"/>
      <sheetName val="[SHOPLIST.xls]_SHOPLIST_xls_420"/>
      <sheetName val="[SHOPLIST.xls]_SHOPLIST_xls_421"/>
      <sheetName val="[SHOPLIST.xls]_SHOPLIST_xls_422"/>
      <sheetName val="[SHOPLIST.xls]_SHOPLIST_xls_423"/>
      <sheetName val="[SHOPLIST.xls]_SHOPLIST_xls_424"/>
      <sheetName val="[SHOPLIST.xls]_SHOPLIST_xls_425"/>
      <sheetName val="[SHOPLIST.xls]_SHOPLIST_xls_426"/>
      <sheetName val="[SHOPLIST.xls]_SHOPLIST_xls_427"/>
      <sheetName val="[SHOPLIST.xls]_SHOPLIST_xls_428"/>
      <sheetName val="[SHOPLIST.xls]_SHOPLIST_xls_429"/>
      <sheetName val="[SHOPLIST.xls]_SHOPLIST_xls_430"/>
      <sheetName val="[SHOPLIST.xls]_SHOPLIST_xls_431"/>
      <sheetName val="[SHOPLIST.xls]_SHOPLIST_xls_432"/>
      <sheetName val="[SHOPLIST.xls]_SHOPLIST_xls_433"/>
      <sheetName val="[SHOPLIST.xls]_SHOPLIST_xls_434"/>
      <sheetName val="[SHOPLIST.xls]_SHOPLIST_xls_435"/>
      <sheetName val="[SHOPLIST.xls]_SHOPLIST_xls_436"/>
      <sheetName val="[SHOPLIST.xls]_SHOPLIST_xls_437"/>
      <sheetName val="[SHOPLIST.xls]_SHOPLIST_xls_438"/>
      <sheetName val="[SHOPLIST.xls]_SHOPLIST_xls_439"/>
      <sheetName val="[SHOPLIST.xls]_SHOPLIST_xls_440"/>
      <sheetName val="[SHOPLIST.xls]_SHOPLIST_xls_441"/>
      <sheetName val="[SHOPLIST.xls]_SHOPLIST_xls_442"/>
      <sheetName val="[SHOPLIST.xls]_SHOPLIST_xls_443"/>
      <sheetName val="[SHOPLIST.xls]_SHOPLIST_xls_444"/>
      <sheetName val="[SHOPLIST.xls]_SHOPLIST_xls_445"/>
      <sheetName val="[SHOPLIST.xls]_SHOPLIST_xls_446"/>
      <sheetName val="[SHOPLIST.xls]_SHOPLIST_xls_447"/>
      <sheetName val="[SHOPLIST.xls]_SHOPLIST_xls_448"/>
      <sheetName val="[SHOPLIST.xls]_SHOPLIST_xls_449"/>
      <sheetName val="[SHOPLIST.xls]_SHOPLIST_xls_450"/>
      <sheetName val="[SHOPLIST.xls]_SHOPLIST_xls_451"/>
      <sheetName val="[SHOPLIST.xls]_SHOPLIST_xls_452"/>
      <sheetName val="[SHOPLIST.xls]_SHOPLIST_xls_453"/>
      <sheetName val="[SHOPLIST.xls]_SHOPLIST_xls_454"/>
      <sheetName val="[SHOPLIST.xls]_SHOPLIST_xls_455"/>
      <sheetName val="[SHOPLIST.xls]_SHOPLIST_xls_456"/>
      <sheetName val="[SHOPLIST.xls]_SHOPLIST_xls_457"/>
      <sheetName val="[SHOPLIST.xls]_SHOPLIST_xls_458"/>
      <sheetName val="[SHOPLIST.xls]_SHOPLIST_xls_459"/>
      <sheetName val="[SHOPLIST.xls]_SHOPLIST_xls_460"/>
      <sheetName val="[SHOPLIST.xls]_SHOPLIST_xls_461"/>
      <sheetName val="[SHOPLIST.xls]70_x005f_x005f_x005f_x0000__4"/>
      <sheetName val="[SHOPLIST.xls]_SHOPLIST_xls_462"/>
      <sheetName val="[SHOPLIST.xls]_SHOPLIST_xls_463"/>
      <sheetName val="Reference"/>
      <sheetName val="SUBS SUM"/>
      <sheetName val="BoQ(2)"/>
      <sheetName val="tower and monopoles "/>
      <sheetName val="ASD Sum of Parts"/>
      <sheetName val="Administrative Prices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13"/>
      <sheetName val="14"/>
      <sheetName val="EATON SUMMARY"/>
      <sheetName val="Sump"/>
      <sheetName val="Outline Cost - Five star Hotel"/>
      <sheetName val="Insts"/>
      <sheetName val="MG"/>
      <sheetName val="TB"/>
      <sheetName val="Field Values"/>
      <sheetName val="Balustrade"/>
      <sheetName val="CFForecast detail"/>
      <sheetName val="Mat.Cost"/>
      <sheetName val="Measurements"/>
      <sheetName val="Flooring"/>
      <sheetName val="Ceilings"/>
      <sheetName val="ACAD Finishes"/>
      <sheetName val="Site Details"/>
      <sheetName val="Chair"/>
      <sheetName val="Site Area Statement"/>
      <sheetName val="Doors"/>
      <sheetName val="GM &amp; TA"/>
      <sheetName val="Macro"/>
      <sheetName val="Scaff-Rose"/>
      <sheetName val="10. &amp; 11. Rate Code &amp; BQ"/>
      <sheetName val="EATON_SUMMARY"/>
      <sheetName val="Outline_Cost_-_Five_star_Hotel"/>
      <sheetName val="sept-plan"/>
      <sheetName val="P&amp;LSum"/>
      <sheetName val="key dates"/>
      <sheetName val="Actuals"/>
      <sheetName val="Basement Budget"/>
      <sheetName val="HVAC"/>
      <sheetName val="HVAC-Qty"/>
      <sheetName val="RBD-AHU"/>
      <sheetName val="RBD ENG"/>
      <sheetName val="RBD-EX-RF-01"/>
      <sheetName val="RBD SLD.RLD"/>
      <sheetName val="RBD-VAV"/>
      <sheetName val="V.Summary"/>
      <sheetName val="C-1"/>
      <sheetName val="PC "/>
      <sheetName val="Val"/>
      <sheetName val="App - A "/>
      <sheetName val="App- B "/>
      <sheetName val="App - C "/>
      <sheetName val="App - D "/>
      <sheetName val="App - E "/>
      <sheetName val="App - F"/>
      <sheetName val="App - G "/>
      <sheetName val="App - H"/>
      <sheetName val="2"/>
      <sheetName val="7"/>
      <sheetName val="8"/>
      <sheetName val="9"/>
      <sheetName val="15"/>
      <sheetName val="16"/>
      <sheetName val="17"/>
      <sheetName val="18"/>
      <sheetName val="C-2"/>
      <sheetName val="Concrete Breakdown"/>
      <sheetName val="Masonry Breakdown"/>
      <sheetName val="6"/>
      <sheetName val="Лист1"/>
      <sheetName val="Исх"/>
      <sheetName val="Класс"/>
      <sheetName val="В2В"/>
      <sheetName val="Инсп"/>
      <sheetName val="Грайв"/>
      <sheetName val="ГвГ"/>
      <sheetName val="ИК_В2В"/>
      <sheetName val="УК_Город"/>
      <sheetName val="Свод (Бюджет)"/>
      <sheetName val="Name"/>
      <sheetName val="Свод (понедельно)"/>
      <sheetName val="Статьи расходов"/>
      <sheetName val="НСИ"/>
      <sheetName val="Fiyatlar"/>
      <sheetName val="50"/>
      <sheetName val="[SHOPLIST_xls]70___0_s__i_____3"/>
      <sheetName val="Gene��i0_"/>
      <sheetName val="70,/0s�i����i"/>
      <sheetName val="Top_shԀ"/>
      <sheetName val="ملخص_المشاريع"/>
      <sheetName val="عقود_المقاولين"/>
      <sheetName val="اوامر_الشراء"/>
      <sheetName val="الحركة_اليومية"/>
      <sheetName val="محمد_عساف"/>
      <sheetName val="كشف_الايرادات_والضرائب"/>
      <sheetName val="حساب_البنك"/>
      <sheetName val="كشف_الرواتب"/>
      <sheetName val="SAF_-_عهد_-_سلامي_ابو_فخر"/>
      <sheetName val="THA_-_عهد_-_ثابت_احمد"/>
      <sheetName val="AAH_-_عهد_-_انس_هبو"/>
      <sheetName val="YSA_-_عهد_-_ياسر_السبع"/>
      <sheetName val="MKJ_-_عهد_-_محمود_قجك"/>
      <sheetName val="MSH_-_عهد_-_محمد_الشامي"/>
      <sheetName val="ALW_-_عهد_-_علوان_علي"/>
      <sheetName val="AHA_-_عهد_-_احمد_الحاج"/>
      <sheetName val="MOR_-_عهد_-_مرجان_عبدالهادي"/>
      <sheetName val="MHA_-_عهد_-_محمد_حسون_العلي"/>
      <sheetName val="MF_-_مكتب_رئيسي"/>
      <sheetName val="CO_-_مقاولين_-_عقود_(2)"/>
      <sheetName val="BUR_-_موردين_-_شركة_البروج_"/>
      <sheetName val="CAP_-_موردين_-_عاصمة_الكهرباء"/>
      <sheetName val="PO_-_موردين_-_اوامر_شراء"/>
      <sheetName val="CO_-_مقاولين_-_عقود"/>
      <sheetName val="Data Works"/>
      <sheetName val="Works"/>
      <sheetName val="UC-Testing"/>
      <sheetName val="Control Panel"/>
      <sheetName val="Rectangular Duct"/>
      <sheetName val="[SHOPLIST_xls]70_x005f_x0000_,/0_x000"/>
      <sheetName val="SI_22"/>
      <sheetName val="TO_List"/>
      <sheetName val="CCTV_DATA"/>
      <sheetName val="_boaboard_(1)"/>
      <sheetName val="BREAKDOWN"/>
      <sheetName val="HSBC"/>
      <sheetName val="REBAR"/>
      <sheetName val="Cost Summary"/>
      <sheetName val="Cost Summary SD"/>
      <sheetName val="Schedule S-Curve Revision#3"/>
      <sheetName val="2.223M_due to adj profit"/>
      <sheetName val="Cost Heaࡤing"/>
      <sheetName val="Closing"/>
      <sheetName val="[SHOPLIST.xls]70___0_s__i____14"/>
      <sheetName val="[SHOPLIST.xls]_VW__VU________10"/>
      <sheetName val="[SHOPLIST.xls]70___0_s__i____15"/>
      <sheetName val="[SHOPLIST.xls]70_x005f_x0000___0_x0_6"/>
      <sheetName val="[SHOPLIST.xls]70___0_s__i____16"/>
      <sheetName val="[SHOPLIST.xls]_VW__VU________11"/>
      <sheetName val="[SHOPLIST.xls]70___0_s__i____17"/>
      <sheetName val="[SHOPLIST.xls]_VW__VU________12"/>
      <sheetName val="[SHOPLIST.xls]70___0_s__i____18"/>
      <sheetName val="[SHOPLIST.xls]70_x005f_x0000___0_x0_7"/>
      <sheetName val="[SHOPLIST.xls]70___0_s__i____19"/>
      <sheetName val="[SHOPLIST.xls]_VW__VU________13"/>
      <sheetName val="[SHOPLIST.xls]_SHOPLIST_xls_464"/>
      <sheetName val="[SHOPLIST.xls]_SHOPLIST_xls_465"/>
      <sheetName val="[SHOPLIST.xls]_SHOPLIST_xls_466"/>
      <sheetName val="[SHOPLIST.xls]_SHOPLIST_xls_467"/>
      <sheetName val="[SHOPLIST.xls]_SHOPLIST_xls_468"/>
      <sheetName val="[SHOPLIST.xls]_SHOPLIST_xls_469"/>
      <sheetName val="[SHOPLIST.xls]_SHOPLIST_xls_470"/>
      <sheetName val="[SHOPLIST.xls]_SHOPLIST_xls_471"/>
      <sheetName val="[SHOPLIST.xls]_SHOPLIST_xls_472"/>
      <sheetName val="[SHOPLIST.xls]_SHOPLIST_xls_473"/>
      <sheetName val="[SHOPLIST.xls]_SHOPLIST_xls_474"/>
      <sheetName val="[SHOPLIST.xls]_SHOPLIST_xls_475"/>
      <sheetName val="[SHOPLIST.xls]_SHOPLIST_xls_476"/>
      <sheetName val="[SHOPLIST.xls]_SHOPLIST_xls_477"/>
      <sheetName val="[SHOPLIST.xls]_SHOPLIST_xls_478"/>
      <sheetName val="[SHOPLIST.xls]_SHOPLIST_xls_479"/>
      <sheetName val="[SHOPLIST.xls]_SHOPLIST_xls_480"/>
      <sheetName val="[SHOPLIST.xls]_SHOPLIST_xls_481"/>
      <sheetName val="[SHOPLIST.xls]_SHOPLIST_xls_482"/>
      <sheetName val="[SHOPLIST.xls]_SHOPLIST_xls_483"/>
      <sheetName val="[SHOPLIST.xls]_SHOPLIST_xls_484"/>
      <sheetName val="[SHOPLIST.xls]_SHOPLIST_xls_485"/>
      <sheetName val="[SHOPLIST.xls]_SHOPLIST_xls_486"/>
      <sheetName val="[SHOPLIST.xls]_SHOPLIST_xls_487"/>
      <sheetName val="[SHOPLIST.xls]_SHOPLIST_xls_488"/>
      <sheetName val="[SHOPLIST.xls]_SHOPLIST_xls_489"/>
      <sheetName val="[SHOPLIST.xls]_SHOPLIST_xls_490"/>
      <sheetName val="[SHOPLIST.xls]_SHOPLIST_xls_491"/>
      <sheetName val="[SHOPLIST.xls]_SHOPLIST_xls_492"/>
      <sheetName val="[SHOPLIST.xls]_SHOPLIST_xls_493"/>
      <sheetName val="[SHOPLIST.xls]_SHOPLIST_xls_494"/>
      <sheetName val="[SHOPLIST.xls]_SHOPLIST_xls_495"/>
      <sheetName val="[SHOPLIST.xls]_SHOPLIST_xls_496"/>
      <sheetName val="[SHOPLIST.xls]_SHOPLIST_xls_497"/>
      <sheetName val="[SHOPLIST.xls]_SHOPLIST_xls_498"/>
      <sheetName val="[SHOPLIST.xls]_SHOPLIST_xls_499"/>
      <sheetName val="[SHOPLIST.xls]_SHOPLIST_xls_500"/>
      <sheetName val="[SHOPLIST.xls]_SHOPLIST_xls_501"/>
      <sheetName val="[SHOPLIST.xls]_SHOPLIST_xls_502"/>
      <sheetName val="[SHOPLIST.xls]_SHOPLIST_xls_503"/>
      <sheetName val="[SHOPLIST.xls]_SHOPLIST_xls_504"/>
      <sheetName val="[SHOPLIST.xls]_SHOPLIST_xls_505"/>
      <sheetName val="[SHOPLIST.xls]_SHOPLIST_xls_506"/>
      <sheetName val="[SHOPLIST.xls]_SHOPLIST_xls_507"/>
      <sheetName val="[SHOPLIST.xls]_SHOPLIST_xls_508"/>
      <sheetName val="[SHOPLIST.xls]_SHOPLIST_xls_509"/>
      <sheetName val="[SHOPLIST.xls]_SHOPLIST_xls_510"/>
      <sheetName val="[SHOPLIST.xls]_SHOPLIST_xls_511"/>
      <sheetName val="[SHOPLIST.xls]_SHOPLIST_xls_512"/>
      <sheetName val="[SHOPLIST.xls]_SHOPLIST_xls_513"/>
      <sheetName val="[SHOPLIST.xls]_SHOPLIST_xls_514"/>
      <sheetName val="[SHOPLIST.xls]_SHOPLIST_xls_515"/>
      <sheetName val="[SHOPLIST.xls]_SHOPLIST_xls_516"/>
      <sheetName val="[SHOPLIST.xls]_SHOPLIST_xls_517"/>
      <sheetName val="[SHOPLIST.xls]_SHOPLIST_xls_518"/>
      <sheetName val="[SHOPLIST.xls]_SHOPLIST_xls_519"/>
      <sheetName val="[SHOPLIST.xls]_SHOPLIST_xls_520"/>
      <sheetName val="[SHOPLIST.xls]_SHOPLIST_xls_521"/>
      <sheetName val="[SHOPLIST.xls]_SHOPLIST_xls_522"/>
      <sheetName val="[SHOPLIST.xls]_SHOPLIST_xls_523"/>
      <sheetName val="[SHOPLIST.xls]_SHOPLIST_xls_524"/>
      <sheetName val="[SHOPLIST.xls]_SHOPLIST_xls_525"/>
      <sheetName val="[SHOPLIST.xls]_SHOPLIST_xls_526"/>
      <sheetName val="[SHOPLIST.xls]_SHOPLIST_xls_527"/>
      <sheetName val="[SHOPLIST.xls]_SHOPLIST_xls_528"/>
      <sheetName val="[SHOPLIST.xls]_SHOPLIST_xls_529"/>
      <sheetName val="[SHOPLIST.xls]_SHOPLIST_xls_530"/>
      <sheetName val="[SHOPLIST.xls]_SHOPLIST_xls_531"/>
      <sheetName val="[SHOPLIST.xls]_SHOPLIST_xls_532"/>
      <sheetName val="[SHOPLIST.xls]_SHOPLIST_xls_533"/>
      <sheetName val="[SHOPLIST.xls]_SHOPLIST_xls_534"/>
      <sheetName val="[SHOPLIST.xls]_SHOPLIST_xls_535"/>
      <sheetName val="[SHOPLIST.xls]_SHOPLIST_xls_536"/>
      <sheetName val="[SHOPLIST.xls]70_x005f_x005f_x005f_x0000__5"/>
      <sheetName val="[SHOPLIST.xls]_SHOPLIST_xls_537"/>
      <sheetName val="[SHOPLIST.xls]_SHOPLIST_xls_538"/>
      <sheetName val="[SHOPLIST.xls]_SHOPLIST_xls_539"/>
      <sheetName val="[SHOPLIST.xls]_SHOPLIST_xls_540"/>
      <sheetName val="[SHOPLIST.xls]_SHOPLIST_xls_541"/>
      <sheetName val="[SHOPLIST.xls]_SHOPLIST_xls_542"/>
      <sheetName val="[SHOPLIST.xls]_SHOPLIST_xls_543"/>
      <sheetName val="[SHOPLIST.xls]_SHOPLIST_xls_544"/>
      <sheetName val="[SHOPLIST.xls]_SHOPLIST_xls_545"/>
      <sheetName val="[SHOPLIST.xls]_SHOPLIST_xls_546"/>
      <sheetName val="[SHOPLIST.xls]_SHOPLIST_xls_547"/>
      <sheetName val="[SHOPLIST.xls]_SHOPLIST_xls_548"/>
      <sheetName val="[SHOPLIST.xls]_SHOPLIST_xls_549"/>
      <sheetName val="[SHOPLIST.xls]_SHOPLIST_xls_550"/>
      <sheetName val="[SHOPLIST.xls]_SHOPLIST_xls_551"/>
      <sheetName val="[SHOPLIST.xls]_SHOPLIST_xls_552"/>
      <sheetName val="[SHOPLIST.xls]_SHOPLIST_xls_553"/>
      <sheetName val="[SHOPLIST.xls]_SHOPLIST_xls_554"/>
      <sheetName val="[SHOPLIST.xls]_SHOPLIST_xls_555"/>
      <sheetName val="[SHOPLIST.xls]_SHOPLIST_xls_556"/>
      <sheetName val="[SHOPLIST.xls]_SHOPLIST_xls_557"/>
      <sheetName val="[SHOPLIST.xls]_SHOPLIST_xls_558"/>
      <sheetName val="[SHOPLIST.xls]_SHOPLIST_xls_559"/>
      <sheetName val="[SHOPLIST.xls]_SHOPLIST_xls_560"/>
      <sheetName val="[SHOPLIST.xls]_SHOPLIST_xls_561"/>
      <sheetName val="[SHOPLIST.xls]_SHOPLIST_xls_562"/>
      <sheetName val="[SHOPLIST.xls]_SHOPLIST_xls_563"/>
      <sheetName val="[SHOPLIST.xls]_SHOPLIST_xls_564"/>
      <sheetName val="[SHOPLIST.xls]_SHOPLIST_xls_565"/>
      <sheetName val="[SHOPLIST.xls]_SHOPLIST_xls_566"/>
      <sheetName val="[SHOPLIST.xls]_SHOPLIST_xls_567"/>
      <sheetName val="[SHOPLIST.xls]_SHOPLIST_xls_568"/>
      <sheetName val="[SHOPLIST.xls]_SHOPLIST_xls_569"/>
      <sheetName val="[SHOPLIST.xls]_SHOPLIST_xls_570"/>
      <sheetName val="[SHOPLIST.xls]_SHOPLIST_xls_571"/>
      <sheetName val="[SHOPLIST.xls]_SHOPLIST_xls_572"/>
      <sheetName val="[SHOPLIST.xls]_SHOPLIST_xls_573"/>
      <sheetName val="[SHOPLIST.xls]_SHOPLIST_xls_574"/>
      <sheetName val="[SHOPLIST.xls]_SHOPLIST_xls_575"/>
      <sheetName val="[SHOPLIST.xls]_SHOPLIST_xls_576"/>
      <sheetName val="[SHOPLIST.xls]_SHOPLIST_xls_577"/>
      <sheetName val="[SHOPLIST.xls]_SHOPLIST_xls_578"/>
      <sheetName val="[SHOPLIST.xls]_SHOPLIST_xls_579"/>
      <sheetName val="[SHOPLIST.xls]_SHOPLIST_xls_580"/>
      <sheetName val="[SHOPLIST.xls]_SHOPLIST_xls_581"/>
      <sheetName val="[SHOPLIST.xls]_SHOPLIST_xls_582"/>
      <sheetName val="[SHOPLIST.xls]70___0_s__i____20"/>
      <sheetName val="[SHOPLIST.xls]_VW__VU________14"/>
      <sheetName val="[SHOPLIST.xls]70___0_s__i____21"/>
      <sheetName val="[SHOPLIST.xls]70_x005f_x0000___0_x0_8"/>
      <sheetName val="[SHOPLIST.xls]70___0_s__i____22"/>
      <sheetName val="[SHOPLIST.xls]_SHOPLIST_xls_583"/>
      <sheetName val="[SHOPLIST.xls]_VW__VU________15"/>
      <sheetName val="[SHOPLIST.xls]_SHOPLIST_xls_584"/>
      <sheetName val="[SHOPLIST.xls]_SHOPLIST_xls_585"/>
      <sheetName val="[SHOPLIST.xls]_SHOPLIST_xls_586"/>
      <sheetName val="[SHOPLIST.xls]_SHOPLIST_xls_587"/>
      <sheetName val="[SHOPLIST.xls]_SHOPLIST_xls_588"/>
      <sheetName val="[SHOPLIST.xls]_SHOPLIST_xls_589"/>
      <sheetName val="[SHOPLIST.xls]_SHOPLIST_xls_590"/>
      <sheetName val="[SHOPLIST.xls]_SHOPLIST_xls_591"/>
      <sheetName val="[SHOPLIST.xls]_SHOPLIST_xls_592"/>
      <sheetName val="[SHOPLIST.xls]_SHOPLIST_xls_593"/>
      <sheetName val="[SHOPLIST.xls]_SHOPLIST_xls_594"/>
      <sheetName val="[SHOPLIST.xls]_SHOPLIST_xls_595"/>
      <sheetName val="[SHOPLIST.xls]_SHOPLIST_xls_596"/>
      <sheetName val="[SHOPLIST.xls]_SHOPLIST_xls_597"/>
      <sheetName val="[SHOPLIST.xls]_SHOPLIST_xls_598"/>
      <sheetName val="[SHOPLIST.xls]_SHOPLIST_xls_599"/>
      <sheetName val="[SHOPLIST.xls]_SHOPLIST_xls_600"/>
      <sheetName val="[SHOPLIST.xls]_SHOPLIST_xls_601"/>
      <sheetName val="[SHOPLIST.xls]_SHOPLIST_xls_602"/>
      <sheetName val="[SHOPLIST.xls]_SHOPLIST_xls_603"/>
      <sheetName val="[SHOPLIST.xls]_SHOPLIST_xls_604"/>
      <sheetName val="[SHOPLIST.xls]_SHOPLIST_xls_605"/>
      <sheetName val="[SHOPLIST.xls]_SHOPLIST_xls_606"/>
      <sheetName val="[SHOPLIST.xls]_SHOPLIST_xls_607"/>
      <sheetName val="[SHOPLIST.xls]_SHOPLIST_xls_608"/>
      <sheetName val="[SHOPLIST.xls]_SHOPLIST_xls_609"/>
      <sheetName val="[SHOPLIST.xls]_SHOPLIST_xls_610"/>
      <sheetName val="[SHOPLIST.xls]_SHOPLIST_xls_611"/>
      <sheetName val="[SHOPLIST.xls]_SHOPLIST_xls_612"/>
      <sheetName val="[SHOPLIST.xls]_SHOPLIST_xls_613"/>
      <sheetName val="[SHOPLIST.xls]_SHOPLIST_xls_614"/>
      <sheetName val="[SHOPLIST.xls]_SHOPLIST_xls_615"/>
      <sheetName val="[SHOPLIST.xls]_SHOPLIST_xls_616"/>
      <sheetName val="[SHOPLIST.xls]_SHOPLIST_xls_617"/>
      <sheetName val="[SHOPLIST.xls]_SHOPLIST_xls_618"/>
      <sheetName val="[SHOPLIST.xls]_SHOPLIST_xls_619"/>
      <sheetName val="[SHOPLIST.xls]_SHOPLIST_xls_620"/>
      <sheetName val="[SHOPLIST.xls]_SHOPLIST_xls_621"/>
      <sheetName val="[SHOPLIST.xls]_SHOPLIST_xls_622"/>
      <sheetName val="[SHOPLIST.xls]_SHOPLIST_xls_623"/>
      <sheetName val="[SHOPLIST.xls]_SHOPLIST_xls_624"/>
      <sheetName val="[SHOPLIST.xls]_SHOPLIST_xls_625"/>
      <sheetName val="[SHOPLIST.xls]_SHOPLIST_xls_626"/>
      <sheetName val="[SHOPLIST.xls]_SHOPLIST_xls_627"/>
      <sheetName val="[SHOPLIST.xls]_SHOPLIST_xls_628"/>
      <sheetName val="[SHOPLIST.xls]_SHOPLIST_xls_629"/>
      <sheetName val="[SHOPLIST.xls]_SHOPLIST_xls_630"/>
      <sheetName val="[SHOPLIST.xls]_SHOPLIST_xls_631"/>
      <sheetName val="[SHOPLIST.xls]_SHOPLIST_xls_632"/>
      <sheetName val="[SHOPLIST.xls]_SHOPLIST_xls_633"/>
      <sheetName val="[SHOPLIST.xls]_SHOPLIST_xls_634"/>
      <sheetName val="[SHOPLIST.xls]_SHOPLIST_xls_635"/>
      <sheetName val="[SHOPLIST.xls]_SHOPLIST_xls_636"/>
      <sheetName val="[SHOPLIST.xls]_SHOPLIST_xls_637"/>
      <sheetName val="[SHOPLIST.xls]_SHOPLIST_xls_638"/>
      <sheetName val="[SHOPLIST.xls]_SHOPLIST_xls_639"/>
      <sheetName val="[SHOPLIST.xls]_SHOPLIST_xls_640"/>
      <sheetName val="[SHOPLIST.xls]_SHOPLIST_xls_641"/>
      <sheetName val="[SHOPLIST.xls]_SHOPLIST_xls_642"/>
      <sheetName val="[SHOPLIST.xls]_SHOPLIST_xls_643"/>
      <sheetName val="[SHOPLIST.xls]_SHOPLIST_xls_644"/>
      <sheetName val="[SHOPLIST.xls]_SHOPLIST_xls_645"/>
      <sheetName val="[SHOPLIST.xls]_SHOPLIST_xls_646"/>
      <sheetName val="[SHOPLIST.xls]_SHOPLIST_xls_647"/>
      <sheetName val="[SHOPLIST.xls]_SHOPLIST_xls_648"/>
      <sheetName val="[SHOPLIST.xls]_SHOPLIST_xls_649"/>
      <sheetName val="[SHOPLIST.xls]_SHOPLIST_xls_650"/>
      <sheetName val="[SHOPLIST.xls]_SHOPLIST_xls_651"/>
      <sheetName val="[SHOPLIST.xls]_SHOPLIST_xls_652"/>
      <sheetName val="[SHOPLIST.xls]_SHOPLIST_xls_653"/>
      <sheetName val="[SHOPLIST.xls]_SHOPLIST_xls_654"/>
      <sheetName val="[SHOPLIST.xls]_SHOPLIST_xls_655"/>
      <sheetName val="[SHOPLIST.xls]_SHOPLIST_xls_656"/>
      <sheetName val="[SHOPLIST.xls]_SHOPLIST_xls_657"/>
      <sheetName val="[SHOPLIST.xls]_SHOPLIST_xls_658"/>
      <sheetName val="[SHOPLIST.xls]_SHOPLIST_xls_659"/>
      <sheetName val="[SHOPLIST.xls]_SHOPLIST_xls_660"/>
      <sheetName val="[SHOPLIST.xls]_SHOPLIST_xls_661"/>
      <sheetName val="[SHOPLIST.xls]_SHOPLIST_xls_662"/>
      <sheetName val="[SHOPLIST.xls]_SHOPLIST_xls_663"/>
      <sheetName val="[SHOPLIST.xls]_SHOPLIST_xls_664"/>
      <sheetName val="[SHOPLIST.xls]_SHOPLIST_xls_665"/>
      <sheetName val="[SHOPLIST.xls]_SHOPLIST_xls_666"/>
      <sheetName val="[SHOPLIST.xls]_SHOPLIST_xls_667"/>
      <sheetName val="[SHOPLIST.xls]_SHOPLIST_xls_668"/>
      <sheetName val="[SHOPLIST.xls]_SHOPLIST_xls_669"/>
      <sheetName val="[SHOPLIST.xls]_SHOPLIST_xls_670"/>
      <sheetName val="[SHOPLIST.xls]_SHOPLIST_xls_671"/>
      <sheetName val="[SHOPLIST.xls]_SHOPLIST_xls_672"/>
      <sheetName val="[SHOPLIST.xls]_SHOPLIST_xls_673"/>
      <sheetName val="[SHOPLIST.xls]_SHOPLIST_xls_674"/>
      <sheetName val="[SHOPLIST.xls]_SHOPLIST_xls_675"/>
      <sheetName val="[SHOPLIST.xls]_SHOPLIST_xls_676"/>
      <sheetName val="[SHOPLIST.xls]_SHOPLIST_xls_677"/>
      <sheetName val="[SHOPLIST.xls]_SHOPLIST_xls_678"/>
      <sheetName val="[SHOPLIST.xls]_SHOPLIST_xls_679"/>
      <sheetName val="[SHOPLIST.xls]_SHOPLIST_xls_680"/>
      <sheetName val="[SHOPLIST.xls]_SHOPLIST_xls_681"/>
      <sheetName val="[SHOPLIST.xls]_SHOPLIST_xls_682"/>
      <sheetName val="[SHOPLIST.xls]_SHOPLIST_xls_683"/>
      <sheetName val="[SHOPLIST.xls]_SHOPLIST_xls_684"/>
      <sheetName val="[SHOPLIST.xls]_SHOPLIST_xls_685"/>
      <sheetName val="[SHOPLIST.xls]_SHOPLIST_xls_686"/>
      <sheetName val="[SHOPLIST.xls]_SHOPLIST_xls_687"/>
      <sheetName val="[SHOPLIST.xls]_SHOPLIST_xls_688"/>
      <sheetName val="[SHOPLIST.xls]_SHOPLIST_xls_689"/>
      <sheetName val="[SHOPLIST.xls]_SHOPLIST_xls_690"/>
      <sheetName val="[SHOPLIST.xls]_SHOPLIST_xls_691"/>
      <sheetName val="[SHOPLIST.xls]_SHOPLIST_xls_692"/>
      <sheetName val="[SHOPLIST.xls]_SHOPLIST_xls_693"/>
      <sheetName val="[SHOPLIST.xls]_SHOPLIST_xls_694"/>
      <sheetName val="[SHOPLIST.xls]70_x005f_x005f_x005f_x0000__6"/>
      <sheetName val="[SHOPLIST.xls]_SHOPLIST_xls_695"/>
      <sheetName val="[SHOPLIST.xls]_SHOPLIST_xls_696"/>
      <sheetName val="[SHOPLIST.xls]_SHOPLIST_xls_697"/>
      <sheetName val="[SHOPLIST.xls]_SHOPLIST_xls_698"/>
      <sheetName val="[SHOPLIST.xls]_SHOPLIST_xls_699"/>
      <sheetName val="[SHOPLIST.xls]_SHOPLIST_xls_700"/>
      <sheetName val="[SHOPLIST.xls]_SHOPLIST_xls_701"/>
      <sheetName val="[SHOPLIST.xls]_SHOPLIST_xls_702"/>
      <sheetName val="[SHOPLIST.xls]_SHOPLIST_xls_703"/>
      <sheetName val="[SHOPLIST.xls]_SHOPLIST_xls_704"/>
      <sheetName val="[SHOPLIST.xls]_SHOPLIST_xls_705"/>
      <sheetName val="[SHOPLIST.xls]_SHOPLIST_xls_706"/>
      <sheetName val="[SHOPLIST.xls]_SHOPLIST_xls_707"/>
      <sheetName val="[SHOPLIST.xls]_SHOPLIST_xls_708"/>
      <sheetName val="[SHOPLIST.xls]_SHOPLIST_xls_709"/>
      <sheetName val="[SHOPLIST.xls]_SHOPLIST_xls_710"/>
      <sheetName val="[SHOPLIST.xls]_SHOPLIST_xls_711"/>
      <sheetName val="[SHOPLIST.xls]_SHOPLIST_xls_712"/>
      <sheetName val="[SHOPLIST.xls]_SHOPLIST_xls_713"/>
      <sheetName val="[SHOPLIST.xls]_SHOPLIST_xls_714"/>
      <sheetName val="[SHOPLIST.xls]_SHOPLIST_xls_715"/>
      <sheetName val="[SHOPLIST.xls]_SHOPLIST_xls_716"/>
      <sheetName val="[SHOPLIST.xls]_SHOPLIST_xls_717"/>
      <sheetName val="[SHOPLIST.xls]_SHOPLIST_xls_718"/>
      <sheetName val="[SHOPLIST.xls]_SHOPLIST_xls_719"/>
      <sheetName val="[SHOPLIST.xls]_SHOPLIST_xls_720"/>
      <sheetName val="[SHOPLIST.xls]_SHOPLIST_xls_721"/>
      <sheetName val="[SHOPLIST.xls]_SHOPLIST_xls_722"/>
      <sheetName val="[SHOPLIST.xls]_SHOPLIST_xls_723"/>
      <sheetName val="[SHOPLIST.xls]_SHOPLIST_xls_724"/>
      <sheetName val="[SHOPLIST.xls]_SHOPLIST_xls_725"/>
      <sheetName val="[SHOPLIST.xls]_SHOPLIST_xls_726"/>
      <sheetName val="[SHOPLIST.xls]70___0_s__i____23"/>
      <sheetName val="[SHOPLIST.xls]_VW__VU________16"/>
      <sheetName val="[SHOPLIST.xls]70___0_s__i____24"/>
      <sheetName val="[SHOPLIST.xls]70_x005f_x0000___0_x0_9"/>
      <sheetName val="[SHOPLIST.xls]70___0_s__i____25"/>
      <sheetName val="[SHOPLIST.xls]_SHOPLIST_xls_727"/>
      <sheetName val="[SHOPLIST.xls]_VW__VU________17"/>
      <sheetName val="[SHOPLIST.xls]_SHOPLIST_xls_728"/>
      <sheetName val="[SHOPLIST.xls]_SHOPLIST_xls_729"/>
      <sheetName val="[SHOPLIST.xls]_SHOPLIST_xls_730"/>
      <sheetName val="[SHOPLIST.xls]_SHOPLIST_xls_731"/>
      <sheetName val="[SHOPLIST.xls]_SHOPLIST_xls_732"/>
      <sheetName val="[SHOPLIST.xls]_SHOPLIST_xls_733"/>
      <sheetName val="[SHOPLIST.xls]_SHOPLIST_xls_734"/>
      <sheetName val="[SHOPLIST.xls]_SHOPLIST_xls_735"/>
      <sheetName val="[SHOPLIST.xls]_SHOPLIST_xls_736"/>
      <sheetName val="[SHOPLIST.xls]_SHOPLIST_xls_737"/>
      <sheetName val="[SHOPLIST.xls]_SHOPLIST_xls_738"/>
      <sheetName val="[SHOPLIST.xls]_SHOPLIST_xls_739"/>
      <sheetName val="[SHOPLIST.xls]_SHOPLIST_xls_740"/>
      <sheetName val="[SHOPLIST.xls]_SHOPLIST_xls_741"/>
      <sheetName val="[SHOPLIST.xls]_SHOPLIST_xls_742"/>
      <sheetName val="[SHOPLIST.xls]_SHOPLIST_xls_743"/>
      <sheetName val="[SHOPLIST.xls]_SHOPLIST_xls_744"/>
      <sheetName val="[SHOPLIST.xls]_SHOPLIST_xls_745"/>
      <sheetName val="[SHOPLIST.xls]_SHOPLIST_xls_746"/>
      <sheetName val="[SHOPLIST.xls]_SHOPLIST_xls_747"/>
      <sheetName val="[SHOPLIST.xls]_SHOPLIST_xls_748"/>
      <sheetName val="[SHOPLIST.xls]_SHOPLIST_xls_749"/>
      <sheetName val="[SHOPLIST.xls]_SHOPLIST_xls_750"/>
      <sheetName val="[SHOPLIST.xls]_SHOPLIST_xls_751"/>
      <sheetName val="[SHOPLIST.xls]_SHOPLIST_xls_752"/>
      <sheetName val="[SHOPLIST.xls]_SHOPLIST_xls_753"/>
      <sheetName val="[SHOPLIST.xls]_SHOPLIST_xls_754"/>
      <sheetName val="[SHOPLIST.xls]_SHOPLIST_xls_755"/>
      <sheetName val="[SHOPLIST.xls]_SHOPLIST_xls_756"/>
      <sheetName val="[SHOPLIST.xls]_SHOPLIST_xls_757"/>
      <sheetName val="[SHOPLIST.xls]_SHOPLIST_xls_758"/>
      <sheetName val="[SHOPLIST.xls]_SHOPLIST_xls_759"/>
      <sheetName val="[SHOPLIST.xls]_SHOPLIST_xls_760"/>
      <sheetName val="[SHOPLIST.xls]_SHOPLIST_xls_761"/>
      <sheetName val="[SHOPLIST.xls]_SHOPLIST_xls_762"/>
      <sheetName val="[SHOPLIST.xls]_SHOPLIST_xls_763"/>
      <sheetName val="[SHOPLIST.xls]_SHOPLIST_xls_764"/>
      <sheetName val="[SHOPLIST.xls]_SHOPLIST_xls_765"/>
      <sheetName val="[SHOPLIST.xls]_SHOPLIST_xls_766"/>
      <sheetName val="[SHOPLIST.xls]_SHOPLIST_xls_767"/>
      <sheetName val="[SHOPLIST.xls]_SHOPLIST_xls_768"/>
      <sheetName val="[SHOPLIST.xls]_SHOPLIST_xls_769"/>
      <sheetName val="[SHOPLIST.xls]_SHOPLIST_xls_770"/>
      <sheetName val="[SHOPLIST.xls]_SHOPLIST_xls_771"/>
      <sheetName val="[SHOPLIST.xls]_SHOPLIST_xls_772"/>
      <sheetName val="[SHOPLIST.xls]_SHOPLIST_xls_773"/>
      <sheetName val="[SHOPLIST.xls]_SHOPLIST_xls_774"/>
      <sheetName val="[SHOPLIST.xls]_SHOPLIST_xls_775"/>
      <sheetName val="[SHOPLIST.xls]_SHOPLIST_xls_776"/>
      <sheetName val="[SHOPLIST.xls]_SHOPLIST_xls_777"/>
      <sheetName val="[SHOPLIST.xls]_SHOPLIST_xls_778"/>
      <sheetName val="[SHOPLIST.xls]_SHOPLIST_xls_779"/>
      <sheetName val="[SHOPLIST.xls]_SHOPLIST_xls_780"/>
      <sheetName val="[SHOPLIST.xls]_SHOPLIST_xls_781"/>
      <sheetName val="[SHOPLIST.xls]_SHOPLIST_xls_782"/>
      <sheetName val="[SHOPLIST.xls]_SHOPLIST_xls_783"/>
      <sheetName val="[SHOPLIST.xls]_SHOPLIST_xls_784"/>
      <sheetName val="[SHOPLIST.xls]_SHOPLIST_xls_785"/>
      <sheetName val="[SHOPLIST.xls]_SHOPLIST_xls_786"/>
      <sheetName val="[SHOPLIST.xls]_SHOPLIST_xls_787"/>
      <sheetName val="[SHOPLIST.xls]_SHOPLIST_xls_788"/>
      <sheetName val="[SHOPLIST.xls]_SHOPLIST_xls_789"/>
      <sheetName val="[SHOPLIST.xls]_SHOPLIST_xls_790"/>
      <sheetName val="[SHOPLIST.xls]_SHOPLIST_xls_791"/>
      <sheetName val="[SHOPLIST.xls]_SHOPLIST_xls_792"/>
      <sheetName val="[SHOPLIST.xls]_SHOPLIST_xls_793"/>
      <sheetName val="[SHOPLIST.xls]_SHOPLIST_xls_794"/>
      <sheetName val="[SHOPLIST.xls]_SHOPLIST_xls_795"/>
      <sheetName val="[SHOPLIST.xls]_SHOPLIST_xls_796"/>
      <sheetName val="[SHOPLIST.xls]_SHOPLIST_xls_797"/>
      <sheetName val="[SHOPLIST.xls]_SHOPLIST_xls_798"/>
      <sheetName val="[SHOPLIST.xls]_SHOPLIST_xls_799"/>
      <sheetName val="[SHOPLIST.xls]_SHOPLIST_xls_800"/>
      <sheetName val="[SHOPLIST.xls]_SHOPLIST_xls_801"/>
      <sheetName val="[SHOPLIST.xls]_SHOPLIST_xls_802"/>
      <sheetName val="[SHOPLIST.xls]_SHOPLIST_xls_803"/>
      <sheetName val="[SHOPLIST.xls]_SHOPLIST_xls_804"/>
      <sheetName val="[SHOPLIST.xls]_SHOPLIST_xls_805"/>
      <sheetName val="[SHOPLIST.xls]_SHOPLIST_xls_806"/>
      <sheetName val="[SHOPLIST.xls]_SHOPLIST_xls_807"/>
      <sheetName val="[SHOPLIST.xls]_SHOPLIST_xls_808"/>
      <sheetName val="[SHOPLIST.xls]_SHOPLIST_xls_809"/>
      <sheetName val="[SHOPLIST.xls]_SHOPLIST_xls_810"/>
      <sheetName val="[SHOPLIST.xls]_SHOPLIST_xls_811"/>
      <sheetName val="[SHOPLIST.xls]_SHOPLIST_xls_812"/>
      <sheetName val="[SHOPLIST.xls]_SHOPLIST_xls_813"/>
      <sheetName val="[SHOPLIST.xls]_SHOPLIST_xls_814"/>
      <sheetName val="[SHOPLIST.xls]_SHOPLIST_xls_815"/>
      <sheetName val="[SHOPLIST.xls]_SHOPLIST_xls_816"/>
      <sheetName val="[SHOPLIST.xls]_SHOPLIST_xls_817"/>
      <sheetName val="[SHOPLIST.xls]_SHOPLIST_xls_818"/>
      <sheetName val="[SHOPLIST.xls]_SHOPLIST_xls_819"/>
      <sheetName val="[SHOPLIST.xls]_SHOPLIST_xls_820"/>
      <sheetName val="[SHOPLIST.xls]_SHOPLIST_xls_821"/>
      <sheetName val="[SHOPLIST.xls]_SHOPLIST_xls_822"/>
      <sheetName val="[SHOPLIST.xls]_SHOPLIST_xls_823"/>
      <sheetName val="[SHOPLIST.xls]_SHOPLIST_xls_824"/>
      <sheetName val="[SHOPLIST.xls]_SHOPLIST_xls_825"/>
      <sheetName val="[SHOPLIST.xls]_SHOPLIST_xls_826"/>
      <sheetName val="[SHOPLIST.xls]_SHOPLIST_xls_827"/>
      <sheetName val="[SHOPLIST.xls]_SHOPLIST_xls_828"/>
      <sheetName val="[SHOPLIST.xls]_SHOPLIST_xls_829"/>
      <sheetName val="[SHOPLIST.xls]_SHOPLIST_xls_830"/>
      <sheetName val="[SHOPLIST.xls]_SHOPLIST_xls_831"/>
      <sheetName val="[SHOPLIST.xls]_SHOPLIST_xls_832"/>
      <sheetName val="[SHOPLIST.xls]_SHOPLIST_xls_833"/>
      <sheetName val="[SHOPLIST.xls]_SHOPLIST_xls_834"/>
      <sheetName val="[SHOPLIST.xls]_SHOPLIST_xls_835"/>
      <sheetName val="[SHOPLIST.xls]_SHOPLIST_xls_836"/>
      <sheetName val="[SHOPLIST.xls]_SHOPLIST_xls_837"/>
      <sheetName val="[SHOPLIST.xls]_SHOPLIST_xls_838"/>
      <sheetName val="[SHOPLIST.xls]70_x005f_x005f_x005f_x0000__7"/>
      <sheetName val="[SHOPLIST.xls]70,/0s«iÆøí¬i6"/>
      <sheetName val="[SHOPLIST.xls]/VW1"/>
      <sheetName val="[SHOPLIST.xls]70,/0s«iÆøí¬i7"/>
      <sheetName val="[SHOPLIST.xls]/VW2"/>
      <sheetName val="[SHOPLIST.xls]/VWVU))tÏØ0__21"/>
      <sheetName val="[SHOPLIST.xls]/VWVU))tÏØ0__31"/>
      <sheetName val="[SHOPLIST.xls]70,/0s«_iÆø_í¬_i1"/>
      <sheetName val="[SHOPLIST.xls]70?,/0?s«i?Æøí¬i1"/>
      <sheetName val="[SHOPLIST.xls]/VWVU))tÏØ0__22"/>
      <sheetName val="[SHOPLIST.xls]/VWVU))tÏØ0__32"/>
      <sheetName val="[SHOPLIST.xls]70,/0s«_iÆø_í¬_i2"/>
      <sheetName val="[SHOPLIST.xls]70?,/0?s«i?Æøí¬i2"/>
      <sheetName val="[SHOPLIST.xls]70,/0s«iÆøí¬i8"/>
      <sheetName val="[SHOPLIST.xls]/VW3"/>
      <sheetName val="[SHOPLIST.xls]/VWVU))tÏØ0__23"/>
      <sheetName val="[SHOPLIST.xls]/VWVU))tÏØ0__33"/>
      <sheetName val="[SHOPLIST.xls]70,/0s«_iÆø_í¬_i3"/>
      <sheetName val="[SHOPLIST.xls]70?,/0?s«i?Æøí¬i3"/>
      <sheetName val="[SHOPLIST.xls]70,/0s«iÆøí¬i13"/>
      <sheetName val="[SHOPLIST.xls]/VW8"/>
      <sheetName val="[SHOPLIST.xls]/VWVU))tÏØ0__40"/>
      <sheetName val="[SHOPLIST.xls]/VWVU))tÏØ0__41"/>
      <sheetName val="[SHOPLIST.xls]/VWVU))tÏØ0__42"/>
      <sheetName val="[SHOPLIST.xls]/VWVU))tÏØ0__43"/>
      <sheetName val="[SHOPLIST.xls]/VWVU))tÏØ0__44"/>
      <sheetName val="[SHOPLIST.xls]70,/0s«_iÆø_í¬_i8"/>
      <sheetName val="[SHOPLIST.xls]70?,/0?s«i?Æøí¬i8"/>
      <sheetName val="[SHOPLIST.xls]70,/0s«iÆøí¬i10"/>
      <sheetName val="[SHOPLIST.xls]/VW5"/>
      <sheetName val="[SHOPLIST.xls]/VWVU))tÏØ0__25"/>
      <sheetName val="[SHOPLIST.xls]/VWVU))tÏØ0__35"/>
      <sheetName val="[SHOPLIST.xls]70,/0s«_iÆø_í¬_i5"/>
      <sheetName val="[SHOPLIST.xls]70?,/0?s«i?Æøí¬i5"/>
      <sheetName val="[SHOPLIST.xls]70,/0s«iÆøí¬i9"/>
      <sheetName val="[SHOPLIST.xls]/VW4"/>
      <sheetName val="[SHOPLIST.xls]/VWVU))tÏØ0__24"/>
      <sheetName val="[SHOPLIST.xls]/VWVU))tÏØ0__34"/>
      <sheetName val="[SHOPLIST.xls]70,/0s«_iÆø_í¬_i4"/>
      <sheetName val="[SHOPLIST.xls]70?,/0?s«i?Æøí¬i4"/>
      <sheetName val="[SHOPLIST.xls]70,/0s«iÆøí¬i12"/>
      <sheetName val="[SHOPLIST.xls]/VW7"/>
      <sheetName val="[SHOPLIST.xls]/VWVU))tÏØ0__29"/>
      <sheetName val="[SHOPLIST.xls]/VWVU))tÏØ0__30"/>
      <sheetName val="[SHOPLIST.xls]/VWVU))tÏØ0__37"/>
      <sheetName val="[SHOPLIST.xls]/VWVU))tÏØ0__38"/>
      <sheetName val="[SHOPLIST.xls]/VWVU))tÏØ0__39"/>
      <sheetName val="[SHOPLIST.xls]70,/0s«_iÆø_í¬_i7"/>
      <sheetName val="[SHOPLIST.xls]70?,/0?s«i?Æøí¬i7"/>
      <sheetName val="[SHOPLIST.xls]70,/0s«iÆøí¬i11"/>
      <sheetName val="[SHOPLIST.xls]/VW6"/>
      <sheetName val="[SHOPLIST.xls]/VWVU))tÏØ0__20"/>
      <sheetName val="[SHOPLIST.xls]/VWVU))tÏØ0__26"/>
      <sheetName val="[SHOPLIST.xls]/VWVU))tÏØ0__27"/>
      <sheetName val="[SHOPLIST.xls]/VWVU))tÏØ0__28"/>
      <sheetName val="[SHOPLIST.xls]/VWVU))tÏØ0__36"/>
      <sheetName val="[SHOPLIST.xls]70,/0s«_iÆø_í¬_i6"/>
      <sheetName val="[SHOPLIST.xls]70?,/0?s«i?Æøí¬i6"/>
      <sheetName val="[SHOPLIST.xls]70,/0s«iÆøí¬i14"/>
      <sheetName val="[SHOPLIST.xls]/VW9"/>
      <sheetName val="[SHOPLIST.xls]/VWVU))tÏØ0__45"/>
      <sheetName val="[SHOPLIST.xls]/VWVU))tÏØ0__46"/>
      <sheetName val="[SHOPLIST.xls]/VWVU))tÏØ0__47"/>
      <sheetName val="[SHOPLIST.xls]/VWVU))tÏØ0__48"/>
      <sheetName val="[SHOPLIST.xls]/VWVU))tÏØ0__49"/>
      <sheetName val="[SHOPLIST.xls]70,/0s«_iÆø_í¬_i9"/>
      <sheetName val="[SHOPLIST.xls]70?,/0?s«i?Æøí¬i9"/>
      <sheetName val="[SHOPLIST.xls]70,/0s«iÆøí¬i15"/>
      <sheetName val="[SHOPLIST.xls]/VW10"/>
      <sheetName val="[SHOPLIST.xls]/VWVU))tÏØ0__50"/>
      <sheetName val="[SHOPLIST.xls]/VWVU))tÏØ0__51"/>
      <sheetName val="[SHOPLIST.xls]/VWVU))tÏØ0__52"/>
      <sheetName val="[SHOPLIST.xls]/VWVU))tÏØ0__53"/>
      <sheetName val="[SHOPLIST.xls]/VWVU))tÏØ0__54"/>
      <sheetName val="[SHOPLIST.xls]70,/0s«_iÆø_í¬_10"/>
      <sheetName val="[SHOPLIST.xls]70?,/0?s«i?Æøí¬10"/>
      <sheetName val="GFA_HQ_Building36"/>
      <sheetName val="GFA_Conference35"/>
      <sheetName val="BQ_External35"/>
      <sheetName val="Graph_Data_(DO_NOT_PRINT)34"/>
      <sheetName val="StattCo_yCharges34"/>
      <sheetName val="Penthouse_Apartment34"/>
      <sheetName val="LABOUR_HISTOGRAM35"/>
      <sheetName val="Chiet_tinh_dz2234"/>
      <sheetName val="Chiet_tinh_dz3534"/>
      <sheetName val="@risk_rents_and_incentives34"/>
      <sheetName val="Car_park_lease34"/>
      <sheetName val="Net_rent_analysis34"/>
      <sheetName val="Poz-1_34"/>
      <sheetName val="Lab_Cum_Hist34"/>
      <sheetName val="Raw_Data34"/>
      <sheetName val="Bill_No__234"/>
      <sheetName val="CT_Thang_Mo34"/>
      <sheetName val="budget_summary_(2)33"/>
      <sheetName val="Budget_Analysis_Summary33"/>
      <sheetName val="LEVEL_SHEET34"/>
      <sheetName val="SPT_vs_PHI34"/>
      <sheetName val="CT__PL33"/>
      <sheetName val="Projet,_methodes_&amp;_couts33"/>
      <sheetName val="Risques_majeurs_&amp;_Frais_Ind_33"/>
      <sheetName val="FOL_-_Bar34"/>
      <sheetName val="intr_stool_brkup33"/>
      <sheetName val="Tender_Summary34"/>
      <sheetName val="Insurance_Ext34"/>
      <sheetName val="Customize_Your_Invoice34"/>
      <sheetName val="HVAC_BoQ34"/>
      <sheetName val="Body_Sheet33"/>
      <sheetName val="1_0_Executive_Summary33"/>
      <sheetName val="Top_sheet33"/>
      <sheetName val="Ap_A31"/>
      <sheetName val="SHOPLIST_xls30"/>
      <sheetName val="Bill_232"/>
      <sheetName val="2_Div_14_31"/>
      <sheetName val="beam-reinft-IIInd_floor30"/>
      <sheetName val="beam-reinft-machine_rm30"/>
      <sheetName val="Bill_131"/>
      <sheetName val="Bill_331"/>
      <sheetName val="Bill_431"/>
      <sheetName val="Bill_531"/>
      <sheetName val="Bill_631"/>
      <sheetName val="Bill_731"/>
      <sheetName val="POWER_ASSUMPTIONS30"/>
      <sheetName val="Invoice_Summary30"/>
      <sheetName val="PROJECT_BRIEF31"/>
      <sheetName val="Civil_Boq29"/>
      <sheetName val="C_(3)31"/>
      <sheetName val="Dubai_golf30"/>
      <sheetName val="WITHOUT_C&amp;I_PROFIT_(3)29"/>
      <sheetName val="HIRED_LABOUR_CODE27"/>
      <sheetName val="PA-_Consutant_27"/>
      <sheetName val="foot-slab_reinft27"/>
      <sheetName val="Softscape_Buildup29"/>
      <sheetName val="Mat'l_Rate29"/>
      <sheetName val="VALVE_CHAMBERS26"/>
      <sheetName val="Fire_Hydrants26"/>
      <sheetName val="B_GATE_VALVE26"/>
      <sheetName val="Sub_G1_Fire26"/>
      <sheetName val="Sub_G12_Fire26"/>
      <sheetName val="Activity_List29"/>
      <sheetName val="BILL_COV27"/>
      <sheetName val="Ra__stair27"/>
      <sheetName val="DETAILED__BOQ27"/>
      <sheetName val="M-Book_for_Conc27"/>
      <sheetName val="M-Book_for_FW27"/>
      <sheetName val="Materials_Cost(PCC)26"/>
      <sheetName val="India_F&amp;S_Template26"/>
      <sheetName val="IO_LIST26"/>
      <sheetName val="Material_26"/>
      <sheetName val="Quote_Sheet26"/>
      <sheetName val="Day_work26"/>
      <sheetName val="Working_for_RCC25"/>
      <sheetName val="Div__0225"/>
      <sheetName val="Div__0325"/>
      <sheetName val="Div__0425"/>
      <sheetName val="Div__0525"/>
      <sheetName val="Div__0625"/>
      <sheetName val="Div__0725"/>
      <sheetName val="GFA_HQ_Building35"/>
      <sheetName val="GFA_Conference34"/>
      <sheetName val="BQ_External34"/>
      <sheetName val="Graph_Data_(DO_NOT_PRINT)33"/>
      <sheetName val="StattCo_yCharges33"/>
      <sheetName val="Penthouse_Apartment33"/>
      <sheetName val="LABOUR_HISTOGRAM34"/>
      <sheetName val="Chiet_tinh_dz2233"/>
      <sheetName val="Chiet_tinh_dz3533"/>
      <sheetName val="@risk_rents_and_incentives33"/>
      <sheetName val="Car_park_lease33"/>
      <sheetName val="Net_rent_analysis33"/>
      <sheetName val="Poz-1_33"/>
      <sheetName val="Lab_Cum_Hist33"/>
      <sheetName val="Raw_Data33"/>
      <sheetName val="Bill_No__233"/>
      <sheetName val="CT_Thang_Mo33"/>
      <sheetName val="budget_summary_(2)32"/>
      <sheetName val="Budget_Analysis_Summary32"/>
      <sheetName val="LEVEL_SHEET33"/>
      <sheetName val="SPT_vs_PHI33"/>
      <sheetName val="CT__PL32"/>
      <sheetName val="Projet,_methodes_&amp;_couts32"/>
      <sheetName val="Risques_majeurs_&amp;_Frais_Ind_32"/>
      <sheetName val="FOL_-_Bar33"/>
      <sheetName val="intr_stool_brkup32"/>
      <sheetName val="Tender_Summary33"/>
      <sheetName val="Insurance_Ext33"/>
      <sheetName val="Customize_Your_Invoice33"/>
      <sheetName val="HVAC_BoQ33"/>
      <sheetName val="Body_Sheet32"/>
      <sheetName val="1_0_Executive_Summary32"/>
      <sheetName val="Top_sheet32"/>
      <sheetName val="Ap_A30"/>
      <sheetName val="SHOPLIST_xls29"/>
      <sheetName val="Bill_231"/>
      <sheetName val="2_Div_14_30"/>
      <sheetName val="beam-reinft-IIInd_floor29"/>
      <sheetName val="beam-reinft-machine_rm29"/>
      <sheetName val="Bill_130"/>
      <sheetName val="Bill_330"/>
      <sheetName val="Bill_430"/>
      <sheetName val="Bill_530"/>
      <sheetName val="Bill_630"/>
      <sheetName val="Bill_730"/>
      <sheetName val="POWER_ASSUMPTIONS29"/>
      <sheetName val="Invoice_Summary29"/>
      <sheetName val="PROJECT_BRIEF30"/>
      <sheetName val="Civil_Boq28"/>
      <sheetName val="C_(3)30"/>
      <sheetName val="Dubai_golf29"/>
      <sheetName val="WITHOUT_C&amp;I_PROFIT_(3)28"/>
      <sheetName val="HIRED_LABOUR_CODE26"/>
      <sheetName val="PA-_Consutant_26"/>
      <sheetName val="foot-slab_reinft26"/>
      <sheetName val="Softscape_Buildup28"/>
      <sheetName val="Mat'l_Rate28"/>
      <sheetName val="VALVE_CHAMBERS25"/>
      <sheetName val="Fire_Hydrants25"/>
      <sheetName val="B_GATE_VALVE25"/>
      <sheetName val="Sub_G1_Fire25"/>
      <sheetName val="Sub_G12_Fire25"/>
      <sheetName val="Activity_List28"/>
      <sheetName val="BILL_COV26"/>
      <sheetName val="Ra__stair26"/>
      <sheetName val="DETAILED__BOQ26"/>
      <sheetName val="M-Book_for_Conc26"/>
      <sheetName val="M-Book_for_FW26"/>
      <sheetName val="Materials_Cost(PCC)25"/>
      <sheetName val="India_F&amp;S_Template25"/>
      <sheetName val="IO_LIST25"/>
      <sheetName val="Material_25"/>
      <sheetName val="Quote_Sheet25"/>
      <sheetName val="Day_work25"/>
      <sheetName val="Working_for_RCC24"/>
      <sheetName val="Div__0224"/>
      <sheetName val="Div__0324"/>
      <sheetName val="Div__0424"/>
      <sheetName val="Div__0524"/>
      <sheetName val="Div__0624"/>
      <sheetName val="Div__0724"/>
      <sheetName val="Div__0824"/>
      <sheetName val="Div__0924"/>
      <sheetName val="Div__1024"/>
      <sheetName val="Div__1124"/>
      <sheetName val="Div__1224"/>
      <sheetName val="Div_1324"/>
      <sheetName val="EXTERNAL_WORKS24"/>
      <sheetName val="PRODUCTIVITY_RATE24"/>
      <sheetName val="U_R_A_-_MASONRY24"/>
      <sheetName val="U_R_A_-_PLASTERING24"/>
      <sheetName val="U_R_A_-_TILING24"/>
      <sheetName val="U_R_A_-_GRANITE24"/>
      <sheetName val="V_C_2_-_EARTHWORK24"/>
      <sheetName val="V_C_9_-_CERAMIC24"/>
      <sheetName val="V_C_9_-_FINISHES24"/>
      <sheetName val="Elemental_Buildup23"/>
      <sheetName val="Eq__Mobilization24"/>
      <sheetName val="w't_table23"/>
      <sheetName val="bill_nb2-Plumbing_&amp;_Drainag23"/>
      <sheetName val="Pl_&amp;_Dr_B23"/>
      <sheetName val="Pl_&amp;_Dr_G23"/>
      <sheetName val="Pl_&amp;_Dr_M23"/>
      <sheetName val="Pl_&amp;_Dr_123"/>
      <sheetName val="Pl_&amp;_Dr_223"/>
      <sheetName val="Pl_&amp;_Dr_323"/>
      <sheetName val="Pl_&amp;_Dr_423"/>
      <sheetName val="Pl_&amp;_Dr_523"/>
      <sheetName val="Pl_&amp;_Dr_623"/>
      <sheetName val="Pl_&amp;_Dr_723"/>
      <sheetName val="Pl_&amp;_Dr_823"/>
      <sheetName val="Pl_&amp;_Dr_R23"/>
      <sheetName val="FF_B23"/>
      <sheetName val="FF_G23"/>
      <sheetName val="FF_M23"/>
      <sheetName val="FF_123"/>
      <sheetName val="FF_2_23"/>
      <sheetName val="FF_323"/>
      <sheetName val="FF_423"/>
      <sheetName val="FF_523"/>
      <sheetName val="FF_6_23"/>
      <sheetName val="FF_723"/>
      <sheetName val="FF_823"/>
      <sheetName val="FF_R23"/>
      <sheetName val="bill_nb3-FF23"/>
      <sheetName val="HVAC_B23"/>
      <sheetName val="HVAC_G23"/>
      <sheetName val="HVAC_M23"/>
      <sheetName val="HVAC_123"/>
      <sheetName val="HVAC_223"/>
      <sheetName val="HVAC_323"/>
      <sheetName val="HVAC_423"/>
      <sheetName val="HVAC_523"/>
      <sheetName val="HVAC_623"/>
      <sheetName val="HVAC_723"/>
      <sheetName val="HVAC_823"/>
      <sheetName val="HVAC_R23"/>
      <sheetName val="bill_nb4-HVAC23"/>
      <sheetName val="SC_B23"/>
      <sheetName val="SC_G23"/>
      <sheetName val="SC_M23"/>
      <sheetName val="SC_123"/>
      <sheetName val="SC_223"/>
      <sheetName val="SC_323"/>
      <sheetName val="SC_423"/>
      <sheetName val="SC_523"/>
      <sheetName val="SC_623"/>
      <sheetName val="SC_723"/>
      <sheetName val="SC_823"/>
      <sheetName val="SC_R23"/>
      <sheetName val="AV_B23"/>
      <sheetName val="AV_G23"/>
      <sheetName val="AV_M23"/>
      <sheetName val="AV_123"/>
      <sheetName val="AV_223"/>
      <sheetName val="AV_323"/>
      <sheetName val="AV_423"/>
      <sheetName val="AV_523"/>
      <sheetName val="AV_623"/>
      <sheetName val="AV_723"/>
      <sheetName val="AV_823"/>
      <sheetName val="EL_B23"/>
      <sheetName val="EL_M23"/>
      <sheetName val="EL_123"/>
      <sheetName val="EL_223"/>
      <sheetName val="EL_323"/>
      <sheetName val="EL_423"/>
      <sheetName val="EL_523"/>
      <sheetName val="EL_623"/>
      <sheetName val="EL_723"/>
      <sheetName val="EL_823"/>
      <sheetName val="EL_R23"/>
      <sheetName val="EL_TR23"/>
      <sheetName val="8-_EL23"/>
      <sheetName val="FA_B23"/>
      <sheetName val="FA_G23"/>
      <sheetName val="FA_M23"/>
      <sheetName val="FA_123"/>
      <sheetName val="FA_223"/>
      <sheetName val="FA_323"/>
      <sheetName val="FA_423"/>
      <sheetName val="FA_523"/>
      <sheetName val="FA_623"/>
      <sheetName val="FA_723"/>
      <sheetName val="FA_823"/>
      <sheetName val="FA_R23"/>
      <sheetName val="9-_FA23"/>
      <sheetName val="BOQ_Direct_selling_cost25"/>
      <sheetName val="CHART_OF_ACCOUNTS24"/>
      <sheetName val="B185-B-9_124"/>
      <sheetName val="B185-B-9_224"/>
      <sheetName val="Material_List_23"/>
      <sheetName val="E-Bill_No_6_A-O24"/>
      <sheetName val="B09_124"/>
      <sheetName val="Division_252"/>
      <sheetName val="Division_423"/>
      <sheetName val="Division_523"/>
      <sheetName val="Division_623"/>
      <sheetName val="Division_723"/>
      <sheetName val="Division_823"/>
      <sheetName val="Division_923"/>
      <sheetName val="Division_1023"/>
      <sheetName val="Division_1223"/>
      <sheetName val="Division_1423"/>
      <sheetName val="Division_2126"/>
      <sheetName val="Division_2224"/>
      <sheetName val="Division_2323"/>
      <sheetName val="Division_2623"/>
      <sheetName val="Division_2723"/>
      <sheetName val="Division_2823"/>
      <sheetName val="Division_3123"/>
      <sheetName val="Division_3223"/>
      <sheetName val="Division_3323"/>
      <sheetName val="PMWeb_data24"/>
      <sheetName val="PointNo_523"/>
      <sheetName val="SS_MH24"/>
      <sheetName val="2_2)Revised_Cash_Flow23"/>
      <sheetName val="입찰내역_발주처_양식23"/>
      <sheetName val="LIST_DO_NOT_REMOVE22"/>
      <sheetName val="Index_List23"/>
      <sheetName val="Type_List23"/>
      <sheetName val="File_Types23"/>
      <sheetName val="Chiet_t23"/>
      <sheetName val="Staffing_and_Rates_IA23"/>
      <sheetName val="Employee_List21"/>
      <sheetName val="PRECAST_lightconc-II25"/>
      <sheetName val="final_abstract25"/>
      <sheetName val="B6_2_22"/>
      <sheetName val="Project_Cost_Breakdown21"/>
      <sheetName val="Summary_of_Work21"/>
      <sheetName val="Item-_Compact21"/>
      <sheetName val="E_&amp;_R21"/>
      <sheetName val="Staff_Acco_21"/>
      <sheetName val="TBAL9697_-group_wise__sdpl21"/>
      <sheetName val="SITE_WORK20"/>
      <sheetName val="Рабочий_лист20"/>
      <sheetName val="PT_141-_Site_A_Landscape20"/>
      <sheetName val="Rate_summary20"/>
      <sheetName val="Annex_1_Sect_3a21"/>
      <sheetName val="Annex_1_Sect_3a_121"/>
      <sheetName val="Annex_1_Sect_3b21"/>
      <sheetName val="Annex_1_Sect_3c21"/>
      <sheetName val="HOURLY_RATES21"/>
      <sheetName val="RAB_AR&amp;STR20"/>
      <sheetName val="d-safe_DELUXE20"/>
      <sheetName val="Back_up20"/>
      <sheetName val="INDIGINEOUS_ITEMS_20"/>
      <sheetName val="train_cash20"/>
      <sheetName val="accom_cash20"/>
      <sheetName val="Mall_waterproofing20"/>
      <sheetName val="MSCP_waterproofing20"/>
      <sheetName val="Duct_Accesories20"/>
      <sheetName val="????_???_??20"/>
      <sheetName val="Labour_&amp;_Plant20"/>
      <sheetName val="Ave_wtd_rates20"/>
      <sheetName val="Debits_as_on_12_04_0820"/>
      <sheetName val="STAFFSCHED_20"/>
      <sheetName val="TRIAL_BALANCE20"/>
      <sheetName val="[SHOPLIST_xls][SHOPLIST_xls]738"/>
      <sheetName val="Common_Variables20"/>
      <sheetName val="[SHOPLIST_xls]70,/0s«iÆøí¬i20"/>
      <sheetName val="GPL_Revenu_Update20"/>
      <sheetName val="DO_NOT_TOUCH20"/>
      <sheetName val="Work_Type20"/>
      <sheetName val="PROJECT_BRIEF(EX_NEW)20"/>
      <sheetName val="AREA_OF_APPLICATION19"/>
      <sheetName val="Risk_Breakdown_Structure19"/>
      <sheetName val="Geneí¬_i19"/>
      <sheetName val="steel_total19"/>
      <sheetName val="ELE_BOQ19"/>
      <sheetName val="Z-_GENERAL_PRICE_SUMMARY16"/>
      <sheetName val="PPA_Summary16"/>
      <sheetName val="Mix_Design16"/>
      <sheetName val="Resumo_Empreitadas16"/>
      <sheetName val="%_prog_figs_-u5_and_total16"/>
      <sheetName val="Floor_Box_17"/>
      <sheetName val="Equipment_Rates15"/>
      <sheetName val="[SHOPLIST_xls]/VW15"/>
      <sheetName val="Cashflow_projection15"/>
      <sheetName val="[SHOPLIST_xls][SHOPLIST_xls]739"/>
      <sheetName val="E_H_-_H__W_P_15"/>
      <sheetName val="E__H__Treatment_for_pile_cap15"/>
      <sheetName val="[SHOPLIST_xls][SHOPLIST_xls][15"/>
      <sheetName val="Materials_15"/>
      <sheetName val="Form_615"/>
      <sheetName val="Risk_Register15"/>
      <sheetName val="Revised_Front_Page15"/>
      <sheetName val="Diff_Run01&amp;Run0215"/>
      <sheetName val="CCS_Summary15"/>
      <sheetName val="1_Carillion_Staff15"/>
      <sheetName val="_2_Staff_&amp;_Gen_labour15"/>
      <sheetName val="3_Offices15"/>
      <sheetName val="4_TempServ15"/>
      <sheetName val="__5_Temp_Wks15"/>
      <sheetName val="_6_Addn_Plant15"/>
      <sheetName val="_7__Transport15"/>
      <sheetName val="_8_Testing15"/>
      <sheetName val="9__Miscellaneous15"/>
      <sheetName val="10__Design15"/>
      <sheetName val="_11_Insurances15"/>
      <sheetName val="_12_Client_Req_15"/>
      <sheetName val="Risk_List15"/>
      <sheetName val="Track_of_Changes15"/>
      <sheetName val="Bill_8_Doors_&amp;_Windows15"/>
      <sheetName val="Bill_9_Finishes_15"/>
      <sheetName val="Bill_10_Specialities15"/>
      <sheetName val="Dash_board15"/>
      <sheetName val="[SHOPLIST_xls]7015"/>
      <sheetName val="[SHOPLIST_xls]70,15"/>
      <sheetName val="Base_BM-rebar15"/>
      <sheetName val="Site_Dev_BOQ15"/>
      <sheetName val="Data_Sheet15"/>
      <sheetName val="tender_allowances15"/>
      <sheetName val="_Summary_BKG_03415"/>
      <sheetName val="BILL_3R15"/>
      <sheetName val="Area_Breakdown_PER_LEVEL_LINK15"/>
      <sheetName val="CF_Input15"/>
      <sheetName val="DATA_INPUT15"/>
      <sheetName val="Vordruck-Nr__7_1_3_D15"/>
      <sheetName val="M&amp;A_D15"/>
      <sheetName val="M&amp;A_E15"/>
      <sheetName val="M&amp;A_G15"/>
      <sheetName val="1_2_Staff_Schedule16"/>
      <sheetName val="Bill_1015"/>
      <sheetName val="[SHOPLIST_xls]70,/0s«_iÆø_í¬_15"/>
      <sheetName val="[SHOPLIST_xls]70?,/0?s«i?Æøí¬15"/>
      <sheetName val="Labour_Costs15"/>
      <sheetName val="BLOCK-A_(MEA_SHEET)15"/>
      <sheetName val="Cost_Heading12"/>
      <sheetName val="Labour_Rate_12"/>
      <sheetName val="D_&amp;_W_sizes12"/>
      <sheetName val="SOPMA_DD12"/>
      <sheetName val="PRICE_INFO12"/>
      <sheetName val="RC_SUMMARY12"/>
      <sheetName val="LABOUR_PRODUCTIVITY-TAV12"/>
      <sheetName val="MATERIAL_PRICES12"/>
      <sheetName val="P-100_MRF_DB_R112"/>
      <sheetName val="Contract_Division13"/>
      <sheetName val="SubContract_Type13"/>
      <sheetName val="Service_Type13"/>
      <sheetName val="Attach_4-1812"/>
      <sheetName val="_SHOPLIST_xls_7012"/>
      <sheetName val="Ewaan_Show_Kitchen_(2)12"/>
      <sheetName val="Cash_Flow_Working12"/>
      <sheetName val="MN_T_B_12"/>
      <sheetName val="Data_I_(2)12"/>
      <sheetName val="rEFERENCES_12"/>
      <sheetName val="Qtys_ZamZam_(Del__before)12"/>
      <sheetName val="Qtys_Relocation_(Del_before)12"/>
      <sheetName val="_Qtys_Sub_&amp;_Tents_(Del__befor12"/>
      <sheetName val="Qtys__Signages_(Del__before)12"/>
      <sheetName val="Qtys_Temporary_Passages_(Del)12"/>
      <sheetName val="_Qtys_Ser__Rooms_(Del_before)12"/>
      <sheetName val="2F_회의실견적(5_14_일대)8"/>
      <sheetName val="_HIT-&gt;HMC_견적(3900)8"/>
      <sheetName val="Appendix_B8"/>
      <sheetName val="Div_07_Thermal_&amp;_Moisture6"/>
      <sheetName val="BOQ_(2)6"/>
      <sheetName val="LABOUR_RATE6"/>
      <sheetName val="Material_Rate6"/>
      <sheetName val="Labor_abs-PW6"/>
      <sheetName val="Labor_abs-NMR6"/>
      <sheetName val="kppl_pl6"/>
      <sheetName val="Basic_Rates6"/>
      <sheetName val="Combined_Results_6"/>
      <sheetName val="Balance_Sheet4"/>
      <sheetName val="May_056"/>
      <sheetName val="April_056"/>
      <sheetName val="Aug_056"/>
      <sheetName val="July_056"/>
      <sheetName val="June_056"/>
      <sheetName val="Nov_056"/>
      <sheetName val="Oct_056"/>
      <sheetName val="Sep_056"/>
      <sheetName val="[SHOPLIST_xls][SHOPLIST_xls]/V4"/>
      <sheetName val="precast_RC_element6"/>
      <sheetName val="pile_Fabrication6"/>
      <sheetName val="AOP_Summary-26"/>
      <sheetName val="Data_Validation6"/>
      <sheetName val="Div26_-_Elect6"/>
      <sheetName val="CHUNG_CU_CARRILON6"/>
      <sheetName val="[SHOPLIST_xls][SHOPLIST_xls]740"/>
      <sheetName val="B-3_2_EB4"/>
      <sheetName val="Sheet_Index4"/>
      <sheetName val="Core_Data4"/>
      <sheetName val="GFA_HQ_Building37"/>
      <sheetName val="GFA_Conference36"/>
      <sheetName val="BQ_External36"/>
      <sheetName val="Penthouse_Apartment35"/>
      <sheetName val="Raw_Data35"/>
      <sheetName val="StattCo_yCharges35"/>
      <sheetName val="LEVEL_SHEET35"/>
      <sheetName val="SPT_vs_PHI35"/>
      <sheetName val="LABOUR_HISTOGRAM36"/>
      <sheetName val="Chiet_tinh_dz2235"/>
      <sheetName val="Chiet_tinh_dz3535"/>
      <sheetName val="@risk_rents_and_incentives35"/>
      <sheetName val="Car_park_lease35"/>
      <sheetName val="Net_rent_analysis35"/>
      <sheetName val="Poz-1_35"/>
      <sheetName val="Graph_Data_(DO_NOT_PRINT)35"/>
      <sheetName val="Bill_No__235"/>
      <sheetName val="CT_Thang_Mo35"/>
      <sheetName val="Lab_Cum_Hist35"/>
      <sheetName val="CT__PL34"/>
      <sheetName val="Projet,_methodes_&amp;_couts34"/>
      <sheetName val="Risques_majeurs_&amp;_Frais_Ind_34"/>
      <sheetName val="FOL_-_Bar35"/>
      <sheetName val="budget_summary_(2)34"/>
      <sheetName val="Budget_Analysis_Summary34"/>
      <sheetName val="intr_stool_brkup34"/>
      <sheetName val="Tender_Summary35"/>
      <sheetName val="Insurance_Ext35"/>
      <sheetName val="Customize_Your_Invoice35"/>
      <sheetName val="HVAC_BoQ35"/>
      <sheetName val="Body_Sheet34"/>
      <sheetName val="1_0_Executive_Summary34"/>
      <sheetName val="Rate_analysis19"/>
      <sheetName val="Top_sheet34"/>
      <sheetName val="Bill_233"/>
      <sheetName val="Ap_A32"/>
      <sheetName val="2_Div_14_32"/>
      <sheetName val="SHOPLIST_xls31"/>
      <sheetName val="beam-reinft-IIInd_floor31"/>
      <sheetName val="beam-reinft-machine_rm31"/>
      <sheetName val="Bill_132"/>
      <sheetName val="Bill_332"/>
      <sheetName val="Bill_432"/>
      <sheetName val="Bill_532"/>
      <sheetName val="Bill_632"/>
      <sheetName val="Bill_732"/>
      <sheetName val="POWER_ASSUMPTIONS31"/>
      <sheetName val="Civil_Boq30"/>
      <sheetName val="PROJECT_BRIEF32"/>
      <sheetName val="Invoice_Summary31"/>
      <sheetName val="C_(3)32"/>
      <sheetName val="Dubai_golf31"/>
      <sheetName val="Softscape_Buildup30"/>
      <sheetName val="Mat'l_Rate30"/>
      <sheetName val="WITHOUT_C&amp;I_PROFIT_(3)30"/>
      <sheetName val="Activity_List30"/>
      <sheetName val="HIRED_LABOUR_CODE28"/>
      <sheetName val="PA-_Consutant_28"/>
      <sheetName val="foot-slab_reinft28"/>
      <sheetName val="DETAILED__BOQ28"/>
      <sheetName val="M-Book_for_Conc28"/>
      <sheetName val="M-Book_for_FW28"/>
      <sheetName val="BILL_COV28"/>
      <sheetName val="Ra__stair28"/>
      <sheetName val="VALVE_CHAMBERS27"/>
      <sheetName val="Fire_Hydrants27"/>
      <sheetName val="B_GATE_VALVE27"/>
      <sheetName val="Sub_G1_Fire27"/>
      <sheetName val="Sub_G12_Fire27"/>
      <sheetName val="Eq__Mobilization25"/>
      <sheetName val="w't_table24"/>
      <sheetName val="Materials_Cost(PCC)27"/>
      <sheetName val="India_F&amp;S_Template27"/>
      <sheetName val="IO_LIST27"/>
      <sheetName val="Material_27"/>
      <sheetName val="Quote_Sheet27"/>
      <sheetName val="Day_work27"/>
      <sheetName val="bill_nb2-Plumbing_&amp;_Drainag24"/>
      <sheetName val="Pl_&amp;_Dr_B24"/>
      <sheetName val="Pl_&amp;_Dr_G24"/>
      <sheetName val="Pl_&amp;_Dr_M24"/>
      <sheetName val="Pl_&amp;_Dr_124"/>
      <sheetName val="Pl_&amp;_Dr_224"/>
      <sheetName val="Pl_&amp;_Dr_324"/>
      <sheetName val="Pl_&amp;_Dr_424"/>
      <sheetName val="Pl_&amp;_Dr_524"/>
      <sheetName val="Pl_&amp;_Dr_624"/>
      <sheetName val="Pl_&amp;_Dr_724"/>
      <sheetName val="Pl_&amp;_Dr_824"/>
      <sheetName val="Pl_&amp;_Dr_R24"/>
      <sheetName val="FF_B24"/>
      <sheetName val="FF_G24"/>
      <sheetName val="FF_M24"/>
      <sheetName val="FF_124"/>
      <sheetName val="FF_2_24"/>
      <sheetName val="FF_324"/>
      <sheetName val="FF_424"/>
      <sheetName val="FF_524"/>
      <sheetName val="FF_6_24"/>
      <sheetName val="FF_724"/>
      <sheetName val="FF_824"/>
      <sheetName val="FF_R24"/>
      <sheetName val="bill_nb3-FF24"/>
      <sheetName val="HVAC_B24"/>
      <sheetName val="HVAC_G24"/>
      <sheetName val="HVAC_M24"/>
      <sheetName val="HVAC_124"/>
      <sheetName val="HVAC_224"/>
      <sheetName val="HVAC_324"/>
      <sheetName val="HVAC_424"/>
      <sheetName val="HVAC_524"/>
      <sheetName val="HVAC_624"/>
      <sheetName val="HVAC_724"/>
      <sheetName val="HVAC_824"/>
      <sheetName val="HVAC_R24"/>
      <sheetName val="bill_nb4-HVAC24"/>
      <sheetName val="SC_B24"/>
      <sheetName val="SC_G24"/>
      <sheetName val="SC_M24"/>
      <sheetName val="SC_124"/>
      <sheetName val="SC_224"/>
      <sheetName val="SC_324"/>
      <sheetName val="SC_424"/>
      <sheetName val="SC_524"/>
      <sheetName val="SC_624"/>
      <sheetName val="SC_724"/>
      <sheetName val="SC_824"/>
      <sheetName val="SC_R24"/>
      <sheetName val="AV_B24"/>
      <sheetName val="AV_G24"/>
      <sheetName val="AV_M24"/>
      <sheetName val="AV_124"/>
      <sheetName val="AV_224"/>
      <sheetName val="AV_324"/>
      <sheetName val="AV_424"/>
      <sheetName val="AV_524"/>
      <sheetName val="AV_624"/>
      <sheetName val="AV_724"/>
      <sheetName val="AV_824"/>
      <sheetName val="EL_B24"/>
      <sheetName val="EL_M24"/>
      <sheetName val="EL_124"/>
      <sheetName val="EL_224"/>
      <sheetName val="EL_324"/>
      <sheetName val="EL_424"/>
      <sheetName val="EL_524"/>
      <sheetName val="EL_624"/>
      <sheetName val="EL_724"/>
      <sheetName val="EL_824"/>
      <sheetName val="EL_R24"/>
      <sheetName val="EL_TR24"/>
      <sheetName val="8-_EL24"/>
      <sheetName val="FA_B24"/>
      <sheetName val="FA_G24"/>
      <sheetName val="FA_M24"/>
      <sheetName val="FA_124"/>
      <sheetName val="FA_224"/>
      <sheetName val="FA_324"/>
      <sheetName val="FA_424"/>
      <sheetName val="FA_524"/>
      <sheetName val="FA_624"/>
      <sheetName val="FA_724"/>
      <sheetName val="FA_824"/>
      <sheetName val="FA_R24"/>
      <sheetName val="9-_FA24"/>
      <sheetName val="B09_125"/>
      <sheetName val="BOQ_Direct_selling_cost26"/>
      <sheetName val="CHART_OF_ACCOUNTS25"/>
      <sheetName val="Working_for_RCC26"/>
      <sheetName val="B185-B-9_125"/>
      <sheetName val="B185-B-9_225"/>
      <sheetName val="E-Bill_No_6_A-O25"/>
      <sheetName val="Div__0226"/>
      <sheetName val="Div__0326"/>
      <sheetName val="Div__0426"/>
      <sheetName val="Div__0526"/>
      <sheetName val="Div__0626"/>
      <sheetName val="Div__0726"/>
      <sheetName val="Div__0825"/>
      <sheetName val="Div__0925"/>
      <sheetName val="Div__1025"/>
      <sheetName val="Div__1125"/>
      <sheetName val="Div__1225"/>
      <sheetName val="Div_1325"/>
      <sheetName val="EXTERNAL_WORKS25"/>
      <sheetName val="PRODUCTIVITY_RATE25"/>
      <sheetName val="U_R_A_-_MASONRY25"/>
      <sheetName val="U_R_A_-_PLASTERING25"/>
      <sheetName val="U_R_A_-_TILING25"/>
      <sheetName val="U_R_A_-_GRANITE25"/>
      <sheetName val="V_C_2_-_EARTHWORK25"/>
      <sheetName val="V_C_9_-_CERAMIC25"/>
      <sheetName val="V_C_9_-_FINISHES25"/>
      <sheetName val="Division_253"/>
      <sheetName val="Division_424"/>
      <sheetName val="Division_524"/>
      <sheetName val="Division_624"/>
      <sheetName val="Division_724"/>
      <sheetName val="Division_824"/>
      <sheetName val="Division_924"/>
      <sheetName val="Division_1024"/>
      <sheetName val="Division_1224"/>
      <sheetName val="Division_1424"/>
      <sheetName val="Division_2127"/>
      <sheetName val="Division_2225"/>
      <sheetName val="Division_2324"/>
      <sheetName val="Division_2624"/>
      <sheetName val="Division_2724"/>
      <sheetName val="Division_2824"/>
      <sheetName val="Division_3124"/>
      <sheetName val="Division_3224"/>
      <sheetName val="Division_3324"/>
      <sheetName val="PMWeb_data25"/>
      <sheetName val="Elemental_Buildup24"/>
      <sheetName val="PointNo_524"/>
      <sheetName val="2_2)Revised_Cash_Flow24"/>
      <sheetName val="SS_MH25"/>
      <sheetName val="입찰내역_발주처_양식24"/>
      <sheetName val="Material_List_24"/>
      <sheetName val="LIST_DO_NOT_REMOVE23"/>
      <sheetName val="Index_List24"/>
      <sheetName val="Type_List24"/>
      <sheetName val="File_Types24"/>
      <sheetName val="Chiet_t24"/>
      <sheetName val="Staffing_and_Rates_IA24"/>
      <sheetName val="Project_Cost_Breakdown22"/>
      <sheetName val="PRECAST_lightconc-II26"/>
      <sheetName val="final_abstract26"/>
      <sheetName val="Staff_Acco_22"/>
      <sheetName val="TBAL9697_-group_wise__sdpl22"/>
      <sheetName val="Summary_of_Work22"/>
      <sheetName val="Employee_List22"/>
      <sheetName val="Рабочий_лист21"/>
      <sheetName val="B6_2_23"/>
      <sheetName val="Item-_Compact22"/>
      <sheetName val="E_&amp;_R22"/>
      <sheetName val="Annex_1_Sect_3a22"/>
      <sheetName val="Annex_1_Sect_3a_122"/>
      <sheetName val="Annex_1_Sect_3b22"/>
      <sheetName val="Annex_1_Sect_3c22"/>
      <sheetName val="HOURLY_RATES22"/>
      <sheetName val="SITE_WORK21"/>
      <sheetName val="d-safe_DELUXE21"/>
      <sheetName val="PT_141-_Site_A_Landscape21"/>
      <sheetName val="Rate_summary21"/>
      <sheetName val="RAB_AR&amp;STR21"/>
      <sheetName val="Back_up21"/>
      <sheetName val="train_cash21"/>
      <sheetName val="accom_cash21"/>
      <sheetName val="INDIGINEOUS_ITEMS_21"/>
      <sheetName val="Duct_Accesories21"/>
      <sheetName val="Mall_waterproofing21"/>
      <sheetName val="MSCP_waterproofing21"/>
      <sheetName val="????_???_??21"/>
      <sheetName val="Labour_&amp;_Plant21"/>
      <sheetName val="Ave_wtd_rates21"/>
      <sheetName val="Debits_as_on_12_04_0821"/>
      <sheetName val="STAFFSCHED_21"/>
      <sheetName val="TRIAL_BALANCE21"/>
      <sheetName val="[SHOPLIST_xls][SHOPLIST_xls]741"/>
      <sheetName val="[SHOPLIST_xls]70,/0s«iÆøí¬i21"/>
      <sheetName val="Common_Variables21"/>
      <sheetName val="GPL_Revenu_Update21"/>
      <sheetName val="DO_NOT_TOUCH21"/>
      <sheetName val="Work_Type21"/>
      <sheetName val="PROJECT_BRIEF(EX_NEW)21"/>
      <sheetName val="AREA_OF_APPLICATION20"/>
      <sheetName val="Risk_Breakdown_Structure20"/>
      <sheetName val="Geneí¬_i20"/>
      <sheetName val="steel_total20"/>
      <sheetName val="ELE_BOQ20"/>
      <sheetName val="Z-_GENERAL_PRICE_SUMMARY17"/>
      <sheetName val="Resumo_Empreitadas17"/>
      <sheetName val="PPA_Summary17"/>
      <sheetName val="Mix_Design17"/>
      <sheetName val="%_prog_figs_-u5_and_total17"/>
      <sheetName val="Floor_Box_18"/>
      <sheetName val="Equipment_Rates16"/>
      <sheetName val="[SHOPLIST_xls]/VW16"/>
      <sheetName val="Cashflow_projection16"/>
      <sheetName val="[SHOPLIST_xls][SHOPLIST_xls]742"/>
      <sheetName val="E_H_-_H__W_P_16"/>
      <sheetName val="E__H__Treatment_for_pile_cap16"/>
      <sheetName val="[SHOPLIST_xls][SHOPLIST_xls][16"/>
      <sheetName val="Form_616"/>
      <sheetName val="Risk_Register16"/>
      <sheetName val="Revised_Front_Page16"/>
      <sheetName val="Diff_Run01&amp;Run0216"/>
      <sheetName val="CCS_Summary16"/>
      <sheetName val="1_Carillion_Staff16"/>
      <sheetName val="_2_Staff_&amp;_Gen_labour16"/>
      <sheetName val="3_Offices16"/>
      <sheetName val="4_TempServ16"/>
      <sheetName val="__5_Temp_Wks16"/>
      <sheetName val="_6_Addn_Plant16"/>
      <sheetName val="_7__Transport16"/>
      <sheetName val="_8_Testing16"/>
      <sheetName val="9__Miscellaneous16"/>
      <sheetName val="10__Design16"/>
      <sheetName val="_11_Insurances16"/>
      <sheetName val="_12_Client_Req_16"/>
      <sheetName val="Risk_List16"/>
      <sheetName val="Track_of_Changes16"/>
      <sheetName val="Bill_8_Doors_&amp;_Windows16"/>
      <sheetName val="Bill_9_Finishes_16"/>
      <sheetName val="Bill_10_Specialities16"/>
      <sheetName val="Dash_board16"/>
      <sheetName val="[SHOPLIST_xls]7016"/>
      <sheetName val="[SHOPLIST_xls]70,16"/>
      <sheetName val="Base_BM-rebar16"/>
      <sheetName val="Materials_16"/>
      <sheetName val="Site_Dev_BOQ16"/>
      <sheetName val="Data_Sheet16"/>
      <sheetName val="tender_allowances16"/>
      <sheetName val="_Summary_BKG_03416"/>
      <sheetName val="BILL_3R16"/>
      <sheetName val="Area_Breakdown_PER_LEVEL_LINK16"/>
      <sheetName val="CF_Input16"/>
      <sheetName val="DATA_INPUT16"/>
      <sheetName val="Vordruck-Nr__7_1_3_D16"/>
      <sheetName val="M&amp;A_D16"/>
      <sheetName val="M&amp;A_E16"/>
      <sheetName val="M&amp;A_G16"/>
      <sheetName val="1_2_Staff_Schedule17"/>
      <sheetName val="Bill_1016"/>
      <sheetName val="[SHOPLIST_xls]70,/0s«_iÆø_í¬_16"/>
      <sheetName val="[SHOPLIST_xls]70?,/0?s«i?Æøí¬16"/>
      <sheetName val="Labour_Costs16"/>
      <sheetName val="BLOCK-A_(MEA_SHEET)16"/>
      <sheetName val="Cost_Heading13"/>
      <sheetName val="Labour_Rate_13"/>
      <sheetName val="D_&amp;_W_sizes13"/>
      <sheetName val="SOPMA_DD13"/>
      <sheetName val="PRICE_INFO13"/>
      <sheetName val="RC_SUMMARY13"/>
      <sheetName val="LABOUR_PRODUCTIVITY-TAV13"/>
      <sheetName val="MATERIAL_PRICES13"/>
      <sheetName val="P-100_MRF_DB_R113"/>
      <sheetName val="Contract_Division14"/>
      <sheetName val="SubContract_Type14"/>
      <sheetName val="Service_Type14"/>
      <sheetName val="Attach_4-1813"/>
      <sheetName val="_SHOPLIST_xls_7013"/>
      <sheetName val="Ewaan_Show_Kitchen_(2)13"/>
      <sheetName val="Cash_Flow_Working13"/>
      <sheetName val="MN_T_B_13"/>
      <sheetName val="Data_I_(2)13"/>
      <sheetName val="rEFERENCES_13"/>
      <sheetName val="Qtys_ZamZam_(Del__before)13"/>
      <sheetName val="Qtys_Relocation_(Del_before)13"/>
      <sheetName val="_Qtys_Sub_&amp;_Tents_(Del__befor13"/>
      <sheetName val="Qtys__Signages_(Del__before)13"/>
      <sheetName val="Qtys_Temporary_Passages_(Del)13"/>
      <sheetName val="_Qtys_Ser__Rooms_(Del_before)13"/>
      <sheetName val="2F_회의실견적(5_14_일대)9"/>
      <sheetName val="_HIT-&gt;HMC_견적(3900)9"/>
      <sheetName val="Appendix_B9"/>
      <sheetName val="Div_07_Thermal_&amp;_Moisture7"/>
      <sheetName val="BOQ_(2)7"/>
      <sheetName val="LABOUR_RATE7"/>
      <sheetName val="Material_Rate7"/>
      <sheetName val="Labor_abs-PW7"/>
      <sheetName val="Labor_abs-NMR7"/>
      <sheetName val="kppl_pl7"/>
      <sheetName val="Basic_Rates7"/>
      <sheetName val="Combined_Results_7"/>
      <sheetName val="precast_RC_element7"/>
      <sheetName val="pile_Fabrication7"/>
      <sheetName val="AOP_Summary-27"/>
      <sheetName val="May_057"/>
      <sheetName val="April_057"/>
      <sheetName val="Aug_057"/>
      <sheetName val="July_057"/>
      <sheetName val="June_057"/>
      <sheetName val="Nov_057"/>
      <sheetName val="Oct_057"/>
      <sheetName val="Sep_057"/>
      <sheetName val="Data_Validation7"/>
      <sheetName val="Div26_-_Elect7"/>
      <sheetName val="CHUNG_CU_CARRILON7"/>
      <sheetName val="Balance_Sheet5"/>
      <sheetName val="2_Plex5"/>
      <sheetName val="Sheet1_(2)5"/>
      <sheetName val="4_Plex5"/>
      <sheetName val="6_Plex_5"/>
      <sheetName val="Detailed_Summary5"/>
      <sheetName val="Sheet1_(3)5"/>
      <sheetName val="Sheet1_(4)5"/>
      <sheetName val="[SHOPLIST_xls][SHOPLIST_xls]743"/>
      <sheetName val="B-3_2_EB5"/>
      <sheetName val="[SHOPLIST_xls][SHOPLIST_xls]/V5"/>
      <sheetName val="Asset_Allocation_(CR)5"/>
      <sheetName val="Project_Benchmarking5"/>
      <sheetName val="1_-_Main_Building5"/>
      <sheetName val="1_-_Summary5"/>
      <sheetName val="2_-_Landscaping_Works5"/>
      <sheetName val="2_-_Summary5"/>
      <sheetName val="4_-_Bldg_Infra5"/>
      <sheetName val="4_-_Summary5"/>
      <sheetName val="Dashboard_(1)5"/>
      <sheetName val="VO_Agreed_to_Unifier_Sum5"/>
      <sheetName val="VO_Not_yet_Agreed_to_Unifier5"/>
      <sheetName val="VO_Anticipated_to_Unifier5"/>
      <sheetName val="EW_to_Unifier5"/>
      <sheetName val="Prov_Sums5"/>
      <sheetName val="Other_Amounts5"/>
      <sheetName val="Sheet_Index5"/>
      <sheetName val="Core_Data5"/>
      <sheetName val="Estimate_for_approval4"/>
      <sheetName val="New_Rates4"/>
      <sheetName val="Labour_Rates4"/>
      <sheetName val="Status_4"/>
      <sheetName val="CLIENT_BUDGET4"/>
      <sheetName val="Reco-June_20194"/>
      <sheetName val="REMINING_PROGRESS4"/>
      <sheetName val="OS&amp;E__IT4"/>
      <sheetName val="PAID_AMOUNT4"/>
      <sheetName val="IPA_214"/>
      <sheetName val="Order_by_owner4"/>
      <sheetName val="PERLIM__Sammary4"/>
      <sheetName val="RECOVER_OF_DOUBLE_PAYMENT4"/>
      <sheetName val="rathath_al_matar4"/>
      <sheetName val="INTERNAL_LINE_4"/>
      <sheetName val="MINOVA_AL_DEYAR4"/>
      <sheetName val="BLUE_RHINE4"/>
      <sheetName val="NATIONAL_PAINT4"/>
      <sheetName val="FIRE_RATED4"/>
      <sheetName val="Summary_4"/>
      <sheetName val="B04-A_-_DIA_SUDEER4"/>
      <sheetName val="04D_-_Tanmyat4"/>
      <sheetName val="13-_B04-B_&amp;_C4"/>
      <sheetName val="_SITE_09_B04-B&amp;C-AFAQ4"/>
      <sheetName val="[SHOPLIST_xls]/VW"/>
      <sheetName val="FAL_intern"/>
      <sheetName val="SI_221"/>
      <sheetName val="TO_List1"/>
      <sheetName val="CCTV_DATA1"/>
      <sheetName val="FAL_intern1"/>
      <sheetName val="SI_222"/>
      <sheetName val="TO_List2"/>
      <sheetName val="CCTV_DATA2"/>
      <sheetName val="FAL_intern2"/>
      <sheetName val="_SHOPLIST.xls_70_x005f_x0000_,_0_x000"/>
      <sheetName val="djfx"/>
      <sheetName val="Calendar"/>
      <sheetName val="Sheet9"/>
      <sheetName val="Materials Cost"/>
      <sheetName val="FEVA"/>
      <sheetName val="HO Costs"/>
      <sheetName val="beam-reinft"/>
      <sheetName val="[SHOPLIST.xls]_SHOPLIST_xls_839"/>
      <sheetName val="[SHOPLIST.xls]_SHOPLIST_xls_840"/>
      <sheetName val="[SHOPLIST.xls]_SHOPLIST_xls_841"/>
      <sheetName val="[SHOPLIST.xls]_SHOPLIST_xls_842"/>
      <sheetName val="[SHOPLIST.xls]_SHOPLIST_xls_843"/>
      <sheetName val="[SHOPLIST.xls]_SHOPLIST_xls_844"/>
      <sheetName val="[SHOPLIST.xls]_SHOPLIST_xls_845"/>
      <sheetName val="[SHOPLIST.xls]_SHOPLIST_xls_846"/>
      <sheetName val="[SHOPLIST.xls]_SHOPLIST_xls_847"/>
      <sheetName val="[SHOPLIST.xls]_SHOPLIST_xls_848"/>
      <sheetName val="[SHOPLIST.xls]_SHOPLIST_xls_849"/>
      <sheetName val="[SHOPLIST.xls]_SHOPLIST_xls_850"/>
      <sheetName val="[SHOPLIST.xls]_SHOPLIST_xls_851"/>
      <sheetName val="[SHOPLIST.xls]_SHOPLIST_xls_852"/>
      <sheetName val="[SHOPLIST.xls]_SHOPLIST_xls_853"/>
      <sheetName val="[SHOPLIST.xls]_SHOPLIST_xls_854"/>
      <sheetName val="[SHOPLIST.xls]_SHOPLIST_xls_855"/>
      <sheetName val="[SHOPLIST.xls]_SHOPLIST_xls_856"/>
      <sheetName val="[SHOPLIST.xls]_SHOPLIST_xls_857"/>
      <sheetName val="[SHOPLIST.xls]_SHOPLIST_xls_858"/>
      <sheetName val="[SHOPLIST.xls]_SHOPLIST_xls_859"/>
      <sheetName val="[SHOPLIST.xls]_SHOPLIST_xls_860"/>
      <sheetName val="[SHOPLIST.xls]_SHOPLIST_xls_861"/>
      <sheetName val="[SHOPLIST.xls]_SHOPLIST_xls_862"/>
      <sheetName val="[SHOPLIST.xls]_SHOPLIST_xls_863"/>
      <sheetName val="[SHOPLIST.xls]_SHOPLIST_xls_864"/>
      <sheetName val="[SHOPLIST.xls]_SHOPLIST_xls_865"/>
      <sheetName val="[SHOPLIST.xls]_SHOPLIST_xls_866"/>
      <sheetName val="[SHOPLIST.xls]_SHOPLIST_xls_867"/>
      <sheetName val="[SHOPLIST.xls]_SHOPLIST_xls_868"/>
      <sheetName val="[SHOPLIST.xls]_SHOPLIST_xls_869"/>
      <sheetName val="[SHOPLIST.xls]_SHOPLIST_xls_870"/>
      <sheetName val="[SHOPLIST.xls]_SHOPLIST_xls_871"/>
      <sheetName val="[SHOPLIST.xls]_SHOPLIST_xls_872"/>
      <sheetName val="[SHOPLIST.xls]_SHOPLIST_xls_873"/>
      <sheetName val="[SHOPLIST.xls]_SHOPLIST_xls_874"/>
      <sheetName val="[SHOPLIST.xls]_SHOPLIST_xls_875"/>
      <sheetName val="[SHOPLIST.xls]_SHOPLIST_xls_876"/>
      <sheetName val="[SHOPLIST.xls]_SHOPLIST_xls_877"/>
      <sheetName val="[SHOPLIST.xls]_SHOPLIST_xls_878"/>
      <sheetName val="[SHOPLIST.xls]_SHOPLIST_xls_879"/>
      <sheetName val="[SHOPLIST.xls]_SHOPLIST_xls_880"/>
      <sheetName val="[SHOPLIST.xls]_SHOPLIST_xls_881"/>
      <sheetName val="[SHOPLIST.xls]_SHOPLIST_xls_882"/>
      <sheetName val="[SHOPLIST.xls]_SHOPLIST_xls_883"/>
      <sheetName val="[SHOPLIST.xls]_SHOPLIST_xls_884"/>
      <sheetName val="[SHOPLIST.xls]_SHOPLIST_xls_885"/>
      <sheetName val="[SHOPLIST.xls]_SHOPLIST_xls_886"/>
      <sheetName val="[SHOPLIST.xls]_SHOPLIST_xls_887"/>
      <sheetName val="[SHOPLIST.xls]_SHOPLIST_xls_888"/>
      <sheetName val="[SHOPLIST.xls]_SHOPLIST_xls_889"/>
      <sheetName val="[SHOPLIST.xls]_SHOPLIST_xls_890"/>
      <sheetName val="[SHOPLIST.xls]_SHOPLIST_xls_891"/>
      <sheetName val="[SHOPLIST.xls]_SHOPLIST_xls_892"/>
      <sheetName val="[SHOPLIST.xls]_SHOPLIST_xls_893"/>
      <sheetName val="[SHOPLIST.xls]_SHOPLIST_xls_894"/>
      <sheetName val="[SHOPLIST.xls]_SHOPLIST_xls_895"/>
      <sheetName val="[SHOPLIST.xls]_SHOPLIST_xls_896"/>
      <sheetName val="[SHOPLIST.xls]_SHOPLIST_xls_897"/>
      <sheetName val="[SHOPLIST.xls]_SHOPLIST_xls_898"/>
      <sheetName val="[SHOPLIST.xls]_SHOPLIST_xls_899"/>
      <sheetName val="[SHOPLIST.xls]_SHOPLIST_xls_900"/>
      <sheetName val="[SHOPLIST.xls]_SHOPLIST_xls_901"/>
      <sheetName val="[SHOPLIST.xls]_SHOPLIST_xls_902"/>
      <sheetName val="[SHOPLIST.xls]_SHOPLIST_xls_903"/>
      <sheetName val="[SHOPLIST.xls]_SHOPLIST_xls_904"/>
      <sheetName val="[SHOPLIST.xls]_SHOPLIST_xls_905"/>
      <sheetName val="[SHOPLIST.xls]_SHOPLIST_xls_906"/>
      <sheetName val="[SHOPLIST.xls]_SHOPLIST_xls_907"/>
      <sheetName val="[SHOPLIST.xls]_SHOPLIST_xls_908"/>
      <sheetName val="[SHOPLIST.xls]_SHOPLIST_xls_909"/>
      <sheetName val="[SHOPLIST.xls]_SHOPLIST_xls_910"/>
      <sheetName val="[SHOPLIST.xls]_SHOPLIST_xls_911"/>
      <sheetName val="[SHOPLIST.xls]_SHOPLIST_xls_912"/>
      <sheetName val="[SHOPLIST.xls]_SHOPLIST_xls_913"/>
      <sheetName val="[SHOPLIST.xls]_SHOPLIST_xls_914"/>
      <sheetName val="[SHOPLIST.xls]_SHOPLIST_xls_915"/>
      <sheetName val="[SHOPLIST.xls]_SHOPLIST_xls_916"/>
      <sheetName val="[SHOPLIST.xls]_SHOPLIST_xls_917"/>
      <sheetName val="[SHOPLIST.xls]_SHOPLIST_xls_918"/>
      <sheetName val="[SHOPLIST.xls]_SHOPLIST_xls_919"/>
      <sheetName val="[SHOPLIST.xls]_SHOPLIST_xls_920"/>
      <sheetName val="[SHOPLIST.xls]_SHOPLIST_xls_921"/>
      <sheetName val="[SHOPLIST.xls]_SHOPLIST_xls_922"/>
      <sheetName val="[SHOPLIST.xls]_SHOPLIST_xls_923"/>
      <sheetName val="[SHOPLIST.xls]_SHOPLIST_xls_924"/>
      <sheetName val="[SHOPLIST.xls]_SHOPLIST_xls_925"/>
      <sheetName val="[SHOPLIST.xls]_SHOPLIST_xls_926"/>
      <sheetName val="[SHOPLIST.xls]_SHOPLIST_xls_927"/>
      <sheetName val="[SHOPLIST.xls]_SHOPLIST_xls_928"/>
      <sheetName val="[SHOPLIST.xls]_SHOPLIST_xls_929"/>
      <sheetName val="[SHOPLIST.xls]_SHOPLIST_xls_930"/>
      <sheetName val="[SHOPLIST.xls]_SHOPLIST_xls_931"/>
      <sheetName val="[SHOPLIST.xls]_SHOPLIST_xls_932"/>
      <sheetName val="[SHOPLIST.xls]_SHOPLIST_xls_933"/>
      <sheetName val="[SHOPLIST.xls]_SHOPLIST_xl_1048"/>
      <sheetName val="[SHOPLIST.xls]_SHOPLIST_xl_1049"/>
      <sheetName val="[SHOPLIST.xls]_SHOPLIST_xl_1050"/>
      <sheetName val="[SHOPLIST.xls]_SHOPLIST_xl_1051"/>
      <sheetName val="[SHOPLIST.xls]_SHOPLIST_xl_1052"/>
      <sheetName val="[SHOPLIST.xls]_SHOPLIST_xl_1053"/>
      <sheetName val="[SHOPLIST.xls]70___0_s__i____26"/>
      <sheetName val="[SHOPLIST.xls]_SHOPLIST_xls_934"/>
      <sheetName val="[SHOPLIST.xls]_SHOPLIST_xl_1054"/>
      <sheetName val="[SHOPLIST.xls]_SHOPLIST_xl_1055"/>
      <sheetName val="[SHOPLIST.xls]_SHOPLIST_xl_1056"/>
      <sheetName val="[SHOPLIST.xls]_SHOPLIST_xls_935"/>
      <sheetName val="[SHOPLIST.xls]_SHOPLIST_xls_936"/>
      <sheetName val="[SHOPLIST.xls]_SHOPLIST_xls_937"/>
      <sheetName val="[SHOPLIST.xls]_SHOPLIST_xls_938"/>
      <sheetName val="[SHOPLIST.xls]_SHOPLIST_xl_1057"/>
      <sheetName val="[SHOPLIST.xls]_SHOPLIST_xls_939"/>
      <sheetName val="[SHOPLIST.xls]_SHOPLIST_xls_940"/>
      <sheetName val="[SHOPLIST.xls]_SHOPLIST_xl_1058"/>
      <sheetName val="[SHOPLIST.xls]_SHOPLIST_xls_941"/>
      <sheetName val="[SHOPLIST.xls]_SHOPLIST_xl_1059"/>
      <sheetName val="[SHOPLIST.xls]_SHOPLIST_xls_942"/>
      <sheetName val="[SHOPLIST.xls]_SHOPLIST_xl_1060"/>
      <sheetName val="[SHOPLIST.xls]_SHOPLIST_xl_1061"/>
      <sheetName val="[SHOPLIST.xls]_SHOPLIST_xls_943"/>
      <sheetName val="[SHOPLIST.xls]_SHOPLIST_xls_944"/>
      <sheetName val="[SHOPLIST.xls]_SHOPLIST_xls_945"/>
      <sheetName val="[SHOPLIST.xls]_SHOPLIST_xls_946"/>
      <sheetName val="[SHOPLIST.xls]_SHOPLIST_xls_947"/>
      <sheetName val="[SHOPLIST.xls]_SHOPLIST_xls_948"/>
      <sheetName val="[SHOPLIST.xls]_SHOPLIST_xls_949"/>
      <sheetName val="[SHOPLIST.xls]_SHOPLIST_xls_950"/>
      <sheetName val="[SHOPLIST.xls]_SHOPLIST_xls_951"/>
      <sheetName val="[SHOPLIST.xls]_SHOPLIST_xls_952"/>
      <sheetName val="[SHOPLIST.xls]_SHOPLIST_xl_1062"/>
      <sheetName val="[SHOPLIST.xls]_SHOPLIST_xls_953"/>
      <sheetName val="[SHOPLIST.xls]_SHOPLIST_xl_1063"/>
      <sheetName val="[SHOPLIST.xls]_SHOPLIST_xl_1064"/>
      <sheetName val="[SHOPLIST.xls]_SHOPLIST_xls_954"/>
      <sheetName val="[SHOPLIST.xls]_SHOPLIST_xls_955"/>
      <sheetName val="[SHOPLIST.xls]_SHOPLIST_xls_956"/>
      <sheetName val="[SHOPLIST.xls]_SHOPLIST_xls_957"/>
      <sheetName val="[SHOPLIST.xls]_SHOPLIST_xls_958"/>
      <sheetName val="[SHOPLIST.xls]_SHOPLIST_xls_959"/>
      <sheetName val="[SHOPLIST.xls]_SHOPLIST_xls_960"/>
      <sheetName val="[SHOPLIST.xls]_SHOPLIST_xls_961"/>
      <sheetName val="[SHOPLIST.xls]_SHOPLIST_xls_962"/>
      <sheetName val="[SHOPLIST.xls]_SHOPLIST_xls_963"/>
      <sheetName val="[SHOPLIST.xls]_SHOPLIST_xls_964"/>
      <sheetName val="[SHOPLIST.xls]_SHOPLIST_xl_1065"/>
      <sheetName val="[SHOPLIST.xls]_SHOPLIST_xl_1066"/>
      <sheetName val="[SHOPLIST.xls]_SHOPLIST_xls_965"/>
      <sheetName val="[SHOPLIST.xls]_SHOPLIST_xls_966"/>
      <sheetName val="[SHOPLIST.xls]_SHOPLIST_xls_967"/>
      <sheetName val="[SHOPLIST.xls]_SHOPLIST_xls_968"/>
      <sheetName val="[SHOPLIST.xls]_SHOPLIST_xls_969"/>
      <sheetName val="[SHOPLIST.xls]_SHOPLIST_xls_970"/>
      <sheetName val="[SHOPLIST.xls]_SHOPLIST_xls_971"/>
      <sheetName val="[SHOPLIST.xls]_SHOPLIST_xls_972"/>
      <sheetName val="[SHOPLIST.xls]_SHOPLIST_xls_973"/>
      <sheetName val="[SHOPLIST.xls]_SHOPLIST_xls_974"/>
      <sheetName val="[SHOPLIST.xls]_SHOPLIST_xls_975"/>
      <sheetName val="[SHOPLIST.xls]_SHOPLIST_xls_976"/>
      <sheetName val="[SHOPLIST.xls]_SHOPLIST_xls_977"/>
      <sheetName val="[SHOPLIST.xls]_SHOPLIST_xl_1067"/>
      <sheetName val="[SHOPLIST.xls]_SHOPLIST_xls_978"/>
      <sheetName val="[SHOPLIST.xls]_SHOPLIST_xl_1068"/>
      <sheetName val="[SHOPLIST.xls]_SHOPLIST_xl_1069"/>
      <sheetName val="[SHOPLIST.xls]_SHOPLIST_xl_1070"/>
      <sheetName val="[SHOPLIST.xls]_SHOPLIST_xl_1071"/>
      <sheetName val="[SHOPLIST.xls]_SHOPLIST_xls_979"/>
      <sheetName val="[SHOPLIST.xls]_SHOPLIST_xl_1072"/>
      <sheetName val="[SHOPLIST.xls]_SHOPLIST_xls_980"/>
      <sheetName val="[SHOPLIST.xls]_SHOPLIST_xls_981"/>
      <sheetName val="[SHOPLIST.xls]_SHOPLIST_xls_982"/>
      <sheetName val="[SHOPLIST.xls]_SHOPLIST_xls_983"/>
      <sheetName val="[SHOPLIST.xls]_SHOPLIST_xls_984"/>
      <sheetName val="[SHOPLIST.xls]_SHOPLIST_xls_985"/>
      <sheetName val="[SHOPLIST.xls]_SHOPLIST_xls_986"/>
      <sheetName val="[SHOPLIST.xls]_SHOPLIST_xl_1073"/>
      <sheetName val="[SHOPLIST.xls]_SHOPLIST_xl_1074"/>
      <sheetName val="[SHOPLIST.xls]_SHOPLIST_xls_987"/>
      <sheetName val="[SHOPLIST.xls]_SHOPLIST_xls_988"/>
      <sheetName val="[SHOPLIST.xls]_SHOPLIST_xls_989"/>
      <sheetName val="[SHOPLIST.xls]_SHOPLIST_xls_990"/>
      <sheetName val="[SHOPLIST.xls]_SHOPLIST_xls_991"/>
      <sheetName val="[SHOPLIST.xls]_SHOPLIST_xls_992"/>
      <sheetName val="[SHOPLIST.xls]_SHOPLIST_xls_993"/>
      <sheetName val="[SHOPLIST.xls]_SHOPLIST_xls_994"/>
      <sheetName val="[SHOPLIST.xls]_SHOPLIST_xls_995"/>
      <sheetName val="[SHOPLIST.xls]_SHOPLIST_xl_1075"/>
      <sheetName val="[SHOPLIST.xls]_SHOPLIST_xls_996"/>
      <sheetName val="[SHOPLIST.xls]_SHOPLIST_xls_997"/>
      <sheetName val="[SHOPLIST.xls]_SHOPLIST_xls_998"/>
      <sheetName val="[SHOPLIST.xls]_SHOPLIST_xls_999"/>
      <sheetName val="[SHOPLIST.xls]_SHOPLIST_xl_1000"/>
      <sheetName val="[SHOPLIST.xls]_SHOPLIST_xl_1001"/>
      <sheetName val="[SHOPLIST.xls]_SHOPLIST_xl_1002"/>
      <sheetName val="[SHOPLIST.xls]_SHOPLIST_xl_1076"/>
      <sheetName val="[SHOPLIST.xls]_SHOPLIST_xl_1003"/>
      <sheetName val="[SHOPLIST.xls]_SHOPLIST_xl_1004"/>
      <sheetName val="[SHOPLIST.xls]_SHOPLIST_xl_1005"/>
      <sheetName val="[SHOPLIST.xls]_SHOPLIST_xl_1006"/>
      <sheetName val="[SHOPLIST.xls]_SHOPLIST_xl_1007"/>
      <sheetName val="[SHOPLIST.xls]_SHOPLIST_xl_1008"/>
      <sheetName val="[SHOPLIST.xls]_SHOPLIST_xl_1009"/>
      <sheetName val="[SHOPLIST.xls]_SHOPLIST_xl_1010"/>
      <sheetName val="[SHOPLIST.xls]_SHOPLIST_xl_1011"/>
      <sheetName val="[SHOPLIST.xls]_SHOPLIST_xl_1012"/>
      <sheetName val="[SHOPLIST.xls]_SHOPLIST_xl_1013"/>
      <sheetName val="[SHOPLIST.xls]_SHOPLIST_xl_1014"/>
      <sheetName val="[SHOPLIST.xls]_SHOPLIST_xl_1015"/>
      <sheetName val="[SHOPLIST.xls]_SHOPLIST_xl_1016"/>
      <sheetName val="[SHOPLIST.xls]_SHOPLIST_xl_1017"/>
      <sheetName val="[SHOPLIST.xls]_SHOPLIST_xl_1018"/>
      <sheetName val="[SHOPLIST.xls]_SHOPLIST_xl_1019"/>
      <sheetName val="[SHOPLIST.xls]_SHOPLIST_xl_1020"/>
      <sheetName val="[SHOPLIST.xls]_SHOPLIST_xl_1077"/>
      <sheetName val="[SHOPLIST.xls]_SHOPLIST_xl_1021"/>
      <sheetName val="[SHOPLIST.xls]_SHOPLIST_xl_1022"/>
      <sheetName val="[SHOPLIST.xls]_SHOPLIST_xl_1023"/>
      <sheetName val="[SHOPLIST.xls]_SHOPLIST_xl_1024"/>
      <sheetName val="[SHOPLIST.xls]_SHOPLIST_xl_1025"/>
      <sheetName val="[SHOPLIST.xls]_SHOPLIST_xl_1026"/>
      <sheetName val="[SHOPLIST.xls]_SHOPLIST_xl_1027"/>
      <sheetName val="[SHOPLIST.xls]_SHOPLIST_xl_1028"/>
      <sheetName val="[SHOPLIST.xls]_SHOPLIST_xl_1029"/>
      <sheetName val="[SHOPLIST.xls]_SHOPLIST_xl_1078"/>
      <sheetName val="[SHOPLIST.xls]_SHOPLIST_xl_1030"/>
      <sheetName val="[SHOPLIST.xls]_SHOPLIST_xl_1031"/>
      <sheetName val="[SHOPLIST.xls]_SHOPLIST_xl_1032"/>
      <sheetName val="[SHOPLIST.xls]_SHOPLIST_xl_1033"/>
      <sheetName val="[SHOPLIST.xls]_SHOPLIST_xl_1034"/>
      <sheetName val="[SHOPLIST.xls]_SHOPLIST_xl_1035"/>
      <sheetName val="[SHOPLIST.xls]_SHOPLIST_xl_1036"/>
      <sheetName val="[SHOPLIST.xls]_SHOPLIST_xl_1037"/>
      <sheetName val="[SHOPLIST.xls]_SHOPLIST_xl_1038"/>
      <sheetName val="[SHOPLIST.xls]_SHOPLIST_xl_1079"/>
      <sheetName val="[SHOPLIST.xls]_SHOPLIST_xl_1039"/>
      <sheetName val="[SHOPLIST.xls]_SHOPLIST_xl_1040"/>
      <sheetName val="[SHOPLIST.xls]_SHOPLIST_xl_1041"/>
      <sheetName val="[SHOPLIST.xls]_SHOPLIST_xl_1042"/>
      <sheetName val="[SHOPLIST.xls]_SHOPLIST_xl_1043"/>
      <sheetName val="[SHOPLIST.xls]_SHOPLIST_xl_1044"/>
      <sheetName val="[SHOPLIST.xls]_SHOPLIST_xl_1045"/>
      <sheetName val="[SHOPLIST.xls]70_x005f_x005f_x005f_x0000__8"/>
      <sheetName val="[SHOPLIST.xls]_SHOPLIST_xl_1046"/>
      <sheetName val="[SHOPLIST.xls]_SHOPLIST_xl_1047"/>
      <sheetName val="[SHOPLIST.xls]70___0_s__i____27"/>
      <sheetName val="710"/>
      <sheetName val="711"/>
      <sheetName val="[S3"/>
      <sheetName val="720"/>
      <sheetName val="721"/>
      <sheetName val="[S8"/>
      <sheetName val="714"/>
      <sheetName val="715"/>
      <sheetName val="[S5"/>
      <sheetName val="712"/>
      <sheetName val="713"/>
      <sheetName val="[S4"/>
      <sheetName val="718"/>
      <sheetName val="719"/>
      <sheetName val="[S7"/>
      <sheetName val="716"/>
      <sheetName val="717"/>
      <sheetName val="[S6"/>
      <sheetName val="722"/>
      <sheetName val="723"/>
      <sheetName val="[S9"/>
      <sheetName val="724"/>
      <sheetName val="725"/>
      <sheetName val="[10"/>
      <sheetName val="/VWVU))tÏØ0__61"/>
      <sheetName val="/VWVU))tÏØ0__71"/>
      <sheetName val="70_x005f_x0000_,/0_x000"/>
      <sheetName val="bill no. 3"/>
      <sheetName val="S-Curve_Update"/>
      <sheetName val="VESSELS_"/>
      <sheetName val="[SHOPLIST.xls]70_x0000_,/0_x000"/>
      <sheetName val="BT3-Package 05"/>
      <sheetName val="BOQ-Civil"/>
      <sheetName val="Non-Positioin Summary"/>
      <sheetName val="Detail_Page1"/>
      <sheetName val="F-6 COVER"/>
      <sheetName val="10 Breakdown "/>
      <sheetName val="Exc Adj"/>
      <sheetName val="Bill 01"/>
      <sheetName val="Bill 02"/>
      <sheetName val="Bill 03"/>
      <sheetName val="Bill 04"/>
      <sheetName val="Bill 05"/>
      <sheetName val="Bill 06"/>
      <sheetName val="Bill 07"/>
      <sheetName val="Bill 08"/>
      <sheetName val="Bill 09"/>
      <sheetName val="Bill 10"/>
      <sheetName val="NBT Calculation"/>
      <sheetName val="VAT"/>
      <sheetName val="Main VO Summary"/>
      <sheetName val="VO Sum Non(New)"/>
      <sheetName val="VO-01"/>
      <sheetName val="VO-02"/>
      <sheetName val="VO-03"/>
      <sheetName val="VO-04"/>
      <sheetName val="VO-05"/>
      <sheetName val="VO-06"/>
      <sheetName val="VO-07."/>
      <sheetName val="VO-08 "/>
      <sheetName val="Fluctuations"/>
      <sheetName val="Mnhr Book Updated 11.10.2018"/>
      <sheetName val="C-10"/>
      <sheetName val="C-11"/>
      <sheetName val="C-1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STAND98"/>
      <sheetName val="辽电初设.XLS 定额"/>
      <sheetName val="Unit cost- Drain-Protection-1 "/>
      <sheetName val="Unit cost- Drain-Protection-2"/>
      <sheetName val="inter"/>
      <sheetName val="MSH51C"/>
      <sheetName val="[SHOPLIST.xls]70,/0s�i����i"/>
      <sheetName val="_SHOPLIST.xls__SH"/>
      <sheetName val="70,_0s«iÆøí¬i1"/>
      <sheetName val="70,_0s«_iÆø_í¬"/>
      <sheetName val="_SHOPLIST.xls_70_"/>
      <sheetName val="70,_0s«iÆøí¬i2"/>
      <sheetName val="70,_0s«iÆøí¬i3"/>
      <sheetName val="_SHOPLIST_xls_70_"/>
      <sheetName val="_SHOPLIST.xls__VWVU))tÏØ0__10"/>
      <sheetName val="_SHOPLIST.xls__VWVU))tÏØ0__11"/>
      <sheetName val="_SHOPLIST_xls__SH"/>
      <sheetName val="_SHOPLIST_xls__VWVU))tÏØ0  "/>
      <sheetName val="_SHOPLIST.xls_70,_0s«iÆøí¬"/>
      <sheetName val="DVL"/>
      <sheetName val="プロジェクト概要"/>
      <sheetName val="1-Summary"/>
      <sheetName val="วัดใต้"/>
      <sheetName val="B-2"/>
      <sheetName val="基本ﾃﾞｰﾀ"/>
      <sheetName val="Schedules"/>
      <sheetName val="1A"/>
      <sheetName val="Total PrC-Goldi"/>
      <sheetName val="Room Type"/>
      <sheetName val="Basement2 DB"/>
      <sheetName val="8_0_Programme"/>
      <sheetName val="footing for SP"/>
      <sheetName val="Kur"/>
      <sheetName val="HAKEDİŞ "/>
      <sheetName val="keşif özeti"/>
      <sheetName val="Katsayılar"/>
      <sheetName val="B.Room W.Done Progress"/>
      <sheetName val="SUMMARY (ROOM)"/>
      <sheetName val="W.D Prgress Public area"/>
      <sheetName val="SUMMARY Public"/>
      <sheetName val="Comparision"/>
      <sheetName val="SoW_Assess_Blank_Form"/>
      <sheetName val="VO_Breakdown"/>
      <sheetName val="Measurement_Sheet"/>
      <sheetName val="Schedule_of_Drawings"/>
      <sheetName val="SI_Schedule"/>
      <sheetName val="ContraCharge_Schedule"/>
      <sheetName val="Démol_"/>
      <sheetName val="[SHOPLIST_xls][SHOPLIST_xls]70?"/>
      <sheetName val="Spacing_of_Delineators"/>
      <sheetName val="S-Curve_Update1"/>
      <sheetName val="VESSELS_1"/>
      <sheetName val="[SHOPLIST_xls]70_x005f_x0000_,/0_x001"/>
      <sheetName val="SoW_Assess_Blank_Form1"/>
      <sheetName val="VO_Breakdown1"/>
      <sheetName val="Measurement_Sheet1"/>
      <sheetName val="Schedule_of_Drawings1"/>
      <sheetName val="SI_Schedule1"/>
      <sheetName val="ContraCharge_Schedule1"/>
      <sheetName val="Démol_1"/>
      <sheetName val="Spacing_of_Delineators1"/>
      <sheetName val="P-Ins_&amp;_Bonds1"/>
      <sheetName val="Item_List_OLD"/>
      <sheetName val="GRAPH_DATA"/>
      <sheetName val="726"/>
      <sheetName val="70,/0s«iÆøí¬i16"/>
      <sheetName val="7011"/>
      <sheetName val="70,11"/>
      <sheetName val="/VW11"/>
      <sheetName val="/VWVU))tÏØ0__55"/>
      <sheetName val="/VWVU))tÏØ0__56"/>
      <sheetName val="[11"/>
      <sheetName val="727"/>
      <sheetName val="/VWVU))tÏØ0__57"/>
      <sheetName val="/VWVU))tÏØ0__58"/>
      <sheetName val="/VWVU))tÏØ0__59"/>
      <sheetName val="70,/0s«_iÆø_í¬_11"/>
      <sheetName val="70?,/0?s«i?Æøí¬11"/>
      <sheetName val="/VWVU))tÏØ0__60"/>
      <sheetName val="728"/>
      <sheetName val="/VWVU))tÏØ0__62"/>
      <sheetName val="/VWVU))tÏØ0__63"/>
      <sheetName val="/VWVU))tÏØ0__81"/>
      <sheetName val="/VWVU))tÏØ0__91"/>
      <sheetName val="70_1"/>
      <sheetName val="70___0_s__i_____2"/>
      <sheetName val="_VW__VU_________2"/>
      <sheetName val="_VW__VU_________3"/>
      <sheetName val="Front Sheet"/>
      <sheetName val="Indirect Costs"/>
      <sheetName val="_SUMMARY"/>
      <sheetName val="PREAMBLES_"/>
      <sheetName val="GENERAL_REQUIREMENT"/>
      <sheetName val="B-_SITE_WORK"/>
      <sheetName val="C__CONCRETE_WORKS_"/>
      <sheetName val="D-_MASONRY"/>
      <sheetName val="E__METAL_WORK"/>
      <sheetName val="F__WOOD_WORK_"/>
      <sheetName val="G__THERMAL_&amp;MP"/>
      <sheetName val="H__DOORS___WINDOWS"/>
      <sheetName val="J__FINISHES"/>
      <sheetName val="K_ACCESSO"/>
      <sheetName val="P_CONVEYING_SYSTEM"/>
      <sheetName val="Q_MECHANICAL"/>
      <sheetName val="R_ELECTRICAL"/>
      <sheetName val="S_External_Works"/>
      <sheetName val="T_Provisional_Sum"/>
      <sheetName val="T__MEP_Works"/>
      <sheetName val="U-DAY_WORKS_SCHEDULE"/>
      <sheetName val="Struct__Members"/>
      <sheetName val="Inventory "/>
      <sheetName val="Note"/>
      <sheetName val="Cost Rates"/>
      <sheetName val="LOOKUP(MM)"/>
      <sheetName val="간접비내역-1"/>
      <sheetName val="foot-slab_rein_x0000__x0000_"/>
      <sheetName val="foot-slab_reinø_x0006_"/>
      <sheetName val="foot-slab_reinÝ¥"/>
      <sheetName val="foot-slab_reinP"/>
      <sheetName val="SUM-AIR-Submit"/>
      <sheetName val="Schedules PL"/>
      <sheetName val="Schedules BS"/>
      <sheetName val="Summary-margin calc"/>
      <sheetName val="[SHOPLIST_xls]726"/>
      <sheetName val="[SHOPLIST_xls][11"/>
      <sheetName val="[SHOPLIST_xls]727"/>
      <sheetName val="[SHOPLIST_xls]728"/>
      <sheetName val="JAN"/>
      <sheetName val="Qty SR"/>
      <sheetName val="EW SR"/>
      <sheetName val="PRO_DCI"/>
      <sheetName val="BULD_3"/>
      <sheetName val="BLOCK_K"/>
      <sheetName val="제출내역_(2)"/>
      <sheetName val="[SHOPLIST.xls][SHOPLIST_xls]/VW"/>
      <sheetName val="hiddenSheet"/>
      <sheetName val="satış planı (2)"/>
      <sheetName val="Tahsilat"/>
      <sheetName val="STOCKWTG"/>
      <sheetName val="POLY"/>
      <sheetName val="Advance Recovery"/>
      <sheetName val="SC Cost FEB 03"/>
      <sheetName val="ملخص_المشاريع1"/>
      <sheetName val="عقود_المقاولين1"/>
      <sheetName val="اوامر_الشراء1"/>
      <sheetName val="الحركة_اليومية1"/>
      <sheetName val="محمد_عساف1"/>
      <sheetName val="كشف_الايرادات_والضرائب1"/>
      <sheetName val="حساب_البنك1"/>
      <sheetName val="كشف_الرواتب1"/>
      <sheetName val="SAF_-_عهد_-_سلامي_ابو_فخر1"/>
      <sheetName val="THA_-_عهد_-_ثابت_احمد1"/>
      <sheetName val="AAH_-_عهد_-_انس_هبو1"/>
      <sheetName val="YSA_-_عهد_-_ياسر_السبع1"/>
      <sheetName val="MKJ_-_عهد_-_محمود_قجك1"/>
      <sheetName val="MSH_-_عهد_-_محمد_الشامي1"/>
      <sheetName val="ALW_-_عهد_-_علوان_علي1"/>
      <sheetName val="AHA_-_عهد_-_احمد_الحاج1"/>
      <sheetName val="MOR_-_عهد_-_مرجان_عبدالهادي1"/>
      <sheetName val="MHA_-_عهد_-_محمد_حسون_العلي1"/>
      <sheetName val="MF_-_مكتب_رئيسي1"/>
      <sheetName val="CO_-_مقاولين_-_عقود_(2)1"/>
      <sheetName val="BUR_-_موردين_-_شركة_البروج_1"/>
      <sheetName val="CAP_-_موردين_-_عاصمة_الكهرباء1"/>
      <sheetName val="PO_-_موردين_-_اوامر_شراء1"/>
      <sheetName val="CO_-_مقاولين_-_عقود1"/>
      <sheetName val="[SHOPLIST_xls]70,/0s«i_x1"/>
      <sheetName val="_SUMMARY1"/>
      <sheetName val="PREAMBLES_1"/>
      <sheetName val="GENERAL_REQUIREMENT1"/>
      <sheetName val="B-_SITE_WORK1"/>
      <sheetName val="C__CONCRETE_WORKS_1"/>
      <sheetName val="D-_MASONRY1"/>
      <sheetName val="E__METAL_WORK1"/>
      <sheetName val="F__WOOD_WORK_1"/>
      <sheetName val="G__THERMAL_&amp;MP1"/>
      <sheetName val="H__DOORS___WINDOWS1"/>
      <sheetName val="J__FINISHES1"/>
      <sheetName val="K_ACCESSO1"/>
      <sheetName val="P_CONVEYING_SYSTEM1"/>
      <sheetName val="Q_MECHANICAL1"/>
      <sheetName val="R_ELECTRICAL1"/>
      <sheetName val="S_External_Works1"/>
      <sheetName val="T_Provisional_Sum1"/>
      <sheetName val="T__MEP_Works1"/>
      <sheetName val="U-DAY_WORKS_SCHEDULE1"/>
      <sheetName val="Struct__Members1"/>
      <sheetName val="_VWVU))tÏØ0__20"/>
      <sheetName val="_SHOPLIST_xls_70,_0s«iÆøí¬i16"/>
      <sheetName val="[SHOPLIST_xls]/VWVU))tÏØ0_108"/>
      <sheetName val="[SHOPLIST_xls]/VWVU))tÏØ0_109"/>
      <sheetName val="_SHOPLIST_xls__SHOPLIST_xls_726"/>
      <sheetName val="_SHOPLIST_xls__SHOPLIST_xls_727"/>
      <sheetName val="개시대사_(2)2"/>
      <sheetName val="Ref_Arch2"/>
      <sheetName val="Div_Summary2"/>
      <sheetName val="___________16"/>
      <sheetName val="_SHOPLIST_xls_70,11"/>
      <sheetName val="_SHOPLIST_xls__VW11"/>
      <sheetName val="_SHOPLIST_xls__VWVU))tÏØ0__55"/>
      <sheetName val="_SHOPLIST_xls__VWVU))tÏØ0__56"/>
      <sheetName val="_SHOPLIST_xls__SHOPLIST_xls__11"/>
      <sheetName val="_SHOPLIST_xls__VWVU))tÏØ0__57"/>
      <sheetName val="_SHOPLIST_xls__VWVU))tÏØ0__58"/>
      <sheetName val="_SHOPLIST_xls__VWVU))tÏØ0__59"/>
      <sheetName val="_SHOPLIST_xls_70,_0s«_iÆø_í¬_11"/>
      <sheetName val="_SHOPLIST_xls_70_,_0_s«i_Æøí¬11"/>
      <sheetName val="_SHOPLIST_xls__VWVU))tÏØ0__60"/>
      <sheetName val="_SUMMARY2"/>
      <sheetName val="PREAMBLES_2"/>
      <sheetName val="GENERAL_REQUIREMENT2"/>
      <sheetName val="B-_SITE_WORK2"/>
      <sheetName val="C__CONCRETE_WORKS_2"/>
      <sheetName val="D-_MASONRY2"/>
      <sheetName val="E__METAL_WORK2"/>
      <sheetName val="F__WOOD_WORK_2"/>
      <sheetName val="G__THERMAL_&amp;MP2"/>
      <sheetName val="H__DOORS___WINDOWS2"/>
      <sheetName val="J__FINISHES2"/>
      <sheetName val="K_ACCESSO2"/>
      <sheetName val="P_CONVEYING_SYSTEM2"/>
      <sheetName val="Q_MECHANICAL2"/>
      <sheetName val="R_ELECTRICAL2"/>
      <sheetName val="S_External_Works2"/>
      <sheetName val="T_Provisional_Sum2"/>
      <sheetName val="T__MEP_Works2"/>
      <sheetName val="U-DAY_WORKS_SCHEDULE2"/>
      <sheetName val="Struct__Members2"/>
      <sheetName val="_SHOPLIST_xls__SHOPLIST_xls_728"/>
      <sheetName val="ملخص_المشاريع2"/>
      <sheetName val="عقود_المقاولين2"/>
      <sheetName val="اوامر_الشراء2"/>
      <sheetName val="الحركة_اليومية2"/>
      <sheetName val="محمد_عساف2"/>
      <sheetName val="كشف_الايرادات_والضرائب2"/>
      <sheetName val="حساب_البنك2"/>
      <sheetName val="كشف_الرواتب2"/>
      <sheetName val="SAF_-_عهد_-_سلامي_ابو_فخر2"/>
      <sheetName val="THA_-_عهد_-_ثابت_احمد2"/>
      <sheetName val="AAH_-_عهد_-_انس_هبو2"/>
      <sheetName val="YSA_-_عهد_-_ياسر_السبع2"/>
      <sheetName val="MKJ_-_عهد_-_محمود_قجك2"/>
      <sheetName val="MSH_-_عهد_-_محمد_الشامي2"/>
      <sheetName val="ALW_-_عهد_-_علوان_علي2"/>
      <sheetName val="AHA_-_عهد_-_احمد_الحاج2"/>
      <sheetName val="MOR_-_عهد_-_مرجان_عبدالهادي2"/>
      <sheetName val="MHA_-_عهد_-_محمد_حسون_العلي2"/>
      <sheetName val="MF_-_مكتب_رئيسي2"/>
      <sheetName val="CO_-_مقاولين_-_عقود_(2)2"/>
      <sheetName val="BUR_-_موردين_-_شركة_البروج_2"/>
      <sheetName val="CAP_-_موردين_-_عاصمة_الكهرباء2"/>
      <sheetName val="PO_-_موردين_-_اوامر_شراء2"/>
      <sheetName val="CO_-_مقاولين_-_عقود2"/>
      <sheetName val="[SHOPLIST_xls]/VWVU))tÏØ0_110"/>
      <sheetName val="[SHOPLIST_xls]/VWVU))tÏØ0_111"/>
      <sheetName val="[SHOPLIST_xls]/VWVU))tÏØ0_112"/>
      <sheetName val="[SHOPLIST_xls]/VWVU))tÏØ0_113"/>
      <sheetName val="Other_Cost_Norms2"/>
      <sheetName val="Div_10-Specialities_2"/>
      <sheetName val="MALE_&amp;_FEMALE_2"/>
      <sheetName val="6_2_Floor_Finishes2"/>
      <sheetName val="BUAs_and_Sales_Forecast2"/>
      <sheetName val="Lagoons_Breakdown_Prices2"/>
      <sheetName val="Cover_HW_Z2_2"/>
      <sheetName val="TOTAL_WORK2"/>
      <sheetName val="part_32"/>
      <sheetName val="pile_Length_for_Easter_fence2"/>
      <sheetName val="_Estimate__2"/>
      <sheetName val="Equip_2"/>
      <sheetName val="Data_2"/>
      <sheetName val="[SHOPLIST_xls]/VWVU))tÏØ0_114"/>
      <sheetName val="Démol_2"/>
      <sheetName val="WATER_DUCT_-_IC_212"/>
      <sheetName val="Asset_Desc2"/>
      <sheetName val="[SHOPLIST_xls]70,/0s«i_x2"/>
      <sheetName val="Account_Codes2"/>
      <sheetName val="[SHOPLIST_xls]/VWVU))tÏØ0_115"/>
      <sheetName val="[SHOPLIST_xls]/VWVU))tÏØ0_116"/>
      <sheetName val="[SHOPLIST_xls]/VWVU))tÏØ0_117"/>
      <sheetName val="[SHOPLIST_xls]/VWVU))tÏØ0_118"/>
      <sheetName val="[SHOPLIST_xls]/VWVU))tÏØ0_119"/>
      <sheetName val="[SHOPLIST_xls]/VWVU))tÏØ0_120"/>
      <sheetName val="[SHOPLIST_xls]/VWVU))tÏØ0_121"/>
      <sheetName val="[SHOPLIST_xls]/VWVU))tÏØ0_122"/>
      <sheetName val="[SHOPLIST_xls][SHOPLIST_xls]7_2"/>
      <sheetName val="[SHOPLIST_xls][SHOPLIST_xls]__2"/>
      <sheetName val="[SHOPLIST_xls][SHOPLIST_xls]__3"/>
      <sheetName val="[SHOPLIST_xls][SHOPLIST_xls]__4"/>
      <sheetName val="[SHOPLIST_xls][SHOPLIST_xls]__5"/>
      <sheetName val="[SHOPLIST_xls][SHOPLIST_xls]__6"/>
      <sheetName val="[SHOPLIST_xls][SHOPLIST_xls]__7"/>
      <sheetName val="[SHOPLIST_xls][SHOPLIST_xls]7_3"/>
      <sheetName val="[SHOPLIST_xls][SHOPLIST_xls]7_4"/>
      <sheetName val="[SHOPLIST_xls][SHOPLIST_xls]__8"/>
      <sheetName val="[SHOPLIST_xls][SHOPLIST_xls]__9"/>
      <sheetName val="[SHOPLIST_xls][SHOPLIST_xls]_10"/>
      <sheetName val="[SHOPLIST_xls][SHOPLIST_xls]7_5"/>
      <sheetName val="[SHOPLIST_xls][SHOPLIST_xls]_11"/>
      <sheetName val="[SHOPLIST_xls][SHOPLIST_xls]_12"/>
      <sheetName val="[SHOPLIST_xls][SHOPLIST_xls]7_6"/>
      <sheetName val="[SHOPLIST_xls][SHOPLIST_xls]_13"/>
      <sheetName val="[SHOPLIST_xls][SHOPLIST_xls]7_7"/>
      <sheetName val="[SHOPLIST_xls][SHOPLIST_xls]_14"/>
      <sheetName val="[SHOPLIST_xls][SHOPLIST_xls]_15"/>
      <sheetName val="_SHOPLIST_xls__VWVU))tÏØ0__62"/>
      <sheetName val="_SHOPLIST_xls__VWVU))tÏØ0__63"/>
      <sheetName val="_SHOPLIST_xls__VWVU))tÏØ0__72"/>
      <sheetName val="_SHOPLIST_xls__SHOPLIST_xls__VW"/>
      <sheetName val="_SHOPLIST_xls__VWVU))tÏØ0__81"/>
      <sheetName val="_SHOPLIST_xls__VWVU))tÏØ0__91"/>
      <sheetName val="_VWVU))tÏØ0__21"/>
      <sheetName val="_SHOPLIST_xls_70,_0s«iÆøí¬i17"/>
      <sheetName val="[SHOPLIST_xls]/VWVU))tÏØ0_123"/>
      <sheetName val="[SHOPLIST_xls]/VWVU))tÏØ0_124"/>
      <sheetName val="[SHOPLIST_xls]/VWVU))tÏØ0_125"/>
      <sheetName val="[SHOPLIST_xls]/VWVU))tÏØ0_126"/>
      <sheetName val="[SHOPLIST_xls]/VWVU))tÏØ0_127"/>
      <sheetName val="[SHOPLIST_xls]/VWVU))tÏØ0_128"/>
      <sheetName val="CONSTRUCTION_COMPONENT4"/>
      <sheetName val="[SHOPLIST_xls]/VWVU))tÏØ0_129"/>
      <sheetName val="[SHOPLIST_xls]/VWVU))tÏØ0_130"/>
      <sheetName val="[SHOPLIST_xls]/VWVU))tÏØ0_131"/>
      <sheetName val="Trade_Summary4"/>
      <sheetName val="Sec__A-PQ5"/>
      <sheetName val="Preamble_B5"/>
      <sheetName val="Sec__C-Dayworks5"/>
      <sheetName val="d5_5"/>
      <sheetName val="Tender_Docs4"/>
      <sheetName val="Miral_Emails4"/>
      <sheetName val="LOAs_(061619)4"/>
      <sheetName val="Contract_Conditions_(Tender)4"/>
      <sheetName val="Contract_Qualifications4"/>
      <sheetName val="YVPI_&amp;_GII4"/>
      <sheetName val="LOA_(live_sheet)4"/>
      <sheetName val="LOA_Log_(082419)4"/>
      <sheetName val="Key_Docs_Ref_4"/>
      <sheetName val="To_Mr__Boota_(072519)4"/>
      <sheetName val="Status_Summary5"/>
      <sheetName val="Recon_Template4"/>
      <sheetName val="Quotation_FM_administration3"/>
      <sheetName val="Quotation_Visitor_and_Sec3"/>
      <sheetName val="Service_Charge3"/>
      <sheetName val="CABLES_3"/>
      <sheetName val="Quotation_Offices_108,9,10,11)3"/>
      <sheetName val="Quotation_modification3"/>
      <sheetName val="CIF_COST_ITEM4"/>
      <sheetName val="Rates_for_public_areas4"/>
      <sheetName val="DIV_01_General_Requirements3"/>
      <sheetName val="Bill_(1)_Main_Building3"/>
      <sheetName val="Bill_(2)_General_Site_&amp;_Parkin3"/>
      <sheetName val="wd_points3"/>
      <sheetName val="Bill_(3)_Guest_House3"/>
      <sheetName val="Bill_(4)_Family_Buildings3"/>
      <sheetName val="Bill_(5)_Villa_Buildings3"/>
      <sheetName val="Bill_(6)_Entrance_Building3"/>
      <sheetName val="Bill_(7)_Masjid3"/>
      <sheetName val="Bill_(8)_Auditorium3"/>
      <sheetName val="Bill_(9)_Site_Prep__&amp;_Roadway3"/>
      <sheetName val="Summary_Cost3"/>
      <sheetName val="lighting_points3"/>
      <sheetName val="ESTIMATE_(2)3"/>
      <sheetName val="COM_Summary3"/>
      <sheetName val="_SHOPLIST_xls__SHOPLIST_xls_729"/>
      <sheetName val="_SHOPLIST_xls__SHOPLIST_xls_730"/>
      <sheetName val="GENERAL_SUMMARY3"/>
      <sheetName val="SITE_WORKS3"/>
      <sheetName val="WOOD_WORK3"/>
      <sheetName val="THERMAL_&amp;_MOISTURE_3"/>
      <sheetName val="DOORS_&amp;_WINDOWS3"/>
      <sheetName val="Additional_Items3"/>
      <sheetName val="개시대사_(2)3"/>
      <sheetName val="Ref_Arch3"/>
      <sheetName val="Div_Summary3"/>
      <sheetName val="___________17"/>
      <sheetName val="_SHOPLIST_xls_70,12"/>
      <sheetName val="_SHOPLIST_xls__VW12"/>
      <sheetName val="_SHOPLIST_xls__VWVU))tÏØ0__64"/>
      <sheetName val="_SHOPLIST_xls__VWVU))tÏØ0__65"/>
      <sheetName val="_SHOPLIST_xls__SHOPLIST_xls__12"/>
      <sheetName val="_SHOPLIST_xls__VWVU))tÏØ0__66"/>
      <sheetName val="_SHOPLIST_xls__VWVU))tÏØ0__67"/>
      <sheetName val="_SHOPLIST_xls__VWVU))tÏØ0__68"/>
      <sheetName val="_SHOPLIST_xls_70,_0s«_iÆø_í¬_12"/>
      <sheetName val="_SHOPLIST_xls_70_,_0_s«i_Æøí¬12"/>
      <sheetName val="_SHOPLIST_xls__VWVU))tÏØ0__69"/>
      <sheetName val="TB_ALJADA3"/>
      <sheetName val="Plot_Area3"/>
      <sheetName val="Closing_entries3"/>
      <sheetName val="Executive_Summary3"/>
      <sheetName val="Sales_Tracking_Report_(STR)3"/>
      <sheetName val="Blocking_Tracking_Report_(BTR)3"/>
      <sheetName val="Bill_No_13"/>
      <sheetName val="[SHOPLIST_xls]70,/0s«iÆøí¬4"/>
      <sheetName val="B2-DV_No_023"/>
      <sheetName val="_SUMMARY3"/>
      <sheetName val="PREAMBLES_3"/>
      <sheetName val="GENERAL_REQUIREMENT3"/>
      <sheetName val="B-_SITE_WORK3"/>
      <sheetName val="C__CONCRETE_WORKS_3"/>
      <sheetName val="D-_MASONRY3"/>
      <sheetName val="E__METAL_WORK3"/>
      <sheetName val="F__WOOD_WORK_3"/>
      <sheetName val="G__THERMAL_&amp;MP3"/>
      <sheetName val="H__DOORS___WINDOWS3"/>
      <sheetName val="J__FINISHES3"/>
      <sheetName val="K_ACCESSO3"/>
      <sheetName val="P_CONVEYING_SYSTEM3"/>
      <sheetName val="Q_MECHANICAL3"/>
      <sheetName val="R_ELECTRICAL3"/>
      <sheetName val="S_External_Works3"/>
      <sheetName val="T_Provisional_Sum3"/>
      <sheetName val="T__MEP_Works3"/>
      <sheetName val="U-DAY_WORKS_SCHEDULE3"/>
      <sheetName val="Struct__Members3"/>
      <sheetName val="MAIN_SUMMARY3"/>
      <sheetName val="_SHOPLIST_xls__SHOPLIST_xls_731"/>
      <sheetName val="L_(4)3"/>
      <sheetName val="ملخص_المشاريع3"/>
      <sheetName val="عقود_المقاولين3"/>
      <sheetName val="اوامر_الشراء3"/>
      <sheetName val="الحركة_اليومية3"/>
      <sheetName val="محمد_عساف3"/>
      <sheetName val="كشف_الايرادات_والضرائب3"/>
      <sheetName val="حساب_البنك3"/>
      <sheetName val="كشف_الرواتب3"/>
      <sheetName val="SAF_-_عهد_-_سلامي_ابو_فخر3"/>
      <sheetName val="THA_-_عهد_-_ثابت_احمد3"/>
      <sheetName val="AAH_-_عهد_-_انس_هبو3"/>
      <sheetName val="YSA_-_عهد_-_ياسر_السبع3"/>
      <sheetName val="MKJ_-_عهد_-_محمود_قجك3"/>
      <sheetName val="MSH_-_عهد_-_محمد_الشامي3"/>
      <sheetName val="ALW_-_عهد_-_علوان_علي3"/>
      <sheetName val="AHA_-_عهد_-_احمد_الحاج3"/>
      <sheetName val="MOR_-_عهد_-_مرجان_عبدالهادي3"/>
      <sheetName val="MHA_-_عهد_-_محمد_حسون_العلي3"/>
      <sheetName val="MF_-_مكتب_رئيسي3"/>
      <sheetName val="CO_-_مقاولين_-_عقود_(2)3"/>
      <sheetName val="BUR_-_موردين_-_شركة_البروج_3"/>
      <sheetName val="CAP_-_موردين_-_عاصمة_الكهرباء3"/>
      <sheetName val="PO_-_موردين_-_اوامر_شراء3"/>
      <sheetName val="CO_-_مقاولين_-_عقود3"/>
      <sheetName val="[SHOPLIST_xls]/VWVU))tÏØ0_132"/>
      <sheetName val="[SHOPLIST_xls]/VWVU))tÏØ0_133"/>
      <sheetName val="Master_data3"/>
      <sheetName val="[SHOPLIST_xls]/VWVU))tÏØ0_134"/>
      <sheetName val="[SHOPLIST_xls]/VWVU))tÏØ0_135"/>
      <sheetName val="[SHOPLIST_xls][SH4"/>
      <sheetName val="P1926-H2B_Pkg_2A&amp;2B4"/>
      <sheetName val="P1940-H2B_Pkg_1_Guestrooms4"/>
      <sheetName val="[SHOPLIST_xls]70_4"/>
      <sheetName val="Other_Cost_Norms3"/>
      <sheetName val="Comp_equip3"/>
      <sheetName val="Basic_Rate3"/>
      <sheetName val="MASTER_RATE_ANALYSIS3"/>
      <sheetName val="P15_Cost_Implications3"/>
      <sheetName val="P15_uPVC_ducts-Rate_Summary3"/>
      <sheetName val="P13_uPVC_ducts3"/>
      <sheetName val="P13_Mass_Concrete3"/>
      <sheetName val="P13_Imported_Fill3"/>
      <sheetName val="P14_uPVC_ducts3"/>
      <sheetName val="P14_Mass_Concrete3"/>
      <sheetName val="P14_Imported_Fill3"/>
      <sheetName val="P14_Sand_bed_to_cable3"/>
      <sheetName val="P15_uPVC_ducts3"/>
      <sheetName val="Div_10-Specialities_3"/>
      <sheetName val="MALE_&amp;_FEMALE_3"/>
      <sheetName val="6_2_Floor_Finishes3"/>
      <sheetName val="BUAs_and_Sales_Forecast3"/>
      <sheetName val="Lagoons_Breakdown_Prices3"/>
      <sheetName val="Cover_HW_Z2_3"/>
      <sheetName val="TOTAL_WORK3"/>
      <sheetName val="part_33"/>
      <sheetName val="pile_Length_for_Easter_fence3"/>
      <sheetName val="_Estimate__3"/>
      <sheetName val="Equip_3"/>
      <sheetName val="Cumulative_Rail_3"/>
      <sheetName val="Data_3"/>
      <sheetName val="[SHOPLIST_xls]/VWVU))tÏØ0_136"/>
      <sheetName val="Staff_OLD_3"/>
      <sheetName val="Portfolio_List3"/>
      <sheetName val="Initial_Data3"/>
      <sheetName val="Package_Status3"/>
      <sheetName val="Appendix-A_-GRAND_SUMMARY3"/>
      <sheetName val="D9_(New_Rate)3"/>
      <sheetName val="Grand_Summary_3"/>
      <sheetName val="Bill_No_01_-_GI_3"/>
      <sheetName val="combined_3"/>
      <sheetName val="summary-Optional_3"/>
      <sheetName val="B14_02_3"/>
      <sheetName val="Prov_Sum_3"/>
      <sheetName val="Démol_3"/>
      <sheetName val="Contractor_Application3"/>
      <sheetName val="08_MEP_Summary3"/>
      <sheetName val="Addnl_works3"/>
      <sheetName val="B3__Material_on_Site-Detail3"/>
      <sheetName val="WATER_DUCT_-_IC_213"/>
      <sheetName val="Asset_Desc3"/>
      <sheetName val="[SHOPLIST_xls]70,/0s«i_x3"/>
      <sheetName val="Account_Codes3"/>
      <sheetName val="[SHOPLIST_xls]/VWVU))tÏØ0_137"/>
      <sheetName val="[SHOPLIST_xls]/VWVU))tÏØ0_138"/>
      <sheetName val="[SHOPLIST_xls]/VWVU))tÏØ0_139"/>
      <sheetName val="[SHOPLIST_xls]/VWVU))tÏØ0_140"/>
      <sheetName val="[SHOPLIST_xls]/VWVU))tÏØ0_141"/>
      <sheetName val="[SHOPLIST_xls]/VWVU))tÏØ0_142"/>
      <sheetName val="[SHOPLIST_xls]/VWVU))tÏØ0_143"/>
      <sheetName val="[SHOPLIST_xls]/VWVU))tÏØ0_144"/>
      <sheetName val="FLOOR_AND_CEILING1"/>
      <sheetName val="area_comp_2011_01_18_(2)1"/>
      <sheetName val="drop_down_lists1"/>
      <sheetName val="PH_51"/>
      <sheetName val="[SHOPLIST_xls][SHOPLIST_xls]7_1"/>
      <sheetName val="[SHOPLIST_xls][SHOPLIST_xls]__1"/>
      <sheetName val="[SHOPLIST_xls][SHOPLIST_xls]_16"/>
      <sheetName val="[SHOPLIST_xls][SHOPLIST_xls]_17"/>
      <sheetName val="[SHOPLIST_xls][SHOPLIST_xls]_18"/>
      <sheetName val="[SHOPLIST_xls][SHOPLIST_xls]_19"/>
      <sheetName val="[SHOPLIST_xls][SHOPLIST_xls]_20"/>
      <sheetName val="[SHOPLIST_xls][SHOPLIST_xls]7_8"/>
      <sheetName val="[SHOPLIST_xls][SHOPLIST_xls]7_9"/>
      <sheetName val="[SHOPLIST_xls][SHOPLIST_xls]_21"/>
      <sheetName val="[SHOPLIST_xls][SHOPLIST_xls]_22"/>
      <sheetName val="[SHOPLIST_xls][SHOPLIST_xls]_23"/>
      <sheetName val="[SHOPLIST_xls][SHOPLIST_xls]_24"/>
      <sheetName val="[SHOPLIST_xls][SHOPLIST_xls]_25"/>
      <sheetName val="[SHOPLIST_xls][SHOPLIST_xls]_26"/>
      <sheetName val="[SHOPLIST_xls][SHOPLIST_xls]_27"/>
      <sheetName val="[SHOPLIST_xls][SHOPLIST_xls]_28"/>
      <sheetName val="_SHOPLIST_xls__VWVU))tÏØ0__70"/>
      <sheetName val="_SHOPLIST_xls__VWVU))tÏØ0__73"/>
      <sheetName val="_SHOPLIST_xls__VWVU))tÏØ0__74"/>
      <sheetName val="_SHOPLIST_xls__SHOPLIST_xls__V1"/>
      <sheetName val="_SHOPLIST_xls__VWVU))tÏØ0__82"/>
      <sheetName val="_SHOPLIST_xls__VWVU))tÏØ0__92"/>
      <sheetName val="8_0_Programme1"/>
      <sheetName val="Rate_analysis20"/>
      <sheetName val="_VWVU))tÏØ0__22"/>
      <sheetName val="_SHOPLIST_xls_70,_0s«iÆøí¬i18"/>
      <sheetName val="[SHOPLIST_xls]/VWVU))tÏØ0_145"/>
      <sheetName val="[SHOPLIST_xls]/VWVU))tÏØ0_146"/>
      <sheetName val="Summary_5"/>
      <sheetName val="B04-A_-_DIA_SUDEER5"/>
      <sheetName val="04D_-_Tanmyat5"/>
      <sheetName val="13-_B04-B_&amp;_C5"/>
      <sheetName val="_SITE_09_B04-B&amp;C-AFAQ5"/>
      <sheetName val="[SHOPLIST_xls]/VWVU))tÏØ0_147"/>
      <sheetName val="[SHOPLIST_xls]/VWVU))tÏØ0_148"/>
      <sheetName val="[SHOPLIST_xls]/VWVU))tÏØ0_149"/>
      <sheetName val="[SHOPLIST_xls]/VWVU))tÏØ0_150"/>
      <sheetName val="CONSTRUCTION_COMPONENT5"/>
      <sheetName val="Finansal_tamamlanma_Eğrisi6"/>
      <sheetName val="2_Plex6"/>
      <sheetName val="Sheet1_(2)6"/>
      <sheetName val="4_Plex6"/>
      <sheetName val="6_Plex_6"/>
      <sheetName val="Detailed_Summary6"/>
      <sheetName val="Sheet1_(3)6"/>
      <sheetName val="Sheet1_(4)6"/>
      <sheetName val="HB_CEC_schd_4_26"/>
      <sheetName val="HB_CEC_schd_4_36"/>
      <sheetName val="HB_CEC_schd_5_26"/>
      <sheetName val="HB_CEC_schd_6_26"/>
      <sheetName val="HB_CEC_schd_7_26"/>
      <sheetName val="HB_CEC_schd_9_26"/>
      <sheetName val="Doha_Farm6"/>
      <sheetName val="Dropdown_List6"/>
      <sheetName val="New_Bld6"/>
      <sheetName val="[SHOPLIST_xls]/VWVU))tÏØ0_151"/>
      <sheetName val="[SHOPLIST_xls]/VWVU))tÏØ0_152"/>
      <sheetName val="[SHOPLIST_xls]/VWVU))tÏØ0_153"/>
      <sheetName val="1_-_Main_Building6"/>
      <sheetName val="1_-_Summary6"/>
      <sheetName val="2_-_Landscaping_Works6"/>
      <sheetName val="2_-_Summary6"/>
      <sheetName val="4_-_Bldg_Infra6"/>
      <sheetName val="4_-_Summary6"/>
      <sheetName val="Trade_Summary5"/>
      <sheetName val="Sec__A-PQ6"/>
      <sheetName val="Preamble_B6"/>
      <sheetName val="Sec__C-Dayworks6"/>
      <sheetName val="d5_6"/>
      <sheetName val="Tender_Docs5"/>
      <sheetName val="Miral_Emails5"/>
      <sheetName val="LOAs_(061619)5"/>
      <sheetName val="Contract_Conditions_(Tender)5"/>
      <sheetName val="Contract_Qualifications5"/>
      <sheetName val="YVPI_&amp;_GII5"/>
      <sheetName val="LOA_(live_sheet)5"/>
      <sheetName val="LOA_Log_(082419)5"/>
      <sheetName val="Key_Docs_Ref_5"/>
      <sheetName val="To_Mr__Boota_(072519)5"/>
      <sheetName val="Status_Summary6"/>
      <sheetName val="New_Rates5"/>
      <sheetName val="Labour_Rates5"/>
      <sheetName val="Status_5"/>
      <sheetName val="CLIENT_BUDGET5"/>
      <sheetName val="Reco-June_20195"/>
      <sheetName val="REMINING_PROGRESS5"/>
      <sheetName val="OS&amp;E__IT5"/>
      <sheetName val="PAID_AMOUNT5"/>
      <sheetName val="IPA_215"/>
      <sheetName val="Order_by_owner5"/>
      <sheetName val="PERLIM__Sammary5"/>
      <sheetName val="RECOVER_OF_DOUBLE_PAYMENT5"/>
      <sheetName val="rathath_al_matar5"/>
      <sheetName val="INTERNAL_LINE_5"/>
      <sheetName val="MINOVA_AL_DEYAR5"/>
      <sheetName val="BLUE_RHINE5"/>
      <sheetName val="NATIONAL_PAINT5"/>
      <sheetName val="FIRE_RATED5"/>
      <sheetName val="Dashboard_(1)6"/>
      <sheetName val="VO_Agreed_to_Unifier_Sum6"/>
      <sheetName val="VO_Not_yet_Agreed_to_Unifier6"/>
      <sheetName val="VO_Anticipated_to_Unifier6"/>
      <sheetName val="EW_to_Unifier6"/>
      <sheetName val="Prov_Sums6"/>
      <sheetName val="Other_Amounts6"/>
      <sheetName val="Asset_Allocation_(CR)6"/>
      <sheetName val="Project_Benchmarking6"/>
      <sheetName val="Recon_Template5"/>
      <sheetName val="Estimate_for_approval5"/>
      <sheetName val="Quotation_FM_administration4"/>
      <sheetName val="Quotation_Visitor_and_Sec4"/>
      <sheetName val="Service_Charge4"/>
      <sheetName val="CABLES_4"/>
      <sheetName val="Quotation_Offices_108,9,10,11)4"/>
      <sheetName val="Quotation_modification4"/>
      <sheetName val="CIF_COST_ITEM5"/>
      <sheetName val="Rates_for_public_areas5"/>
      <sheetName val="DIV_01_General_Requirements4"/>
      <sheetName val="Bill_(1)_Main_Building4"/>
      <sheetName val="Bill_(2)_General_Site_&amp;_Parkin4"/>
      <sheetName val="wd_points4"/>
      <sheetName val="Bill_(3)_Guest_House4"/>
      <sheetName val="Bill_(4)_Family_Buildings4"/>
      <sheetName val="Bill_(5)_Villa_Buildings4"/>
      <sheetName val="Bill_(6)_Entrance_Building4"/>
      <sheetName val="Bill_(7)_Masjid4"/>
      <sheetName val="Bill_(8)_Auditorium4"/>
      <sheetName val="Bill_(9)_Site_Prep__&amp;_Roadway4"/>
      <sheetName val="Summary_Cost4"/>
      <sheetName val="lighting_points4"/>
      <sheetName val="ESTIMATE_(2)4"/>
      <sheetName val="COM_Summary4"/>
      <sheetName val="Drop_Down_Data4"/>
      <sheetName val="Rules_4"/>
      <sheetName val="Update_list4"/>
      <sheetName val="Sinh_Nam_systems4"/>
      <sheetName val="DIE_profile4"/>
      <sheetName val="Import_tax4"/>
      <sheetName val="TONG_HOP_VL-NC4"/>
      <sheetName val="TONGKE3p_4"/>
      <sheetName val="TH_VL,_NC,_DDHT_Thanhphuoc4"/>
      <sheetName val="DON_GIA4"/>
      <sheetName val="CHITIET_VL-NC4"/>
      <sheetName val="TH_kinh_phi4"/>
      <sheetName val="KLDT_DIEN4"/>
      <sheetName val="Dinh_muc_CP_KTCB_khac4"/>
      <sheetName val="_SHOPLIST_xls__SHOPLIST_xls_732"/>
      <sheetName val="_SHOPLIST_xls__SHOPLIST_xls_733"/>
      <sheetName val="quotation_4"/>
      <sheetName val="Bill_5_-_Carpark4"/>
      <sheetName val="BOQ_-_summary__34"/>
      <sheetName val="NKSC_thue4"/>
      <sheetName val="05__Data_Cash_Flow4"/>
      <sheetName val="MTO_REV_2(ARMOR)4"/>
      <sheetName val="GENERAL_SUMMARY4"/>
      <sheetName val="SITE_WORKS4"/>
      <sheetName val="WOOD_WORK4"/>
      <sheetName val="THERMAL_&amp;_MOISTURE_4"/>
      <sheetName val="DOORS_&amp;_WINDOWS4"/>
      <sheetName val="Additional_Items4"/>
      <sheetName val="개시대사_(2)4"/>
      <sheetName val="Ref_Arch4"/>
      <sheetName val="Div_Summary4"/>
      <sheetName val="___________18"/>
      <sheetName val="_SHOPLIST_xls_70,13"/>
      <sheetName val="_SHOPLIST_xls__VW13"/>
      <sheetName val="_SHOPLIST_xls__VWVU))tÏØ0__75"/>
      <sheetName val="_SHOPLIST_xls__VWVU))tÏØ0__76"/>
      <sheetName val="_SHOPLIST_xls__SHOPLIST_xls__13"/>
      <sheetName val="_SHOPLIST_xls__VWVU))tÏØ0__77"/>
      <sheetName val="_SHOPLIST_xls__VWVU))tÏØ0__78"/>
      <sheetName val="_SHOPLIST_xls__VWVU))tÏØ0__79"/>
      <sheetName val="_SHOPLIST_xls_70,_0s«_iÆø_í¬_13"/>
      <sheetName val="_SHOPLIST_xls_70_,_0_s«i_Æøí¬13"/>
      <sheetName val="_SHOPLIST_xls__VWVU))tÏØ0__80"/>
      <sheetName val="TB_ALJADA4"/>
      <sheetName val="Plot_Area4"/>
      <sheetName val="Closing_entries4"/>
      <sheetName val="Executive_Summary4"/>
      <sheetName val="Sales_Tracking_Report_(STR)4"/>
      <sheetName val="Blocking_Tracking_Report_(BTR)4"/>
      <sheetName val="Bill_No_14"/>
      <sheetName val="[SHOPLIST_xls]70,/0s«iÆøí¬5"/>
      <sheetName val="B2-DV_No_024"/>
      <sheetName val="_SUMMARY4"/>
      <sheetName val="PREAMBLES_4"/>
      <sheetName val="GENERAL_REQUIREMENT4"/>
      <sheetName val="B-_SITE_WORK4"/>
      <sheetName val="C__CONCRETE_WORKS_4"/>
      <sheetName val="D-_MASONRY4"/>
      <sheetName val="E__METAL_WORK4"/>
      <sheetName val="F__WOOD_WORK_4"/>
      <sheetName val="G__THERMAL_&amp;MP4"/>
      <sheetName val="H__DOORS___WINDOWS4"/>
      <sheetName val="J__FINISHES4"/>
      <sheetName val="K_ACCESSO4"/>
      <sheetName val="P_CONVEYING_SYSTEM4"/>
      <sheetName val="Q_MECHANICAL4"/>
      <sheetName val="R_ELECTRICAL4"/>
      <sheetName val="S_External_Works4"/>
      <sheetName val="T_Provisional_Sum4"/>
      <sheetName val="T__MEP_Works4"/>
      <sheetName val="U-DAY_WORKS_SCHEDULE4"/>
      <sheetName val="Struct__Members4"/>
      <sheetName val="MAIN_SUMMARY4"/>
      <sheetName val="L3-WBS_Mapping4"/>
      <sheetName val="BAFO_CCL_Submission4"/>
      <sheetName val="Abs_PMRL4"/>
      <sheetName val="_SHOPLIST_xls__SHOPLIST_xls_734"/>
      <sheetName val="L_(4)4"/>
      <sheetName val="ملخص_المشاريع4"/>
      <sheetName val="عقود_المقاولين4"/>
      <sheetName val="اوامر_الشراء4"/>
      <sheetName val="الحركة_اليومية4"/>
      <sheetName val="محمد_عساف4"/>
      <sheetName val="كشف_الايرادات_والضرائب4"/>
      <sheetName val="حساب_البنك4"/>
      <sheetName val="كشف_الرواتب4"/>
      <sheetName val="SAF_-_عهد_-_سلامي_ابو_فخر4"/>
      <sheetName val="THA_-_عهد_-_ثابت_احمد4"/>
      <sheetName val="AAH_-_عهد_-_انس_هبو4"/>
      <sheetName val="YSA_-_عهد_-_ياسر_السبع4"/>
      <sheetName val="MKJ_-_عهد_-_محمود_قجك4"/>
      <sheetName val="MSH_-_عهد_-_محمد_الشامي4"/>
      <sheetName val="ALW_-_عهد_-_علوان_علي4"/>
      <sheetName val="AHA_-_عهد_-_احمد_الحاج4"/>
      <sheetName val="MOR_-_عهد_-_مرجان_عبدالهادي4"/>
      <sheetName val="MHA_-_عهد_-_محمد_حسون_العلي4"/>
      <sheetName val="MF_-_مكتب_رئيسي4"/>
      <sheetName val="CO_-_مقاولين_-_عقود_(2)4"/>
      <sheetName val="BUR_-_موردين_-_شركة_البروج_4"/>
      <sheetName val="CAP_-_موردين_-_عاصمة_الكهرباء4"/>
      <sheetName val="PO_-_موردين_-_اوامر_شراء4"/>
      <sheetName val="CO_-_مقاولين_-_عقود4"/>
      <sheetName val="[SHOPLIST_xls]/VWVU))tÏØ0_154"/>
      <sheetName val="[SHOPLIST_xls]/VWVU))tÏØ0_155"/>
      <sheetName val="Master_data4"/>
      <sheetName val="[SHOPLIST_xls]/VWVU))tÏØ0_156"/>
      <sheetName val="[SHOPLIST_xls]/VWVU))tÏØ0_157"/>
      <sheetName val="[SHOPLIST_xls][SH5"/>
      <sheetName val="BOQ_1_924"/>
      <sheetName val="P1926-H2B_Pkg_2A&amp;2B5"/>
      <sheetName val="P1940-H2B_Pkg_1_Guestrooms5"/>
      <sheetName val="[SHOPLIST_xls]70_5"/>
      <sheetName val="Other_Cost_Norms4"/>
      <sheetName val="Comp_equip4"/>
      <sheetName val="Basic_Rate4"/>
      <sheetName val="MASTER_RATE_ANALYSIS4"/>
      <sheetName val="P15_Cost_Implications4"/>
      <sheetName val="P15_uPVC_ducts-Rate_Summary4"/>
      <sheetName val="P13_uPVC_ducts4"/>
      <sheetName val="P13_Mass_Concrete4"/>
      <sheetName val="P13_Imported_Fill4"/>
      <sheetName val="P14_uPVC_ducts4"/>
      <sheetName val="P14_Mass_Concrete4"/>
      <sheetName val="P14_Imported_Fill4"/>
      <sheetName val="P14_Sand_bed_to_cable4"/>
      <sheetName val="P15_uPVC_ducts4"/>
      <sheetName val="Div_10-Specialities_4"/>
      <sheetName val="MALE_&amp;_FEMALE_4"/>
      <sheetName val="6_2_Floor_Finishes4"/>
      <sheetName val="BUAs_and_Sales_Forecast4"/>
      <sheetName val="Lagoons_Breakdown_Prices4"/>
      <sheetName val="Cover_HW_Z2_4"/>
      <sheetName val="TOTAL_WORK4"/>
      <sheetName val="part_34"/>
      <sheetName val="pile_Length_for_Easter_fence4"/>
      <sheetName val="_Estimate__4"/>
      <sheetName val="Equip_4"/>
      <sheetName val="Cumulative_Rail_4"/>
      <sheetName val="Data_4"/>
      <sheetName val="[SHOPLIST_xls]/VWVU))tÏØ0_158"/>
      <sheetName val="Staff_OLD_4"/>
      <sheetName val="Portfolio_List4"/>
      <sheetName val="Initial_Data4"/>
      <sheetName val="Package_Status4"/>
      <sheetName val="Appendix-A_-GRAND_SUMMARY4"/>
      <sheetName val="D9_(New_Rate)4"/>
      <sheetName val="Grand_Summary_4"/>
      <sheetName val="Bill_No_01_-_GI_4"/>
      <sheetName val="combined_4"/>
      <sheetName val="summary-Optional_4"/>
      <sheetName val="B14_02_4"/>
      <sheetName val="Prov_Sum_4"/>
      <sheetName val="Démol_4"/>
      <sheetName val="Contractor_Application4"/>
      <sheetName val="08_MEP_Summary4"/>
      <sheetName val="Addnl_works4"/>
      <sheetName val="B3__Material_on_Site-Detail4"/>
      <sheetName val="WATER_DUCT_-_IC_214"/>
      <sheetName val="Asset_Desc4"/>
      <sheetName val="[SHOPLIST_xls]70,/0s«i_x4"/>
      <sheetName val="Account_Codes4"/>
      <sheetName val="[SHOPLIST_xls]/VWVU))tÏØ0_159"/>
      <sheetName val="[SHOPLIST_xls]/VWVU))tÏØ0_160"/>
      <sheetName val="[SHOPLIST_xls]/VWVU))tÏØ0_161"/>
      <sheetName val="[SHOPLIST_xls]/VWVU))tÏØ0_162"/>
      <sheetName val="[SHOPLIST_xls]/VWVU))tÏØ0_163"/>
      <sheetName val="[SHOPLIST_xls]/VWVU))tÏØ0_164"/>
      <sheetName val="[SHOPLIST_xls]/VWVU))tÏØ0_165"/>
      <sheetName val="[SHOPLIST_xls]/VWVU))tÏØ0_166"/>
      <sheetName val="FLOOR_AND_CEILING2"/>
      <sheetName val="area_comp_2011_01_18_(2)2"/>
      <sheetName val="drop_down_lists2"/>
      <sheetName val="PH_52"/>
      <sheetName val="S-Curve_Update2"/>
      <sheetName val="[SHOPLIST_xls][SHOPLIST_xls]744"/>
      <sheetName val="[SHOPLIST_xls][SHOPLIST_xls]_29"/>
      <sheetName val="[SHOPLIST_xls][SHOPLIST_xls]_30"/>
      <sheetName val="[SHOPLIST_xls][SHOPLIST_xls]_31"/>
      <sheetName val="[SHOPLIST_xls][SHOPLIST_xls]_32"/>
      <sheetName val="[SHOPLIST_xls][SHOPLIST_xls]_33"/>
      <sheetName val="[SHOPLIST_xls][SHOPLIST_xls]_34"/>
      <sheetName val="[SHOPLIST_xls][SHOPLIST_xls]745"/>
      <sheetName val="[SHOPLIST_xls][SHOPLIST_xls]746"/>
      <sheetName val="[SHOPLIST_xls][SHOPLIST_xls]_35"/>
      <sheetName val="[SHOPLIST_xls][SHOPLIST_xls]_36"/>
      <sheetName val="[SHOPLIST_xls][SHOPLIST_xls]_37"/>
      <sheetName val="[SHOPLIST_xls][SHOPLIST_xls]747"/>
      <sheetName val="[SHOPLIST_xls][SHOPLIST_xls]_38"/>
      <sheetName val="[SHOPLIST_xls][SHOPLIST_xls]_39"/>
      <sheetName val="[SHOPLIST_xls][SHOPLIST_xls]748"/>
      <sheetName val="[SHOPLIST_xls][SHOPLIST_xls]_40"/>
      <sheetName val="[SHOPLIST_xls][SHOPLIST_xls]749"/>
      <sheetName val="[SHOPLIST_xls][SHOPLIST_xls]_41"/>
      <sheetName val="[SHOPLIST_xls][SHOPLIST_xls]_42"/>
      <sheetName val="[SHOPLIST_xls]70_x005f_x0000_,/0_x002"/>
      <sheetName val="Detail_Page2"/>
      <sheetName val="_SHOPLIST_xls__VWVU))tÏØ0__83"/>
      <sheetName val="_SHOPLIST_xls__VWVU))tÏØ0__84"/>
      <sheetName val="_SHOPLIST_xls__VWVU))tÏØ0__85"/>
      <sheetName val="_SHOPLIST_xls__SHOPLIST_xls__V2"/>
      <sheetName val="_SHOPLIST_xls__VWVU))tÏØ0__86"/>
      <sheetName val="_SHOPLIST_xls__VWVU))tÏØ0__93"/>
      <sheetName val="8_0_Programme2"/>
      <sheetName val="DVM Sizing Calculator- 10 ips "/>
      <sheetName val="Macro custom function"/>
      <sheetName val="[SHOPLIST.xls]_VW__VU________18"/>
      <sheetName val="[SHOPLIST.xls]_VW__VU________19"/>
      <sheetName val="[SHOPLIST.xls]70_x005f_x0000___0_x_10"/>
      <sheetName val="[SHOPLIST.xls]70___0_s__i____28"/>
      <sheetName val="[SHOPLIST.xls]70___0_s__i____29"/>
      <sheetName val="Index sheet"/>
      <sheetName val="G29A"/>
      <sheetName val=" N Finansal Eğri"/>
      <sheetName val="[SHOPLIST_xls]70,/0s«_iÆø_í¬1"/>
      <sheetName val="[SHOPLIST_xls]70,/0s«iÆøí¬i31"/>
      <sheetName val="Bill_3_Boutique"/>
      <sheetName val="Landscape_No_1"/>
      <sheetName val="MEP_No_3"/>
      <sheetName val="Cover_Sheet"/>
      <sheetName val="Pay_Cert"/>
      <sheetName val="Reconcilliation_Sheet"/>
      <sheetName val="EPMS-Total_"/>
      <sheetName val="EPMS_Earned_-GR"/>
      <sheetName val="EPMS_Earned_Electrical_Utilitie"/>
      <sheetName val="EPMS_-_Materials"/>
      <sheetName val="EPMS_-_Variations"/>
      <sheetName val="Variations_"/>
      <sheetName val="EPMS_-_Claims"/>
      <sheetName val="Advance_d_1"/>
      <sheetName val="Prev_Pay_Certs"/>
      <sheetName val="Monthly_Summary_01_Aug-25Sept"/>
      <sheetName val="Bond_calculation_(Verifi)"/>
      <sheetName val="IPC_10_Prog"/>
      <sheetName val="Grand_Summary"/>
      <sheetName val="Comparison_per_subzone"/>
      <sheetName val="Base_Course"/>
      <sheetName val="[SHOPLIST_xls]70___0_s__i_____4"/>
      <sheetName val="[SHOPLIST_xls][SHOPLIST_xls]_43"/>
      <sheetName val="[SHOPLIST_xls][SHOPLIST_xls]_44"/>
      <sheetName val="[SHOPLIST_xls][SHOPLIST_xls]_45"/>
      <sheetName val="[SHOPLIST_xls][SHOPLIST_xls]_46"/>
      <sheetName val="[SHOPLIST_xls][SHOPLIST_xls]_47"/>
      <sheetName val="[SHOPLIST_xls][SHOPLIST_xls]_48"/>
      <sheetName val="[SHOPLIST_xls][SHOPLIST_xls]_49"/>
      <sheetName val="[SHOPLIST_xls][SHOPLIST_xls]_50"/>
      <sheetName val="[SHOPLIST_xls][SHOPLIST_xls]_51"/>
      <sheetName val="[SHOPLIST_xls][SHOPLIST_xls]_52"/>
      <sheetName val="[SHOPLIST_xls][SHOPLIST_xls]_53"/>
      <sheetName val="[SHOPLIST_xls][SHOPLIST_xls]_54"/>
      <sheetName val="[SHOPLIST_xls][SHOPLIST_xls]_55"/>
      <sheetName val="[SHOPLIST_xls][SHOPLIST_xls]_56"/>
      <sheetName val="[SHOPLIST_xls][SHOPLIST_xls]_57"/>
      <sheetName val="[SHOPLIST_xls][SHOPLIST_xls]_58"/>
      <sheetName val="[SHOPLIST_xls][SHOPLIST_xls]_59"/>
      <sheetName val="[SHOPLIST_xls][SHOPLIST_xls]_60"/>
      <sheetName val="[SHOPLIST_xls][SHOPLIST_xls]_61"/>
      <sheetName val="[SHOPLIST_xls][SHOPLIST_xls]_62"/>
      <sheetName val="[SHOPLIST_xls][SHOPLIST_xls]_63"/>
      <sheetName val="[SHOPLIST_xls][SHOPLIST_xls]_64"/>
      <sheetName val="[SHOPLIST_xls][SHOPLIST_xls]_65"/>
      <sheetName val="[SHOPLIST_xls][SHOPLIST_xls]_66"/>
      <sheetName val="[SHOPLIST_xls][SHOPLIST_xls]_67"/>
      <sheetName val="[SHOPLIST_xls][SHOPLIST_xls]_68"/>
      <sheetName val="[SHOPLIST_xls][SHOPLIST_xls]_69"/>
      <sheetName val="[SHOPLIST_xls][SHOPLIST_xls]_70"/>
      <sheetName val="[SHOPLIST_xls][SHOPLIST_xls]_71"/>
      <sheetName val="[SHOPLIST_xls][SHOPLIST_xls]_72"/>
      <sheetName val="[SHOPLIST_xls][SHOPLIST_xls]_73"/>
      <sheetName val="[SHOPLIST_xls][SHOPLIST_xls]_74"/>
      <sheetName val="[SHOPLIST_xls][SHOPLIST_xls]_75"/>
      <sheetName val="[SHOPLIST_xls][SHOPLIST_xls]_76"/>
      <sheetName val="[SHOPLIST_xls][SHOPLIST_xls]_77"/>
      <sheetName val="[SHOPLIST_xls][SHOPLIST_xls]_78"/>
      <sheetName val="[SHOPLIST_xls][SHOPLIST_xls]_79"/>
      <sheetName val="[SHOPLIST_xls][SHOPLIST_xls]_80"/>
      <sheetName val="[SHOPLIST_xls][SHOPLIST_xls]_81"/>
      <sheetName val="[SHOPLIST_xls][SHOPLIST_xls]_82"/>
      <sheetName val="[SHOPLIST_xls][SHOPLIST_xls]_83"/>
      <sheetName val="[SHOPLIST_xls][SHOPLIST_xls]_84"/>
      <sheetName val="[SHOPLIST_xls][SHOPLIST_xls]_85"/>
      <sheetName val="[SHOPLIST_xls][SHOPLIST_xls]_86"/>
      <sheetName val="[SHOPLIST_xls][SHOPLIST_xls]_87"/>
      <sheetName val="[SHOPLIST_xls][SHOPLIST_xls]_88"/>
      <sheetName val="[SHOPLIST_xls][SHOPLIST_xls]_89"/>
      <sheetName val="[SHOPLIST_xls][SHOPLIST_xls]_90"/>
      <sheetName val="[SHOPLIST_xls][SHOPLIST_xls]_91"/>
      <sheetName val="[SHOPLIST_xls][SHOPLIST_xls]_92"/>
      <sheetName val="[SHOPLIST_xls][SHOPLIST_xls]_93"/>
      <sheetName val="[SHOPLIST_xls][SHOPLIST_xls]_94"/>
      <sheetName val="[SHOPLIST_xls][SHOPLIST_xls]_95"/>
      <sheetName val="[SHOPLIST_xls][SHOPLIST_xls]_96"/>
      <sheetName val="[SHOPLIST_xls][SHOPLIST_xls]_97"/>
      <sheetName val="[SHOPLIST_xls][SHOPLIST_xls]_98"/>
      <sheetName val="[SHOPLIST_xls][SHOPLIST_xls]_99"/>
      <sheetName val="[SHOPLIST_xls][SHOPLIST_xls]100"/>
      <sheetName val="[SHOPLIST_xls][SHOPLIST_xls]101"/>
      <sheetName val="[SHOPLIST_xls][SHOPLIST_xls]102"/>
      <sheetName val="[SHOPLIST_xls][SHOPLIST_xls]103"/>
      <sheetName val="[SHOPLIST_xls][SHOPLIST_xls]104"/>
      <sheetName val="[SHOPLIST_xls][SHOPLIST_xls]105"/>
      <sheetName val="[SHOPLIST_xls][SHOPLIST_xls]106"/>
      <sheetName val="[SHOPLIST_xls][SHOPLIST_xls]107"/>
      <sheetName val="[SHOPLIST_xls][SHOPLIST_xls]108"/>
      <sheetName val="[SHOPLIST_xls][SHOPLIST_xls]109"/>
      <sheetName val="[SHOPLIST_xls][SHOPLIST_xls]110"/>
      <sheetName val="[SHOPLIST_xls][SHOPLIST_xls]111"/>
      <sheetName val="[SHOPLIST_xls][SHOPLIST_xls]112"/>
      <sheetName val="[SHOPLIST_xls]_SHOPLIST_xls_100"/>
      <sheetName val="[SHOPLIST_xls][SHOPLIST_xls]113"/>
      <sheetName val="[SHOPLIST_xls][SHOPLIST_xls]114"/>
      <sheetName val="[SHOPLIST_xls]/VWVU))1"/>
      <sheetName val="[SHOPLIST_xls]70_x005f_x005f_x005f_x0000__2"/>
      <sheetName val="[SHOPLIST_xls]_SHOPLIST_xls_101"/>
      <sheetName val="[SHOPLIST_xls]_SHOPLIST_xls_102"/>
      <sheetName val="[SHOPLIST_xls]_SHOPLIST_xls_103"/>
      <sheetName val="Gene��i"/>
      <sheetName val="_Structural"/>
      <sheetName val="Travel_Cranes"/>
      <sheetName val="Recap_Travel_Crane"/>
      <sheetName val="Recap_Architect"/>
      <sheetName val="Recap_External"/>
      <sheetName val="Recap_Struct"/>
      <sheetName val="Package_1"/>
      <sheetName val="Recap_Lift"/>
      <sheetName val="PC_"/>
      <sheetName val="App_-_A_"/>
      <sheetName val="App-_B_"/>
      <sheetName val="App_-_C_"/>
      <sheetName val="App_-_D_"/>
      <sheetName val="App_-_E_"/>
      <sheetName val="App_-_F"/>
      <sheetName val="App_-_G_"/>
      <sheetName val="App_-_H"/>
      <sheetName val="Concrete_Breakdown"/>
      <sheetName val="Masonry_Breakdown"/>
      <sheetName val="[SHOPLIST_xls]/VW1"/>
      <sheetName val="[SHOPLIST_xls]70,/0s«iÆøí¬i110"/>
      <sheetName val="[SHOPLIST_xls]70,/0s«_iÆø_í¬2"/>
      <sheetName val="[SHOPLIST_xls]70,/0s«iÆøí¬i22"/>
      <sheetName val="[SHOPLIST_xls]70,/0s«iÆøí¬i32"/>
      <sheetName val="Bill_3_Boutique1"/>
      <sheetName val="[SHOPLIST_xls][SHOPLIST_xls]115"/>
      <sheetName val="[SHOPLIST_xls][SHOPLIST_xls]116"/>
      <sheetName val="[SHOPLIST_xls][SHOPLIST_xls]117"/>
      <sheetName val="[SHOPLIST_xls][SHOPLIST_xls]118"/>
      <sheetName val="[SHOPLIST_xls][SHOPLIST_xls]119"/>
      <sheetName val="[SHOPLIST_xls][SHOPLIST_xls]120"/>
      <sheetName val="[SHOPLIST_xls][SHOPLIST_xls]121"/>
      <sheetName val="[SHOPLIST_xls][SHOPLIST_xls]122"/>
      <sheetName val="[SHOPLIST_xls][SHOPLIST_xls]123"/>
      <sheetName val="[SHOPLIST_xls][SHOPLIST_xls]124"/>
      <sheetName val="[SHOPLIST_xls][SHOPLIST_xls]125"/>
      <sheetName val="[SHOPLIST_xls][SHOPLIST_xls]126"/>
      <sheetName val="[SHOPLIST_xls][SHOPLIST_xls]127"/>
      <sheetName val="[SHOPLIST_xls][SHOPLIST_xls]128"/>
      <sheetName val="[SHOPLIST_xls]70___0_s__i_____1"/>
      <sheetName val="[SHOPLIST_xls]_VW__VU_________1"/>
      <sheetName val="[SHOPLIST_xls]_VW__VU_________4"/>
      <sheetName val="Landscape_No_11"/>
      <sheetName val="MEP_No_31"/>
      <sheetName val="BULD_31"/>
      <sheetName val="BLOCK_K1"/>
      <sheetName val="_boaboard_(1)1"/>
      <sheetName val="[SHOPLIST_xls]70_x005f_x0000___0_x0_1"/>
      <sheetName val="Cover_Sheet1"/>
      <sheetName val="Pay_Cert1"/>
      <sheetName val="Reconcilliation_Sheet1"/>
      <sheetName val="EPMS-Total_1"/>
      <sheetName val="EPMS_Earned_-GR1"/>
      <sheetName val="EPMS_Earned_Electrical_Utiliti1"/>
      <sheetName val="EPMS_-_Materials1"/>
      <sheetName val="EPMS_-_Variations1"/>
      <sheetName val="Variations_1"/>
      <sheetName val="EPMS_-_Claims1"/>
      <sheetName val="Advance_d_11"/>
      <sheetName val="Prev_Pay_Certs1"/>
      <sheetName val="Monthly_Summary_01_Aug-25Sept1"/>
      <sheetName val="Bond_calculation_(Verifi)1"/>
      <sheetName val="IPC_10_Prog1"/>
      <sheetName val="Grand_Summary1"/>
      <sheetName val="Comparison_per_subzone1"/>
      <sheetName val="Base_Course1"/>
      <sheetName val="Item_List_OLD1"/>
      <sheetName val="[SHOPLIST_xls]70___0_s__i_____5"/>
      <sheetName val="제출내역_(2)1"/>
      <sheetName val="[SHOPLIST_xls]70___0_s__i_____6"/>
      <sheetName val="[SHOPLIST_xls][SHOPLIST_xls]750"/>
      <sheetName val="[SHOPLIST_xls][SHOPLIST_xls]751"/>
      <sheetName val="[SHOPLIST_xls][SHOPLIST_xls]752"/>
      <sheetName val="[SHOPLIST_xls][SHOPLIST_xls]753"/>
      <sheetName val="[SHOPLIST_xls][SHOPLIST_xls]754"/>
      <sheetName val="[SHOPLIST_xls][SHOPLIST_xls]755"/>
      <sheetName val="[SHOPLIST_xls][SHOPLIST_xls]756"/>
      <sheetName val="[SHOPLIST_xls][SHOPLIST_xls]129"/>
      <sheetName val="[SHOPLIST_xls][SHOPLIST_xls]130"/>
      <sheetName val="[SHOPLIST_xls][SHOPLIST_xls]131"/>
      <sheetName val="[SHOPLIST_xls][SHOPLIST_xls]757"/>
      <sheetName val="[SHOPLIST_xls][SHOPLIST_xls]132"/>
      <sheetName val="[SHOPLIST_xls][SHOPLIST_xls]133"/>
      <sheetName val="[SHOPLIST_xls][SHOPLIST_xls]134"/>
      <sheetName val="[SHOPLIST_xls][SHOPLIST_xls]135"/>
      <sheetName val="[SHOPLIST_xls][SHOPLIST_xls]136"/>
      <sheetName val="[SHOPLIST_xls][SHOPLIST_xls]137"/>
      <sheetName val="[SHOPLIST_xls][SHOPLIST_xls]138"/>
      <sheetName val="[SHOPLIST_xls][SHOPLIST_xls]139"/>
      <sheetName val="[SHOPLIST_xls][SHOPLIST_xls]140"/>
      <sheetName val="[SHOPLIST_xls][SHOPLIST_xls]141"/>
      <sheetName val="[SHOPLIST_xls][SHOPLIST_xls]142"/>
      <sheetName val="[SHOPLIST_xls][SHOPLIST_xls]143"/>
      <sheetName val="[SHOPLIST_xls][SHOPLIST_xls]144"/>
      <sheetName val="[SHOPLIST_xls][SHOPLIST_xls]145"/>
      <sheetName val="[SHOPLIST_xls][SHOPLIST_xls]146"/>
      <sheetName val="[SHOPLIST_xls][SHOPLIST_xls]147"/>
      <sheetName val="[SHOPLIST_xls][SHOPLIST_xls]148"/>
      <sheetName val="[SHOPLIST_xls][SHOPLIST_xls]149"/>
      <sheetName val="[SHOPLIST_xls][SHOPLIST_xls]150"/>
      <sheetName val="[SHOPLIST_xls][SHOPLIST_xls]151"/>
      <sheetName val="[SHOPLIST_xls][SHOPLIST_xls]152"/>
      <sheetName val="[SHOPLIST_xls][SHOPLIST_xls]153"/>
      <sheetName val="[SHOPLIST_xls][SHOPLIST_xls]154"/>
      <sheetName val="[SHOPLIST_xls][SHOPLIST_xls]155"/>
      <sheetName val="[SHOPLIST_xls][SHOPLIST_xls]156"/>
      <sheetName val="[SHOPLIST_xls][SHOPLIST_xls]157"/>
      <sheetName val="[SHOPLIST_xls][SHOPLIST_xls]158"/>
      <sheetName val="[SHOPLIST_xls][SHOPLIST_xls]159"/>
      <sheetName val="[SHOPLIST_xls][SHOPLIST_xls]160"/>
      <sheetName val="[SHOPLIST_xls][SHOPLIST_xls]161"/>
      <sheetName val="[SHOPLIST_xls][SHOPLIST_xls]162"/>
      <sheetName val="[SHOPLIST_xls][SHOPLIST_xls]163"/>
      <sheetName val="[SHOPLIST_xls][SHOPLIST_xls]164"/>
      <sheetName val="[SHOPLIST_xls][SHOPLIST_xls]165"/>
      <sheetName val="[SHOPLIST_xls][SHOPLIST_xls]166"/>
      <sheetName val="[SHOPLIST_xls][SHOPLIST_xls]167"/>
      <sheetName val="[SHOPLIST_xls][SHOPLIST_xls]168"/>
      <sheetName val="[SHOPLIST_xls][SHOPLIST_xls]169"/>
      <sheetName val="[SHOPLIST_xls][SHOPLIST_xls]170"/>
      <sheetName val="[SHOPLIST_xls][SHOPLIST_xls]171"/>
      <sheetName val="[SHOPLIST_xls][SHOPLIST_xls]172"/>
      <sheetName val="[SHOPLIST_xls][SHOPLIST_xls]173"/>
      <sheetName val="[SHOPLIST_xls][SHOPLIST_xls]174"/>
      <sheetName val="[SHOPLIST_xls][SHOPLIST_xls]175"/>
      <sheetName val="[SHOPLIST_xls][SHOPLIST_xls]176"/>
      <sheetName val="[SHOPLIST_xls][SHOPLIST_xls]177"/>
      <sheetName val="[SHOPLIST_xls][SHOPLIST_xls]178"/>
      <sheetName val="[SHOPLIST_xls][SHOPLIST_xls]179"/>
      <sheetName val="[SHOPLIST_xls][SHOPLIST_xls]180"/>
      <sheetName val="[SHOPLIST_xls][SHOPLIST_xls]181"/>
      <sheetName val="[SHOPLIST_xls][SHOPLIST_xls]182"/>
      <sheetName val="[SHOPLIST_xls][SHOPLIST_xls]183"/>
      <sheetName val="[SHOPLIST_xls][SHOPLIST_xls]184"/>
      <sheetName val="[SHOPLIST_xls][SHOPLIST_xls]185"/>
      <sheetName val="[SHOPLIST_xls][SHOPLIST_xls]186"/>
      <sheetName val="[SHOPLIST_xls][SHOPLIST_xls]187"/>
      <sheetName val="[SHOPLIST_xls][SHOPLIST_xls]188"/>
      <sheetName val="[SHOPLIST_xls][SHOPLIST_xls]189"/>
      <sheetName val="[SHOPLIST_xls][SHOPLIST_xls]190"/>
      <sheetName val="[SHOPLIST_xls][SHOPLIST_xls]191"/>
      <sheetName val="[SHOPLIST_xls][SHOPLIST_xls]192"/>
      <sheetName val="[SHOPLIST_xls][SHOPLIST_xls]193"/>
      <sheetName val="[SHOPLIST_xls][SHOPLIST_xls]194"/>
      <sheetName val="[SHOPLIST_xls][SHOPLIST_xls]195"/>
      <sheetName val="[SHOPLIST_xls][SHOPLIST_xls]196"/>
      <sheetName val="[SHOPLIST_xls][SHOPLIST_xls]197"/>
      <sheetName val="[SHOPLIST_xls][SHOPLIST_xls]198"/>
      <sheetName val="[SHOPLIST_xls][SHOPLIST_xls]199"/>
      <sheetName val="[SHOPLIST_xls][SHOPLIST_xls]200"/>
      <sheetName val="[SHOPLIST_xls][SHOPLIST_xls]201"/>
      <sheetName val="[SHOPLIST_xls][SHOPLIST_xls]202"/>
      <sheetName val="[SHOPLIST_xls][SHOPLIST_xls]203"/>
      <sheetName val="[SHOPLIST_xls][SHOPLIST_xls]204"/>
      <sheetName val="[SHOPLIST_xls][SHOPLIST_xls]205"/>
      <sheetName val="[SHOPLIST_xls][SHOPLIST_xls]206"/>
      <sheetName val="[SHOPLIST_xls][SHOPLIST_xls]207"/>
      <sheetName val="[SHOPLIST_xls][SHOPLIST_xls]208"/>
      <sheetName val="[SHOPLIST_xls][SHOPLIST_xls]209"/>
      <sheetName val="[SHOPLIST_xls][SHOPLIST_xls]210"/>
      <sheetName val="[SHOPLIST_xls][SHOPLIST_xls]211"/>
      <sheetName val="[SHOPLIST_xls][SHOPLIST_xls]212"/>
      <sheetName val="[SHOPLIST_xls][SHOPLIST_xls]213"/>
      <sheetName val="[SHOPLIST_xls][SHOPLIST_xls]214"/>
      <sheetName val="[SHOPLIST_xls][SHOPLIST_xls]215"/>
      <sheetName val="[SHOPLIST_xls][SHOPLIST_xls]216"/>
      <sheetName val="[SHOPLIST_xls][SHOPLIST_xls]217"/>
      <sheetName val="[SHOPLIST_xls][SHOPLIST_xls]218"/>
      <sheetName val="[SHOPLIST_xls][SHOPLIST_xls]219"/>
      <sheetName val="[SHOPLIST_xls][SHOPLIST_xls]220"/>
      <sheetName val="[SHOPLIST_xls][SHOPLIST_xls]221"/>
      <sheetName val="[SHOPLIST_xls][SHOPLIST_xls]222"/>
      <sheetName val="[SHOPLIST_xls][SHOPLIST_xls]223"/>
      <sheetName val="[SHOPLIST_xls][SHOPLIST_xls]224"/>
      <sheetName val="[SHOPLIST_xls][SHOPLIST_xls]225"/>
      <sheetName val="[SHOPLIST_xls][SHOPLIST_xls]226"/>
      <sheetName val="[SHOPLIST_xls]_SHOPLIST_xls_104"/>
      <sheetName val="[SHOPLIST_xls][SHOPLIST_xls]227"/>
      <sheetName val="[SHOPLIST_xls][SHOPLIST_xls]228"/>
      <sheetName val="[SHOPLIST_xls][SHOPLIST_xls]758"/>
      <sheetName val="[SHOPLIST_xls]/VWVU))2"/>
      <sheetName val="[SHOPLIST_xls]70_x005f_x005f_x005f_x0000__1"/>
      <sheetName val="[SHOPLIST_xls]_SHOPLIST_xls_105"/>
      <sheetName val="[SHOPLIST_xls]_SHOPLIST_xls_106"/>
      <sheetName val="[SHOPLIST_xls]_SHOPLIST_xls_107"/>
      <sheetName val="_Structural1"/>
      <sheetName val="Travel_Cranes1"/>
      <sheetName val="Recap_Travel_Crane1"/>
      <sheetName val="Recap_Architect1"/>
      <sheetName val="Recap_External1"/>
      <sheetName val="Recap_Struct1"/>
      <sheetName val="Package_11"/>
      <sheetName val="Recap_Lift1"/>
      <sheetName val="[SHOPLIST_xls][SHOPLIST_xls]759"/>
      <sheetName val="P-Ins_&amp;_Bonds2"/>
      <sheetName val="PC_1"/>
      <sheetName val="App_-_A_1"/>
      <sheetName val="App-_B_1"/>
      <sheetName val="App_-_C_1"/>
      <sheetName val="App_-_D_1"/>
      <sheetName val="App_-_E_1"/>
      <sheetName val="App_-_F1"/>
      <sheetName val="App_-_G_1"/>
      <sheetName val="App_-_H1"/>
      <sheetName val="Concrete_Breakdown1"/>
      <sheetName val="Masonry_Breakdown1"/>
      <sheetName val="URA-C1"/>
      <sheetName val="GFA_HQ_Building38"/>
      <sheetName val="GFA_Conference37"/>
      <sheetName val="StattCo_yCharges36"/>
      <sheetName val="BQ_External37"/>
      <sheetName val="Chiet_tinh_dz2236"/>
      <sheetName val="Chiet_tinh_dz3536"/>
      <sheetName val="CT_Thang_Mo36"/>
      <sheetName val="Raw_Data36"/>
      <sheetName val="Penthouse_Apartment36"/>
      <sheetName val="LABOUR_HISTOGRAM37"/>
      <sheetName val="Graph_Data_(DO_NOT_PRINT)36"/>
      <sheetName val="@risk_rents_and_incentives36"/>
      <sheetName val="Car_park_lease36"/>
      <sheetName val="Net_rent_analysis36"/>
      <sheetName val="Poz-1_36"/>
      <sheetName val="Lab_Cum_Hist36"/>
      <sheetName val="LEVEL_SHEET36"/>
      <sheetName val="Bill_No__236"/>
      <sheetName val="budget_summary_(2)35"/>
      <sheetName val="Budget_Analysis_Summary35"/>
      <sheetName val="FOL_-_Bar36"/>
      <sheetName val="SPT_vs_PHI36"/>
      <sheetName val="CT__PL35"/>
      <sheetName val="intr_stool_brkup35"/>
      <sheetName val="Customize_Your_Invoice36"/>
      <sheetName val="HVAC_BoQ36"/>
      <sheetName val="Projet,_methodes_&amp;_couts35"/>
      <sheetName val="Risques_majeurs_&amp;_Frais_Ind_35"/>
      <sheetName val="Tender_Summary36"/>
      <sheetName val="Insurance_Ext36"/>
      <sheetName val="Bill_133"/>
      <sheetName val="Bill_234"/>
      <sheetName val="Bill_333"/>
      <sheetName val="Bill_433"/>
      <sheetName val="Bill_533"/>
      <sheetName val="Bill_633"/>
      <sheetName val="Bill_733"/>
      <sheetName val="Body_Sheet35"/>
      <sheetName val="1_0_Executive_Summary35"/>
      <sheetName val="Top_sheet35"/>
      <sheetName val="POWER_ASSUMPTIONS32"/>
      <sheetName val="Ap_A33"/>
      <sheetName val="SHOPLIST_xls32"/>
      <sheetName val="2_Div_14_33"/>
      <sheetName val="Invoice_Summary32"/>
      <sheetName val="beam-reinft-IIInd_floor32"/>
      <sheetName val="Dubai_golf32"/>
      <sheetName val="PROJECT_BRIEF33"/>
      <sheetName val="beam-reinft-machine_rm32"/>
      <sheetName val="Civil_Boq31"/>
      <sheetName val="HIRED_LABOUR_CODE29"/>
      <sheetName val="PA-_Consutant_29"/>
      <sheetName val="foot-slab_reinft29"/>
      <sheetName val="Softscape_Buildup31"/>
      <sheetName val="Mat'l_Rate31"/>
      <sheetName val="C_(3)33"/>
      <sheetName val="DETAILED__BOQ29"/>
      <sheetName val="M-Book_for_Conc29"/>
      <sheetName val="M-Book_for_FW29"/>
      <sheetName val="WITHOUT_C&amp;I_PROFIT_(3)31"/>
      <sheetName val="Activity_List31"/>
      <sheetName val="BILL_COV29"/>
      <sheetName val="Ra__stair29"/>
      <sheetName val="Materials_Cost(PCC)28"/>
      <sheetName val="India_F&amp;S_Template28"/>
      <sheetName val="IO_LIST28"/>
      <sheetName val="Material_28"/>
      <sheetName val="Quote_Sheet28"/>
      <sheetName val="Day_work28"/>
      <sheetName val="CHART_OF_ACCOUNTS26"/>
      <sheetName val="bill_nb2-Plumbing_&amp;_Drainag25"/>
      <sheetName val="Pl_&amp;_Dr_B25"/>
      <sheetName val="Pl_&amp;_Dr_G25"/>
      <sheetName val="Pl_&amp;_Dr_M25"/>
      <sheetName val="Pl_&amp;_Dr_125"/>
      <sheetName val="Pl_&amp;_Dr_225"/>
      <sheetName val="Pl_&amp;_Dr_325"/>
      <sheetName val="Pl_&amp;_Dr_425"/>
      <sheetName val="Pl_&amp;_Dr_525"/>
      <sheetName val="Pl_&amp;_Dr_625"/>
      <sheetName val="Pl_&amp;_Dr_725"/>
      <sheetName val="Pl_&amp;_Dr_825"/>
      <sheetName val="Pl_&amp;_Dr_R25"/>
      <sheetName val="FF_B25"/>
      <sheetName val="FF_G25"/>
      <sheetName val="FF_M25"/>
      <sheetName val="FF_125"/>
      <sheetName val="FF_2_25"/>
      <sheetName val="FF_325"/>
      <sheetName val="FF_425"/>
      <sheetName val="FF_525"/>
      <sheetName val="FF_6_25"/>
      <sheetName val="FF_725"/>
      <sheetName val="FF_825"/>
      <sheetName val="FF_R25"/>
      <sheetName val="bill_nb3-FF25"/>
      <sheetName val="HVAC_B25"/>
      <sheetName val="HVAC_G25"/>
      <sheetName val="HVAC_M25"/>
      <sheetName val="HVAC_125"/>
      <sheetName val="HVAC_225"/>
      <sheetName val="HVAC_325"/>
      <sheetName val="HVAC_425"/>
      <sheetName val="HVAC_525"/>
      <sheetName val="HVAC_625"/>
      <sheetName val="HVAC_725"/>
      <sheetName val="HVAC_825"/>
      <sheetName val="HVAC_R25"/>
      <sheetName val="bill_nb4-HVAC25"/>
      <sheetName val="SC_B25"/>
      <sheetName val="SC_G25"/>
      <sheetName val="SC_M25"/>
      <sheetName val="SC_125"/>
      <sheetName val="SC_225"/>
      <sheetName val="SC_325"/>
      <sheetName val="SC_425"/>
      <sheetName val="SC_525"/>
      <sheetName val="SC_625"/>
      <sheetName val="SC_725"/>
      <sheetName val="SC_825"/>
      <sheetName val="SC_R25"/>
      <sheetName val="AV_B25"/>
      <sheetName val="AV_G25"/>
      <sheetName val="AV_M25"/>
      <sheetName val="AV_125"/>
      <sheetName val="AV_225"/>
      <sheetName val="AV_325"/>
      <sheetName val="AV_425"/>
      <sheetName val="AV_525"/>
      <sheetName val="AV_625"/>
      <sheetName val="AV_725"/>
      <sheetName val="AV_825"/>
      <sheetName val="EL_B25"/>
      <sheetName val="EL_M25"/>
      <sheetName val="EL_125"/>
      <sheetName val="EL_225"/>
      <sheetName val="EL_325"/>
      <sheetName val="EL_425"/>
      <sheetName val="EL_525"/>
      <sheetName val="EL_625"/>
      <sheetName val="EL_725"/>
      <sheetName val="EL_825"/>
      <sheetName val="EL_R25"/>
      <sheetName val="EL_TR25"/>
      <sheetName val="8-_EL25"/>
      <sheetName val="FA_B25"/>
      <sheetName val="FA_G25"/>
      <sheetName val="FA_M25"/>
      <sheetName val="FA_125"/>
      <sheetName val="FA_225"/>
      <sheetName val="FA_325"/>
      <sheetName val="FA_425"/>
      <sheetName val="FA_525"/>
      <sheetName val="FA_625"/>
      <sheetName val="FA_725"/>
      <sheetName val="FA_825"/>
      <sheetName val="FA_R25"/>
      <sheetName val="9-_FA25"/>
      <sheetName val="BOQ_Direct_selling_cost27"/>
      <sheetName val="VALVE_CHAMBERS28"/>
      <sheetName val="Fire_Hydrants28"/>
      <sheetName val="B_GATE_VALVE28"/>
      <sheetName val="Sub_G1_Fire28"/>
      <sheetName val="Sub_G12_Fire28"/>
      <sheetName val="Div__0227"/>
      <sheetName val="Div__0327"/>
      <sheetName val="Div__0427"/>
      <sheetName val="Div__0527"/>
      <sheetName val="Div__0627"/>
      <sheetName val="Div__0727"/>
      <sheetName val="Div__0826"/>
      <sheetName val="Div__0926"/>
      <sheetName val="Div__1026"/>
      <sheetName val="Div__1126"/>
      <sheetName val="Div__1226"/>
      <sheetName val="Div_1326"/>
      <sheetName val="EXTERNAL_WORKS26"/>
      <sheetName val="PRODUCTIVITY_RATE26"/>
      <sheetName val="U_R_A_-_MASONRY26"/>
      <sheetName val="U_R_A_-_PLASTERING26"/>
      <sheetName val="U_R_A_-_TILING26"/>
      <sheetName val="U_R_A_-_GRANITE26"/>
      <sheetName val="V_C_2_-_EARTHWORK26"/>
      <sheetName val="V_C_9_-_CERAMIC26"/>
      <sheetName val="V_C_9_-_FINISHES26"/>
      <sheetName val="Eq__Mobilization26"/>
      <sheetName val="B185-B-9_126"/>
      <sheetName val="B185-B-9_226"/>
      <sheetName val="Material_List_25"/>
      <sheetName val="w't_table25"/>
      <sheetName val="Elemental_Buildup25"/>
      <sheetName val="E-Bill_No_6_A-O26"/>
      <sheetName val="B09_126"/>
      <sheetName val="PointNo_525"/>
      <sheetName val="Working_for_RCC27"/>
      <sheetName val="PMWeb_data26"/>
      <sheetName val="2_2)Revised_Cash_Flow25"/>
      <sheetName val="Summary_of_Work23"/>
      <sheetName val="Division_254"/>
      <sheetName val="Division_425"/>
      <sheetName val="Division_525"/>
      <sheetName val="Division_625"/>
      <sheetName val="Division_725"/>
      <sheetName val="Division_825"/>
      <sheetName val="Division_925"/>
      <sheetName val="Division_1025"/>
      <sheetName val="Division_1225"/>
      <sheetName val="Division_1425"/>
      <sheetName val="Division_2128"/>
      <sheetName val="Division_2226"/>
      <sheetName val="Division_2325"/>
      <sheetName val="Division_2625"/>
      <sheetName val="Division_2725"/>
      <sheetName val="Division_2825"/>
      <sheetName val="Division_3125"/>
      <sheetName val="Division_3225"/>
      <sheetName val="Division_3325"/>
      <sheetName val="PRECAST_lightconc-II27"/>
      <sheetName val="final_abstract27"/>
      <sheetName val="SS_MH26"/>
      <sheetName val="Index_List25"/>
      <sheetName val="Type_List25"/>
      <sheetName val="File_Types25"/>
      <sheetName val="입찰내역_발주처_양식25"/>
      <sheetName val="LIST_DO_NOT_REMOVE24"/>
      <sheetName val="Staff_Acco_23"/>
      <sheetName val="TBAL9697_-group_wise__sdpl23"/>
      <sheetName val="/VWVU))tÏØ0__64"/>
      <sheetName val="Employee_List23"/>
      <sheetName val="B6_2_24"/>
      <sheetName val="Project_Cost_Breakdown23"/>
      <sheetName val="Mall_waterproofing22"/>
      <sheetName val="MSCP_waterproofing22"/>
      <sheetName val="Chiet_t25"/>
      <sheetName val="Staffing_and_Rates_IA25"/>
      <sheetName val="Rate_summary22"/>
      <sheetName val="SITE_WORK22"/>
      <sheetName val="RAB_AR&amp;STR22"/>
      <sheetName val="Annex_1_Sect_3a23"/>
      <sheetName val="Annex_1_Sect_3a_123"/>
      <sheetName val="Annex_1_Sect_3b23"/>
      <sheetName val="Annex_1_Sect_3c23"/>
      <sheetName val="HOURLY_RATES23"/>
      <sheetName val="Item-_Compact23"/>
      <sheetName val="E_&amp;_R23"/>
      <sheetName val="Рабочий_лист22"/>
      <sheetName val="PT_141-_Site_A_Landscape22"/>
      <sheetName val="d-safe_DELUXE22"/>
      <sheetName val="Back_up22"/>
      <sheetName val="Duct_Accesories22"/>
      <sheetName val="INDIGINEOUS_ITEMS_22"/>
      <sheetName val="train_cash22"/>
      <sheetName val="accom_cash22"/>
      <sheetName val="????_???_??22"/>
      <sheetName val="Labour_&amp;_Plant22"/>
      <sheetName val="Ave_wtd_rates22"/>
      <sheetName val="Debits_as_on_12_04_0822"/>
      <sheetName val="STAFFSCHED_22"/>
      <sheetName val="TRIAL_BALANCE22"/>
      <sheetName val="GPL_Revenu_Update22"/>
      <sheetName val="DO_NOT_TOUCH22"/>
      <sheetName val="Work_Type22"/>
      <sheetName val="Common_Variables22"/>
      <sheetName val="Resumo_Empreitadas18"/>
      <sheetName val="Risk_Breakdown_Structure21"/>
      <sheetName val="Geneí¬_i21"/>
      <sheetName val="PROJECT_BRIEF(EX_NEW)22"/>
      <sheetName val="steel_total21"/>
      <sheetName val="ELE_BOQ21"/>
      <sheetName val="Z-_GENERAL_PRICE_SUMMARY18"/>
      <sheetName val="Cashflow_projection17"/>
      <sheetName val="PPA_Summary18"/>
      <sheetName val="Equipment_Rates17"/>
      <sheetName val="AREA_OF_APPLICATION21"/>
      <sheetName val="Floor_Box_19"/>
      <sheetName val="Mix_Design18"/>
      <sheetName val="[SHOPLIST_xls][SHOPLIST_xls][17"/>
      <sheetName val="E_H_-_H__W_P_17"/>
      <sheetName val="E__H__Treatment_for_pile_cap17"/>
      <sheetName val="[SHOPLIST_xls]/VW17"/>
      <sheetName val="1_2_Staff_Schedule18"/>
      <sheetName val="Form_617"/>
      <sheetName val="Risk_Register17"/>
      <sheetName val="Revised_Front_Page17"/>
      <sheetName val="Diff_Run01&amp;Run0217"/>
      <sheetName val="CCS_Summary17"/>
      <sheetName val="1_Carillion_Staff17"/>
      <sheetName val="_2_Staff_&amp;_Gen_labour17"/>
      <sheetName val="3_Offices17"/>
      <sheetName val="4_TempServ17"/>
      <sheetName val="__5_Temp_Wks17"/>
      <sheetName val="_6_Addn_Plant17"/>
      <sheetName val="_7__Transport17"/>
      <sheetName val="_8_Testing17"/>
      <sheetName val="9__Miscellaneous17"/>
      <sheetName val="10__Design17"/>
      <sheetName val="_11_Insurances17"/>
      <sheetName val="_12_Client_Req_17"/>
      <sheetName val="Risk_List17"/>
      <sheetName val="Track_of_Changes17"/>
      <sheetName val="Bill_8_Doors_&amp;_Windows17"/>
      <sheetName val="Bill_9_Finishes_17"/>
      <sheetName val="Bill_10_Specialities17"/>
      <sheetName val="%_prog_figs_-u5_and_total18"/>
      <sheetName val="[SHOPLIST_xls]7017"/>
      <sheetName val="[SHOPLIST_xls]70,17"/>
      <sheetName val="Bill_1017"/>
      <sheetName val="Cost_Heading14"/>
      <sheetName val="D_&amp;_W_sizes14"/>
      <sheetName val="SOPMA_DD14"/>
      <sheetName val="Qtys_ZamZam_(Del__before)14"/>
      <sheetName val="Qtys_Relocation_(Del_before)14"/>
      <sheetName val="_Qtys_Sub_&amp;_Tents_(Del__befor14"/>
      <sheetName val="Qtys__Signages_(Del__before)14"/>
      <sheetName val="Qtys_Temporary_Passages_(Del)14"/>
      <sheetName val="_Qtys_Ser__Rooms_(Del_before)14"/>
      <sheetName val="Labour_Costs17"/>
      <sheetName val="Data_Sheet17"/>
      <sheetName val="[SHOPLIST_xls]70,/0s«_iÆø_í¬_17"/>
      <sheetName val="[SHOPLIST_xls]70?,/0?s«i?Æøí¬17"/>
      <sheetName val="Area_Breakdown_PER_LEVEL_LINK17"/>
      <sheetName val="Base_BM-rebar17"/>
      <sheetName val="PRICE_INFO14"/>
      <sheetName val="RC_SUMMARY14"/>
      <sheetName val="LABOUR_PRODUCTIVITY-TAV14"/>
      <sheetName val="MATERIAL_PRICES14"/>
      <sheetName val="P-100_MRF_DB_R114"/>
      <sheetName val="Materials_17"/>
      <sheetName val="Contract_Division15"/>
      <sheetName val="SubContract_Type15"/>
      <sheetName val="Service_Type15"/>
      <sheetName val="Attach_4-1814"/>
      <sheetName val="CF_Input17"/>
      <sheetName val="DATA_INPUT17"/>
      <sheetName val="Vordruck-Nr__7_1_3_D17"/>
      <sheetName val="M&amp;A_D17"/>
      <sheetName val="M&amp;A_E17"/>
      <sheetName val="M&amp;A_G17"/>
      <sheetName val="_SHOPLIST_xls_7014"/>
      <sheetName val="tender_allowances17"/>
      <sheetName val="_Summary_BKG_03417"/>
      <sheetName val="BILL_3R17"/>
      <sheetName val="BLOCK-A_(MEA_SHEET)17"/>
      <sheetName val="Ewaan_Show_Kitchen_(2)14"/>
      <sheetName val="Cash_Flow_Working14"/>
      <sheetName val="MN_T_B_14"/>
      <sheetName val="Appendix_B10"/>
      <sheetName val="Site_Dev_BOQ17"/>
      <sheetName val="2F_회의실견적(5_14_일대)10"/>
      <sheetName val="_HIT-&gt;HMC_견적(3900)10"/>
      <sheetName val="BOQ_(2)8"/>
      <sheetName val="LABOUR_RATE8"/>
      <sheetName val="Material_Rate8"/>
      <sheetName val="Labor_abs-PW8"/>
      <sheetName val="Labor_abs-NMR8"/>
      <sheetName val="kppl_pl8"/>
      <sheetName val="Basic_Rates8"/>
      <sheetName val="Combined_Results_8"/>
      <sheetName val="Data_I_(2)14"/>
      <sheetName val="rEFERENCES_14"/>
      <sheetName val="May_058"/>
      <sheetName val="April_058"/>
      <sheetName val="Aug_058"/>
      <sheetName val="July_058"/>
      <sheetName val="June_058"/>
      <sheetName val="Nov_058"/>
      <sheetName val="Oct_058"/>
      <sheetName val="Sep_058"/>
      <sheetName val="Dash_board17"/>
      <sheetName val="Labour_Rate_14"/>
      <sheetName val="Balance_Sheet6"/>
      <sheetName val="precast_RC_element8"/>
      <sheetName val="pile_Fabrication8"/>
      <sheetName val="Div_07_Thermal_&amp;_Moisture8"/>
      <sheetName val="[SHOPLIST_xls][SHOPLIST_xls]/V6"/>
      <sheetName val="AOP_Summary-28"/>
      <sheetName val="Data_Validation8"/>
      <sheetName val="Div26_-_Elect8"/>
      <sheetName val="CHUNG_CU_CARRILON8"/>
      <sheetName val="B-3_2_EB6"/>
      <sheetName val="Sheet_Index6"/>
      <sheetName val="Core_Data6"/>
      <sheetName val="Cover_Page3"/>
      <sheetName val="Approved_INR_Claimed_Log_(2)3"/>
      <sheetName val="INR_Data3"/>
      <sheetName val="Dec_OCR3"/>
      <sheetName val="OCR_(APR3"/>
      <sheetName val="Survey_3"/>
      <sheetName val="INR_Summary_Sheet3"/>
      <sheetName val="ITR_Form_(Rev0)3"/>
      <sheetName val="ITR_Form_(SS)3"/>
      <sheetName val="ITR_Form_(Rev1)3"/>
      <sheetName val="Method_Statements3"/>
      <sheetName val="SI_223"/>
      <sheetName val="TO_List3"/>
      <sheetName val="CCTV_DATA3"/>
      <sheetName val="Joseph_Record3"/>
      <sheetName val="Drop_down2"/>
      <sheetName val="FAL_intern3"/>
      <sheetName val="[SHOPLIST_xls]70,/0s«iÆøí¬i23"/>
      <sheetName val="SUBS_SUM"/>
      <sheetName val="ASD_Sum_of_Parts"/>
      <sheetName val="Cost_Heaࡤing"/>
      <sheetName val="[SHOPLIST_xls]_VW__VU_________5"/>
      <sheetName val="[SHOPLIST_xls]_VW__VU_________6"/>
      <sheetName val="[SHOPLIST_xls]70_x005f_x0000___0_x0_3"/>
      <sheetName val="[SHOPLIST_xls]70___0_s__i_____7"/>
      <sheetName val="[SHOPLIST_xls]_SHOPLIST_xls_108"/>
      <sheetName val="[SHOPLIST_xls]_SHOPLIST_xls_109"/>
      <sheetName val="[SHOPLIST_xls]_SHOPLIST_xls_110"/>
      <sheetName val="[SHOPLIST_xls]_SHOPLIST_xls_111"/>
      <sheetName val="[SHOPLIST_xls]_SHOPLIST_xls_112"/>
      <sheetName val="[SHOPLIST_xls]_SHOPLIST_xls_113"/>
      <sheetName val="[SHOPLIST_xls]_SHOPLIST_xls_114"/>
      <sheetName val="[SHOPLIST_xls]_SHOPLIST_xls_115"/>
      <sheetName val="[SHOPLIST_xls]_SHOPLIST_xls_116"/>
      <sheetName val="[SHOPLIST_xls]_SHOPLIST_xls_117"/>
      <sheetName val="[SHOPLIST_xls]_SHOPLIST_xls_118"/>
      <sheetName val="[SHOPLIST_xls]_SHOPLIST_xls_119"/>
      <sheetName val="[SHOPLIST_xls]_SHOPLIST_xls_120"/>
      <sheetName val="[SHOPLIST_xls]_SHOPLIST_xls_121"/>
      <sheetName val="[SHOPLIST_xls]_SHOPLIST_xls_122"/>
      <sheetName val="[SHOPLIST_xls]_SHOPLIST_xls_123"/>
      <sheetName val="[SHOPLIST_xls]_SHOPLIST_xls_124"/>
      <sheetName val="[SHOPLIST_xls]_SHOPLIST_xls_125"/>
      <sheetName val="[SHOPLIST_xls]_SHOPLIST_xls_126"/>
      <sheetName val="[SHOPLIST_xls]_SHOPLIST_xls_127"/>
      <sheetName val="[SHOPLIST_xls]_SHOPLIST_xls_128"/>
      <sheetName val="[SHOPLIST_xls]_SHOPLIST_xls_129"/>
      <sheetName val="[SHOPLIST_xls]_SHOPLIST_xls_130"/>
      <sheetName val="[SHOPLIST_xls]_SHOPLIST_xls_131"/>
      <sheetName val="[SHOPLIST_xls]_SHOPLIST_xls_132"/>
      <sheetName val="[SHOPLIST_xls]_SHOPLIST_xls_133"/>
      <sheetName val="[SHOPLIST_xls]_SHOPLIST_xls_134"/>
      <sheetName val="[SHOPLIST_xls]_SHOPLIST_xls_135"/>
      <sheetName val="[SHOPLIST_xls]_SHOPLIST_xls_136"/>
      <sheetName val="[SHOPLIST_xls]_SHOPLIST_xls_137"/>
      <sheetName val="[SHOPLIST_xls]_SHOPLIST_xls_138"/>
      <sheetName val="[SHOPLIST_xls]_SHOPLIST_xls_139"/>
      <sheetName val="[SHOPLIST_xls]_SHOPLIST_xls_140"/>
      <sheetName val="[SHOPLIST_xls]_SHOPLIST_xls_141"/>
      <sheetName val="[SHOPLIST_xls]_SHOPLIST_xls_142"/>
      <sheetName val="[SHOPLIST_xls]_SHOPLIST_xls_143"/>
      <sheetName val="[SHOPLIST_xls]_SHOPLIST_xls_144"/>
      <sheetName val="[SHOPLIST_xls]_SHOPLIST_xls_145"/>
      <sheetName val="[SHOPLIST_xls]_SHOPLIST_xls_146"/>
      <sheetName val="[SHOPLIST_xls]_SHOPLIST_xls_147"/>
      <sheetName val="[SHOPLIST_xls]_SHOPLIST_xls_148"/>
      <sheetName val="[SHOPLIST_xls]_SHOPLIST_xls_149"/>
      <sheetName val="[SHOPLIST_xls]_SHOPLIST_xls_150"/>
      <sheetName val="[SHOPLIST_xls]_SHOPLIST_xls_151"/>
      <sheetName val="[SHOPLIST_xls]_SHOPLIST_xls_152"/>
      <sheetName val="[SHOPLIST_xls]_SHOPLIST_xls_153"/>
      <sheetName val="[SHOPLIST_xls]_SHOPLIST_xls_154"/>
      <sheetName val="[SHOPLIST_xls]_SHOPLIST_xls_155"/>
      <sheetName val="[SHOPLIST_xls]_SHOPLIST_xls_156"/>
      <sheetName val="[SHOPLIST_xls]_SHOPLIST_xls_157"/>
      <sheetName val="[SHOPLIST_xls]_SHOPLIST_xls_158"/>
      <sheetName val="[SHOPLIST_xls]_SHOPLIST_xls_159"/>
      <sheetName val="[SHOPLIST_xls]_SHOPLIST_xls_160"/>
      <sheetName val="[SHOPLIST_xls]_SHOPLIST_xls_161"/>
      <sheetName val="[SHOPLIST_xls]_SHOPLIST_xls_162"/>
      <sheetName val="[SHOPLIST_xls]_SHOPLIST_xls_163"/>
      <sheetName val="[SHOPLIST_xls]_SHOPLIST_xls_164"/>
      <sheetName val="[SHOPLIST_xls]_SHOPLIST_xls_165"/>
      <sheetName val="[SHOPLIST_xls]_SHOPLIST_xls_166"/>
      <sheetName val="[SHOPLIST_xls]_SHOPLIST_xls_167"/>
      <sheetName val="[SHOPLIST_xls]_SHOPLIST_xls_168"/>
      <sheetName val="[SHOPLIST_xls]_SHOPLIST_xls_169"/>
      <sheetName val="[SHOPLIST_xls]_SHOPLIST_xls_170"/>
      <sheetName val="[SHOPLIST_xls]_SHOPLIST_xls_171"/>
      <sheetName val="[SHOPLIST_xls]_SHOPLIST_xls_172"/>
      <sheetName val="[SHOPLIST_xls]_SHOPLIST_xls_173"/>
      <sheetName val="[SHOPLIST_xls]_SHOPLIST_xls_174"/>
      <sheetName val="[SHOPLIST_xls]_SHOPLIST_xls_175"/>
      <sheetName val="[SHOPLIST_xls]_SHOPLIST_xls_176"/>
      <sheetName val="[SHOPLIST_xls]_SHOPLIST_xls_177"/>
      <sheetName val="[SHOPLIST_xls]_SHOPLIST_xls_178"/>
      <sheetName val="[SHOPLIST_xls]_SHOPLIST_xls_179"/>
      <sheetName val="[SHOPLIST_xls]_SHOPLIST_xls_180"/>
      <sheetName val="[SHOPLIST_xls]_SHOPLIST_xls_181"/>
      <sheetName val="[SHOPLIST_xls]_SHOPLIST_xls_182"/>
      <sheetName val="[SHOPLIST_xls]_SHOPLIST_xls_183"/>
      <sheetName val="[SHOPLIST_xls]_SHOPLIST_xls_184"/>
      <sheetName val="[SHOPLIST_xls]_SHOPLIST_xls_185"/>
      <sheetName val="[SHOPLIST_xls]_SHOPLIST_xls_186"/>
      <sheetName val="[SHOPLIST_xls]_SHOPLIST_xls_187"/>
      <sheetName val="[SHOPLIST_xls]_SHOPLIST_xls_188"/>
      <sheetName val="[SHOPLIST_xls]_SHOPLIST_xls_189"/>
      <sheetName val="[SHOPLIST_xls]_SHOPLIST_xls_190"/>
      <sheetName val="[SHOPLIST_xls]_SHOPLIST_xls_191"/>
      <sheetName val="[SHOPLIST_xls]_SHOPLIST_xls_192"/>
      <sheetName val="[SHOPLIST_xls]_SHOPLIST_xls_193"/>
      <sheetName val="[SHOPLIST_xls]_SHOPLIST_xls_194"/>
      <sheetName val="[SHOPLIST_xls]_SHOPLIST_xls_195"/>
      <sheetName val="[SHOPLIST_xls]_SHOPLIST_xls_196"/>
      <sheetName val="[SHOPLIST_xls]_SHOPLIST_xls_197"/>
      <sheetName val="[SHOPLIST_xls]_SHOPLIST_xls_198"/>
      <sheetName val="[SHOPLIST_xls]_SHOPLIST_xls_199"/>
      <sheetName val="[SHOPLIST_xls]_SHOPLIST_xls_200"/>
      <sheetName val="[SHOPLIST_xls]_SHOPLIST_xls_201"/>
      <sheetName val="[SHOPLIST_xls]_SHOPLIST_xls_202"/>
      <sheetName val="[SHOPLIST_xls]_SHOPLIST_xls_203"/>
      <sheetName val="[SHOPLIST_xls]_SHOPLIST_xls_204"/>
      <sheetName val="[SHOPLIST_xls]_SHOPLIST_xls_205"/>
      <sheetName val="[SHOPLIST_xls]_SHOPLIST_xls_206"/>
      <sheetName val="[SHOPLIST_xls]_SHOPLIST_xls_207"/>
      <sheetName val="[SHOPLIST_xls]_SHOPLIST_xls_208"/>
      <sheetName val="[SHOPLIST_xls]_SHOPLIST_xls_209"/>
      <sheetName val="[SHOPLIST_xls]70___0_s__i_____8"/>
      <sheetName val="[SHOPLIST_xls]_VW__VU_________7"/>
      <sheetName val="[SHOPLIST_xls]_VW__VU_________8"/>
      <sheetName val="[SHOPLIST_xls]70___0_s__i_____9"/>
      <sheetName val="[SHOPLIST_xls]70_x005f_x0000___0_x0_4"/>
      <sheetName val="[SHOPLIST_xls]70___0_s__i____10"/>
      <sheetName val="[SHOPLIST_xls]_SHOPLIST_xls_210"/>
      <sheetName val="[SHOPLIST_xls]_SHOPLIST_xls_211"/>
      <sheetName val="[SHOPLIST_xls]_SHOPLIST_xls_212"/>
      <sheetName val="[SHOPLIST_xls]_SHOPLIST_xls_213"/>
      <sheetName val="[SHOPLIST_xls]_SHOPLIST_xls_214"/>
      <sheetName val="[SHOPLIST_xls]_SHOPLIST_xls_215"/>
      <sheetName val="[SHOPLIST_xls]_SHOPLIST_xls_216"/>
      <sheetName val="[SHOPLIST_xls]_SHOPLIST_xls_217"/>
      <sheetName val="[SHOPLIST_xls]_SHOPLIST_xls_218"/>
      <sheetName val="[SHOPLIST_xls]_SHOPLIST_xls_219"/>
      <sheetName val="[SHOPLIST_xls]_SHOPLIST_xls_220"/>
      <sheetName val="[SHOPLIST_xls]_SHOPLIST_xls_221"/>
      <sheetName val="[SHOPLIST_xls]_SHOPLIST_xls_222"/>
      <sheetName val="[SHOPLIST_xls]_SHOPLIST_xls_223"/>
      <sheetName val="[SHOPLIST_xls]_SHOPLIST_xls_224"/>
      <sheetName val="[SHOPLIST_xls]_SHOPLIST_xls_225"/>
      <sheetName val="[SHOPLIST_xls]_SHOPLIST_xls_226"/>
      <sheetName val="[SHOPLIST_xls]_SHOPLIST_xls_227"/>
      <sheetName val="[SHOPLIST_xls]_SHOPLIST_xls_228"/>
      <sheetName val="[SHOPLIST_xls]_SHOPLIST_xls_229"/>
      <sheetName val="[SHOPLIST_xls]_SHOPLIST_xls_230"/>
      <sheetName val="[SHOPLIST_xls]_SHOPLIST_xls_231"/>
      <sheetName val="[SHOPLIST_xls]_SHOPLIST_xls_232"/>
      <sheetName val="[SHOPLIST_xls]_SHOPLIST_xls_233"/>
      <sheetName val="[SHOPLIST_xls]_SHOPLIST_xls_234"/>
      <sheetName val="[SHOPLIST_xls]_SHOPLIST_xls_235"/>
      <sheetName val="[SHOPLIST_xls]_SHOPLIST_xls_236"/>
      <sheetName val="[SHOPLIST_xls]_SHOPLIST_xls_237"/>
      <sheetName val="[SHOPLIST_xls]_SHOPLIST_xls_238"/>
      <sheetName val="[SHOPLIST_xls]_SHOPLIST_xls_239"/>
      <sheetName val="[SHOPLIST_xls]_SHOPLIST_xls_240"/>
      <sheetName val="[SHOPLIST_xls]_SHOPLIST_xls_241"/>
      <sheetName val="[SHOPLIST_xls]_SHOPLIST_xls_242"/>
      <sheetName val="[SHOPLIST_xls]_SHOPLIST_xls_243"/>
      <sheetName val="[SHOPLIST_xls]_SHOPLIST_xls_244"/>
      <sheetName val="[SHOPLIST_xls]_SHOPLIST_xls_245"/>
      <sheetName val="[SHOPLIST_xls]_SHOPLIST_xls_246"/>
      <sheetName val="[SHOPLIST_xls]_SHOPLIST_xls_247"/>
      <sheetName val="[SHOPLIST_xls]_SHOPLIST_xls_248"/>
      <sheetName val="[SHOPLIST_xls]_SHOPLIST_xls_249"/>
      <sheetName val="[SHOPLIST_xls]_SHOPLIST_xls_250"/>
      <sheetName val="[SHOPLIST_xls]_SHOPLIST_xls_251"/>
      <sheetName val="[SHOPLIST_xls]_SHOPLIST_xls_252"/>
      <sheetName val="[SHOPLIST_xls]_SHOPLIST_xls_253"/>
      <sheetName val="[SHOPLIST_xls]_SHOPLIST_xls_254"/>
      <sheetName val="[SHOPLIST_xls]_SHOPLIST_xls_255"/>
      <sheetName val="[SHOPLIST_xls]_SHOPLIST_xls_256"/>
      <sheetName val="[SHOPLIST_xls]_SHOPLIST_xls_257"/>
      <sheetName val="[SHOPLIST_xls]_SHOPLIST_xls_258"/>
      <sheetName val="[SHOPLIST_xls]_SHOPLIST_xls_259"/>
      <sheetName val="[SHOPLIST_xls]_SHOPLIST_xls_260"/>
      <sheetName val="[SHOPLIST_xls]_SHOPLIST_xls_261"/>
      <sheetName val="[SHOPLIST_xls]_SHOPLIST_xls_262"/>
      <sheetName val="[SHOPLIST_xls]_SHOPLIST_xls_263"/>
      <sheetName val="[SHOPLIST_xls]_SHOPLIST_xls_264"/>
      <sheetName val="[SHOPLIST_xls]_SHOPLIST_xls_265"/>
      <sheetName val="[SHOPLIST_xls]_SHOPLIST_xls_266"/>
      <sheetName val="[SHOPLIST_xls]_SHOPLIST_xls_267"/>
      <sheetName val="[SHOPLIST_xls]_SHOPLIST_xls_268"/>
      <sheetName val="[SHOPLIST_xls]_SHOPLIST_xls_269"/>
      <sheetName val="[SHOPLIST_xls]_SHOPLIST_xls_270"/>
      <sheetName val="[SHOPLIST_xls]_SHOPLIST_xls_271"/>
      <sheetName val="[SHOPLIST_xls]_SHOPLIST_xls_272"/>
      <sheetName val="[SHOPLIST_xls]_SHOPLIST_xls_273"/>
      <sheetName val="[SHOPLIST_xls]_SHOPLIST_xls_274"/>
      <sheetName val="[SHOPLIST_xls]_SHOPLIST_xls_275"/>
      <sheetName val="[SHOPLIST_xls]_SHOPLIST_xls_276"/>
      <sheetName val="[SHOPLIST_xls]_SHOPLIST_xls_277"/>
      <sheetName val="[SHOPLIST_xls]_SHOPLIST_xls_278"/>
      <sheetName val="[SHOPLIST_xls]_SHOPLIST_xls_279"/>
      <sheetName val="[SHOPLIST_xls]_SHOPLIST_xls_280"/>
      <sheetName val="[SHOPLIST_xls]_SHOPLIST_xls_281"/>
      <sheetName val="[SHOPLIST_xls]_SHOPLIST_xls_282"/>
      <sheetName val="[SHOPLIST_xls]_SHOPLIST_xls_283"/>
      <sheetName val="[SHOPLIST_xls]_SHOPLIST_xls_284"/>
      <sheetName val="[SHOPLIST_xls]_SHOPLIST_xls_285"/>
      <sheetName val="[SHOPLIST_xls]_SHOPLIST_xls_286"/>
      <sheetName val="[SHOPLIST_xls]_SHOPLIST_xls_287"/>
      <sheetName val="[SHOPLIST_xls]_SHOPLIST_xls_288"/>
      <sheetName val="[SHOPLIST_xls]_SHOPLIST_xls_289"/>
      <sheetName val="[SHOPLIST_xls]_SHOPLIST_xls_290"/>
      <sheetName val="[SHOPLIST_xls]_SHOPLIST_xls_291"/>
      <sheetName val="[SHOPLIST_xls]_SHOPLIST_xls_292"/>
      <sheetName val="[SHOPLIST_xls]_SHOPLIST_xls_293"/>
      <sheetName val="[SHOPLIST_xls]_SHOPLIST_xls_294"/>
      <sheetName val="[SHOPLIST_xls]_SHOPLIST_xls_295"/>
      <sheetName val="[SHOPLIST_xls]_SHOPLIST_xls_296"/>
      <sheetName val="[SHOPLIST_xls]_SHOPLIST_xls_297"/>
      <sheetName val="[SHOPLIST_xls]_SHOPLIST_xls_298"/>
      <sheetName val="[SHOPLIST_xls]_SHOPLIST_xls_299"/>
      <sheetName val="[SHOPLIST_xls]_SHOPLIST_xls_300"/>
      <sheetName val="[SHOPLIST_xls]_SHOPLIST_xls_301"/>
      <sheetName val="[SHOPLIST_xls]_SHOPLIST_xls_302"/>
      <sheetName val="[SHOPLIST_xls]_SHOPLIST_xls_303"/>
      <sheetName val="[SHOPLIST_xls]_SHOPLIST_xls_304"/>
      <sheetName val="[SHOPLIST_xls]_SHOPLIST_xls_305"/>
      <sheetName val="[SHOPLIST_xls]_SHOPLIST_xls_306"/>
      <sheetName val="[SHOPLIST_xls]_SHOPLIST_xls_307"/>
      <sheetName val="[SHOPLIST_xls]_SHOPLIST_xls_308"/>
      <sheetName val="[SHOPLIST_xls]_SHOPLIST_xls_309"/>
      <sheetName val="[SHOPLIST_xls]_SHOPLIST_xls_310"/>
      <sheetName val="[SHOPLIST_xls]_SHOPLIST_xls_311"/>
      <sheetName val="[SHOPLIST_xls]_SHOPLIST_xls_312"/>
      <sheetName val="[SHOPLIST_xls]_SHOPLIST_xls_313"/>
      <sheetName val="[SHOPLIST_xls]_SHOPLIST_xls_314"/>
      <sheetName val="[SHOPLIST_xls]_SHOPLIST_xls_315"/>
      <sheetName val="[SHOPLIST_xls]_SHOPLIST_xls_316"/>
      <sheetName val="[SHOPLIST_xls]_SHOPLIST_xls_317"/>
      <sheetName val="[SHOPLIST_xls]_SHOPLIST_xls_320"/>
      <sheetName val="[SHOPLIST_xls]_SHOPLIST_xls_321"/>
      <sheetName val="[SHOPLIST_xls]_SHOPLIST_xls_322"/>
      <sheetName val="[SHOPLIST_xls]_SHOPLIST_xls_323"/>
      <sheetName val="[SHOPLIST_xls]_SHOPLIST_xls_324"/>
      <sheetName val="[SHOPLIST_xls]_SHOPLIST_xls_325"/>
      <sheetName val="[SHOPLIST_xls]_SHOPLIST_xls_326"/>
      <sheetName val="[SHOPLIST_xls]_SHOPLIST_xls_327"/>
      <sheetName val="[SHOPLIST_xls]_SHOPLIST_xls_328"/>
      <sheetName val="[SHOPLIST_xls]_SHOPLIST_xls_329"/>
      <sheetName val="[SHOPLIST_xls]_SHOPLIST_xls_330"/>
      <sheetName val="[SHOPLIST_xls]_SHOPLIST_xls_331"/>
      <sheetName val="[SHOPLIST_xls]_SHOPLIST_xls_332"/>
      <sheetName val="[SHOPLIST_xls]_SHOPLIST_xls_333"/>
      <sheetName val="[SHOPLIST_xls]_SHOPLIST_xls_334"/>
      <sheetName val="[SHOPLIST_xls]_SHOPLIST_xls_335"/>
      <sheetName val="[SHOPLIST_xls]_SHOPLIST_xls_336"/>
      <sheetName val="[SHOPLIST_xls]_SHOPLIST_xls_337"/>
      <sheetName val="[SHOPLIST_xls]_SHOPLIST_xls_338"/>
      <sheetName val="[SHOPLIST_xls]_SHOPLIST_xls_339"/>
      <sheetName val="[SHOPLIST_xls]_SHOPLIST_xls_340"/>
      <sheetName val="[SHOPLIST_xls]_SHOPLIST_xls_341"/>
      <sheetName val="[SHOPLIST_xls]_SHOPLIST_xls_342"/>
      <sheetName val="[SHOPLIST_xls]_SHOPLIST_xls_343"/>
      <sheetName val="[SHOPLIST_xls]_SHOPLIST_xls_344"/>
      <sheetName val="[SHOPLIST_xls]_SHOPLIST_xls_345"/>
      <sheetName val="[SHOPLIST_xls]_SHOPLIST_xls_346"/>
      <sheetName val="[SHOPLIST_xls]_SHOPLIST_xls_347"/>
      <sheetName val="[SHOPLIST_xls]_SHOPLIST_xls_348"/>
      <sheetName val="[SHOPLIST_xls]_SHOPLIST_xls_349"/>
      <sheetName val="[SHOPLIST_xls]70___0_s__i____11"/>
      <sheetName val="[SHOPLIST_xls]_VW__VU_________9"/>
      <sheetName val="[SHOPLIST_xls]_VW__VU________10"/>
      <sheetName val="[SHOPLIST_xls]70___0_s__i____12"/>
      <sheetName val="[SHOPLIST_xls]70_x005f_x0000___0_x0_5"/>
      <sheetName val="[SHOPLIST_xls]_SHOPLIST_xls_350"/>
      <sheetName val="[SHOPLIST_xls]70___0_s__i____13"/>
      <sheetName val="[SHOPLIST_xls]_SHOPLIST_xls_351"/>
      <sheetName val="[SHOPLIST_xls]_SHOPLIST_xls_352"/>
      <sheetName val="[SHOPLIST_xls]_SHOPLIST_xls_353"/>
      <sheetName val="[SHOPLIST_xls]_SHOPLIST_xls_354"/>
      <sheetName val="[SHOPLIST_xls]_SHOPLIST_xls_355"/>
      <sheetName val="[SHOPLIST_xls]_SHOPLIST_xls_356"/>
      <sheetName val="[SHOPLIST_xls]_SHOPLIST_xls_357"/>
      <sheetName val="[SHOPLIST_xls]_SHOPLIST_xls_358"/>
      <sheetName val="[SHOPLIST_xls]_SHOPLIST_xls_359"/>
      <sheetName val="[SHOPLIST_xls]_SHOPLIST_xls_360"/>
      <sheetName val="[SHOPLIST_xls]_SHOPLIST_xls_361"/>
      <sheetName val="[SHOPLIST_xls]_SHOPLIST_xls_362"/>
      <sheetName val="[SHOPLIST_xls]_SHOPLIST_xls_363"/>
      <sheetName val="[SHOPLIST_xls]_SHOPLIST_xls_364"/>
      <sheetName val="[SHOPLIST_xls]_SHOPLIST_xls_365"/>
      <sheetName val="[SHOPLIST_xls]_SHOPLIST_xls_366"/>
      <sheetName val="[SHOPLIST_xls]_SHOPLIST_xls_367"/>
      <sheetName val="[SHOPLIST_xls]_SHOPLIST_xls_368"/>
      <sheetName val="[SHOPLIST_xls]_SHOPLIST_xls_369"/>
      <sheetName val="[SHOPLIST_xls]_SHOPLIST_xls_370"/>
      <sheetName val="[SHOPLIST_xls]_SHOPLIST_xls_371"/>
      <sheetName val="[SHOPLIST_xls]_SHOPLIST_xls_372"/>
      <sheetName val="[SHOPLIST_xls]_SHOPLIST_xls_373"/>
      <sheetName val="[SHOPLIST_xls]_SHOPLIST_xls_374"/>
      <sheetName val="[SHOPLIST_xls]_SHOPLIST_xls_375"/>
      <sheetName val="[SHOPLIST_xls]_SHOPLIST_xls_376"/>
      <sheetName val="[SHOPLIST_xls]_SHOPLIST_xls_377"/>
      <sheetName val="[SHOPLIST_xls]_SHOPLIST_xls_378"/>
      <sheetName val="[SHOPLIST_xls]_SHOPLIST_xls_379"/>
      <sheetName val="[SHOPLIST_xls]_SHOPLIST_xls_380"/>
      <sheetName val="[SHOPLIST_xls]_SHOPLIST_xls_381"/>
      <sheetName val="[SHOPLIST_xls]_SHOPLIST_xls_382"/>
      <sheetName val="[SHOPLIST_xls]_SHOPLIST_xls_383"/>
      <sheetName val="[SHOPLIST_xls]_SHOPLIST_xls_384"/>
      <sheetName val="[SHOPLIST_xls]_SHOPLIST_xls_385"/>
      <sheetName val="[SHOPLIST_xls]_SHOPLIST_xls_386"/>
      <sheetName val="[SHOPLIST_xls]_SHOPLIST_xls_387"/>
      <sheetName val="[SHOPLIST_xls]_SHOPLIST_xls_388"/>
      <sheetName val="[SHOPLIST_xls]_SHOPLIST_xls_389"/>
      <sheetName val="[SHOPLIST_xls]_SHOPLIST_xls_390"/>
      <sheetName val="[SHOPLIST_xls]_SHOPLIST_xls_391"/>
      <sheetName val="[SHOPLIST_xls]_SHOPLIST_xls_392"/>
      <sheetName val="[SHOPLIST_xls]_SHOPLIST_xls_393"/>
      <sheetName val="[SHOPLIST_xls]_SHOPLIST_xls_394"/>
      <sheetName val="[SHOPLIST_xls]_SHOPLIST_xls_395"/>
      <sheetName val="[SHOPLIST_xls]_SHOPLIST_xls_396"/>
      <sheetName val="[SHOPLIST_xls]_SHOPLIST_xls_397"/>
      <sheetName val="[SHOPLIST_xls]_SHOPLIST_xls_398"/>
      <sheetName val="[SHOPLIST_xls]_SHOPLIST_xls_399"/>
      <sheetName val="[SHOPLIST_xls]_SHOPLIST_xls_400"/>
      <sheetName val="[SHOPLIST_xls]_SHOPLIST_xls_401"/>
      <sheetName val="[SHOPLIST_xls]_SHOPLIST_xls_402"/>
      <sheetName val="[SHOPLIST_xls]_SHOPLIST_xls_403"/>
      <sheetName val="[SHOPLIST_xls]_SHOPLIST_xls_404"/>
      <sheetName val="[SHOPLIST_xls]_SHOPLIST_xls_405"/>
      <sheetName val="[SHOPLIST_xls]_SHOPLIST_xls_406"/>
      <sheetName val="[SHOPLIST_xls]_SHOPLIST_xls_407"/>
      <sheetName val="[SHOPLIST_xls]_SHOPLIST_xls_408"/>
      <sheetName val="[SHOPLIST_xls]_SHOPLIST_xls_409"/>
      <sheetName val="[SHOPLIST_xls]_SHOPLIST_xls_410"/>
      <sheetName val="[SHOPLIST_xls]_SHOPLIST_xls_411"/>
      <sheetName val="[SHOPLIST_xls]_SHOPLIST_xls_412"/>
      <sheetName val="[SHOPLIST_xls]_SHOPLIST_xls_413"/>
      <sheetName val="[SHOPLIST_xls]_SHOPLIST_xls_414"/>
      <sheetName val="[SHOPLIST_xls]_SHOPLIST_xls_415"/>
      <sheetName val="[SHOPLIST_xls]_SHOPLIST_xls_416"/>
      <sheetName val="[SHOPLIST_xls]_SHOPLIST_xls_417"/>
      <sheetName val="[SHOPLIST_xls]_SHOPLIST_xls_418"/>
      <sheetName val="[SHOPLIST_xls]_SHOPLIST_xls_419"/>
      <sheetName val="[SHOPLIST_xls]_SHOPLIST_xls_420"/>
      <sheetName val="[SHOPLIST_xls]_SHOPLIST_xls_421"/>
      <sheetName val="[SHOPLIST_xls]_SHOPLIST_xls_422"/>
      <sheetName val="[SHOPLIST_xls]_SHOPLIST_xls_423"/>
      <sheetName val="[SHOPLIST_xls]_SHOPLIST_xls_424"/>
      <sheetName val="[SHOPLIST_xls]_SHOPLIST_xls_425"/>
      <sheetName val="[SHOPLIST_xls]_SHOPLIST_xls_426"/>
      <sheetName val="[SHOPLIST_xls]_SHOPLIST_xls_427"/>
      <sheetName val="[SHOPLIST_xls]_SHOPLIST_xls_428"/>
      <sheetName val="[SHOPLIST_xls]_SHOPLIST_xls_429"/>
      <sheetName val="[SHOPLIST_xls]_SHOPLIST_xls_430"/>
      <sheetName val="[SHOPLIST_xls]_SHOPLIST_xls_431"/>
      <sheetName val="[SHOPLIST_xls]_SHOPLIST_xls_432"/>
      <sheetName val="[SHOPLIST_xls]_SHOPLIST_xls_433"/>
      <sheetName val="[SHOPLIST_xls]_SHOPLIST_xls_434"/>
      <sheetName val="[SHOPLIST_xls]_SHOPLIST_xls_435"/>
      <sheetName val="[SHOPLIST_xls]_SHOPLIST_xls_436"/>
      <sheetName val="[SHOPLIST_xls]_SHOPLIST_xls_437"/>
      <sheetName val="[SHOPLIST_xls]_SHOPLIST_xls_438"/>
      <sheetName val="[SHOPLIST_xls]_SHOPLIST_xls_439"/>
      <sheetName val="[SHOPLIST_xls]_SHOPLIST_xls_440"/>
      <sheetName val="[SHOPLIST_xls]_SHOPLIST_xls_441"/>
      <sheetName val="[SHOPLIST_xls]_SHOPLIST_xls_442"/>
      <sheetName val="[SHOPLIST_xls]_SHOPLIST_xls_443"/>
      <sheetName val="[SHOPLIST_xls]_SHOPLIST_xls_444"/>
      <sheetName val="[SHOPLIST_xls]_SHOPLIST_xls_445"/>
      <sheetName val="[SHOPLIST_xls]_SHOPLIST_xls_446"/>
      <sheetName val="[SHOPLIST_xls]_SHOPLIST_xls_447"/>
      <sheetName val="[SHOPLIST_xls]_SHOPLIST_xls_448"/>
      <sheetName val="[SHOPLIST_xls]_SHOPLIST_xls_449"/>
      <sheetName val="[SHOPLIST_xls]_SHOPLIST_xls_450"/>
      <sheetName val="[SHOPLIST_xls]_SHOPLIST_xls_451"/>
      <sheetName val="[SHOPLIST_xls]_SHOPLIST_xls_452"/>
      <sheetName val="[SHOPLIST_xls]_SHOPLIST_xls_453"/>
      <sheetName val="[SHOPLIST_xls]_SHOPLIST_xls_454"/>
      <sheetName val="[SHOPLIST_xls]_SHOPLIST_xls_455"/>
      <sheetName val="[SHOPLIST_xls]_SHOPLIST_xls_456"/>
      <sheetName val="[SHOPLIST_xls]_SHOPLIST_xls_457"/>
      <sheetName val="[SHOPLIST_xls]_SHOPLIST_xls_458"/>
      <sheetName val="[SHOPLIST_xls]_SHOPLIST_xls_459"/>
      <sheetName val="[SHOPLIST_xls]_SHOPLIST_xls_460"/>
      <sheetName val="[SHOPLIST_xls]_SHOPLIST_xls_461"/>
      <sheetName val="[SHOPLIST_xls]70_x005f_x005f_x005f_x0000__4"/>
      <sheetName val="[SHOPLIST_xls]_SHOPLIST_xls_462"/>
      <sheetName val="[SHOPLIST_xls]_SHOPLIST_xls_463"/>
      <sheetName val="[SHOPLIST_xls]70_x005f_x005f_x005f_x0000__3"/>
      <sheetName val="[SHOPLIST_xls]_SHOPLIST_xls_318"/>
      <sheetName val="[SHOPLIST_xls]_SHOPLIST_xls_319"/>
      <sheetName val="tower_and_monopoles_"/>
      <sheetName val="Administrative_Prices"/>
      <sheetName val="11B_"/>
      <sheetName val="EATON_SUMMARY1"/>
      <sheetName val="Outline_Cost_-_Five_star_Hotel1"/>
      <sheetName val="Field_Values"/>
      <sheetName val="CFForecast_detail"/>
      <sheetName val="Mat_Cost"/>
      <sheetName val="ACAD_Finishes"/>
      <sheetName val="Site_Details"/>
      <sheetName val="Site_Area_Statement"/>
      <sheetName val="GM_&amp;_TA"/>
      <sheetName val="10__&amp;_11__Rate_Code_&amp;_BQ"/>
      <sheetName val="key_dates"/>
      <sheetName val="Basement_Budget"/>
      <sheetName val="Income_Statement"/>
      <sheetName val="RBD_ENG"/>
      <sheetName val="RBD_SLD_RLD"/>
      <sheetName val="V_Summary"/>
      <sheetName val="[SHOPLIST_xls]70___0_s__i____14"/>
      <sheetName val="[SHOPLIST_xls]_VW__VU________11"/>
      <sheetName val="[SHOPLIST_xls]70___0_s__i____15"/>
      <sheetName val="[SHOPLIST_xls]70_x005f_x0000___0_x0_6"/>
      <sheetName val="[SHOPLIST_xls]70___0_s__i____16"/>
      <sheetName val="[SHOPLIST_xls]_VW__VU________12"/>
      <sheetName val="[SHOPLIST_xls]70___0_s__i____17"/>
      <sheetName val="[SHOPLIST_xls]_VW__VU________13"/>
      <sheetName val="[SHOPLIST_xls]70___0_s__i____18"/>
      <sheetName val="[SHOPLIST_xls]70_x005f_x0000___0_x0_7"/>
      <sheetName val="[SHOPLIST_xls]70___0_s__i____19"/>
      <sheetName val="[SHOPLIST_xls]_VW__VU________14"/>
      <sheetName val="[SHOPLIST_xls]_SHOPLIST_xls_464"/>
      <sheetName val="[SHOPLIST_xls]_SHOPLIST_xls_465"/>
      <sheetName val="[SHOPLIST_xls]_SHOPLIST_xls_466"/>
      <sheetName val="[SHOPLIST_xls]_SHOPLIST_xls_467"/>
      <sheetName val="[SHOPLIST_xls]_SHOPLIST_xls_468"/>
      <sheetName val="[SHOPLIST_xls]_SHOPLIST_xls_469"/>
      <sheetName val="[SHOPLIST_xls]_SHOPLIST_xls_470"/>
      <sheetName val="[SHOPLIST_xls]_SHOPLIST_xls_471"/>
      <sheetName val="[SHOPLIST_xls]_SHOPLIST_xls_472"/>
      <sheetName val="[SHOPLIST_xls]_SHOPLIST_xls_473"/>
      <sheetName val="[SHOPLIST_xls]_SHOPLIST_xls_474"/>
      <sheetName val="[SHOPLIST_xls]_SHOPLIST_xls_475"/>
      <sheetName val="[SHOPLIST_xls]_SHOPLIST_xls_476"/>
      <sheetName val="[SHOPLIST_xls]_SHOPLIST_xls_477"/>
      <sheetName val="[SHOPLIST_xls]_SHOPLIST_xls_478"/>
      <sheetName val="[SHOPLIST_xls]_SHOPLIST_xls_479"/>
      <sheetName val="[SHOPLIST_xls]_SHOPLIST_xls_480"/>
      <sheetName val="[SHOPLIST_xls]_SHOPLIST_xls_481"/>
      <sheetName val="[SHOPLIST_xls]_SHOPLIST_xls_482"/>
      <sheetName val="[SHOPLIST_xls]_SHOPLIST_xls_483"/>
      <sheetName val="[SHOPLIST_xls]_SHOPLIST_xls_484"/>
      <sheetName val="[SHOPLIST_xls]_SHOPLIST_xls_485"/>
      <sheetName val="[SHOPLIST_xls]_SHOPLIST_xls_486"/>
      <sheetName val="[SHOPLIST_xls]_SHOPLIST_xls_487"/>
      <sheetName val="[SHOPLIST_xls]_SHOPLIST_xls_488"/>
      <sheetName val="[SHOPLIST_xls]_SHOPLIST_xls_489"/>
      <sheetName val="[SHOPLIST_xls]_SHOPLIST_xls_490"/>
      <sheetName val="[SHOPLIST_xls]_SHOPLIST_xls_491"/>
      <sheetName val="[SHOPLIST_xls]_SHOPLIST_xls_492"/>
      <sheetName val="[SHOPLIST_xls]_SHOPLIST_xls_493"/>
      <sheetName val="[SHOPLIST_xls]_SHOPLIST_xls_494"/>
      <sheetName val="[SHOPLIST_xls]_SHOPLIST_xls_495"/>
      <sheetName val="[SHOPLIST_xls]_SHOPLIST_xls_496"/>
      <sheetName val="[SHOPLIST_xls]_SHOPLIST_xls_497"/>
      <sheetName val="[SHOPLIST_xls]_SHOPLIST_xls_498"/>
      <sheetName val="[SHOPLIST_xls]_SHOPLIST_xls_499"/>
      <sheetName val="[SHOPLIST_xls]_SHOPLIST_xls_500"/>
      <sheetName val="[SHOPLIST_xls]_SHOPLIST_xls_501"/>
      <sheetName val="[SHOPLIST_xls]_SHOPLIST_xls_502"/>
      <sheetName val="[SHOPLIST_xls]_SHOPLIST_xls_503"/>
      <sheetName val="[SHOPLIST_xls]_SHOPLIST_xls_504"/>
      <sheetName val="[SHOPLIST_xls]_SHOPLIST_xls_505"/>
      <sheetName val="[SHOPLIST_xls]_SHOPLIST_xls_506"/>
      <sheetName val="[SHOPLIST_xls]_SHOPLIST_xls_507"/>
      <sheetName val="[SHOPLIST_xls]_SHOPLIST_xls_508"/>
      <sheetName val="[SHOPLIST_xls]_SHOPLIST_xls_509"/>
      <sheetName val="[SHOPLIST_xls]_SHOPLIST_xls_510"/>
      <sheetName val="[SHOPLIST_xls]_SHOPLIST_xls_511"/>
      <sheetName val="[SHOPLIST_xls]_SHOPLIST_xls_512"/>
      <sheetName val="[SHOPLIST_xls]_SHOPLIST_xls_513"/>
      <sheetName val="[SHOPLIST_xls]_SHOPLIST_xls_514"/>
      <sheetName val="[SHOPLIST_xls]_SHOPLIST_xls_515"/>
      <sheetName val="[SHOPLIST_xls]_SHOPLIST_xls_516"/>
      <sheetName val="[SHOPLIST_xls]_SHOPLIST_xls_517"/>
      <sheetName val="[SHOPLIST_xls]_SHOPLIST_xls_518"/>
      <sheetName val="[SHOPLIST_xls]_SHOPLIST_xls_519"/>
      <sheetName val="[SHOPLIST_xls]_SHOPLIST_xls_520"/>
      <sheetName val="[SHOPLIST_xls]_SHOPLIST_xls_521"/>
      <sheetName val="[SHOPLIST_xls]_SHOPLIST_xls_522"/>
      <sheetName val="[SHOPLIST_xls]_SHOPLIST_xls_523"/>
      <sheetName val="[SHOPLIST_xls]_SHOPLIST_xls_524"/>
      <sheetName val="[SHOPLIST_xls]_SHOPLIST_xls_525"/>
      <sheetName val="[SHOPLIST_xls]_SHOPLIST_xls_526"/>
      <sheetName val="[SHOPLIST_xls]_SHOPLIST_xls_527"/>
      <sheetName val="[SHOPLIST_xls]_SHOPLIST_xls_528"/>
      <sheetName val="[SHOPLIST_xls]_SHOPLIST_xls_529"/>
      <sheetName val="[SHOPLIST_xls]_SHOPLIST_xls_530"/>
      <sheetName val="[SHOPLIST_xls]_SHOPLIST_xls_531"/>
      <sheetName val="[SHOPLIST_xls]_SHOPLIST_xls_532"/>
      <sheetName val="[SHOPLIST_xls]_SHOPLIST_xls_533"/>
      <sheetName val="[SHOPLIST_xls]_SHOPLIST_xls_534"/>
      <sheetName val="[SHOPLIST_xls]_SHOPLIST_xls_535"/>
      <sheetName val="[SHOPLIST_xls]_SHOPLIST_xls_536"/>
      <sheetName val="[SHOPLIST_xls]70_x005f_x005f_x005f_x0000__5"/>
      <sheetName val="[SHOPLIST_xls]_SHOPLIST_xls_537"/>
      <sheetName val="[SHOPLIST_xls]_SHOPLIST_xls_538"/>
      <sheetName val="[SHOPLIST_xls]_SHOPLIST_xls_539"/>
      <sheetName val="[SHOPLIST_xls]_SHOPLIST_xls_540"/>
      <sheetName val="[SHOPLIST_xls]_SHOPLIST_xls_541"/>
      <sheetName val="[SHOPLIST_xls]_SHOPLIST_xls_542"/>
      <sheetName val="[SHOPLIST_xls]_SHOPLIST_xls_543"/>
      <sheetName val="[SHOPLIST_xls]_SHOPLIST_xls_544"/>
      <sheetName val="[SHOPLIST_xls]_SHOPLIST_xls_545"/>
      <sheetName val="[SHOPLIST_xls]_SHOPLIST_xls_546"/>
      <sheetName val="[SHOPLIST_xls]_SHOPLIST_xls_547"/>
      <sheetName val="[SHOPLIST_xls]_SHOPLIST_xls_548"/>
      <sheetName val="[SHOPLIST_xls]_SHOPLIST_xls_549"/>
      <sheetName val="[SHOPLIST_xls]_SHOPLIST_xls_550"/>
      <sheetName val="[SHOPLIST_xls]_SHOPLIST_xls_551"/>
      <sheetName val="[SHOPLIST_xls]_SHOPLIST_xls_552"/>
      <sheetName val="[SHOPLIST_xls]_SHOPLIST_xls_553"/>
      <sheetName val="[SHOPLIST_xls]_SHOPLIST_xls_554"/>
      <sheetName val="[SHOPLIST_xls]_SHOPLIST_xls_555"/>
      <sheetName val="[SHOPLIST_xls]_SHOPLIST_xls_556"/>
      <sheetName val="[SHOPLIST_xls]_SHOPLIST_xls_557"/>
      <sheetName val="[SHOPLIST_xls]_SHOPLIST_xls_558"/>
      <sheetName val="[SHOPLIST_xls]_SHOPLIST_xls_559"/>
      <sheetName val="[SHOPLIST_xls]_SHOPLIST_xls_560"/>
      <sheetName val="[SHOPLIST_xls]_SHOPLIST_xls_561"/>
      <sheetName val="[SHOPLIST_xls]_SHOPLIST_xls_562"/>
      <sheetName val="[SHOPLIST_xls]_SHOPLIST_xls_563"/>
      <sheetName val="[SHOPLIST_xls]_SHOPLIST_xls_564"/>
      <sheetName val="[SHOPLIST_xls]_SHOPLIST_xls_565"/>
      <sheetName val="[SHOPLIST_xls]_SHOPLIST_xls_566"/>
      <sheetName val="[SHOPLIST_xls]_SHOPLIST_xls_567"/>
      <sheetName val="[SHOPLIST_xls]_SHOPLIST_xls_568"/>
      <sheetName val="[SHOPLIST_xls]_SHOPLIST_xls_569"/>
      <sheetName val="[SHOPLIST_xls]_SHOPLIST_xls_570"/>
      <sheetName val="[SHOPLIST_xls]_SHOPLIST_xls_571"/>
      <sheetName val="[SHOPLIST_xls]_SHOPLIST_xls_572"/>
      <sheetName val="[SHOPLIST_xls]_SHOPLIST_xls_573"/>
      <sheetName val="[SHOPLIST_xls]_SHOPLIST_xls_574"/>
      <sheetName val="[SHOPLIST_xls]_SHOPLIST_xls_575"/>
      <sheetName val="[SHOPLIST_xls]_SHOPLIST_xls_576"/>
      <sheetName val="[SHOPLIST_xls]_SHOPLIST_xls_577"/>
      <sheetName val="[SHOPLIST_xls]_SHOPLIST_xls_578"/>
      <sheetName val="[SHOPLIST_xls]_SHOPLIST_xls_579"/>
      <sheetName val="[SHOPLIST_xls]_SHOPLIST_xls_580"/>
      <sheetName val="[SHOPLIST_xls]_SHOPLIST_xls_581"/>
      <sheetName val="[SHOPLIST_xls]_SHOPLIST_xls_582"/>
      <sheetName val="[SHOPLIST_xls]70___0_s__i____20"/>
      <sheetName val="[SHOPLIST_xls]_VW__VU________15"/>
      <sheetName val="[SHOPLIST_xls]70___0_s__i____21"/>
      <sheetName val="[SHOPLIST_xls]70_x005f_x0000___0_x0_8"/>
      <sheetName val="[SHOPLIST_xls]70___0_s__i____22"/>
      <sheetName val="[SHOPLIST_xls]_SHOPLIST_xls_583"/>
      <sheetName val="[SHOPLIST_xls]_VW__VU________16"/>
      <sheetName val="[SHOPLIST_xls]_SHOPLIST_xls_584"/>
      <sheetName val="[SHOPLIST_xls]_SHOPLIST_xls_585"/>
      <sheetName val="[SHOPLIST_xls]_SHOPLIST_xls_586"/>
      <sheetName val="[SHOPLIST_xls]_SHOPLIST_xls_587"/>
      <sheetName val="[SHOPLIST_xls]_SHOPLIST_xls_588"/>
      <sheetName val="[SHOPLIST_xls]_SHOPLIST_xls_589"/>
      <sheetName val="[SHOPLIST_xls]_SHOPLIST_xls_590"/>
      <sheetName val="[SHOPLIST_xls]_SHOPLIST_xls_591"/>
      <sheetName val="[SHOPLIST_xls]_SHOPLIST_xls_592"/>
      <sheetName val="[SHOPLIST_xls]_SHOPLIST_xls_593"/>
      <sheetName val="[SHOPLIST_xls]_SHOPLIST_xls_594"/>
      <sheetName val="[SHOPLIST_xls]_SHOPLIST_xls_595"/>
      <sheetName val="[SHOPLIST_xls]_SHOPLIST_xls_596"/>
      <sheetName val="[SHOPLIST_xls]_SHOPLIST_xls_597"/>
      <sheetName val="[SHOPLIST_xls]_SHOPLIST_xls_598"/>
      <sheetName val="[SHOPLIST_xls]_SHOPLIST_xls_599"/>
      <sheetName val="[SHOPLIST_xls]_SHOPLIST_xls_600"/>
      <sheetName val="[SHOPLIST_xls]_SHOPLIST_xls_601"/>
      <sheetName val="[SHOPLIST_xls]_SHOPLIST_xls_602"/>
      <sheetName val="[SHOPLIST_xls]_SHOPLIST_xls_603"/>
      <sheetName val="[SHOPLIST_xls]_SHOPLIST_xls_604"/>
      <sheetName val="[SHOPLIST_xls]_SHOPLIST_xls_605"/>
      <sheetName val="[SHOPLIST_xls]_SHOPLIST_xls_606"/>
      <sheetName val="[SHOPLIST_xls]_SHOPLIST_xls_607"/>
      <sheetName val="[SHOPLIST_xls]_SHOPLIST_xls_608"/>
      <sheetName val="[SHOPLIST_xls]_SHOPLIST_xls_609"/>
      <sheetName val="[SHOPLIST_xls]_SHOPLIST_xls_610"/>
      <sheetName val="[SHOPLIST_xls]_SHOPLIST_xls_611"/>
      <sheetName val="[SHOPLIST_xls]_SHOPLIST_xls_612"/>
      <sheetName val="[SHOPLIST_xls]_SHOPLIST_xls_613"/>
      <sheetName val="[SHOPLIST_xls]_SHOPLIST_xls_614"/>
      <sheetName val="[SHOPLIST_xls]_SHOPLIST_xls_615"/>
      <sheetName val="[SHOPLIST_xls]_SHOPLIST_xls_616"/>
      <sheetName val="[SHOPLIST_xls]_SHOPLIST_xls_617"/>
      <sheetName val="[SHOPLIST_xls]_SHOPLIST_xls_618"/>
      <sheetName val="[SHOPLIST_xls]_SHOPLIST_xls_619"/>
      <sheetName val="[SHOPLIST_xls]_SHOPLIST_xls_620"/>
      <sheetName val="[SHOPLIST_xls]_SHOPLIST_xls_621"/>
      <sheetName val="[SHOPLIST_xls]_SHOPLIST_xls_622"/>
      <sheetName val="[SHOPLIST_xls]_SHOPLIST_xls_623"/>
      <sheetName val="[SHOPLIST_xls]_SHOPLIST_xls_624"/>
      <sheetName val="[SHOPLIST_xls]_SHOPLIST_xls_625"/>
      <sheetName val="[SHOPLIST_xls]_SHOPLIST_xls_626"/>
      <sheetName val="[SHOPLIST_xls]_SHOPLIST_xls_627"/>
      <sheetName val="[SHOPLIST_xls]_SHOPLIST_xls_628"/>
      <sheetName val="[SHOPLIST_xls]_SHOPLIST_xls_629"/>
      <sheetName val="[SHOPLIST_xls]_SHOPLIST_xls_630"/>
      <sheetName val="[SHOPLIST_xls]_SHOPLIST_xls_631"/>
      <sheetName val="[SHOPLIST_xls]_SHOPLIST_xls_632"/>
      <sheetName val="[SHOPLIST_xls]_SHOPLIST_xls_633"/>
      <sheetName val="[SHOPLIST_xls]_SHOPLIST_xls_634"/>
      <sheetName val="[SHOPLIST_xls]_SHOPLIST_xls_635"/>
      <sheetName val="[SHOPLIST_xls]_SHOPLIST_xls_636"/>
      <sheetName val="[SHOPLIST_xls]_SHOPLIST_xls_637"/>
      <sheetName val="[SHOPLIST_xls]_SHOPLIST_xls_638"/>
      <sheetName val="[SHOPLIST_xls]_SHOPLIST_xls_639"/>
      <sheetName val="[SHOPLIST_xls]_SHOPLIST_xls_640"/>
      <sheetName val="[SHOPLIST_xls]_SHOPLIST_xls_641"/>
      <sheetName val="[SHOPLIST_xls]_SHOPLIST_xls_642"/>
      <sheetName val="[SHOPLIST_xls]_SHOPLIST_xls_643"/>
      <sheetName val="[SHOPLIST_xls]_SHOPLIST_xls_644"/>
      <sheetName val="[SHOPLIST_xls]_SHOPLIST_xls_645"/>
      <sheetName val="[SHOPLIST_xls]_SHOPLIST_xls_646"/>
      <sheetName val="[SHOPLIST_xls]_SHOPLIST_xls_647"/>
      <sheetName val="[SHOPLIST_xls]_SHOPLIST_xls_648"/>
      <sheetName val="[SHOPLIST_xls]_SHOPLIST_xls_649"/>
      <sheetName val="[SHOPLIST_xls]_SHOPLIST_xls_650"/>
      <sheetName val="[SHOPLIST_xls]_SHOPLIST_xls_651"/>
      <sheetName val="[SHOPLIST_xls]_SHOPLIST_xls_652"/>
      <sheetName val="[SHOPLIST_xls]_SHOPLIST_xls_653"/>
      <sheetName val="[SHOPLIST_xls]_SHOPLIST_xls_654"/>
      <sheetName val="[SHOPLIST_xls]_SHOPLIST_xls_655"/>
      <sheetName val="[SHOPLIST_xls]_SHOPLIST_xls_656"/>
      <sheetName val="[SHOPLIST_xls]_SHOPLIST_xls_657"/>
      <sheetName val="[SHOPLIST_xls]_SHOPLIST_xls_658"/>
      <sheetName val="[SHOPLIST_xls]_SHOPLIST_xls_659"/>
      <sheetName val="[SHOPLIST_xls]_SHOPLIST_xls_660"/>
      <sheetName val="[SHOPLIST_xls]_SHOPLIST_xls_661"/>
      <sheetName val="[SHOPLIST_xls]_SHOPLIST_xls_662"/>
      <sheetName val="[SHOPLIST_xls]_SHOPLIST_xls_663"/>
      <sheetName val="[SHOPLIST_xls]_SHOPLIST_xls_664"/>
      <sheetName val="[SHOPLIST_xls]_SHOPLIST_xls_665"/>
      <sheetName val="[SHOPLIST_xls]_SHOPLIST_xls_666"/>
      <sheetName val="[SHOPLIST_xls]_SHOPLIST_xls_667"/>
      <sheetName val="[SHOPLIST_xls]_SHOPLIST_xls_668"/>
      <sheetName val="[SHOPLIST_xls]_SHOPLIST_xls_669"/>
      <sheetName val="[SHOPLIST_xls]_SHOPLIST_xls_670"/>
      <sheetName val="[SHOPLIST_xls]_SHOPLIST_xls_671"/>
      <sheetName val="[SHOPLIST_xls]_SHOPLIST_xls_672"/>
      <sheetName val="[SHOPLIST_xls]_SHOPLIST_xls_673"/>
      <sheetName val="[SHOPLIST_xls]_SHOPLIST_xls_674"/>
      <sheetName val="[SHOPLIST_xls]_SHOPLIST_xls_675"/>
      <sheetName val="[SHOPLIST_xls]_SHOPLIST_xls_676"/>
      <sheetName val="[SHOPLIST_xls]_SHOPLIST_xls_677"/>
      <sheetName val="[SHOPLIST_xls]_SHOPLIST_xls_678"/>
      <sheetName val="[SHOPLIST_xls]_SHOPLIST_xls_679"/>
      <sheetName val="[SHOPLIST_xls]_SHOPLIST_xls_680"/>
      <sheetName val="[SHOPLIST_xls]_SHOPLIST_xls_681"/>
      <sheetName val="[SHOPLIST_xls]_SHOPLIST_xls_682"/>
      <sheetName val="[SHOPLIST_xls]_SHOPLIST_xls_683"/>
      <sheetName val="[SHOPLIST_xls]_SHOPLIST_xls_684"/>
      <sheetName val="[SHOPLIST_xls]_SHOPLIST_xls_685"/>
      <sheetName val="[SHOPLIST_xls]_SHOPLIST_xls_686"/>
      <sheetName val="[SHOPLIST_xls]_SHOPLIST_xls_687"/>
      <sheetName val="[SHOPLIST_xls]_SHOPLIST_xls_688"/>
      <sheetName val="[SHOPLIST_xls]_SHOPLIST_xls_689"/>
      <sheetName val="[SHOPLIST_xls]_SHOPLIST_xls_690"/>
      <sheetName val="[SHOPLIST_xls]_SHOPLIST_xls_691"/>
      <sheetName val="[SHOPLIST_xls]_SHOPLIST_xls_692"/>
      <sheetName val="[SHOPLIST_xls]_SHOPLIST_xls_693"/>
      <sheetName val="[SHOPLIST_xls]_SHOPLIST_xls_694"/>
      <sheetName val="[SHOPLIST_xls]70_x005f_x005f_x005f_x0000__6"/>
      <sheetName val="[SHOPLIST_xls]_SHOPLIST_xls_695"/>
      <sheetName val="[SHOPLIST_xls]_SHOPLIST_xls_696"/>
      <sheetName val="[SHOPLIST_xls]_SHOPLIST_xls_697"/>
      <sheetName val="[SHOPLIST_xls]_SHOPLIST_xls_698"/>
      <sheetName val="[SHOPLIST_xls]_SHOPLIST_xls_699"/>
      <sheetName val="[SHOPLIST_xls]_SHOPLIST_xls_700"/>
      <sheetName val="[SHOPLIST_xls]_SHOPLIST_xls_701"/>
      <sheetName val="[SHOPLIST_xls]_SHOPLIST_xls_702"/>
      <sheetName val="[SHOPLIST_xls]_SHOPLIST_xls_703"/>
      <sheetName val="[SHOPLIST_xls]_SHOPLIST_xls_704"/>
      <sheetName val="[SHOPLIST_xls]_SHOPLIST_xls_705"/>
      <sheetName val="[SHOPLIST_xls]_SHOPLIST_xls_706"/>
      <sheetName val="[SHOPLIST_xls]_SHOPLIST_xls_707"/>
      <sheetName val="[SHOPLIST_xls]_SHOPLIST_xls_708"/>
      <sheetName val="[SHOPLIST_xls]_SHOPLIST_xls_709"/>
      <sheetName val="[SHOPLIST_xls]_SHOPLIST_xls_710"/>
      <sheetName val="[SHOPLIST_xls]_SHOPLIST_xls_711"/>
      <sheetName val="[SHOPLIST_xls]_SHOPLIST_xls_712"/>
      <sheetName val="[SHOPLIST_xls]_SHOPLIST_xls_713"/>
      <sheetName val="[SHOPLIST_xls]_SHOPLIST_xls_714"/>
      <sheetName val="[SHOPLIST_xls]_SHOPLIST_xls_715"/>
      <sheetName val="[SHOPLIST_xls]_SHOPLIST_xls_716"/>
      <sheetName val="[SHOPLIST_xls]_SHOPLIST_xls_717"/>
      <sheetName val="[SHOPLIST_xls]_SHOPLIST_xls_718"/>
      <sheetName val="[SHOPLIST_xls]_SHOPLIST_xls_719"/>
      <sheetName val="[SHOPLIST_xls]_SHOPLIST_xls_720"/>
      <sheetName val="[SHOPLIST_xls]_SHOPLIST_xls_721"/>
      <sheetName val="[SHOPLIST_xls]_SHOPLIST_xls_722"/>
      <sheetName val="[SHOPLIST_xls]_SHOPLIST_xls_723"/>
      <sheetName val="[SHOPLIST_xls]_SHOPLIST_xls_724"/>
      <sheetName val="[SHOPLIST_xls]_SHOPLIST_xls_725"/>
      <sheetName val="[SHOPLIST_xls]_SHOPLIST_xls_726"/>
      <sheetName val="[SHOPLIST_xls]70___0_s__i____23"/>
      <sheetName val="[SHOPLIST_xls]_VW__VU________17"/>
      <sheetName val="[SHOPLIST_xls]70___0_s__i____24"/>
      <sheetName val="[SHOPLIST_xls]70_x005f_x0000___0_x0_9"/>
      <sheetName val="[SHOPLIST_xls]70___0_s__i____25"/>
      <sheetName val="[SHOPLIST_xls]_SHOPLIST_xls_727"/>
      <sheetName val="[SHOPLIST_xls]_VW__VU________18"/>
      <sheetName val="[SHOPLIST_xls]_SHOPLIST_xls_728"/>
      <sheetName val="[SHOPLIST_xls]_SHOPLIST_xls_729"/>
      <sheetName val="[SHOPLIST_xls]_SHOPLIST_xls_730"/>
      <sheetName val="[SHOPLIST_xls]_SHOPLIST_xls_731"/>
      <sheetName val="[SHOPLIST_xls]_SHOPLIST_xls_732"/>
      <sheetName val="[SHOPLIST_xls]_SHOPLIST_xls_733"/>
      <sheetName val="[SHOPLIST_xls]_SHOPLIST_xls_734"/>
      <sheetName val="[SHOPLIST_xls]_SHOPLIST_xls_735"/>
      <sheetName val="[SHOPLIST_xls]_SHOPLIST_xls_736"/>
      <sheetName val="[SHOPLIST_xls]_SHOPLIST_xls_737"/>
      <sheetName val="[SHOPLIST_xls]_SHOPLIST_xls_738"/>
      <sheetName val="[SHOPLIST_xls]_SHOPLIST_xls_739"/>
      <sheetName val="[SHOPLIST_xls]_SHOPLIST_xls_740"/>
      <sheetName val="[SHOPLIST_xls]_SHOPLIST_xls_741"/>
      <sheetName val="[SHOPLIST_xls]_SHOPLIST_xls_742"/>
      <sheetName val="[SHOPLIST_xls]_SHOPLIST_xls_743"/>
      <sheetName val="[SHOPLIST_xls]_SHOPLIST_xls_744"/>
      <sheetName val="[SHOPLIST_xls]_SHOPLIST_xls_745"/>
      <sheetName val="[SHOPLIST_xls]_SHOPLIST_xls_746"/>
      <sheetName val="[SHOPLIST_xls]_SHOPLIST_xls_747"/>
      <sheetName val="[SHOPLIST_xls]_SHOPLIST_xls_748"/>
      <sheetName val="[SHOPLIST_xls]_SHOPLIST_xls_749"/>
      <sheetName val="[SHOPLIST_xls]_SHOPLIST_xls_750"/>
      <sheetName val="[SHOPLIST_xls]_SHOPLIST_xls_751"/>
      <sheetName val="[SHOPLIST_xls]_SHOPLIST_xls_752"/>
      <sheetName val="[SHOPLIST_xls]_SHOPLIST_xls_753"/>
      <sheetName val="[SHOPLIST_xls]_SHOPLIST_xls_754"/>
      <sheetName val="[SHOPLIST_xls]_SHOPLIST_xls_755"/>
      <sheetName val="[SHOPLIST_xls]_SHOPLIST_xls_756"/>
      <sheetName val="[SHOPLIST_xls]_SHOPLIST_xls_757"/>
      <sheetName val="[SHOPLIST_xls]_SHOPLIST_xls_758"/>
      <sheetName val="[SHOPLIST_xls]_SHOPLIST_xls_759"/>
      <sheetName val="[SHOPLIST_xls]_SHOPLIST_xls_760"/>
      <sheetName val="[SHOPLIST_xls]_SHOPLIST_xls_761"/>
      <sheetName val="[SHOPLIST_xls]_SHOPLIST_xls_762"/>
      <sheetName val="[SHOPLIST_xls]_SHOPLIST_xls_763"/>
      <sheetName val="[SHOPLIST_xls]_SHOPLIST_xls_764"/>
      <sheetName val="[SHOPLIST_xls]_SHOPLIST_xls_765"/>
      <sheetName val="[SHOPLIST_xls]_SHOPLIST_xls_766"/>
      <sheetName val="[SHOPLIST_xls]_SHOPLIST_xls_767"/>
      <sheetName val="[SHOPLIST_xls]_SHOPLIST_xls_768"/>
      <sheetName val="[SHOPLIST_xls]_SHOPLIST_xls_769"/>
      <sheetName val="[SHOPLIST_xls]_SHOPLIST_xls_770"/>
      <sheetName val="[SHOPLIST_xls]_SHOPLIST_xls_771"/>
      <sheetName val="[SHOPLIST_xls]_SHOPLIST_xls_772"/>
      <sheetName val="[SHOPLIST_xls]_SHOPLIST_xls_773"/>
      <sheetName val="[SHOPLIST_xls]_SHOPLIST_xls_774"/>
      <sheetName val="[SHOPLIST_xls]_SHOPLIST_xls_775"/>
      <sheetName val="[SHOPLIST_xls]_SHOPLIST_xls_776"/>
      <sheetName val="[SHOPLIST_xls]_SHOPLIST_xls_777"/>
      <sheetName val="[SHOPLIST_xls]_SHOPLIST_xls_778"/>
      <sheetName val="[SHOPLIST_xls]_SHOPLIST_xls_779"/>
      <sheetName val="[SHOPLIST_xls]_SHOPLIST_xls_780"/>
      <sheetName val="[SHOPLIST_xls]_SHOPLIST_xls_781"/>
      <sheetName val="[SHOPLIST_xls]_SHOPLIST_xls_782"/>
      <sheetName val="[SHOPLIST_xls]_SHOPLIST_xls_783"/>
      <sheetName val="[SHOPLIST_xls]_SHOPLIST_xls_784"/>
      <sheetName val="[SHOPLIST_xls]_SHOPLIST_xls_785"/>
      <sheetName val="[SHOPLIST_xls]_SHOPLIST_xls_786"/>
      <sheetName val="[SHOPLIST_xls]_SHOPLIST_xls_787"/>
      <sheetName val="[SHOPLIST_xls]_SHOPLIST_xls_788"/>
      <sheetName val="[SHOPLIST_xls]_SHOPLIST_xls_789"/>
      <sheetName val="[SHOPLIST_xls]_SHOPLIST_xls_790"/>
      <sheetName val="[SHOPLIST_xls]_SHOPLIST_xls_791"/>
      <sheetName val="[SHOPLIST_xls]_SHOPLIST_xls_792"/>
      <sheetName val="[SHOPLIST_xls]_SHOPLIST_xls_793"/>
      <sheetName val="[SHOPLIST_xls]_SHOPLIST_xls_794"/>
      <sheetName val="[SHOPLIST_xls]_SHOPLIST_xls_795"/>
      <sheetName val="[SHOPLIST_xls]_SHOPLIST_xls_796"/>
      <sheetName val="[SHOPLIST_xls]_SHOPLIST_xls_797"/>
      <sheetName val="[SHOPLIST_xls]_SHOPLIST_xls_798"/>
      <sheetName val="[SHOPLIST_xls]_SHOPLIST_xls_799"/>
      <sheetName val="[SHOPLIST_xls]_SHOPLIST_xls_800"/>
      <sheetName val="[SHOPLIST_xls]_SHOPLIST_xls_801"/>
      <sheetName val="[SHOPLIST_xls]_SHOPLIST_xls_802"/>
      <sheetName val="[SHOPLIST_xls]_SHOPLIST_xls_803"/>
      <sheetName val="[SHOPLIST_xls]_SHOPLIST_xls_804"/>
      <sheetName val="[SHOPLIST_xls]_SHOPLIST_xls_805"/>
      <sheetName val="[SHOPLIST_xls]_SHOPLIST_xls_806"/>
      <sheetName val="[SHOPLIST_xls]_SHOPLIST_xls_807"/>
      <sheetName val="[SHOPLIST_xls]_SHOPLIST_xls_808"/>
      <sheetName val="[SHOPLIST_xls]_SHOPLIST_xls_809"/>
      <sheetName val="[SHOPLIST_xls]_SHOPLIST_xls_810"/>
      <sheetName val="[SHOPLIST_xls]_SHOPLIST_xls_811"/>
      <sheetName val="[SHOPLIST_xls]_SHOPLIST_xls_812"/>
      <sheetName val="[SHOPLIST_xls]_SHOPLIST_xls_813"/>
      <sheetName val="[SHOPLIST_xls]_SHOPLIST_xls_814"/>
      <sheetName val="[SHOPLIST_xls]_SHOPLIST_xls_815"/>
      <sheetName val="[SHOPLIST_xls]_SHOPLIST_xls_816"/>
      <sheetName val="[SHOPLIST_xls]_SHOPLIST_xls_817"/>
      <sheetName val="[SHOPLIST_xls]_SHOPLIST_xls_818"/>
      <sheetName val="[SHOPLIST_xls]_SHOPLIST_xls_819"/>
      <sheetName val="[SHOPLIST_xls]_SHOPLIST_xls_820"/>
      <sheetName val="[SHOPLIST_xls]_SHOPLIST_xls_821"/>
      <sheetName val="[SHOPLIST_xls]_SHOPLIST_xls_822"/>
      <sheetName val="[SHOPLIST_xls]_SHOPLIST_xls_823"/>
      <sheetName val="[SHOPLIST_xls]_SHOPLIST_xls_824"/>
      <sheetName val="[SHOPLIST_xls]_SHOPLIST_xls_825"/>
      <sheetName val="[SHOPLIST_xls]_SHOPLIST_xls_826"/>
      <sheetName val="[SHOPLIST_xls]_SHOPLIST_xls_827"/>
      <sheetName val="[SHOPLIST_xls]_SHOPLIST_xls_828"/>
      <sheetName val="[SHOPLIST_xls]_SHOPLIST_xls_829"/>
      <sheetName val="[SHOPLIST_xls]_SHOPLIST_xls_830"/>
      <sheetName val="[SHOPLIST_xls]_SHOPLIST_xls_831"/>
      <sheetName val="[SHOPLIST_xls]_SHOPLIST_xls_832"/>
      <sheetName val="[SHOPLIST_xls]_SHOPLIST_xls_833"/>
      <sheetName val="[SHOPLIST_xls]_SHOPLIST_xls_834"/>
      <sheetName val="[SHOPLIST_xls]_SHOPLIST_xls_835"/>
      <sheetName val="[SHOPLIST_xls]_SHOPLIST_xls_836"/>
      <sheetName val="[SHOPLIST_xls]_SHOPLIST_xls_837"/>
      <sheetName val="[SHOPLIST_xls]_SHOPLIST_xls_838"/>
      <sheetName val="[SHOPLIST_xls]70_x005f_x005f_x005f_x0000__7"/>
      <sheetName val="Bill_No__3"/>
      <sheetName val="Materials_Cost"/>
      <sheetName val="HO_Costs"/>
      <sheetName val="Rectangular_Duct"/>
      <sheetName val="[SHOPLIST_xls]70,/0s«iÆøí¬i41"/>
      <sheetName val="[SHOPLIST_xls]70,/0s«iÆøí¬i51"/>
      <sheetName val="Product_Sheet40"/>
      <sheetName val="_SHOPLIST_xls_70_x005f_x0000_,_0_x000"/>
      <sheetName val="Unit_cost-_Drain-Protection-1_"/>
      <sheetName val="Unit_cost-_Drain-Protection-2"/>
      <sheetName val="[SHOPLIST_xls]_SHOPLIST_xls_839"/>
      <sheetName val="[SHOPLIST_xls]_SHOPLIST_xls_840"/>
      <sheetName val="[SHOPLIST_xls]_SHOPLIST_xls_841"/>
      <sheetName val="[SHOPLIST_xls]_SHOPLIST_xls_842"/>
      <sheetName val="[SHOPLIST_xls]_SHOPLIST_xls_843"/>
      <sheetName val="[SHOPLIST_xls]_SHOPLIST_xls_844"/>
      <sheetName val="[SHOPLIST_xls]_SHOPLIST_xls_845"/>
      <sheetName val="[SHOPLIST_xls]_SHOPLIST_xls_846"/>
      <sheetName val="[SHOPLIST_xls]_SHOPLIST_xls_847"/>
      <sheetName val="[SHOPLIST_xls]_SHOPLIST_xls_848"/>
      <sheetName val="[SHOPLIST_xls]_SHOPLIST_xls_849"/>
      <sheetName val="[SHOPLIST_xls]_SHOPLIST_xls_850"/>
      <sheetName val="[SHOPLIST_xls]_SHOPLIST_xls_851"/>
      <sheetName val="[SHOPLIST_xls]_SHOPLIST_xls_852"/>
      <sheetName val="[SHOPLIST_xls]_SHOPLIST_xls_853"/>
      <sheetName val="[SHOPLIST_xls]_SHOPLIST_xls_854"/>
      <sheetName val="[SHOPLIST_xls]_SHOPLIST_xls_855"/>
      <sheetName val="[SHOPLIST_xls]_SHOPLIST_xls_856"/>
      <sheetName val="[SHOPLIST_xls]_SHOPLIST_xls_857"/>
      <sheetName val="[SHOPLIST_xls]_SHOPLIST_xls_858"/>
      <sheetName val="[SHOPLIST_xls]_SHOPLIST_xls_859"/>
      <sheetName val="[SHOPLIST_xls]_SHOPLIST_xls_860"/>
      <sheetName val="[SHOPLIST_xls]_SHOPLIST_xls_861"/>
      <sheetName val="[SHOPLIST_xls]_SHOPLIST_xls_862"/>
      <sheetName val="[SHOPLIST_xls]_SHOPLIST_xls_863"/>
      <sheetName val="[SHOPLIST_xls]_SHOPLIST_xls_864"/>
      <sheetName val="[SHOPLIST_xls]_SHOPLIST_xls_865"/>
      <sheetName val="[SHOPLIST_xls]_SHOPLIST_xls_866"/>
      <sheetName val="[SHOPLIST_xls]_SHOPLIST_xls_867"/>
      <sheetName val="[SHOPLIST_xls]_SHOPLIST_xls_868"/>
      <sheetName val="[SHOPLIST_xls]_SHOPLIST_xls_869"/>
      <sheetName val="[SHOPLIST_xls]_SHOPLIST_xls_870"/>
      <sheetName val="[SHOPLIST_xls]_SHOPLIST_xls_871"/>
      <sheetName val="[SHOPLIST_xls]_SHOPLIST_xls_872"/>
      <sheetName val="[SHOPLIST_xls]_SHOPLIST_xls_873"/>
      <sheetName val="[SHOPLIST_xls]_SHOPLIST_xls_874"/>
      <sheetName val="[SHOPLIST_xls]_SHOPLIST_xls_875"/>
      <sheetName val="[SHOPLIST_xls]_SHOPLIST_xls_876"/>
      <sheetName val="[SHOPLIST_xls]_SHOPLIST_xls_877"/>
      <sheetName val="[SHOPLIST_xls]_SHOPLIST_xls_878"/>
      <sheetName val="[SHOPLIST_xls]_SHOPLIST_xls_879"/>
      <sheetName val="[SHOPLIST_xls]_SHOPLIST_xls_880"/>
      <sheetName val="[SHOPLIST_xls]_SHOPLIST_xls_881"/>
      <sheetName val="[SHOPLIST_xls]_SHOPLIST_xls_882"/>
      <sheetName val="[SHOPLIST_xls]_SHOPLIST_xls_883"/>
      <sheetName val="[SHOPLIST_xls]_SHOPLIST_xls_884"/>
      <sheetName val="[SHOPLIST_xls]_SHOPLIST_xls_885"/>
      <sheetName val="[SHOPLIST_xls]_SHOPLIST_xls_886"/>
      <sheetName val="[SHOPLIST_xls]_SHOPLIST_xls_887"/>
      <sheetName val="[SHOPLIST_xls]_SHOPLIST_xls_888"/>
      <sheetName val="[SHOPLIST_xls]_SHOPLIST_xls_889"/>
      <sheetName val="[SHOPLIST_xls]_SHOPLIST_xls_890"/>
      <sheetName val="[SHOPLIST_xls]_SHOPLIST_xls_891"/>
      <sheetName val="[SHOPLIST_xls]_SHOPLIST_xls_892"/>
      <sheetName val="[SHOPLIST_xls]_SHOPLIST_xls_893"/>
      <sheetName val="[SHOPLIST_xls]_SHOPLIST_xls_894"/>
      <sheetName val="[SHOPLIST_xls]_SHOPLIST_xls_895"/>
      <sheetName val="[SHOPLIST_xls]_SHOPLIST_xls_896"/>
      <sheetName val="[SHOPLIST_xls]_SHOPLIST_xls_897"/>
      <sheetName val="[SHOPLIST_xls]_SHOPLIST_xls_898"/>
      <sheetName val="[SHOPLIST_xls]_SHOPLIST_xls_899"/>
      <sheetName val="[SHOPLIST_xls]_SHOPLIST_xls_900"/>
      <sheetName val="[SHOPLIST_xls]_SHOPLIST_xls_901"/>
      <sheetName val="[SHOPLIST_xls]_SHOPLIST_xls_902"/>
      <sheetName val="Non-Positioin_Summary"/>
      <sheetName val="F-6_COVER"/>
      <sheetName val="10_Breakdown_"/>
      <sheetName val="Exc_Adj"/>
      <sheetName val="Bill_01"/>
      <sheetName val="Bill_02"/>
      <sheetName val="Bill_03"/>
      <sheetName val="Bill_04"/>
      <sheetName val="Bill_05"/>
      <sheetName val="Bill_06"/>
      <sheetName val="Bill_07"/>
      <sheetName val="Bill_08"/>
      <sheetName val="Bill_09"/>
      <sheetName val="Bill_1018"/>
      <sheetName val="NBT_Calculation"/>
      <sheetName val="Main_VO_Summary"/>
      <sheetName val="VO_Sum_Non(New)"/>
      <sheetName val="VO-07_"/>
      <sheetName val="VO-08_"/>
      <sheetName val="Mnhr_Book_Updated_11_10_2018"/>
      <sheetName val="辽电初设_XLS_定额"/>
      <sheetName val="EST"/>
      <sheetName val="REQ_REMARKS"/>
      <sheetName val="Fdata"/>
      <sheetName val="Tender Stage"/>
      <sheetName val="Delay Clasifications"/>
      <sheetName val="Matl"/>
      <sheetName val="[SHOPLIST_xls]70,/0s«_iÆø_í¬3"/>
      <sheetName val="[SHOPLIST_xls]70,/0s«iÆøí¬i33"/>
      <sheetName val="foot-slab_rein"/>
      <sheetName val="ConferenceCentre______________2"/>
      <sheetName val="Fee Rate Summary"/>
      <sheetName val="NPV"/>
      <sheetName val="P Staff fac"/>
      <sheetName val="foot-slab_reinø"/>
      <sheetName val="Internal"/>
      <sheetName val="Summary year Plan"/>
      <sheetName val="RateAnalysis"/>
      <sheetName val="maingirder"/>
      <sheetName val="basic-data"/>
      <sheetName val="Enquire"/>
      <sheetName val="ROY"/>
      <sheetName val="12"/>
      <sheetName val="BS "/>
      <sheetName val="Accounts"/>
      <sheetName val="Mp-team 1"/>
      <sheetName val="1 Summary"/>
      <sheetName val="co-no.2"/>
      <sheetName val="Lstsub"/>
      <sheetName val="Arch"/>
      <sheetName val="DB"/>
      <sheetName val="DIRLBR"/>
      <sheetName val="2.0 Cover Sum"/>
      <sheetName val="total"/>
      <sheetName val="[SHOPLIST_xls]70,/0s«iÆøí¬i24"/>
      <sheetName val="[SHOPLIST_xls]70,/0s«iÆøí¬i111"/>
      <sheetName val="[SHOPLIST_xls]70,/0s«_iÆø_í¬4"/>
      <sheetName val="[SHOPLIST_xls]70,/0s«iÆøí¬i25"/>
      <sheetName val="[SHOPLIST_xls]70,/0s«iÆøí¬i34"/>
      <sheetName val="_boaboard_(1)2"/>
      <sheetName val="PA Milestones"/>
      <sheetName val="Ramp data"/>
      <sheetName val="Lower Ground"/>
      <sheetName val="Income"/>
      <sheetName val="Letting"/>
      <sheetName val="UBR"/>
      <sheetName val="PPlay_Data"/>
      <sheetName val="Cap Cost"/>
      <sheetName val="Control"/>
      <sheetName val="RLV Calc"/>
      <sheetName val="Costs (dev)"/>
      <sheetName val="Bluewater NPV - sell January"/>
      <sheetName val="Calcs"/>
      <sheetName val="Upper Ground"/>
      <sheetName val="D&amp;C Calcs"/>
      <sheetName val="CA Upside_Downside Old"/>
      <sheetName val="BOQ Revenue &amp; Cost"/>
      <sheetName val="Invoice Certification"/>
      <sheetName val="Direct Labour"/>
      <sheetName val="Cap. Exp. (Depreciation)"/>
      <sheetName val="Mobaliziation &amp; Consultancy"/>
      <sheetName val="Staff Cost"/>
      <sheetName val="Running Cost"/>
      <sheetName val="Finance, BG &amp; Insurance"/>
      <sheetName val="Risk &amp; Contingency"/>
      <sheetName val="information"/>
      <sheetName val="Price List"/>
      <sheetName val="Total_PrC-Goldi"/>
      <sheetName val="Cost Factor Sheet"/>
      <sheetName val="Load Sch, Cable Sel &amp; Qty"/>
      <sheetName val="Factor Sheet"/>
      <sheetName val="Price Sheet"/>
      <sheetName val="AN"/>
      <sheetName val="Beach Villas"/>
      <sheetName val="Overwater Villas"/>
      <sheetName val="Presidential Villa"/>
      <sheetName val="70_x005f_x0000___0_x0_2"/>
      <sheetName val="70___0_s__i_____3"/>
      <sheetName val="[SHOPLIST.xls]7_2"/>
      <sheetName val="[SHOPLIST.xls]__2"/>
      <sheetName val="[SHOPLIST.xls]7_3"/>
      <sheetName val="[SHOPLIST.xls]__3"/>
      <sheetName val="[SHOPLIST.xls]__4"/>
      <sheetName val="[SHOPLIST.xls]__5"/>
      <sheetName val="[SHOPLIST.xls]__6"/>
      <sheetName val="[SHOPLIST.xls]__7"/>
      <sheetName val="70___0_s__i_____4"/>
      <sheetName val="[SHOPLIST.xls]7_4"/>
      <sheetName val="[SHOPLIST_xls]7_2"/>
      <sheetName val="[SHOPLIST_xls]7_3"/>
      <sheetName val="[SHOPLIST_xls]7_4"/>
      <sheetName val="[SHOPLIST_xls]7_5"/>
      <sheetName val="[SHOPLIST_xls]7_6"/>
      <sheetName val="[SHOPLIST_xls]7_7"/>
      <sheetName val="[SHOPLIST_xls]7_8"/>
      <sheetName val="[SHOPLIST.xls]__8"/>
      <sheetName val="[SHOPLIST.xls]7_5"/>
      <sheetName val="[SHOPLIST.xls]7_6"/>
      <sheetName val="[SHOPLIST.xls]__9"/>
      <sheetName val="[SHOPLIST_xls]__2"/>
      <sheetName val="[SHOPLIST_xls]__3"/>
      <sheetName val="[SHOPLIST_xls]__4"/>
      <sheetName val="[SHOPLIST_xls]7_9"/>
      <sheetName val="[SHOPLIST_xls]__5"/>
      <sheetName val="[SHOPLIST_xls]__6"/>
      <sheetName val="[SHOPLIST_xls]__7"/>
      <sheetName val="[SHOPLIST_xls]__8"/>
      <sheetName val="[SHOPLIST_xls]_10"/>
      <sheetName val="[SHOPLIST_xls]_11"/>
      <sheetName val="[SHOPLIST_xls]_12"/>
      <sheetName val="[SHOPLIST_xls]__9"/>
      <sheetName val="[SHOPLIST_xls]_13"/>
      <sheetName val="[SHOPLIST_xls]_14"/>
      <sheetName val="[SHOPLIST_xls]_15"/>
      <sheetName val="[SHOPLIST_xls]_16"/>
      <sheetName val="[SHOPLIST_xls]_17"/>
      <sheetName val="[SHOPLIST_xls]_18"/>
      <sheetName val="[SHOPLIST_xls]_19"/>
      <sheetName val="[SHOPLIST_xls]_20"/>
      <sheetName val="[SHOPLIST_xls]_21"/>
      <sheetName val="[SHOPLIST_xls]_22"/>
      <sheetName val="[SHOPLIST_xls]_23"/>
      <sheetName val="[SHOPLIST_xls]_24"/>
      <sheetName val="[SHOPLIST_xls]_25"/>
      <sheetName val="[SHOPLIST_xls]_26"/>
      <sheetName val="[SHOPLIST_xls]_27"/>
      <sheetName val="[SHOPLIST_xls]_28"/>
      <sheetName val="[SHOPLIST.xls]_10"/>
      <sheetName val="[SHOPLIST.xls]_11"/>
      <sheetName val="[SHOPLIST.xls]_12"/>
      <sheetName val="[SHOPLIST_xls]_29"/>
      <sheetName val="[SHOPLIST_xls]_30"/>
      <sheetName val="[SHOPLIST_xls]_31"/>
      <sheetName val="[SHOPLIST_xls]_32"/>
      <sheetName val="[SHOPLIST_xls]_33"/>
      <sheetName val="[SHOPLIST_xls]_34"/>
      <sheetName val="[SHOPLIST_xls]_35"/>
      <sheetName val="[SHOPLIST_xls]_36"/>
      <sheetName val="[SHOPLIST_xls]_37"/>
      <sheetName val="[SHOPLIST_xls]_38"/>
      <sheetName val="[SHOPLIST_xls]_39"/>
      <sheetName val="[SHOPLIST_xls]_40"/>
      <sheetName val="[SHOPLIST_xls]_41"/>
      <sheetName val="[SHOPLIST_xls]_42"/>
      <sheetName val="[SHOPLIST_xls]_43"/>
      <sheetName val="[SHOPLIST_xls]_44"/>
      <sheetName val="[SHOPLIST_xls]_45"/>
      <sheetName val="[SHOPLIST_xls]_46"/>
      <sheetName val="[SHOPLIST_xls]_47"/>
      <sheetName val="[SHOPLIST_xls]_48"/>
      <sheetName val="[SHOPLIST_xls]_49"/>
      <sheetName val="[SHOPLIST_xls]_50"/>
      <sheetName val="[SHOPLIST_xls]_51"/>
      <sheetName val="[SHOPLIST_xls]_52"/>
      <sheetName val="[SHOPLIST_xls]_53"/>
      <sheetName val="[SHOPLIST_xls]_54"/>
      <sheetName val="[SHOPLIST_xls]_55"/>
      <sheetName val="[SHOPLIST_xls]_56"/>
      <sheetName val="[SHOPLIST_xls]_57"/>
      <sheetName val="[SHOPLIST_xls]_58"/>
      <sheetName val="[SHOPLIST_xls]_59"/>
      <sheetName val="[SHOPLIST_xls]_60"/>
      <sheetName val="[SHOPLIST_xls]_61"/>
      <sheetName val="[SHOPLIST_xls]_62"/>
      <sheetName val="[SHOPLIST_xls]_63"/>
      <sheetName val="[SHOPLIST_xls]_64"/>
      <sheetName val="[SHOPLIST_xls]_65"/>
      <sheetName val="[SHOPLIST_xls]_66"/>
      <sheetName val="[SHOPLIST_xls]_67"/>
      <sheetName val="[SHOPLIST_xls]_68"/>
      <sheetName val="[SHOPLIST_xls]_69"/>
      <sheetName val="[SHOPLIST_xls]_70"/>
      <sheetName val="[SHOPLIST_xls]_71"/>
      <sheetName val="[SHOPLIST_xls]_72"/>
      <sheetName val="[SHOPLIST_xls]_73"/>
      <sheetName val="[SHOPLIST_xls]_74"/>
      <sheetName val="[SHOPLIST_xls]_75"/>
      <sheetName val="[SHOPLIST_xls]_76"/>
      <sheetName val="[SHOPLIST_xls]_77"/>
      <sheetName val="[SHOPLIST_xls]_78"/>
      <sheetName val="[SHOPLIST_xls]_79"/>
      <sheetName val="[SHOPLIST_xls]_80"/>
      <sheetName val="[SHOPLIST_xls]_81"/>
      <sheetName val="[SHOPLIST_xls]_82"/>
      <sheetName val="[SHOPLIST.xls]_13"/>
      <sheetName val="[SHOPLIST_xls]_83"/>
      <sheetName val="[SHOPLIST_xls]_84"/>
      <sheetName val="[SHOPLIST_xls]_85"/>
      <sheetName val="[SHOPLIST_xls]_86"/>
      <sheetName val="[SHOPLIST_xls]_87"/>
      <sheetName val="[SHOPLIST_xls]_88"/>
      <sheetName val="[SHOPLIST_xls]_89"/>
      <sheetName val="[SHOPLIST_xls]_90"/>
      <sheetName val="[SHOPLIST_xls]_91"/>
      <sheetName val="[SHOPLIST_xls]_92"/>
      <sheetName val="[SHOPLIST_xls]_93"/>
      <sheetName val="[SHOPLIST_xls]_94"/>
      <sheetName val="[SHOPLIST_xls]_95"/>
      <sheetName val="[SHOPLIST_xls]_96"/>
      <sheetName val="[SHOPLIST_xls]_97"/>
      <sheetName val="[SHOPLIST_xls]_98"/>
      <sheetName val="[SHOPLIST_xls]_99"/>
      <sheetName val="_SHOPLIST_xls_100"/>
      <sheetName val="[SHOPLIST.xls]_14"/>
      <sheetName val="[SHOPLIST.xls]_15"/>
      <sheetName val="[SHOPLIST.xls]7_7"/>
      <sheetName val="[SHOPLIST.xls]_16"/>
      <sheetName val="[SHOPLIST.xls]_17"/>
      <sheetName val="[SHOPLIST.xls]7_8"/>
      <sheetName val="70_x005f_x005f_x005f_x0000__2"/>
      <sheetName val="_SHOPLIST_xls_101"/>
      <sheetName val="_SHOPLIST_xls_102"/>
      <sheetName val="_SHOPLIST_xls_103"/>
      <sheetName val="[SHOPLIST.xls]70?"/>
      <sheetName val="/VWVU))tÏØ0__72"/>
      <sheetName val="[SH1"/>
      <sheetName val="/VWVU))tÏØ0__65"/>
      <sheetName val="/VWVU))tÏØ0__66"/>
      <sheetName val="[SHOPLIST.xls]7_9"/>
      <sheetName val="70___0_s__i_____5"/>
      <sheetName val="_VW__VU_________4"/>
      <sheetName val="70___0_s__i_____6"/>
      <sheetName val="70_x005f_x0000___0_x0_3"/>
      <sheetName val="70___0_s__i_____7"/>
      <sheetName val="_VW__VU_________5"/>
      <sheetName val="[SHOPLIST.xls]_18"/>
      <sheetName val="[SHOPLIST.xls]_19"/>
      <sheetName val="[SHOPLIST.xls]_20"/>
      <sheetName val="[SHOPLIST.xls]_21"/>
      <sheetName val="[SHOPLIST.xls]_22"/>
      <sheetName val="[SHOPLIST.xls]_23"/>
      <sheetName val="[SHOPLIST.xls]_24"/>
      <sheetName val="[SHOPLIST.xls]_25"/>
      <sheetName val="[SHOPLIST.xls]_26"/>
      <sheetName val="[SHOPLIST.xls]_27"/>
      <sheetName val="[SHOPLIST.xls]_28"/>
      <sheetName val="[SHOPLIST.xls]_29"/>
      <sheetName val="[SHOPLIST.xls]_30"/>
      <sheetName val="[SHOPLIST.xls]_31"/>
      <sheetName val="[SHOPLIST.xls]_32"/>
      <sheetName val="[SHOPLIST.xls]_33"/>
      <sheetName val="[SHOPLIST.xls]_34"/>
      <sheetName val="[SHOPLIST.xls]_35"/>
      <sheetName val="[SHOPLIST.xls]_36"/>
      <sheetName val="70___0_s__i_____8"/>
      <sheetName val="_VW__VU_________6"/>
      <sheetName val="70___0_s__i_____9"/>
      <sheetName val="70_x005f_x0000___0_x0_4"/>
      <sheetName val="70___0_s__i____10"/>
      <sheetName val="[SHOPLIST.xls]_37"/>
      <sheetName val="_VW__VU_________7"/>
      <sheetName val="[SHOPLIST.xls]_38"/>
      <sheetName val="[SHOPLIST.xls]_39"/>
      <sheetName val="[SHOPLIST.xls]_40"/>
      <sheetName val="[SHOPLIST.xls]_41"/>
      <sheetName val="[SHOPLIST.xls]_42"/>
      <sheetName val="[SHOPLIST.xls]_43"/>
      <sheetName val="[SHOPLIST.xls]_44"/>
      <sheetName val="[SHOPLIST.xls]_45"/>
      <sheetName val="[SHOPLIST.xls]_46"/>
      <sheetName val="[SHOPLIST.xls]_47"/>
      <sheetName val="[SHOPLIST.xls]_48"/>
      <sheetName val="[SHOPLIST.xls]_49"/>
      <sheetName val="[SHOPLIST.xls]_50"/>
      <sheetName val="[SHOPLIST.xls]_51"/>
      <sheetName val="[SHOPLIST.xls]_52"/>
      <sheetName val="[SHOPLIST.xls]_53"/>
      <sheetName val="[SHOPLIST.xls]_54"/>
      <sheetName val="[SHOPLIST.xls]_55"/>
      <sheetName val="[SHOPLIST.xls]_56"/>
      <sheetName val="[SHOPLIST.xls]_57"/>
      <sheetName val="_SHOPLIST_xls_104"/>
      <sheetName val="_SHOPLIST_xls_105"/>
      <sheetName val="_SHOPLIST_xls_106"/>
      <sheetName val="_SHOPLIST_xls_107"/>
      <sheetName val="_SHOPLIST_xls_108"/>
      <sheetName val="_SHOPLIST_xls_109"/>
      <sheetName val="_SHOPLIST_xls_110"/>
      <sheetName val="_SHOPLIST_xls_111"/>
      <sheetName val="_SHOPLIST_xls_112"/>
      <sheetName val="_SHOPLIST_xls_113"/>
      <sheetName val="_SHOPLIST_xls_114"/>
      <sheetName val="_SHOPLIST_xls_115"/>
      <sheetName val="_SHOPLIST_xls_116"/>
      <sheetName val="_SHOPLIST_xls_117"/>
      <sheetName val="_SHOPLIST_xls_118"/>
      <sheetName val="_SHOPLIST_xls_119"/>
      <sheetName val="_SHOPLIST_xls_120"/>
      <sheetName val="_SHOPLIST_xls_121"/>
      <sheetName val="_SHOPLIST_xls_122"/>
      <sheetName val="_SHOPLIST_xls_123"/>
      <sheetName val="_SHOPLIST_xls_124"/>
      <sheetName val="_SHOPLIST_xls_125"/>
      <sheetName val="_SHOPLIST_xls_126"/>
      <sheetName val="_SHOPLIST_xls_127"/>
      <sheetName val="_SHOPLIST_xls_128"/>
      <sheetName val="_SHOPLIST_xls_129"/>
      <sheetName val="_SHOPLIST_xls_130"/>
      <sheetName val="_SHOPLIST_xls_131"/>
      <sheetName val="_SHOPLIST_xls_132"/>
      <sheetName val="_SHOPLIST_xls_133"/>
      <sheetName val="_SHOPLIST_xls_134"/>
      <sheetName val="_SHOPLIST_xls_135"/>
      <sheetName val="_SHOPLIST_xls_136"/>
      <sheetName val="_SHOPLIST_xls_137"/>
      <sheetName val="_SHOPLIST_xls_138"/>
      <sheetName val="_SHOPLIST_xls_139"/>
      <sheetName val="_SHOPLIST_xls_140"/>
      <sheetName val="_SHOPLIST_xls_141"/>
      <sheetName val="_SHOPLIST_xls_142"/>
      <sheetName val="_SHOPLIST_xls_143"/>
      <sheetName val="_SHOPLIST_xls_144"/>
      <sheetName val="_SHOPLIST_xls_145"/>
      <sheetName val="_SHOPLIST_xls_146"/>
      <sheetName val="_SHOPLIST_xls_147"/>
      <sheetName val="_SHOPLIST_xls_148"/>
      <sheetName val="_SHOPLIST_xls_149"/>
      <sheetName val="_SHOPLIST_xls_150"/>
      <sheetName val="_SHOPLIST_xls_151"/>
      <sheetName val="_SHOPLIST_xls_152"/>
      <sheetName val="_SHOPLIST_xls_153"/>
      <sheetName val="_SHOPLIST_xls_154"/>
      <sheetName val="_SHOPLIST_xls_155"/>
      <sheetName val="_SHOPLIST_xls_156"/>
      <sheetName val="_SHOPLIST_xls_157"/>
      <sheetName val="_SHOPLIST_xls_158"/>
      <sheetName val="_SHOPLIST_xls_159"/>
      <sheetName val="[SHOPLIST.xls]_58"/>
      <sheetName val="[SHOPLIST.xls]_59"/>
      <sheetName val="70___0_s__i____11"/>
      <sheetName val="_VW__VU_________8"/>
      <sheetName val="70___0_s__i____12"/>
      <sheetName val="70_x005f_x0000___0_x0_5"/>
      <sheetName val="70___0_s__i____13"/>
      <sheetName val="[SHOPLIST.xls]_60"/>
      <sheetName val="_VW__VU_________9"/>
      <sheetName val="_SHOPLIST_xls_160"/>
      <sheetName val="_SHOPLIST_xls_161"/>
      <sheetName val="[SHOPLIST.xls]_61"/>
      <sheetName val="[SHOPLIST.xls]_62"/>
      <sheetName val="_SHOPLIST_xls_162"/>
      <sheetName val="_SHOPLIST_xls_163"/>
      <sheetName val="[SHOPLIST.xls]_63"/>
      <sheetName val="[SHOPLIST.xls]_64"/>
      <sheetName val="[SHOPLIST.xls]_65"/>
      <sheetName val="_SHOPLIST_xls_164"/>
      <sheetName val="_SHOPLIST_xls_165"/>
      <sheetName val="[SHOPLIST.xls]_66"/>
      <sheetName val="[SHOPLIST.xls]_67"/>
      <sheetName val="[SHOPLIST.xls]_68"/>
      <sheetName val="[SHOPLIST.xls]_69"/>
      <sheetName val="[SHOPLIST.xls]_70"/>
      <sheetName val="[SHOPLIST.xls]_71"/>
      <sheetName val="[SHOPLIST.xls]_72"/>
      <sheetName val="[SHOPLIST.xls]_73"/>
      <sheetName val="_SHOPLIST_xls_166"/>
      <sheetName val="_SHOPLIST_xls_167"/>
      <sheetName val="_SHOPLIST_xls_168"/>
      <sheetName val="_SHOPLIST_xls_169"/>
      <sheetName val="_SHOPLIST_xls_170"/>
      <sheetName val="_SHOPLIST_xls_171"/>
      <sheetName val="_SHOPLIST_xls_172"/>
      <sheetName val="_SHOPLIST_xls_173"/>
      <sheetName val="_SHOPLIST_xls_174"/>
      <sheetName val="_SHOPLIST_xls_175"/>
      <sheetName val="_SHOPLIST_xls_176"/>
      <sheetName val="[SHOPLIST.xls]_74"/>
      <sheetName val="[SHOPLIST.xls]_75"/>
      <sheetName val="[SHOPLIST.xls]_76"/>
      <sheetName val="[SHOPLIST.xls]_77"/>
      <sheetName val="_SHOPLIST_xls_177"/>
      <sheetName val="_SHOPLIST_xls_178"/>
      <sheetName val="_SHOPLIST_xls_179"/>
      <sheetName val="_SHOPLIST_xls_180"/>
      <sheetName val="_SHOPLIST_xls_181"/>
      <sheetName val="_SHOPLIST_xls_182"/>
      <sheetName val="_SHOPLIST_xls_183"/>
      <sheetName val="_SHOPLIST_xls_184"/>
      <sheetName val="_SHOPLIST_xls_185"/>
      <sheetName val="_SHOPLIST_xls_186"/>
      <sheetName val="_SHOPLIST_xls_187"/>
      <sheetName val="_SHOPLIST_xls_188"/>
      <sheetName val="[SHOPLIST.xls]_78"/>
      <sheetName val="[SHOPLIST.xls]_79"/>
      <sheetName val="_SHOPLIST_xls_189"/>
      <sheetName val="_SHOPLIST_xls_190"/>
      <sheetName val="_SHOPLIST_xls_191"/>
      <sheetName val="_SHOPLIST_xls_192"/>
      <sheetName val="_SHOPLIST_xls_193"/>
      <sheetName val="_SHOPLIST_xls_194"/>
      <sheetName val="_SHOPLIST_xls_195"/>
      <sheetName val="_SHOPLIST_xls_196"/>
      <sheetName val="_SHOPLIST_xls_197"/>
      <sheetName val="_SHOPLIST_xls_198"/>
      <sheetName val="_SHOPLIST_xls_199"/>
      <sheetName val="_SHOPLIST_xls_200"/>
      <sheetName val="_SHOPLIST_xls_201"/>
      <sheetName val="[SHOPLIST.xls]_80"/>
      <sheetName val="_SHOPLIST_xls_202"/>
      <sheetName val="_SHOPLIST_xls_203"/>
      <sheetName val="_SHOPLIST_xls_204"/>
      <sheetName val="_SHOPLIST_xls_205"/>
      <sheetName val="_SHOPLIST_xls_206"/>
      <sheetName val="_SHOPLIST_xls_207"/>
      <sheetName val="_SHOPLIST_xls_208"/>
      <sheetName val="_SHOPLIST_xls_209"/>
      <sheetName val="_SHOPLIST_xls_210"/>
      <sheetName val="_SHOPLIST_xls_211"/>
      <sheetName val="_SHOPLIST_xls_212"/>
      <sheetName val="_SHOPLIST_xls_213"/>
      <sheetName val="_SHOPLIST_xls_214"/>
      <sheetName val="_SHOPLIST_xls_215"/>
      <sheetName val="_SHOPLIST_xls_216"/>
      <sheetName val="_SHOPLIST_xls_217"/>
      <sheetName val="_SHOPLIST_xls_218"/>
      <sheetName val="_SHOPLIST_xls_219"/>
      <sheetName val="_SHOPLIST_xls_220"/>
      <sheetName val="_SHOPLIST_xls_221"/>
      <sheetName val="_SHOPLIST_xls_222"/>
      <sheetName val="_SHOPLIST_xls_223"/>
      <sheetName val="_SHOPLIST_xls_224"/>
      <sheetName val="_SHOPLIST_xls_225"/>
      <sheetName val="_SHOPLIST_xls_226"/>
      <sheetName val="_SHOPLIST_xls_227"/>
      <sheetName val="_SHOPLIST_xls_228"/>
      <sheetName val="_SHOPLIST_xls_229"/>
      <sheetName val="_SHOPLIST_xls_230"/>
      <sheetName val="_SHOPLIST_xls_231"/>
      <sheetName val="_SHOPLIST_xls_232"/>
      <sheetName val="_SHOPLIST_xls_233"/>
      <sheetName val="_SHOPLIST_xls_234"/>
      <sheetName val="_SHOPLIST_xls_235"/>
      <sheetName val="_SHOPLIST_xls_236"/>
      <sheetName val="_SHOPLIST_xls_237"/>
      <sheetName val="_SHOPLIST_xls_238"/>
      <sheetName val="_SHOPLIST_xls_239"/>
      <sheetName val="_SHOPLIST_xls_240"/>
      <sheetName val="_SHOPLIST_xls_241"/>
      <sheetName val="_SHOPLIST_xls_242"/>
      <sheetName val="_SHOPLIST_xls_243"/>
      <sheetName val="_SHOPLIST_xls_244"/>
      <sheetName val="_SHOPLIST_xls_245"/>
      <sheetName val="_SHOPLIST_xls_246"/>
      <sheetName val="_SHOPLIST_xls_247"/>
      <sheetName val="_SHOPLIST_xls_248"/>
      <sheetName val="_SHOPLIST_xls_249"/>
      <sheetName val="_SHOPLIST_xls_250"/>
      <sheetName val="_SHOPLIST_xls_251"/>
      <sheetName val="_SHOPLIST_xls_252"/>
      <sheetName val="_SHOPLIST_xls_253"/>
      <sheetName val="_SHOPLIST_xls_254"/>
      <sheetName val="_SHOPLIST_xls_255"/>
      <sheetName val="_SHOPLIST_xls_256"/>
      <sheetName val="_SHOPLIST_xls_257"/>
      <sheetName val="_SHOPLIST_xls_258"/>
      <sheetName val="_SHOPLIST_xls_259"/>
      <sheetName val="_SHOPLIST_xls_260"/>
      <sheetName val="_SHOPLIST_xls_261"/>
      <sheetName val="_SHOPLIST_xls_262"/>
      <sheetName val="_SHOPLIST_xls_263"/>
      <sheetName val="_SHOPLIST_xls_264"/>
      <sheetName val="_SHOPLIST_xls_265"/>
      <sheetName val="_SHOPLIST_xls_266"/>
      <sheetName val="_SHOPLIST_xls_267"/>
      <sheetName val="70_x005f_x005f_x005f_x0000__3"/>
      <sheetName val="[SHOPLIST.xls]_81"/>
      <sheetName val="[SHOPLIST.xls]_82"/>
      <sheetName val="[SHOPLIST.xls]_83"/>
      <sheetName val="[SHOPLIST.xls]_84"/>
      <sheetName val="[SHOPLIST.xls]_85"/>
      <sheetName val="[SHOPLIST.xls]_86"/>
      <sheetName val="[SHOPLIST.xls]_87"/>
      <sheetName val="[SHOPLIST.xls]_88"/>
      <sheetName val="[SHOPLIST.xls]_89"/>
      <sheetName val="[SHOPLIST.xls]_90"/>
      <sheetName val="[SHOPLIST.xls]_91"/>
      <sheetName val="[SHOPLIST.xls]_92"/>
      <sheetName val="[SHOPLIST.xls]_93"/>
      <sheetName val="[SHOPLIST.xls]_94"/>
      <sheetName val="[SHOPLIST.xls]_95"/>
      <sheetName val="70___0_s__i____14"/>
      <sheetName val="_VW__VU________10"/>
      <sheetName val="70___0_s__i____15"/>
      <sheetName val="70_x005f_x0000___0_x0_6"/>
      <sheetName val="70___0_s__i____16"/>
      <sheetName val="[SHOPLIST.xls]_96"/>
      <sheetName val="_VW__VU________11"/>
      <sheetName val="_SHOPLIST_xls_268"/>
      <sheetName val="_SHOPLIST_xls_269"/>
      <sheetName val="[SHOPLIST.xls]_97"/>
      <sheetName val="[SHOPLIST.xls]_98"/>
      <sheetName val="_SHOPLIST_xls_270"/>
      <sheetName val="_SHOPLIST_xls_271"/>
      <sheetName val="[SHOPLIST.xls]_99"/>
      <sheetName val="_SHOPLIST_xls_272"/>
      <sheetName val="_SHOPLIST_xls_273"/>
      <sheetName val="_SHOPLIST_xls_274"/>
      <sheetName val="_SHOPLIST_xls_275"/>
      <sheetName val="_SHOPLIST_xls_276"/>
      <sheetName val="_SHOPLIST_xls_277"/>
      <sheetName val="_SHOPLIST_xls_278"/>
      <sheetName val="_SHOPLIST_xls_279"/>
      <sheetName val="_SHOPLIST_xls_280"/>
      <sheetName val="_SHOPLIST_xls_281"/>
      <sheetName val="_SHOPLIST_xls_282"/>
      <sheetName val="_SHOPLIST_xls_283"/>
      <sheetName val="_SHOPLIST_xls_284"/>
      <sheetName val="_SHOPLIST_xls_285"/>
      <sheetName val="_SHOPLIST_xls_286"/>
      <sheetName val="_SHOPLIST_xls_287"/>
      <sheetName val="_SHOPLIST_xls_288"/>
      <sheetName val="_SHOPLIST_xls_289"/>
      <sheetName val="_SHOPLIST_xls_290"/>
      <sheetName val="_SHOPLIST_xls_291"/>
      <sheetName val="_SHOPLIST_xls_292"/>
      <sheetName val="_SHOPLIST_xls_293"/>
      <sheetName val="_SHOPLIST_xls_294"/>
      <sheetName val="_SHOPLIST_xls_295"/>
      <sheetName val="_SHOPLIST_xls_296"/>
      <sheetName val="_SHOPLIST_xls_297"/>
      <sheetName val="_SHOPLIST_xls_298"/>
      <sheetName val="_SHOPLIST_xls_299"/>
      <sheetName val="_SHOPLIST_xls_300"/>
      <sheetName val="_SHOPLIST_xls_301"/>
      <sheetName val="_SHOPLIST_xls_302"/>
      <sheetName val="_SHOPLIST_xls_303"/>
      <sheetName val="_SHOPLIST_xls_304"/>
      <sheetName val="_SHOPLIST_xls_305"/>
      <sheetName val="_SHOPLIST_xls_306"/>
      <sheetName val="_SHOPLIST_xls_307"/>
      <sheetName val="_SHOPLIST_xls_308"/>
      <sheetName val="_SHOPLIST_xls_309"/>
      <sheetName val="_SHOPLIST_xls_310"/>
      <sheetName val="_SHOPLIST_xls_311"/>
      <sheetName val="_SHOPLIST_xls_312"/>
      <sheetName val="_SHOPLIST_xls_313"/>
      <sheetName val="_SHOPLIST_xls_314"/>
      <sheetName val="_SHOPLIST_xls_315"/>
      <sheetName val="_SHOPLIST_xls_316"/>
      <sheetName val="_SHOPLIST_xls_317"/>
      <sheetName val="_SHOPLIST_xls_318"/>
      <sheetName val="_SHOPLIST_xls_319"/>
      <sheetName val="_SHOPLIST_xls_320"/>
      <sheetName val="_SHOPLIST_xls_321"/>
      <sheetName val="_SHOPLIST_xls_322"/>
      <sheetName val="_SHOPLIST_xls_323"/>
      <sheetName val="_SHOPLIST_xls_324"/>
      <sheetName val="_SHOPLIST_xls_325"/>
      <sheetName val="_SHOPLIST_xls_326"/>
      <sheetName val="_SHOPLIST_xls_327"/>
      <sheetName val="_SHOPLIST_xls_328"/>
      <sheetName val="_SHOPLIST_xls_329"/>
      <sheetName val="_SHOPLIST_xls_330"/>
      <sheetName val="_SHOPLIST_xls_331"/>
      <sheetName val="_SHOPLIST_xls_332"/>
      <sheetName val="_SHOPLIST_xls_333"/>
      <sheetName val="_SHOPLIST_xls_334"/>
      <sheetName val="_SHOPLIST_xls_335"/>
      <sheetName val="_SHOPLIST_xls_336"/>
      <sheetName val="_SHOPLIST_xls_337"/>
      <sheetName val="_SHOPLIST_xls_338"/>
      <sheetName val="_SHOPLIST_xls_339"/>
      <sheetName val="_SHOPLIST_xls_340"/>
      <sheetName val="_SHOPLIST_xls_341"/>
      <sheetName val="_SHOPLIST_xls_342"/>
      <sheetName val="_SHOPLIST_xls_343"/>
      <sheetName val="_SHOPLIST_xls_344"/>
      <sheetName val="_SHOPLIST_xls_345"/>
      <sheetName val="_SHOPLIST_xls_346"/>
      <sheetName val="_SHOPLIST_xls_347"/>
      <sheetName val="_SHOPLIST_xls_348"/>
      <sheetName val="_SHOPLIST_xls_349"/>
      <sheetName val="_SHOPLIST_xls_350"/>
      <sheetName val="_SHOPLIST_xls_351"/>
      <sheetName val="_SHOPLIST_xls_352"/>
      <sheetName val="_SHOPLIST_xls_353"/>
      <sheetName val="_SHOPLIST_xls_354"/>
      <sheetName val="_SHOPLIST_xls_355"/>
      <sheetName val="_SHOPLIST_xls_356"/>
      <sheetName val="_SHOPLIST_xls_357"/>
      <sheetName val="_SHOPLIST_xls_358"/>
      <sheetName val="_SHOPLIST_xls_359"/>
      <sheetName val="_SHOPLIST_xls_360"/>
      <sheetName val="_SHOPLIST_xls_361"/>
      <sheetName val="_SHOPLIST_xls_362"/>
      <sheetName val="_SHOPLIST_xls_363"/>
      <sheetName val="_SHOPLIST_xls_364"/>
      <sheetName val="_SHOPLIST_xls_365"/>
      <sheetName val="_SHOPLIST_xls_366"/>
      <sheetName val="_SHOPLIST_xls_367"/>
      <sheetName val="_SHOPLIST_xls_368"/>
      <sheetName val="_SHOPLIST_xls_369"/>
      <sheetName val="_SHOPLIST_xls_370"/>
      <sheetName val="_SHOPLIST_xls_371"/>
      <sheetName val="_SHOPLIST_xls_372"/>
      <sheetName val="_SHOPLIST_xls_373"/>
      <sheetName val="_SHOPLIST_xls_374"/>
      <sheetName val="_SHOPLIST_xls_375"/>
      <sheetName val="_SHOPLIST_xls_376"/>
      <sheetName val="_SHOPLIST_xls_377"/>
      <sheetName val="_SHOPLIST_xls_378"/>
      <sheetName val="_SHOPLIST_xls_379"/>
      <sheetName val="_SHOPLIST_xls_380"/>
      <sheetName val="_SHOPLIST_xls_381"/>
      <sheetName val="_SHOPLIST_xls_382"/>
      <sheetName val="_SHOPLIST_xls_383"/>
      <sheetName val="_SHOPLIST_xls_384"/>
      <sheetName val="_SHOPLIST_xls_385"/>
      <sheetName val="_SHOPLIST_xls_386"/>
      <sheetName val="_SHOPLIST_xls_387"/>
      <sheetName val="_SHOPLIST_xls_388"/>
      <sheetName val="_SHOPLIST_xls_389"/>
      <sheetName val="_SHOPLIST_xls_390"/>
      <sheetName val="_SHOPLIST_xls_391"/>
      <sheetName val="_SHOPLIST_xls_392"/>
      <sheetName val="70_x005f_x005f_x005f_x0000__4"/>
      <sheetName val="_SHOPLIST_xls_393"/>
      <sheetName val="_SHOPLIST_xls_394"/>
      <sheetName val="_SHOPLIST_xls_395"/>
      <sheetName val="_SHOPLIST_xls_396"/>
      <sheetName val="_SHOPLIST_xls_397"/>
      <sheetName val="_SHOPLIST_xls_398"/>
      <sheetName val="_SHOPLIST_xls_399"/>
      <sheetName val="_SHOPLIST_xls_400"/>
      <sheetName val="_SHOPLIST_xls_401"/>
      <sheetName val="_SHOPLIST_xls_402"/>
      <sheetName val="_SHOPLIST_xls_403"/>
      <sheetName val="_SHOPLIST_xls_404"/>
      <sheetName val="_SHOPLIST_xls_405"/>
      <sheetName val="_SHOPLIST_xls_406"/>
      <sheetName val="_SHOPLIST_xls_407"/>
      <sheetName val="70___0_s__i____17"/>
      <sheetName val="_VW__VU________12"/>
      <sheetName val="70___0_s__i____18"/>
      <sheetName val="70_x005f_x0000___0_x0_7"/>
      <sheetName val="70___0_s__i____19"/>
      <sheetName val="_SHOPLIST_xls_408"/>
      <sheetName val="_VW__VU________13"/>
      <sheetName val="_SHOPLIST_xls_409"/>
      <sheetName val="_SHOPLIST_xls_410"/>
      <sheetName val="_SHOPLIST_xls_411"/>
      <sheetName val="_SHOPLIST_xls_412"/>
      <sheetName val="_SHOPLIST_xls_413"/>
      <sheetName val="_SHOPLIST_xls_414"/>
      <sheetName val="_SHOPLIST_xls_415"/>
      <sheetName val="_SHOPLIST_xls_416"/>
      <sheetName val="_SHOPLIST_xls_417"/>
      <sheetName val="_SHOPLIST_xls_418"/>
      <sheetName val="_SHOPLIST_xls_419"/>
      <sheetName val="_SHOPLIST_xls_420"/>
      <sheetName val="_SHOPLIST_xls_421"/>
      <sheetName val="_SHOPLIST_xls_422"/>
      <sheetName val="_SHOPLIST_xls_423"/>
      <sheetName val="_SHOPLIST_xls_424"/>
      <sheetName val="_SHOPLIST_xls_425"/>
      <sheetName val="_SHOPLIST_xls_426"/>
      <sheetName val="_SHOPLIST_xls_427"/>
      <sheetName val="_SHOPLIST_xls_428"/>
      <sheetName val="_SHOPLIST_xls_429"/>
      <sheetName val="_SHOPLIST_xls_430"/>
      <sheetName val="_SHOPLIST_xls_431"/>
      <sheetName val="_SHOPLIST_xls_432"/>
      <sheetName val="_SHOPLIST_xls_433"/>
      <sheetName val="_SHOPLIST_xls_434"/>
      <sheetName val="_SHOPLIST_xls_435"/>
      <sheetName val="_SHOPLIST_xls_436"/>
      <sheetName val="_SHOPLIST_xls_437"/>
      <sheetName val="_SHOPLIST_xls_438"/>
      <sheetName val="_SHOPLIST_xls_439"/>
      <sheetName val="_SHOPLIST_xls_440"/>
      <sheetName val="_SHOPLIST_xls_441"/>
      <sheetName val="_SHOPLIST_xls_442"/>
      <sheetName val="_SHOPLIST_xls_443"/>
      <sheetName val="_SHOPLIST_xls_444"/>
      <sheetName val="_SHOPLIST_xls_445"/>
      <sheetName val="_SHOPLIST_xls_446"/>
      <sheetName val="_SHOPLIST_xls_447"/>
      <sheetName val="_SHOPLIST_xls_448"/>
      <sheetName val="_SHOPLIST_xls_449"/>
      <sheetName val="_SHOPLIST_xls_450"/>
      <sheetName val="_SHOPLIST_xls_451"/>
      <sheetName val="_SHOPLIST_xls_452"/>
      <sheetName val="_SHOPLIST_xls_453"/>
      <sheetName val="_SHOPLIST_xls_454"/>
      <sheetName val="_SHOPLIST_xls_455"/>
      <sheetName val="_SHOPLIST_xls_456"/>
      <sheetName val="_SHOPLIST_xls_457"/>
      <sheetName val="_SHOPLIST_xls_458"/>
      <sheetName val="_SHOPLIST_xls_459"/>
      <sheetName val="_SHOPLIST_xls_460"/>
      <sheetName val="_SHOPLIST_xls_461"/>
      <sheetName val="_SHOPLIST_xls_462"/>
      <sheetName val="_SHOPLIST_xls_463"/>
      <sheetName val="_SHOPLIST_xls_464"/>
      <sheetName val="_SHOPLIST_xls_465"/>
      <sheetName val="_SHOPLIST_xls_466"/>
      <sheetName val="_SHOPLIST_xls_467"/>
      <sheetName val="_SHOPLIST_xls_468"/>
      <sheetName val="_SHOPLIST_xls_469"/>
      <sheetName val="_SHOPLIST_xls_470"/>
      <sheetName val="_SHOPLIST_xls_471"/>
      <sheetName val="_SHOPLIST_xls_472"/>
      <sheetName val="_SHOPLIST_xls_473"/>
      <sheetName val="_SHOPLIST_xls_474"/>
      <sheetName val="_SHOPLIST_xls_475"/>
      <sheetName val="_SHOPLIST_xls_476"/>
      <sheetName val="_SHOPLIST_xls_477"/>
      <sheetName val="_SHOPLIST_xls_478"/>
      <sheetName val="_SHOPLIST_xls_479"/>
      <sheetName val="_SHOPLIST_xls_480"/>
      <sheetName val="_SHOPLIST_xls_481"/>
      <sheetName val="_SHOPLIST_xls_482"/>
      <sheetName val="_SHOPLIST_xls_483"/>
      <sheetName val="_SHOPLIST_xls_484"/>
      <sheetName val="_SHOPLIST_xls_485"/>
      <sheetName val="_SHOPLIST_xls_486"/>
      <sheetName val="_SHOPLIST_xls_487"/>
      <sheetName val="_SHOPLIST_xls_488"/>
      <sheetName val="_SHOPLIST_xls_489"/>
      <sheetName val="_SHOPLIST_xls_490"/>
      <sheetName val="_SHOPLIST_xls_491"/>
      <sheetName val="_SHOPLIST_xls_492"/>
      <sheetName val="_SHOPLIST_xls_493"/>
      <sheetName val="_SHOPLIST_xls_494"/>
      <sheetName val="_SHOPLIST_xls_495"/>
      <sheetName val="_SHOPLIST_xls_496"/>
      <sheetName val="_SHOPLIST_xls_497"/>
      <sheetName val="_SHOPLIST_xls_498"/>
      <sheetName val="_SHOPLIST_xls_499"/>
      <sheetName val="_SHOPLIST_xls_500"/>
      <sheetName val="_SHOPLIST_xls_501"/>
      <sheetName val="_SHOPLIST_xls_502"/>
      <sheetName val="_SHOPLIST_xls_503"/>
      <sheetName val="_SHOPLIST_xls_504"/>
      <sheetName val="_SHOPLIST_xls_505"/>
      <sheetName val="_SHOPLIST_xls_506"/>
      <sheetName val="_SHOPLIST_xls_507"/>
      <sheetName val="_SHOPLIST_xls_508"/>
      <sheetName val="_SHOPLIST_xls_509"/>
      <sheetName val="_SHOPLIST_xls_510"/>
      <sheetName val="_SHOPLIST_xls_511"/>
      <sheetName val="_SHOPLIST_xls_512"/>
      <sheetName val="_SHOPLIST_xls_513"/>
      <sheetName val="_SHOPLIST_xls_514"/>
      <sheetName val="_SHOPLIST_xls_515"/>
      <sheetName val="_SHOPLIST_xls_516"/>
      <sheetName val="_SHOPLIST_xls_517"/>
      <sheetName val="_SHOPLIST_xls_518"/>
      <sheetName val="_SHOPLIST_xls_519"/>
      <sheetName val="_SHOPLIST_xls_520"/>
      <sheetName val="_SHOPLIST_xls_521"/>
      <sheetName val="_SHOPLIST_xls_522"/>
      <sheetName val="_SHOPLIST_xls_523"/>
      <sheetName val="_SHOPLIST_xls_524"/>
      <sheetName val="_SHOPLIST_xls_525"/>
      <sheetName val="_SHOPLIST_xls_526"/>
      <sheetName val="_SHOPLIST_xls_527"/>
      <sheetName val="_SHOPLIST_xls_528"/>
      <sheetName val="_SHOPLIST_xls_529"/>
      <sheetName val="_SHOPLIST_xls_530"/>
      <sheetName val="_SHOPLIST_xls_531"/>
      <sheetName val="_SHOPLIST_xls_532"/>
      <sheetName val="_SHOPLIST_xls_533"/>
      <sheetName val="_SHOPLIST_xls_534"/>
      <sheetName val="_SHOPLIST_xls_535"/>
      <sheetName val="_SHOPLIST_xls_536"/>
      <sheetName val="70_x005f_x005f_x005f_x0000__5"/>
      <sheetName val="_SHOPLIST_xls_537"/>
      <sheetName val="_SHOPLIST_xls_538"/>
      <sheetName val="_SHOPLIST_xls_539"/>
      <sheetName val="_SHOPLIST_xls_540"/>
      <sheetName val="_SHOPLIST_xls_541"/>
      <sheetName val="_SHOPLIST_xls_542"/>
      <sheetName val="_SHOPLIST_xls_543"/>
      <sheetName val="_SHOPLIST_xls_544"/>
      <sheetName val="_SHOPLIST_xls_545"/>
      <sheetName val="_SHOPLIST_xls_546"/>
      <sheetName val="_SHOPLIST_xls_547"/>
      <sheetName val="_SHOPLIST_xls_548"/>
      <sheetName val="_SHOPLIST_xls_549"/>
      <sheetName val="_SHOPLIST_xls_550"/>
      <sheetName val="_SHOPLIST_xls_551"/>
      <sheetName val="_SHOPLIST_xls_552"/>
      <sheetName val="_SHOPLIST_xls_553"/>
      <sheetName val="_SHOPLIST_xls_554"/>
      <sheetName val="_SHOPLIST_xls_555"/>
      <sheetName val="_SHOPLIST_xls_556"/>
      <sheetName val="_SHOPLIST_xls_557"/>
      <sheetName val="_SHOPLIST_xls_558"/>
      <sheetName val="_SHOPLIST_xls_559"/>
      <sheetName val="_SHOPLIST_xls_560"/>
      <sheetName val="_SHOPLIST_xls_561"/>
      <sheetName val="_SHOPLIST_xls_562"/>
      <sheetName val="_SHOPLIST_xls_563"/>
      <sheetName val="_SHOPLIST_xls_564"/>
      <sheetName val="_SHOPLIST_xls_565"/>
      <sheetName val="_SHOPLIST_xls_566"/>
      <sheetName val="_SHOPLIST_xls_567"/>
      <sheetName val="_SHOPLIST_xls_568"/>
      <sheetName val="_SHOPLIST_xls_569"/>
      <sheetName val="_SHOPLIST_xls_570"/>
      <sheetName val="_SHOPLIST_xls_571"/>
      <sheetName val="_SHOPLIST_xls_572"/>
      <sheetName val="_SHOPLIST_xls_573"/>
      <sheetName val="_SHOPLIST_xls_574"/>
      <sheetName val="_SHOPLIST_xls_575"/>
      <sheetName val="_SHOPLIST_xls_576"/>
      <sheetName val="_SHOPLIST_xls_577"/>
      <sheetName val="_SHOPLIST_xls_578"/>
      <sheetName val="_SHOPLIST_xls_579"/>
      <sheetName val="_SHOPLIST_xls_580"/>
      <sheetName val="_SHOPLIST_xls_581"/>
      <sheetName val="_SHOPLIST_xls_582"/>
      <sheetName val="70___0_s__i____20"/>
      <sheetName val="_VW__VU________14"/>
      <sheetName val="70___0_s__i____21"/>
      <sheetName val="70_x005f_x0000___0_x0_8"/>
      <sheetName val="70___0_s__i____22"/>
      <sheetName val="_SHOPLIST_xls_583"/>
      <sheetName val="_VW__VU________15"/>
      <sheetName val="_SHOPLIST_xls_584"/>
      <sheetName val="_SHOPLIST_xls_585"/>
      <sheetName val="_SHOPLIST_xls_586"/>
      <sheetName val="_SHOPLIST_xls_587"/>
      <sheetName val="_SHOPLIST_xls_588"/>
      <sheetName val="_SHOPLIST_xls_589"/>
      <sheetName val="_SHOPLIST_xls_590"/>
      <sheetName val="_SHOPLIST_xls_591"/>
      <sheetName val="_SHOPLIST_xls_592"/>
      <sheetName val="_SHOPLIST_xls_593"/>
      <sheetName val="_SHOPLIST_xls_594"/>
      <sheetName val="_SHOPLIST_xls_595"/>
      <sheetName val="_SHOPLIST_xls_596"/>
      <sheetName val="_SHOPLIST_xls_597"/>
      <sheetName val="_SHOPLIST_xls_598"/>
      <sheetName val="_SHOPLIST_xls_599"/>
      <sheetName val="_SHOPLIST_xls_600"/>
      <sheetName val="_SHOPLIST_xls_601"/>
      <sheetName val="_SHOPLIST_xls_602"/>
      <sheetName val="_SHOPLIST_xls_603"/>
      <sheetName val="_SHOPLIST_xls_604"/>
      <sheetName val="_SHOPLIST_xls_605"/>
      <sheetName val="_SHOPLIST_xls_606"/>
      <sheetName val="_SHOPLIST_xls_607"/>
      <sheetName val="_SHOPLIST_xls_608"/>
      <sheetName val="_SHOPLIST_xls_609"/>
      <sheetName val="_SHOPLIST_xls_610"/>
      <sheetName val="_SHOPLIST_xls_611"/>
      <sheetName val="_SHOPLIST_xls_612"/>
      <sheetName val="_SHOPLIST_xls_613"/>
      <sheetName val="_SHOPLIST_xls_614"/>
      <sheetName val="_SHOPLIST_xls_615"/>
      <sheetName val="_SHOPLIST_xls_616"/>
      <sheetName val="_SHOPLIST_xls_617"/>
      <sheetName val="_SHOPLIST_xls_618"/>
      <sheetName val="_SHOPLIST_xls_619"/>
      <sheetName val="_SHOPLIST_xls_620"/>
      <sheetName val="_SHOPLIST_xls_621"/>
      <sheetName val="_SHOPLIST_xls_622"/>
      <sheetName val="_SHOPLIST_xls_623"/>
      <sheetName val="_SHOPLIST_xls_624"/>
      <sheetName val="_SHOPLIST_xls_625"/>
      <sheetName val="_SHOPLIST_xls_626"/>
      <sheetName val="_SHOPLIST_xls_627"/>
      <sheetName val="_SHOPLIST_xls_628"/>
      <sheetName val="_SHOPLIST_xls_629"/>
      <sheetName val="_SHOPLIST_xls_630"/>
      <sheetName val="_SHOPLIST_xls_631"/>
      <sheetName val="_SHOPLIST_xls_632"/>
      <sheetName val="_SHOPLIST_xls_633"/>
      <sheetName val="_SHOPLIST_xls_634"/>
      <sheetName val="_SHOPLIST_xls_635"/>
      <sheetName val="_SHOPLIST_xls_636"/>
      <sheetName val="_SHOPLIST_xls_637"/>
      <sheetName val="_SHOPLIST_xls_638"/>
      <sheetName val="_SHOPLIST_xls_639"/>
      <sheetName val="_SHOPLIST_xls_640"/>
      <sheetName val="_SHOPLIST_xls_641"/>
      <sheetName val="_SHOPLIST_xls_642"/>
      <sheetName val="_SHOPLIST_xls_643"/>
      <sheetName val="_SHOPLIST_xls_644"/>
      <sheetName val="_SHOPLIST_xls_645"/>
      <sheetName val="_SHOPLIST_xls_646"/>
      <sheetName val="_SHOPLIST_xls_647"/>
      <sheetName val="_SHOPLIST_xls_648"/>
      <sheetName val="_SHOPLIST_xls_649"/>
      <sheetName val="_SHOPLIST_xls_650"/>
      <sheetName val="_SHOPLIST_xls_651"/>
      <sheetName val="_SHOPLIST_xls_652"/>
      <sheetName val="_SHOPLIST_xls_653"/>
      <sheetName val="_SHOPLIST_xls_654"/>
      <sheetName val="_SHOPLIST_xls_655"/>
      <sheetName val="_SHOPLIST_xls_656"/>
      <sheetName val="_SHOPLIST_xls_657"/>
      <sheetName val="_SHOPLIST_xls_658"/>
      <sheetName val="_SHOPLIST_xls_659"/>
      <sheetName val="_SHOPLIST_xls_660"/>
      <sheetName val="_SHOPLIST_xls_661"/>
      <sheetName val="_SHOPLIST_xls_662"/>
      <sheetName val="_SHOPLIST_xls_663"/>
      <sheetName val="_SHOPLIST_xls_664"/>
      <sheetName val="_SHOPLIST_xls_665"/>
      <sheetName val="_SHOPLIST_xls_666"/>
      <sheetName val="_SHOPLIST_xls_667"/>
      <sheetName val="_SHOPLIST_xls_668"/>
      <sheetName val="_SHOPLIST_xls_669"/>
      <sheetName val="_SHOPLIST_xls_670"/>
      <sheetName val="_SHOPLIST_xls_671"/>
      <sheetName val="_SHOPLIST_xls_672"/>
      <sheetName val="_SHOPLIST_xls_673"/>
      <sheetName val="_SHOPLIST_xls_674"/>
      <sheetName val="_SHOPLIST_xls_675"/>
      <sheetName val="_SHOPLIST_xls_676"/>
      <sheetName val="_SHOPLIST_xls_677"/>
      <sheetName val="_SHOPLIST_xls_678"/>
      <sheetName val="_SHOPLIST_xls_679"/>
      <sheetName val="_SHOPLIST_xls_680"/>
      <sheetName val="_SHOPLIST_xls_681"/>
      <sheetName val="_SHOPLIST_xls_682"/>
      <sheetName val="_SHOPLIST_xls_683"/>
      <sheetName val="_SHOPLIST_xls_684"/>
      <sheetName val="_SHOPLIST_xls_685"/>
      <sheetName val="_SHOPLIST_xls_686"/>
      <sheetName val="_SHOPLIST_xls_687"/>
      <sheetName val="_SHOPLIST_xls_688"/>
      <sheetName val="_SHOPLIST_xls_689"/>
      <sheetName val="_SHOPLIST_xls_690"/>
      <sheetName val="_SHOPLIST_xls_691"/>
      <sheetName val="_SHOPLIST_xls_692"/>
      <sheetName val="_SHOPLIST_xls_693"/>
      <sheetName val="_SHOPLIST_xls_694"/>
      <sheetName val="70_x005f_x005f_x005f_x0000__6"/>
      <sheetName val="_SHOPLIST_xls_695"/>
      <sheetName val="_SHOPLIST_xls_696"/>
      <sheetName val="_SHOPLIST_xls_697"/>
      <sheetName val="_SHOPLIST_xls_698"/>
      <sheetName val="_SHOPLIST_xls_699"/>
      <sheetName val="_SHOPLIST_xls_700"/>
      <sheetName val="_SHOPLIST_xls_710"/>
      <sheetName val="_SHOPLIST_xls_711"/>
      <sheetName val="_SHOPLIST_xls_712"/>
      <sheetName val="_SHOPLIST_xls_713"/>
      <sheetName val="_SHOPLIST_xls_714"/>
      <sheetName val="_SHOPLIST_xls_715"/>
      <sheetName val="_SHOPLIST_xls_716"/>
      <sheetName val="_SHOPLIST_xls_717"/>
      <sheetName val="_SHOPLIST_xls_718"/>
      <sheetName val="_SHOPLIST_xls_719"/>
      <sheetName val="_SHOPLIST_xls_720"/>
      <sheetName val="_SHOPLIST_xls_721"/>
      <sheetName val="_SHOPLIST_xls_722"/>
      <sheetName val="_SHOPLIST_xls_723"/>
      <sheetName val="_SHOPLIST_xls_724"/>
      <sheetName val="_SHOPLIST_xls_725"/>
      <sheetName val="_SHOPLIST_xls_726"/>
      <sheetName val="70___0_s__i____23"/>
      <sheetName val="_VW__VU________16"/>
      <sheetName val="70___0_s__i____24"/>
      <sheetName val="70_x005f_x0000___0_x0_9"/>
      <sheetName val="70___0_s__i____25"/>
      <sheetName val="_SHOPLIST_xls_727"/>
      <sheetName val="_VW__VU________17"/>
      <sheetName val="_SHOPLIST_xls_728"/>
      <sheetName val="_SHOPLIST_xls_729"/>
      <sheetName val="_SHOPLIST_xls_730"/>
      <sheetName val="_SHOPLIST_xls_731"/>
      <sheetName val="_SHOPLIST_xls_732"/>
      <sheetName val="_SHOPLIST_xls_733"/>
      <sheetName val="_SHOPLIST_xls_734"/>
      <sheetName val="_SHOPLIST_xls_735"/>
      <sheetName val="_SHOPLIST_xls_736"/>
      <sheetName val="_SHOPLIST_xls_737"/>
      <sheetName val="_SHOPLIST_xls_738"/>
      <sheetName val="_SHOPLIST_xls_739"/>
      <sheetName val="_SHOPLIST_xls_740"/>
      <sheetName val="_SHOPLIST_xls_741"/>
      <sheetName val="_SHOPLIST_xls_742"/>
      <sheetName val="_SHOPLIST_xls_743"/>
      <sheetName val="_SHOPLIST_xls_744"/>
      <sheetName val="_SHOPLIST_xls_745"/>
      <sheetName val="_SHOPLIST_xls_746"/>
      <sheetName val="_SHOPLIST_xls_747"/>
      <sheetName val="_SHOPLIST_xls_748"/>
      <sheetName val="_SHOPLIST_xls_749"/>
      <sheetName val="_SHOPLIST_xls_750"/>
      <sheetName val="_SHOPLIST_xls_751"/>
      <sheetName val="_SHOPLIST_xls_752"/>
      <sheetName val="_SHOPLIST_xls_753"/>
      <sheetName val="_SHOPLIST_xls_754"/>
      <sheetName val="_SHOPLIST_xls_755"/>
      <sheetName val="_SHOPLIST_xls_756"/>
      <sheetName val="_SHOPLIST_xls_757"/>
      <sheetName val="_SHOPLIST_xls_758"/>
      <sheetName val="_SHOPLIST_xls_759"/>
      <sheetName val="_SHOPLIST_xls_760"/>
      <sheetName val="_SHOPLIST_xls_761"/>
      <sheetName val="_SHOPLIST_xls_762"/>
      <sheetName val="_SHOPLIST_xls_763"/>
      <sheetName val="_SHOPLIST_xls_764"/>
      <sheetName val="_SHOPLIST_xls_765"/>
      <sheetName val="_SHOPLIST_xls_766"/>
      <sheetName val="_SHOPLIST_xls_767"/>
      <sheetName val="_SHOPLIST_xls_768"/>
      <sheetName val="_SHOPLIST_xls_769"/>
      <sheetName val="_SHOPLIST_xls_770"/>
      <sheetName val="_SHOPLIST_xls_771"/>
      <sheetName val="_SHOPLIST_xls_772"/>
      <sheetName val="_SHOPLIST_xls_773"/>
      <sheetName val="_SHOPLIST_xls_774"/>
      <sheetName val="_SHOPLIST_xls_775"/>
      <sheetName val="_SHOPLIST_xls_776"/>
      <sheetName val="_SHOPLIST_xls_777"/>
      <sheetName val="_SHOPLIST_xls_778"/>
      <sheetName val="_SHOPLIST_xls_779"/>
      <sheetName val="_SHOPLIST_xls_780"/>
      <sheetName val="_SHOPLIST_xls_781"/>
      <sheetName val="_SHOPLIST_xls_782"/>
      <sheetName val="_SHOPLIST_xls_783"/>
      <sheetName val="_SHOPLIST_xls_784"/>
      <sheetName val="_SHOPLIST_xls_785"/>
      <sheetName val="_SHOPLIST_xls_786"/>
      <sheetName val="_SHOPLIST_xls_787"/>
      <sheetName val="_SHOPLIST_xls_788"/>
      <sheetName val="_SHOPLIST_xls_789"/>
      <sheetName val="_SHOPLIST_xls_790"/>
      <sheetName val="_SHOPLIST_xls_791"/>
      <sheetName val="_SHOPLIST_xls_792"/>
      <sheetName val="_SHOPLIST_xls_793"/>
      <sheetName val="_SHOPLIST_xls_794"/>
      <sheetName val="_SHOPLIST_xls_795"/>
      <sheetName val="_SHOPLIST_xls_796"/>
      <sheetName val="_SHOPLIST_xls_797"/>
      <sheetName val="_SHOPLIST_xls_798"/>
      <sheetName val="_SHOPLIST_xls_799"/>
      <sheetName val="_SHOPLIST_xls_800"/>
      <sheetName val="_SHOPLIST_xls_801"/>
      <sheetName val="_SHOPLIST_xls_802"/>
      <sheetName val="_SHOPLIST_xls_803"/>
      <sheetName val="_SHOPLIST_xls_804"/>
      <sheetName val="_SHOPLIST_xls_805"/>
      <sheetName val="_SHOPLIST_xls_806"/>
      <sheetName val="_SHOPLIST_xls_807"/>
      <sheetName val="_SHOPLIST_xls_808"/>
      <sheetName val="_SHOPLIST_xls_809"/>
      <sheetName val="_SHOPLIST_xls_810"/>
      <sheetName val="_SHOPLIST_xls_811"/>
      <sheetName val="_SHOPLIST_xls_812"/>
      <sheetName val="_SHOPLIST_xls_813"/>
      <sheetName val="_SHOPLIST_xls_814"/>
      <sheetName val="_SHOPLIST_xls_815"/>
      <sheetName val="_SHOPLIST_xls_816"/>
      <sheetName val="_SHOPLIST_xls_817"/>
      <sheetName val="_SHOPLIST_xls_818"/>
      <sheetName val="_SHOPLIST_xls_819"/>
      <sheetName val="_SHOPLIST_xls_820"/>
      <sheetName val="_SHOPLIST_xls_821"/>
      <sheetName val="_SHOPLIST_xls_822"/>
      <sheetName val="_SHOPLIST_xls_823"/>
      <sheetName val="_SHOPLIST_xls_824"/>
      <sheetName val="_SHOPLIST_xls_825"/>
      <sheetName val="_SHOPLIST_xls_826"/>
      <sheetName val="_SHOPLIST_xls_827"/>
      <sheetName val="_SHOPLIST_xls_828"/>
      <sheetName val="_SHOPLIST_xls_829"/>
      <sheetName val="_SHOPLIST_xls_830"/>
      <sheetName val="_SHOPLIST_xls_831"/>
      <sheetName val="_SHOPLIST_xls_832"/>
      <sheetName val="_SHOPLIST_xls_833"/>
      <sheetName val="_SHOPLIST_xls_834"/>
      <sheetName val="_SHOPLIST_xls_835"/>
      <sheetName val="_SHOPLIST_xls_836"/>
      <sheetName val="_SHOPLIST_xls_837"/>
      <sheetName val="_SHOPLIST_xls_838"/>
      <sheetName val="70_x005f_x005f_x005f_x0000__7"/>
      <sheetName val="70,/0s«iÆøí¬i17"/>
      <sheetName val="[SHOPLIST_xls]729"/>
      <sheetName val="7012"/>
      <sheetName val="70,12"/>
      <sheetName val="[SHOPLIST_xls]730"/>
      <sheetName val="/VW12"/>
      <sheetName val="[SHOPLIST_xls][12"/>
      <sheetName val="/VWVU))tÏØ0__67"/>
      <sheetName val="70,/0s«_iÆø_í¬_12"/>
      <sheetName val="70?,/0?s«i?Æøí¬12"/>
      <sheetName val="/VWVU))tÏØ0__68"/>
      <sheetName val="[SHOPLIST_xls]731"/>
      <sheetName val="/VWVU))tÏØ0__69"/>
      <sheetName val="/VWVU))tÏØ0__70"/>
      <sheetName val="[SHOPLIST_xls]/V1"/>
      <sheetName val="/VWVU))tÏØ0__82"/>
      <sheetName val="/VWVU))tÏØ0__92"/>
      <sheetName val="/VWVU))tÏØ0__73"/>
      <sheetName val="/VWVU))tÏØ0__74"/>
      <sheetName val="/VWVU))tÏØ0__75"/>
      <sheetName val="70,/0s«iÆøí¬1"/>
      <sheetName val="70,/0s«iÆøí¬i18"/>
      <sheetName val="[SHOPLIST_xls]732"/>
      <sheetName val="7013"/>
      <sheetName val="70,13"/>
      <sheetName val="[SHOPLIST_xls]733"/>
      <sheetName val="/VW13"/>
      <sheetName val="/VWVU))tÏØ0__76"/>
      <sheetName val="/VWVU))tÏØ0__77"/>
      <sheetName val="[SHOPLIST_xls][13"/>
      <sheetName val="/VWVU))tÏØ0__78"/>
      <sheetName val="/VWVU))tÏØ0__79"/>
      <sheetName val="/VWVU))tÏØ0__80"/>
      <sheetName val="70,/0s«_iÆø_í¬_13"/>
      <sheetName val="70?,/0?s«i?Æøí¬13"/>
      <sheetName val="/VWVU))tÏØ0__83"/>
      <sheetName val="[SHOPLIST_xls]734"/>
      <sheetName val="/VWVU))tÏØ0__84"/>
      <sheetName val="/VWVU))tÏØ0__85"/>
      <sheetName val="/VWVU))tÏØ0__86"/>
      <sheetName val="[SHOPLIST_xls]/V2"/>
      <sheetName val="/VWVU))tÏØ0__87"/>
      <sheetName val="/VWVU))tÏØ0__93"/>
      <sheetName val="[SH2"/>
      <sheetName val="70_2"/>
      <sheetName val="/VWVU))tÏØ0__88"/>
      <sheetName val="/VWVU))tÏØ0__89"/>
      <sheetName val="/VWVU))tÏØ0__90"/>
      <sheetName val="70,/0s«iÆøí¬2"/>
      <sheetName val="70,/0s«iÆøí¬i19"/>
      <sheetName val="[SHOPLIST_xls]735"/>
      <sheetName val="7014"/>
      <sheetName val="70,14"/>
      <sheetName val="[SHOPLIST_xls]736"/>
      <sheetName val="/VW14"/>
      <sheetName val="/VWVU))tÏØ0__94"/>
      <sheetName val="/VWVU))tÏØ0__95"/>
      <sheetName val="[SHOPLIST_xls][14"/>
      <sheetName val="/VWVU))tÏØ0__96"/>
      <sheetName val="/VWVU))tÏØ0__97"/>
      <sheetName val="/VWVU))tÏØ0__98"/>
      <sheetName val="70,/0s«_iÆø_í¬_14"/>
      <sheetName val="70?,/0?s«i?Æøí¬14"/>
      <sheetName val="/VWVU))tÏØ0__99"/>
      <sheetName val="[SHOPLIST_xls]737"/>
      <sheetName val="/VWVU))tÏØ0_100"/>
      <sheetName val="/VWVU))tÏØ0_101"/>
      <sheetName val="/VWVU))tÏØ0_102"/>
      <sheetName val="[SHOPLIST_xls]/V3"/>
      <sheetName val="/VWVU))tÏØ0_103"/>
      <sheetName val="/VWVU))tÏØ0_104"/>
      <sheetName val="[SH3"/>
      <sheetName val="70_3"/>
      <sheetName val="/VWVU))tÏØ0_105"/>
      <sheetName val="/VWVU))tÏØ0_106"/>
      <sheetName val="/VWVU))tÏØ0_107"/>
      <sheetName val="70,/0s«iÆøí¬3"/>
      <sheetName val="Rate_analysis21"/>
      <sheetName val="_VWVU))tÏØ0__23"/>
      <sheetName val="_SHOPLIST_xls_70,_0s«iÆøí¬i19"/>
      <sheetName val="[SHOPLIST_xls]/VWVU))tÏØ0_167"/>
      <sheetName val="[SHOPLIST_xls]/VWVU))tÏØ0_168"/>
      <sheetName val="Summary_6"/>
      <sheetName val="B04-A_-_DIA_SUDEER6"/>
      <sheetName val="04D_-_Tanmyat6"/>
      <sheetName val="13-_B04-B_&amp;_C6"/>
      <sheetName val="_SITE_09_B04-B&amp;C-AFAQ6"/>
      <sheetName val="[SHOPLIST_xls]/VWVU))tÏØ0_169"/>
      <sheetName val="[SHOPLIST_xls]/VWVU))tÏØ0_170"/>
      <sheetName val="[SHOPLIST_xls]/VWVU))tÏØ0_171"/>
      <sheetName val="[SHOPLIST_xls]/VWVU))tÏØ0_172"/>
      <sheetName val="CONSTRUCTION_COMPONENT6"/>
      <sheetName val="Finansal_tamamlanma_Eğrisi7"/>
      <sheetName val="2_Plex7"/>
      <sheetName val="Sheet1_(2)7"/>
      <sheetName val="4_Plex7"/>
      <sheetName val="6_Plex_7"/>
      <sheetName val="Detailed_Summary7"/>
      <sheetName val="Sheet1_(3)7"/>
      <sheetName val="Sheet1_(4)7"/>
      <sheetName val="HB_CEC_schd_4_27"/>
      <sheetName val="HB_CEC_schd_4_37"/>
      <sheetName val="HB_CEC_schd_5_27"/>
      <sheetName val="HB_CEC_schd_6_27"/>
      <sheetName val="HB_CEC_schd_7_27"/>
      <sheetName val="HB_CEC_schd_9_27"/>
      <sheetName val="Doha_Farm7"/>
      <sheetName val="Dropdown_List7"/>
      <sheetName val="New_Bld7"/>
      <sheetName val="[SHOPLIST_xls]/VWVU))tÏØ0_173"/>
      <sheetName val="[SHOPLIST_xls]/VWVU))tÏØ0_174"/>
      <sheetName val="[SHOPLIST_xls]/VWVU))tÏØ0_175"/>
      <sheetName val="1_-_Main_Building7"/>
      <sheetName val="1_-_Summary7"/>
      <sheetName val="2_-_Landscaping_Works7"/>
      <sheetName val="2_-_Summary7"/>
      <sheetName val="4_-_Bldg_Infra7"/>
      <sheetName val="4_-_Summary7"/>
      <sheetName val="Trade_Summary6"/>
      <sheetName val="Sec__A-PQ7"/>
      <sheetName val="Preamble_B7"/>
      <sheetName val="Sec__C-Dayworks7"/>
      <sheetName val="d5_7"/>
      <sheetName val="Tender_Docs6"/>
      <sheetName val="Miral_Emails6"/>
      <sheetName val="LOAs_(061619)6"/>
      <sheetName val="Contract_Conditions_(Tender)6"/>
      <sheetName val="Contract_Qualifications6"/>
      <sheetName val="YVPI_&amp;_GII6"/>
      <sheetName val="LOA_(live_sheet)6"/>
      <sheetName val="LOA_Log_(082419)6"/>
      <sheetName val="Key_Docs_Ref_6"/>
      <sheetName val="To_Mr__Boota_(072519)6"/>
      <sheetName val="Status_Summary7"/>
      <sheetName val="New_Rates6"/>
      <sheetName val="Labour_Rates6"/>
      <sheetName val="Status_6"/>
      <sheetName val="CLIENT_BUDGET6"/>
      <sheetName val="Reco-June_20196"/>
      <sheetName val="REMINING_PROGRESS6"/>
      <sheetName val="OS&amp;E__IT6"/>
      <sheetName val="PAID_AMOUNT6"/>
      <sheetName val="IPA_216"/>
      <sheetName val="Order_by_owner6"/>
      <sheetName val="PERLIM__Sammary6"/>
      <sheetName val="RECOVER_OF_DOUBLE_PAYMENT6"/>
      <sheetName val="rathath_al_matar6"/>
      <sheetName val="INTERNAL_LINE_6"/>
      <sheetName val="MINOVA_AL_DEYAR6"/>
      <sheetName val="BLUE_RHINE6"/>
      <sheetName val="NATIONAL_PAINT6"/>
      <sheetName val="FIRE_RATED6"/>
      <sheetName val="Dashboard_(1)7"/>
      <sheetName val="VO_Agreed_to_Unifier_Sum7"/>
      <sheetName val="VO_Not_yet_Agreed_to_Unifier7"/>
      <sheetName val="VO_Anticipated_to_Unifier7"/>
      <sheetName val="EW_to_Unifier7"/>
      <sheetName val="Prov_Sums7"/>
      <sheetName val="Other_Amounts7"/>
      <sheetName val="Asset_Allocation_(CR)7"/>
      <sheetName val="Project_Benchmarking7"/>
      <sheetName val="Recon_Template6"/>
      <sheetName val="Estimate_for_approval6"/>
      <sheetName val="Quotation_FM_administration5"/>
      <sheetName val="Quotation_Visitor_and_Sec5"/>
      <sheetName val="Service_Charge5"/>
      <sheetName val="CABLES_5"/>
      <sheetName val="Quotation_Offices_108,9,10,11)5"/>
      <sheetName val="Quotation_modification5"/>
      <sheetName val="CIF_COST_ITEM6"/>
      <sheetName val="Rates_for_public_areas6"/>
      <sheetName val="DIV_01_General_Requirements5"/>
      <sheetName val="Bill_(1)_Main_Building5"/>
      <sheetName val="Bill_(2)_General_Site_&amp;_Parkin5"/>
      <sheetName val="wd_points5"/>
      <sheetName val="Bill_(3)_Guest_House5"/>
      <sheetName val="Bill_(4)_Family_Buildings5"/>
      <sheetName val="Bill_(5)_Villa_Buildings5"/>
      <sheetName val="Bill_(6)_Entrance_Building5"/>
      <sheetName val="Bill_(7)_Masjid5"/>
      <sheetName val="Bill_(8)_Auditorium5"/>
      <sheetName val="Bill_(9)_Site_Prep__&amp;_Roadway5"/>
      <sheetName val="Summary_Cost5"/>
      <sheetName val="lighting_points5"/>
      <sheetName val="ESTIMATE_(2)5"/>
      <sheetName val="COM_Summary5"/>
      <sheetName val="Drop_Down_Data5"/>
      <sheetName val="Rules_5"/>
      <sheetName val="Update_list5"/>
      <sheetName val="Sinh_Nam_systems5"/>
      <sheetName val="DIE_profile5"/>
      <sheetName val="Import_tax5"/>
      <sheetName val="TONG_HOP_VL-NC5"/>
      <sheetName val="TONGKE3p_5"/>
      <sheetName val="TH_VL,_NC,_DDHT_Thanhphuoc5"/>
      <sheetName val="DON_GIA5"/>
      <sheetName val="CHITIET_VL-NC5"/>
      <sheetName val="TH_kinh_phi5"/>
      <sheetName val="KLDT_DIEN5"/>
      <sheetName val="Dinh_muc_CP_KTCB_khac5"/>
      <sheetName val="_SHOPLIST_xls__SHOPLIST_xls_735"/>
      <sheetName val="_SHOPLIST_xls__SHOPLIST_xls_736"/>
      <sheetName val="quotation_5"/>
      <sheetName val="Bill_5_-_Carpark5"/>
      <sheetName val="BOQ_-_summary__35"/>
      <sheetName val="NKSC_thue5"/>
      <sheetName val="05__Data_Cash_Flow5"/>
      <sheetName val="MTO_REV_2(ARMOR)5"/>
      <sheetName val="GENERAL_SUMMARY5"/>
      <sheetName val="SITE_WORKS5"/>
      <sheetName val="WOOD_WORK5"/>
      <sheetName val="THERMAL_&amp;_MOISTURE_5"/>
      <sheetName val="DOORS_&amp;_WINDOWS5"/>
      <sheetName val="Additional_Items5"/>
      <sheetName val="개시대사_(2)5"/>
      <sheetName val="Ref_Arch5"/>
      <sheetName val="Div_Summary5"/>
      <sheetName val="___________19"/>
      <sheetName val="_SHOPLIST_xls_70,14"/>
      <sheetName val="_SHOPLIST_xls__VW14"/>
      <sheetName val="_SHOPLIST_xls__VWVU))tÏØ0__87"/>
      <sheetName val="_SHOPLIST_xls__VWVU))tÏØ0__88"/>
      <sheetName val="_SHOPLIST_xls__SHOPLIST_xls__14"/>
      <sheetName val="_SHOPLIST_xls__VWVU))tÏØ0__89"/>
      <sheetName val="_SHOPLIST_xls__VWVU))tÏØ0__90"/>
      <sheetName val="_SHOPLIST_xls__VWVU))tÏØ0__94"/>
      <sheetName val="_SHOPLIST_xls_70,_0s«_iÆø_í¬_14"/>
      <sheetName val="_SHOPLIST_xls_70_,_0_s«i_Æøí¬14"/>
      <sheetName val="_SHOPLIST_xls__VWVU))tÏØ0__95"/>
      <sheetName val="TB_ALJADA5"/>
      <sheetName val="Plot_Area5"/>
      <sheetName val="Closing_entries5"/>
      <sheetName val="Executive_Summary5"/>
      <sheetName val="Sales_Tracking_Report_(STR)5"/>
      <sheetName val="Blocking_Tracking_Report_(BTR)5"/>
      <sheetName val="Bill_No_15"/>
      <sheetName val="[SHOPLIST_xls]70,/0s«iÆøí¬6"/>
      <sheetName val="B2-DV_No_025"/>
      <sheetName val="_SUMMARY5"/>
      <sheetName val="PREAMBLES_5"/>
      <sheetName val="GENERAL_REQUIREMENT5"/>
      <sheetName val="B-_SITE_WORK5"/>
      <sheetName val="C__CONCRETE_WORKS_5"/>
      <sheetName val="D-_MASONRY5"/>
      <sheetName val="E__METAL_WORK5"/>
      <sheetName val="F__WOOD_WORK_5"/>
      <sheetName val="G__THERMAL_&amp;MP5"/>
      <sheetName val="H__DOORS___WINDOWS5"/>
      <sheetName val="J__FINISHES5"/>
      <sheetName val="K_ACCESSO5"/>
      <sheetName val="P_CONVEYING_SYSTEM5"/>
      <sheetName val="Q_MECHANICAL5"/>
      <sheetName val="R_ELECTRICAL5"/>
      <sheetName val="S_External_Works5"/>
      <sheetName val="T_Provisional_Sum5"/>
      <sheetName val="T__MEP_Works5"/>
      <sheetName val="U-DAY_WORKS_SCHEDULE5"/>
      <sheetName val="Struct__Members5"/>
      <sheetName val="MAIN_SUMMARY5"/>
      <sheetName val="L3-WBS_Mapping5"/>
      <sheetName val="BAFO_CCL_Submission5"/>
      <sheetName val="Abs_PMRL5"/>
      <sheetName val="_SHOPLIST_xls__SHOPLIST_xls_737"/>
      <sheetName val="L_(4)5"/>
      <sheetName val="ملخص_المشاريع5"/>
      <sheetName val="عقود_المقاولين5"/>
      <sheetName val="اوامر_الشراء5"/>
      <sheetName val="الحركة_اليومية5"/>
      <sheetName val="محمد_عساف5"/>
      <sheetName val="كشف_الايرادات_والضرائب5"/>
      <sheetName val="حساب_البنك5"/>
      <sheetName val="كشف_الرواتب5"/>
      <sheetName val="SAF_-_عهد_-_سلامي_ابو_فخر5"/>
      <sheetName val="THA_-_عهد_-_ثابت_احمد5"/>
      <sheetName val="AAH_-_عهد_-_انس_هبو5"/>
      <sheetName val="YSA_-_عهد_-_ياسر_السبع5"/>
      <sheetName val="MKJ_-_عهد_-_محمود_قجك5"/>
      <sheetName val="MSH_-_عهد_-_محمد_الشامي5"/>
      <sheetName val="ALW_-_عهد_-_علوان_علي5"/>
      <sheetName val="AHA_-_عهد_-_احمد_الحاج5"/>
      <sheetName val="MOR_-_عهد_-_مرجان_عبدالهادي5"/>
      <sheetName val="MHA_-_عهد_-_محمد_حسون_العلي5"/>
      <sheetName val="MF_-_مكتب_رئيسي5"/>
      <sheetName val="CO_-_مقاولين_-_عقود_(2)5"/>
      <sheetName val="BUR_-_موردين_-_شركة_البروج_5"/>
      <sheetName val="CAP_-_موردين_-_عاصمة_الكهرباء5"/>
      <sheetName val="PO_-_موردين_-_اوامر_شراء5"/>
      <sheetName val="CO_-_مقاولين_-_عقود5"/>
      <sheetName val="[SHOPLIST_xls]/VWVU))tÏØ0_176"/>
      <sheetName val="[SHOPLIST_xls]/VWVU))tÏØ0_177"/>
      <sheetName val="Master_data5"/>
      <sheetName val="[SHOPLIST_xls]/VWVU))tÏØ0_178"/>
      <sheetName val="[SHOPLIST_xls]/VWVU))tÏØ0_179"/>
      <sheetName val="[SHOPLIST_xls][SH6"/>
      <sheetName val="BOQ_1_925"/>
      <sheetName val="P1926-H2B_Pkg_2A&amp;2B6"/>
      <sheetName val="P1940-H2B_Pkg_1_Guestrooms6"/>
      <sheetName val="[SHOPLIST_xls]70_6"/>
      <sheetName val="Other_Cost_Norms5"/>
      <sheetName val="Comp_equip5"/>
      <sheetName val="Basic_Rate5"/>
      <sheetName val="MASTER_RATE_ANALYSIS5"/>
      <sheetName val="P15_Cost_Implications5"/>
      <sheetName val="P15_uPVC_ducts-Rate_Summary5"/>
      <sheetName val="P13_uPVC_ducts5"/>
      <sheetName val="P13_Mass_Concrete5"/>
      <sheetName val="P13_Imported_Fill5"/>
      <sheetName val="P14_uPVC_ducts5"/>
      <sheetName val="P14_Mass_Concrete5"/>
      <sheetName val="P14_Imported_Fill5"/>
      <sheetName val="P14_Sand_bed_to_cable5"/>
      <sheetName val="P15_uPVC_ducts5"/>
      <sheetName val="Div_10-Specialities_5"/>
      <sheetName val="MALE_&amp;_FEMALE_5"/>
      <sheetName val="6_2_Floor_Finishes5"/>
      <sheetName val="BUAs_and_Sales_Forecast5"/>
      <sheetName val="Lagoons_Breakdown_Prices5"/>
      <sheetName val="Cover_HW_Z2_5"/>
      <sheetName val="TOTAL_WORK5"/>
      <sheetName val="part_35"/>
      <sheetName val="pile_Length_for_Easter_fence5"/>
      <sheetName val="_Estimate__5"/>
      <sheetName val="Equip_5"/>
      <sheetName val="Cumulative_Rail_5"/>
      <sheetName val="Data_5"/>
      <sheetName val="[SHOPLIST_xls]/VWVU))tÏØ0_180"/>
      <sheetName val="Staff_OLD_5"/>
      <sheetName val="Portfolio_List5"/>
      <sheetName val="Initial_Data5"/>
      <sheetName val="Package_Status5"/>
      <sheetName val="Appendix-A_-GRAND_SUMMARY5"/>
      <sheetName val="D9_(New_Rate)5"/>
      <sheetName val="Grand_Summary_5"/>
      <sheetName val="Bill_No_01_-_GI_5"/>
      <sheetName val="combined_5"/>
      <sheetName val="summary-Optional_5"/>
      <sheetName val="B14_02_5"/>
      <sheetName val="Prov_Sum_5"/>
      <sheetName val="Démol_5"/>
      <sheetName val="Contractor_Application5"/>
      <sheetName val="08_MEP_Summary5"/>
      <sheetName val="Addnl_works5"/>
      <sheetName val="B3__Material_on_Site-Detail5"/>
      <sheetName val="WATER_DUCT_-_IC_215"/>
      <sheetName val="Asset_Desc5"/>
      <sheetName val="[SHOPLIST_xls]70,/0s«i_x5"/>
      <sheetName val="Account_Codes5"/>
      <sheetName val="[SHOPLIST_xls]/VWVU))tÏØ0_181"/>
      <sheetName val="[SHOPLIST_xls]/VWVU))tÏØ0_182"/>
      <sheetName val="[SHOPLIST_xls]/VWVU))tÏØ0_183"/>
      <sheetName val="[SHOPLIST_xls]/VWVU))tÏØ0_184"/>
      <sheetName val="[SHOPLIST_xls]/VWVU))tÏØ0_185"/>
      <sheetName val="[SHOPLIST_xls]/VWVU))tÏØ0_186"/>
      <sheetName val="[SHOPLIST_xls]/VWVU))tÏØ0_187"/>
      <sheetName val="[SHOPLIST_xls]/VWVU))tÏØ0_188"/>
      <sheetName val="FLOOR_AND_CEILING3"/>
      <sheetName val="area_comp_2011_01_18_(2)3"/>
      <sheetName val="drop_down_lists3"/>
      <sheetName val="PH_53"/>
      <sheetName val="S-Curve_Update3"/>
      <sheetName val="[SHOPLIST_xls]70_x005f_x0000_,/0_x003"/>
      <sheetName val="Detail_Page3"/>
      <sheetName val="_SHOPLIST_xls__VWVU))tÏØ0__96"/>
      <sheetName val="_SHOPLIST_xls__VWVU))tÏØ0__97"/>
      <sheetName val="_SHOPLIST_xls__VWVU))tÏØ0__98"/>
      <sheetName val="_SHOPLIST_xls__SHOPLIST_xls__V3"/>
      <sheetName val="_SHOPLIST_xls__VWVU))tÏØ0__99"/>
      <sheetName val="_SHOPLIST_xls__VWVU))tÏØ0_100"/>
      <sheetName val="8_0_Programme3"/>
      <sheetName val="[SHOPLIST_xls][SHOPLIST_xls]760"/>
      <sheetName val="[SHOPLIST_xls][SHOPLIST_xls]761"/>
      <sheetName val="[SHOPLIST_xls][SHOPLIST_xls]762"/>
      <sheetName val="[SHOPLIST_xls][SHOPLIST_xls]763"/>
      <sheetName val="[SHOPLIST_xls][SHOPLIST_xls]764"/>
      <sheetName val="[SHOPLIST_xls][SHOPLIST_xls]765"/>
      <sheetName val="[SHOPLIST_xls][SHOPLIST_xls]766"/>
      <sheetName val="[SHOPLIST_xls][SHOPLIST_xls]767"/>
      <sheetName val="[SHOPLIST_xls][SHOPLIST_xls]768"/>
      <sheetName val="[SHOPLIST_xls][SHOPLIST_xls]229"/>
      <sheetName val="[SHOPLIST_xls][SHOPLIST_xls]230"/>
      <sheetName val="[SHOPLIST_xls][SHOPLIST_xls]231"/>
      <sheetName val="[SHOPLIST_xls][SHOPLIST_xls]232"/>
      <sheetName val="[SHOPLIST_xls][SHOPLIST_xls]233"/>
      <sheetName val="[SHOPLIST_xls][SHOPLIST_xls]234"/>
      <sheetName val="[SHOPLIST_xls][SHOPLIST_xls]235"/>
      <sheetName val="[SHOPLIST_xls][SHOPLIST_xls]236"/>
      <sheetName val="[SHOPLIST_xls][SHOPLIST_xls]237"/>
      <sheetName val="[SHOPLIST_xls][SHOPLIST_xls]238"/>
      <sheetName val="Data_Works"/>
      <sheetName val="Control_Panel"/>
      <sheetName val="70_x005f_x0000_,/0_x005f_x0000_"/>
      <sheetName val="BUR"/>
      <sheetName val="Dropdown Attributes"/>
      <sheetName val="2.2 STAFF Scedule"/>
      <sheetName val="FSA"/>
      <sheetName val="BoatTMP"/>
      <sheetName val="14267"/>
      <sheetName val="shuttering"/>
      <sheetName val="CFS3"/>
      <sheetName val="Structured Cabling"/>
      <sheetName val="IS"/>
      <sheetName val="Configurations"/>
      <sheetName val="Technical"/>
      <sheetName val="VD-CALC"/>
      <sheetName val="内訳書"/>
      <sheetName val="[SHOPLIST.xls]_VW__VU________20"/>
      <sheetName val="[SHOPLIST.xls]_VW__VU________21"/>
      <sheetName val="[SHOPLIST.xls]70_x005f_x0000___0_x_11"/>
      <sheetName val="[SHOPLIST.xls]70___0_s__i____30"/>
      <sheetName val="[SHOPLIST.xls]70___0_s__i____31"/>
      <sheetName val="[SHOPLIST.xls]70_x005f_x005f_x005f_x0000__9"/>
      <sheetName val="5.1-AB"/>
      <sheetName val="[SHOPLIST.xls]70_x005f_x005f_x005f_x0000_10"/>
      <sheetName val="[SHOPLIST.xls]70___0_s__i____32"/>
      <sheetName val="[SHOPLIST.xls]_VW__VU________22"/>
      <sheetName val="[SHOPLIST.xls]_VW__VU________23"/>
      <sheetName val="[SHOPLIST.xls]70_x005f_x0000___0_x_12"/>
      <sheetName val="[SHOPLIST.xls]70___0_s__i____33"/>
      <sheetName val="[SHOPLIST.xls]70___0_s__i____34"/>
      <sheetName val="[SHOPLIST.xls]70___0_s__i____35"/>
      <sheetName val="[SHOPLIST.xls]70_x005f_x005f_x005f_x0000_11"/>
      <sheetName val="Services_InitialEst_UtilityServ"/>
      <sheetName val="[SHOPLIST_xls]70,/0_x000"/>
      <sheetName val="satış_planı_(2)"/>
      <sheetName val="B_Room_W_Done_Progress"/>
      <sheetName val="SUMMARY_(ROOM)"/>
      <sheetName val="W_D_Prgress_Public_area"/>
      <sheetName val="SUMMARY_Public"/>
      <sheetName val="IPL_SCHEDULE"/>
      <sheetName val="foot-slab_reinl"/>
      <sheetName val="Admin TAKE OFF"/>
      <sheetName val="Doi so"/>
      <sheetName val="F4-F7"/>
      <sheetName val="토공"/>
      <sheetName val="CỘT + VÁCH B2-B4"/>
      <sheetName val="SEX"/>
      <sheetName val="조명시설"/>
      <sheetName val="Du thau"/>
      <sheetName val="Door &amp; Window- Schedule"/>
      <sheetName val="Buy vs. Lease Car"/>
      <sheetName val="GIÁ TRỊ GĐ2"/>
      <sheetName val="GIẤY ĐỀ NGHỊ THANH TOÁN GĐ1"/>
      <sheetName val="GIẤY ĐỀ NGHỊ THANH TOÁN GĐ2"/>
      <sheetName val="bìa trước"/>
      <sheetName val="bìa sau"/>
      <sheetName val="DANH MỤC"/>
      <sheetName val="DNTT"/>
      <sheetName val="THGT"/>
      <sheetName val="THKL"/>
      <sheetName val="BBNT"/>
      <sheetName val="BẢNG THDG"/>
      <sheetName val="BẢNG DG"/>
      <sheetName val="BẢNG THỐNG KÊ"/>
      <sheetName val="HVAC-full"/>
      <sheetName val="HUTKHOI 2"/>
      <sheetName val="WC 2"/>
      <sheetName val="GIO TUOI 2"/>
      <sheetName val="GIO THẢI 2"/>
      <sheetName val="TAO AP"/>
      <sheetName val="入力作成表"/>
      <sheetName val="gvl"/>
      <sheetName val="CH-01"/>
      <sheetName val="CH-02-03"/>
      <sheetName val="CH-06-07"/>
      <sheetName val="CH-08"/>
      <sheetName val="CH-14"/>
      <sheetName val="CH-15"/>
      <sheetName val="CH-16"/>
      <sheetName val="CH-19-20"/>
      <sheetName val="Điện căn hộ04"/>
      <sheetName val="Điện căn hộ05"/>
      <sheetName val="Điện căn hộ09"/>
      <sheetName val="Điện căn hộ10"/>
      <sheetName val="Điện căn hộ11"/>
      <sheetName val="Điện căn hộ12"/>
      <sheetName val="Điện căn hộ13"/>
      <sheetName val="Điện căn hộ17"/>
      <sheetName val="Điện căn hộ 18"/>
      <sheetName val="Điện căn hộ 21"/>
      <sheetName val="MC"/>
      <sheetName val="CS+OC+CSSC HL"/>
      <sheetName val="CN CH"/>
      <sheetName val="Tong hop"/>
      <sheetName val="BOQ(MECH)"/>
      <sheetName val="BOQ(ELEC) "/>
      <sheetName val="입찰안"/>
      <sheetName val="Nhan cong"/>
      <sheetName val="負荷集計（断熱不燃）"/>
      <sheetName val="Liệt kê"/>
      <sheetName val="MTO REV_2_ARMOR_"/>
      <sheetName val="Vat tu XD"/>
      <sheetName val="PS-Labour_M"/>
      <sheetName val="402"/>
      <sheetName val="BMS"/>
      <sheetName val="sort2"/>
      <sheetName val="個案9411"/>
      <sheetName val="Ｎｏ.13"/>
      <sheetName val="Budget Code"/>
      <sheetName val="CPBTXM-THUONG"/>
      <sheetName val="BXLDL"/>
      <sheetName val="설계내역서"/>
      <sheetName val="Geneí¬_x0008_"/>
      <sheetName val="70_x0000_,_0_"/>
      <sheetName val="70_x0000_,/0_x0000_"/>
      <sheetName val="Goi thau"/>
      <sheetName val="Bill 1.CPC"/>
      <sheetName val="Bill 2.BoQ  (2)"/>
      <sheetName val="Bảng TH cửa CC"/>
      <sheetName val="Bảng TH PK"/>
      <sheetName val="Chi tiết"/>
      <sheetName val="Bill 3.PL"/>
      <sheetName val="Bill 4.Do boc KL"/>
      <sheetName val="Bill5. VT CDT cap"/>
      <sheetName val="I.1"/>
      <sheetName val="I.2"/>
      <sheetName val="I.3"/>
      <sheetName val="I.4"/>
      <sheetName val="I.5"/>
      <sheetName val="Bc"/>
      <sheetName val="264"/>
      <sheetName val="A. Electrical"/>
      <sheetName val="Doi_so"/>
      <sheetName val="CỘT_+_VÁCH_B2-B4"/>
      <sheetName val="Du_thau"/>
      <sheetName val="Door_&amp;_Window-_Schedule"/>
      <sheetName val="Buy_vs__Lease_Car"/>
      <sheetName val="GIÁ_TRỊ_GĐ2"/>
      <sheetName val="GIẤY_ĐỀ_NGHỊ_THANH_TOÁN_GĐ1"/>
      <sheetName val="GIẤY_ĐỀ_NGHỊ_THANH_TOÁN_GĐ2"/>
      <sheetName val="bìa_trước"/>
      <sheetName val="bìa_sau"/>
      <sheetName val="DANH_MỤC"/>
      <sheetName val="BẢNG_THDG"/>
      <sheetName val="BẢNG_DG"/>
      <sheetName val="BẢNG_THỐNG_KÊ"/>
      <sheetName val="HUTKHOI_2"/>
      <sheetName val="WC_2"/>
      <sheetName val="GIO_TUOI_2"/>
      <sheetName val="GIO_THẢI_2"/>
      <sheetName val="TAO_AP"/>
      <sheetName val="Vat_tu_XD"/>
      <sheetName val="BOQ(ELEC)_"/>
      <sheetName val="Điện_căn_hộ04"/>
      <sheetName val="Điện_căn_hộ05"/>
      <sheetName val="Điện_căn_hộ09"/>
      <sheetName val="Điện_căn_hộ10"/>
      <sheetName val="Điện_căn_hộ11"/>
      <sheetName val="Điện_căn_hộ12"/>
      <sheetName val="Điện_căn_hộ13"/>
      <sheetName val="Điện_căn_hộ17"/>
      <sheetName val="Điện_căn_hộ_18"/>
      <sheetName val="Điện_căn_hộ_21"/>
      <sheetName val="CS+OC+CSSC_HL"/>
      <sheetName val="CN_CH"/>
      <sheetName val="Tong_hop"/>
      <sheetName val="MTO_REV_2_ARMOR_"/>
      <sheetName val="eqpmad2"/>
      <sheetName val="결과조달"/>
      <sheetName val="SG"/>
      <sheetName val="LEGEND"/>
      <sheetName val="ESTI_"/>
      <sheetName val="DI_ESTI"/>
      <sheetName val="SP10"/>
      <sheetName val="Priced BOQ"/>
      <sheetName val="Nhan_cong"/>
      <sheetName val="Liệt_kê"/>
      <sheetName val="Ｎｏ_13"/>
      <sheetName val="Budget_Code"/>
      <sheetName val="VO-MC"/>
      <sheetName val="VO-Curtain Wall"/>
      <sheetName val="VO-M&amp;E"/>
      <sheetName val="Bar.Sched"/>
      <sheetName val="公寓材料表"/>
      <sheetName val="ANL"/>
      <sheetName val="TH thiet bi"/>
      <sheetName val="TH vat tu"/>
      <sheetName val="TH may TC"/>
      <sheetName val="Bang phan tich"/>
      <sheetName val="DM Chi phi"/>
      <sheetName val="HD-XUAT"/>
      <sheetName val="SORT"/>
      <sheetName val="IBASE"/>
      <sheetName val="FAB별"/>
      <sheetName val="BAOGIATHANG"/>
      <sheetName val="DAODAT"/>
      <sheetName val="vanchuyen TC"/>
      <sheetName val="Bill 1_Prelim"/>
      <sheetName val="Bill 2_Bored Pile"/>
      <sheetName val="CTG"/>
      <sheetName val="Gra¦_x0004_)???VW????????? U"/>
      <sheetName val="/VW?VU?)???)???_x0001_???tÏØ0_x0009__x0008_??_x0009__x0008_"/>
      <sheetName val="/VW?VU?)???)???_x0001_???tÏØ0 _x0008_?? _x0008_"/>
      <sheetName val="[SHOPLIST.xls]70?,/0?s«_x0008_i?Æø_x0003_í¬"/>
      <sheetName val="Geneí¬_x005f_x0008_i_x005f_x005f_x000"/>
      <sheetName val="ConferenceCentre?옰ʒ䄂ʒ鵠ʐ䄂ʒ"/>
      <sheetName val="Geneí¬_x0008_i??_x0"/>
      <sheetName val="70?,_0?s«_x0008_i_x"/>
      <sheetName val="Gra¦_x0004_)??_x0"/>
      <sheetName val="_VW?VU?)?_x"/>
      <sheetName val="_SHOPLIST.xls_70?,_0_x000"/>
      <sheetName val="????_x0"/>
      <sheetName val="70?,/0?s«_x0008_i_x"/>
      <sheetName val="ConferenceCentre?옰ʒ"/>
      <sheetName val="70?,_0?"/>
      <sheetName val="??_x005"/>
      <sheetName val="[SHOPLIST.xls]70?,/0?s«_x0008_i_x"/>
      <sheetName val="70?,_0_"/>
      <sheetName val="70?,/0?"/>
      <sheetName val="Geneí¬ i?? ?0."/>
      <sheetName val="70?,/0?s« i?Æø í¬ i?"/>
      <sheetName val="[SHOPLIST.xls]70?,/0?s« i?Æø í¬"/>
      <sheetName val="ConferenceCentre?옰ʒ䄂ʒ鵠ʐ䄂ʒ閐̐脭め_x0005_?"/>
      <sheetName val="[SHOPLIST.xls]/VW?VU?)???)???"/>
      <sheetName val="TK T2"/>
      <sheetName val="TĐ-L2"/>
      <sheetName val="T2.CAMERA"/>
      <sheetName val="T2.LOA"/>
      <sheetName val="T2.TRUNKING"/>
      <sheetName val="T2.MANG"/>
      <sheetName val="電気設備表"/>
      <sheetName val="BQ_SUM"/>
      <sheetName val="BQ_T"/>
      <sheetName val="Btra"/>
      <sheetName val="GiaVL"/>
      <sheetName val="PL-F&amp;B"/>
      <sheetName val="GAEYO"/>
      <sheetName val="갑지1"/>
      <sheetName val="概総括1"/>
      <sheetName val="[SHOPLIST.xls]70_x0000_,/0_x0000_"/>
      <sheetName val="HĐ"/>
      <sheetName val="갑지(추정)"/>
      <sheetName val="Doi_so1"/>
      <sheetName val="CỘT_+_VÁCH_B2-B41"/>
      <sheetName val="Du_thau1"/>
      <sheetName val="Door_&amp;_Window-_Schedule1"/>
      <sheetName val="Buy_vs__Lease_Car1"/>
      <sheetName val="GIÁ_TRỊ_GĐ21"/>
      <sheetName val="GIẤY_ĐỀ_NGHỊ_THANH_TOÁN_GĐ11"/>
      <sheetName val="GIẤY_ĐỀ_NGHỊ_THANH_TOÁN_GĐ21"/>
      <sheetName val="bìa_trước1"/>
      <sheetName val="bìa_sau1"/>
      <sheetName val="DANH_MỤC1"/>
      <sheetName val="BẢNG_THDG1"/>
      <sheetName val="BẢNG_DG1"/>
      <sheetName val="BẢNG_THỐNG_KÊ1"/>
      <sheetName val="HUTKHOI_21"/>
      <sheetName val="WC_21"/>
      <sheetName val="GIO_TUOI_21"/>
      <sheetName val="GIO_THẢI_21"/>
      <sheetName val="TAO_AP1"/>
      <sheetName val="BOQ(ELEC)_1"/>
      <sheetName val="Điện_căn_hộ041"/>
      <sheetName val="Điện_căn_hộ051"/>
      <sheetName val="Điện_căn_hộ091"/>
      <sheetName val="Điện_căn_hộ101"/>
      <sheetName val="Điện_căn_hộ111"/>
      <sheetName val="Điện_căn_hộ121"/>
      <sheetName val="Điện_căn_hộ131"/>
      <sheetName val="Điện_căn_hộ171"/>
      <sheetName val="Điện_căn_hộ_181"/>
      <sheetName val="Điện_căn_hộ_211"/>
      <sheetName val="CS+OC+CSSC_HL1"/>
      <sheetName val="CN_CH1"/>
      <sheetName val="Tong_hop1"/>
      <sheetName val="MTO_REV_2_ARMOR_1"/>
      <sheetName val="Liệt_kê1"/>
      <sheetName val="Vat_tu_XD1"/>
      <sheetName val="Nhan_cong1"/>
      <sheetName val="Ｎｏ_131"/>
      <sheetName val="Budget_Code1"/>
      <sheetName val="Geneí¬"/>
      <sheetName val="70,_0_"/>
      <sheetName val="Goi_thau"/>
      <sheetName val="Bill_1_CPC"/>
      <sheetName val="Bill_2_BoQ__(2)"/>
      <sheetName val="Bảng_TH_cửa_CC"/>
      <sheetName val="Bảng_TH_PK"/>
      <sheetName val="Chi_tiết"/>
      <sheetName val="Bill_3_PL"/>
      <sheetName val="Bill_4_Do_boc_KL"/>
      <sheetName val="Bill5__VT_CDT_cap"/>
      <sheetName val="I_1"/>
      <sheetName val="I_2"/>
      <sheetName val="I_3"/>
      <sheetName val="I_4"/>
      <sheetName val="I_5"/>
      <sheetName val="A__Electrical"/>
      <sheetName val="70,/0"/>
      <sheetName val="_SHOPLIST_xls_70,_0s«iÆøí¬1"/>
      <sheetName val="Priced_BOQ"/>
      <sheetName val="TH_thiet_bi"/>
      <sheetName val="TH_vat_tu"/>
      <sheetName val="TH_may_TC"/>
      <sheetName val="Bang_phan_tich"/>
      <sheetName val="DM_Chi_phi"/>
      <sheetName val="Gra¦)???VW?????????_U"/>
      <sheetName val="/VW?VU?)???)??????tÏØ0 ?? "/>
      <sheetName val="/VW?VU?)???)??????tÏØ0_??_"/>
      <sheetName val="[SHOPLIST_xls]70?,/0?s«i?Æøí¬"/>
      <sheetName val="Geneí¬i??_x0"/>
      <sheetName val="70?,_0?s«i_x"/>
      <sheetName val="Gra¦)??_x0"/>
      <sheetName val="_SHOPLIST_xls_70?,_0_x000"/>
      <sheetName val="70?,/0?s«i_x"/>
      <sheetName val="[SHOPLIST_xls]70?,/0?s«i_x"/>
      <sheetName val="Geneí¬_i??_?0_"/>
      <sheetName val="70?,/0?s«_i?Æø_í¬_i?"/>
      <sheetName val="[SHOPLIST_xls]70?,/0?s«_i?Æø_í¬"/>
      <sheetName val="ConferenceCentre?옰ʒ䄂ʒ鵠ʐ䄂ʒ閐̐脭め?"/>
      <sheetName val="[SHOPLIST_xls]/VW?VU?)???)???"/>
      <sheetName val="VO-Curtain_Wall"/>
      <sheetName val="Bar_Sched"/>
      <sheetName val="Fitout"/>
      <sheetName val="Bill of Qty MEP"/>
      <sheetName val="6MONTHS"/>
      <sheetName val="諸経費"/>
      <sheetName val="清水計算営業税率関連"/>
      <sheetName val="Goc CC"/>
      <sheetName val="contents "/>
      <sheetName val="Div.8 - Opening"/>
      <sheetName val="Div .9- Finishes"/>
      <sheetName val="Total "/>
      <sheetName val="Currency Rate"/>
      <sheetName val="[SIOPLIST.yls]_SHOPLIST_xls_491"/>
      <sheetName val="[SIOPLHST.yls]^SHOQLIST_xls_508"/>
      <sheetName val="[SHOPLIST.xls]_SHOQLISU_xlr_524"/>
      <sheetName val="[SIOPLHST.xls]_SHOPLIST_xlr_535"/>
      <sheetName val="[SHOPLIST.xls]^SHOPLIST_xls_537"/>
      <sheetName val="[SHOPLIST.xls]_SHOPLIST_xlr_539"/>
      <sheetName val="Msw-study"/>
      <sheetName val="BF2001"/>
      <sheetName val="شهادة الدفع"/>
      <sheetName val="Cover_Page4"/>
      <sheetName val="Approved_INR_Claimed_Log_(2)4"/>
      <sheetName val="INR_Data4"/>
      <sheetName val="Dec_OCR4"/>
      <sheetName val="OCR_(APR4"/>
      <sheetName val="Survey_4"/>
      <sheetName val="INR_Summary_Sheet4"/>
      <sheetName val="ITR_Form_(Rev0)4"/>
      <sheetName val="ITR_Form_(SS)4"/>
      <sheetName val="ITR_Form_(Rev1)4"/>
      <sheetName val="Method_Statements4"/>
      <sheetName val="SI_224"/>
      <sheetName val="TO_List4"/>
      <sheetName val="CCTV_DATA4"/>
      <sheetName val="FAL_intern4"/>
      <sheetName val="B_Room_W_Done_Progress1"/>
      <sheetName val="SUMMARY_(ROOM)1"/>
      <sheetName val="W_D_Prgress_Public_area1"/>
      <sheetName val="SUMMARY_Public1"/>
      <sheetName val="Tender_Stage"/>
      <sheetName val="Delay_Clasifications"/>
      <sheetName val="PA_Milestones"/>
      <sheetName val="Sheet"/>
      <sheetName val="sc"/>
      <sheetName val="[SHOPLIST.xls]_SHOPLIST_xl_1080"/>
      <sheetName val="[SHOPLIST.xls]_SHOPLIST_xl_1081"/>
      <sheetName val="[SHOPLIST.xls]_SHOPLIST_xl_1082"/>
      <sheetName val="[SHOPLIST.xls]_SHOPLIST_xl_1083"/>
      <sheetName val="[SHOPLIST.xls]_SHOPLIST_xl_1084"/>
      <sheetName val="[SHOPLIST.xls]_SHOPLIST_xl_1085"/>
      <sheetName val="[SHOPLIST.xls]_SHOPLIST_xl_1086"/>
      <sheetName val="[SHOPLIST.xls]_SHOPLIST_xl_1087"/>
      <sheetName val="[SHOPLIST.xls]_SHOPLIST_xl_1088"/>
      <sheetName val="[SHOPLIST.xls]_SHOPLIST_xl_1089"/>
      <sheetName val="[SHOPLIST.xls]_SHOPLIST_xl_1090"/>
      <sheetName val="[SHOPLIST.xls]_SHOPLIST_xl_1091"/>
      <sheetName val="[SHOPLIST.xls]_SHOPLIST_xl_1092"/>
      <sheetName val="[SHOPLIST.xls]_SHOPLIST_xl_1093"/>
      <sheetName val="[SHOPLIST.xls]_SHOPLIST_xl_1094"/>
      <sheetName val="[SHOPLIST.xls]_SHOPLIST_xl_1095"/>
      <sheetName val="[SHOPLIST.xls]_SHOPLIST_xl_1096"/>
      <sheetName val="[SHOPLIST.xls]_SHOPLIST_xl_1097"/>
      <sheetName val="[SHOPLIST.xls]_SHOPLIST_xl_1098"/>
      <sheetName val="[SHOPLIST.xls]_SHOPLIST_xl_1099"/>
      <sheetName val="[SHOPLIST.xls]_SHOPLIST_xl_1100"/>
      <sheetName val="[SHOPLIST.xls]_SHOPLIST_xl_1101"/>
      <sheetName val="[SHOPLIST.xls]_SHOPLIST_xl_1102"/>
      <sheetName val="[SHOPLIST.xls]_SHOPLIST_xl_1103"/>
      <sheetName val="[SHOPLIST.xls]_SHOPLIST_xl_1104"/>
      <sheetName val="[SHOPLIST.xls]_SHOPLIST_xl_1105"/>
      <sheetName val="[SHOPLIST.xls]_SHOPLIST_xl_1106"/>
      <sheetName val="[SHOPLIST.xls]_SHOPLIST_xl_1107"/>
      <sheetName val="[SHOPLIST.xls]_SHOPLIST_xl_1108"/>
      <sheetName val="[SHOPLIST.xls]_SHOPLIST_xl_1109"/>
      <sheetName val="[SHOPLIST.xls]_SHOPLIST_xl_1110"/>
      <sheetName val="[SHOPLIST.xls]_SHOPLIST_xl_1111"/>
      <sheetName val="[SHOPLIST.xls]_SHOPLIST_xl_1112"/>
      <sheetName val="[SHOPLIST.xls]_SHOPLIST_xl_1113"/>
      <sheetName val="[SHOPLIST.xls]_SHOPLIST_xl_1114"/>
      <sheetName val="[SHOPLIST.xls]_SHOPLIST_xl_1115"/>
      <sheetName val="[SHOPLIST.xls]_SHOPLIST_xl_1116"/>
      <sheetName val="[SHOPLIST.xls]_SHOPLIST_xl_1117"/>
      <sheetName val="[SHOPLIST.xls]_SHOPLIST_xl_1118"/>
      <sheetName val="[SHOPLIST.xls]_SHOPLIST_xl_1119"/>
      <sheetName val="[SHOPLIST.xls]_SHOPLIST_xl_1120"/>
      <sheetName val="[SHOPLIST.xls]_SHOPLIST_xl_1121"/>
      <sheetName val="[SHOPLIST.xls]_SHOPLIST_xl_1122"/>
      <sheetName val="[SHOPLIST.xls]_SHOPLIST_xl_1123"/>
      <sheetName val="[SHOPLIST.xls]_SHOPLIST_xl_1124"/>
      <sheetName val="[SHOPLIST.xls]_SHOPLIST_xl_1125"/>
      <sheetName val="[SHOPLIST.xls]_SHOPLIST_xl_1126"/>
      <sheetName val="[SHOPLIST.xls]_SHOPLIST_xl_1127"/>
      <sheetName val="[SHOPLIST.xls]_SHOPLIST_xl_1128"/>
      <sheetName val="[SHOPLIST.xls]_SHOPLIST_xl_1129"/>
      <sheetName val="[SHOPLIST.xls]_SHOPLIST_xl_1130"/>
      <sheetName val="[SHOPLIST.xls]_SHOPLIST_xl_1131"/>
      <sheetName val="[SHOPLIST.xls]_SHOPLIST_xl_1132"/>
      <sheetName val="[SHOPLIST.xls]_SHOPLIST_xl_1133"/>
      <sheetName val="[SHOPLIST.xls]_SHOPLIST_xl_1134"/>
      <sheetName val="[SHOPLIST.xls]_SHOPLIST_xl_1135"/>
      <sheetName val="[SHOPLIST.xls]_SHOPLIST_xl_1136"/>
      <sheetName val="[SHOPLIST.xls]_SHOPLIST_xl_1137"/>
      <sheetName val="[SHOPLIST.xls]_SHOPLIST_xl_1138"/>
      <sheetName val="[SHOPLIST.xls]_SHOPLIST_xl_1139"/>
      <sheetName val="[SHOPLIST.xls]_SHOPLIST_xl_1140"/>
      <sheetName val="[SHOPLIST.xls]_SHOPLIST_xl_1141"/>
      <sheetName val="[SHOPLIST.xls]_SHOPLIST_xl_1142"/>
      <sheetName val="[SHOPLIST.xls]_SHOPLIST_xl_1143"/>
      <sheetName val="[SHOPLIST.xls]_SHOPLIST_xl_1144"/>
      <sheetName val="[SHOPLIST.xls]_SHOPLIST_xl_1145"/>
      <sheetName val="[SHOPLIST.xls]_SHOPLIST_xl_1146"/>
      <sheetName val="[SHOPLIST.xls]_SHOPLIST_xl_1147"/>
      <sheetName val="[SHOPLIST.xls]_SHOPLIST_xl_1148"/>
      <sheetName val="[SHOPLIST.xls]_SHOPLIST_xl_1149"/>
      <sheetName val="[SHOPLIST.xls]_SHOPLIST_xl_1150"/>
      <sheetName val="[SHOPLIST.xls]_SHOPLIST_xl_1151"/>
      <sheetName val="[SHOPLIST.xls]_SHOPLIST_xl_1152"/>
      <sheetName val="[SHOPLIST.xls]_SHOPLIST_xl_1153"/>
      <sheetName val="[SHOPLIST.xls]_SHOPLIST_xl_1154"/>
      <sheetName val="[SHOPLIST.xls]_SHOPLIST_xl_1155"/>
      <sheetName val="[SHOPLIST.xls]_SHOPLIST_xl_1156"/>
      <sheetName val="[SHOPLIST.xls]_SHOPLIST_xl_1157"/>
      <sheetName val="[SHOPLIST.xls]_SHOPLIST_xl_1158"/>
      <sheetName val="[SHOPLIST.xls]_SHOPLIST_xl_1159"/>
      <sheetName val="[SHOPLIST.xls]_SHOPLIST_xl_1160"/>
      <sheetName val="[SHOPLIST.xls]_SHOPLIST_xl_1161"/>
      <sheetName val="[SHOPLIST.xls]_SHOPLIST_xl_1162"/>
      <sheetName val="[SHOPLIST.xls]_SHOPLIST_xl_1163"/>
      <sheetName val="[SHOPLIST.xls]_SHOPLIST_xl_1164"/>
      <sheetName val="[SHOPLIST.xls]_SHOPLIST_xl_1165"/>
      <sheetName val="[SHOPLIST.xls]_SHOPLIST_xl_1166"/>
      <sheetName val="[SHOPLIST.xls]_SHOPLIST_xl_1167"/>
      <sheetName val="[SHOPLIST.xls]_SHOPLIST_xl_1168"/>
      <sheetName val="[SHOPLIST.xls]_SHOPLIST_xl_1169"/>
      <sheetName val="[SHOPLIST.xls]_SHOPLIST_xl_1170"/>
      <sheetName val="[SHOPLIST.xls]_SHOPLIST_xl_1171"/>
      <sheetName val="[SHOPLIST.xls]_SHOPLIST_xl_1172"/>
      <sheetName val="[SHOPLIST.xls]_SHOPLIST_xl_1173"/>
      <sheetName val="[SHOPLIST.xls]_SHOPLIST_xl_1174"/>
      <sheetName val="[SHOPLIST.xls]_SHOPLIST_xl_1175"/>
      <sheetName val="[SHOPLIST.xls]_SHOPLIST_xl_1176"/>
      <sheetName val="[SHOPLIST.xls]_SHOPLIST_xl_1177"/>
      <sheetName val="[SHOPLIST.xls]_SHOPLIST_xl_1178"/>
      <sheetName val="[SHOPLIST.xls]_SHOPLIST_xl_1179"/>
      <sheetName val="[SHOPLIST.xls]_SHOPLIST_xl_1180"/>
      <sheetName val="[SHOPLIST.xls]_SHOPLIST_xl_1181"/>
      <sheetName val="[SHOPLIST.xls]_SHOPLIST_xl_1182"/>
      <sheetName val="[SHOPLIST.xls]_SHOPLIST_xl_1183"/>
      <sheetName val="[SHOPLIST.xls]_SHOPLIST_xl_1184"/>
      <sheetName val="[SHOPLIST.xls]_SHOPLIST_xl_1185"/>
      <sheetName val="[SHOPLIST.xls]_SHOPLIST_xl_1186"/>
      <sheetName val="[SHOPLIST.xls]_SHOPLIST_xl_1187"/>
      <sheetName val="[SHOPLIST.xls]_SHOPLIST_xl_1188"/>
      <sheetName val="[SHOPLIST.xls]_SHOPLIST_xl_1189"/>
      <sheetName val="[SHOPLIST.xls]_SHOPLIST_xl_1190"/>
      <sheetName val="[SHOPLIST.xls]_SHOPLIST_xl_1191"/>
      <sheetName val="[SHOPLIST.xls]_SHOPLIST_xl_1192"/>
      <sheetName val="[SHOPLIST.xls]_SHOPLIST_xl_1193"/>
      <sheetName val="[SHOPLIST.xls]_SHOPLIST_xl_1194"/>
      <sheetName val="[SHOPLIST.xls]_SHOPLIST_xl_1195"/>
      <sheetName val="[SHOPLIST.xls]_SHOPLIST_xl_1196"/>
      <sheetName val="[SHOPLIST.xls]_SHOPLIST_xl_1197"/>
      <sheetName val="[SHOPLIST.xls]_SHOPLIST_xl_1198"/>
      <sheetName val="[SHOPLIST.xls]_SHOPLIST_xl_1199"/>
      <sheetName val="[SHOPLIST.xls]_SHOPLIST_xl_1200"/>
      <sheetName val="[SHOPLIST.xls]_SHOPLIST_xl_1201"/>
      <sheetName val="[SHOPLIST.xls]_SHOPLIST_xl_1202"/>
      <sheetName val="[SHOPLIST.xls]_SHOPLIST_xl_1203"/>
      <sheetName val="[SHOPLIST.xls]_SHOPLIST_xl_1204"/>
      <sheetName val="[SHOPLIST.xls]_SHOPLIST_xl_1205"/>
      <sheetName val="[SHOPLIST.xls]_SHOPLIST_xl_1206"/>
      <sheetName val="[SHOPLIST.xls]_SHOPLIST_xl_1207"/>
      <sheetName val="[SHOPLIST.xls]_SHOPLIST_xl_1208"/>
      <sheetName val="[SHOPLIST.xls]_SHOPLIST_xl_1209"/>
      <sheetName val="[SHOPLIST.xls]_SHOPLIST_xl_1210"/>
      <sheetName val="[SHOPLIST.xls]_SHOPLIST_xl_1211"/>
      <sheetName val="[SHOPLIST.xls]_SHOPLIST_xl_1212"/>
      <sheetName val="[SHOPLIST.xls]_SHOPLIST_xl_1213"/>
      <sheetName val="[SHOPLIST.xls]_SHOPLIST_xl_1214"/>
      <sheetName val="[SHOPLIST.xls]_SHOPLIST_xl_1215"/>
      <sheetName val="[SHOPLIST.xls]_SHOPLIST_xl_1216"/>
      <sheetName val="[SHOPLIST.xls]_SHOPLIST_xl_1217"/>
      <sheetName val="[SHOPLIST.xls]_SHOPLIST_xl_1218"/>
      <sheetName val="[SHOPLIST.xls]_SHOPLIST_xl_1219"/>
      <sheetName val="[SHOPLIST.xls]_SHOPLIST_xl_1220"/>
      <sheetName val="[SHOPLIST.xls]_SHOPLIST_xl_1221"/>
      <sheetName val="[SHOPLIST.xls]_SHOPLIST_xl_1222"/>
      <sheetName val="[SHOPLIST.xls]_SHOPLIST_xl_1223"/>
      <sheetName val="[SHOPLIST.xls]_SHOPLIST_xl_1224"/>
      <sheetName val="[SHOPLIST.xls]_SHOPLIST_xl_1225"/>
      <sheetName val="[SHOPLIST.xls]_SHOPLIST_xl_1226"/>
      <sheetName val="[SHOPLIST.xls]_SHOPLIST_xl_1227"/>
      <sheetName val="[SHOPLIST.xls]_SHOPLIST_xl_1228"/>
      <sheetName val="[SHOPLIST.xls]_SHOPLIST_xl_1229"/>
      <sheetName val="[SHOPLIST.xls]_SHOPLIST_xl_1230"/>
      <sheetName val="[SHOPLIST.xls]_SHOPLIST_xl_1231"/>
      <sheetName val="[SHOPLIST.xls]_SHOPLIST_xl_1232"/>
      <sheetName val="[SHOPLIST.xls]_SHOPLIST_xl_1233"/>
      <sheetName val="[SHOPLIST.xls]_SHOPLIST_xl_1234"/>
      <sheetName val="[SHOPLIST.xls]_SHOPLIST_xl_1235"/>
      <sheetName val="[SHOPLIST.xls]_SHOPLIST_xl_1236"/>
      <sheetName val="[SHOPLIST.xls]_SHOPLIST_xl_1237"/>
      <sheetName val="[SHOPLIST.xls]_SHOPLIST_xl_1238"/>
      <sheetName val="[SHOPLIST.xls]_SHOPLIST_xl_1239"/>
      <sheetName val="[SHOPLIST.xls]_SHOPLIST_xl_1240"/>
      <sheetName val="[SHOPLIST.xls]_SHOPLIST_xl_1241"/>
      <sheetName val="[SHOPLIST.xls]_SHOPLIST_xl_1242"/>
      <sheetName val="[SHOPLIST.xls]_SHOPLIST_xl_1243"/>
      <sheetName val="[SHOPLIST.xls]_SHOPLIST_xl_1244"/>
      <sheetName val="[SHOPLIST.xls]_SHOPLIST_xl_1245"/>
      <sheetName val="[SHOPLIST.xls]_SHOPLIST_xl_1246"/>
      <sheetName val="[SHOPLIST.xls]_SHOPLIST_xl_1247"/>
      <sheetName val="[SHOPLIST.xls]_SHOPLIST_xl_1248"/>
      <sheetName val="[SHOPLIST.xls]_SHOPLIST_xl_1249"/>
      <sheetName val="[SHOPLIST.xls]_SHOPLIST_xl_1250"/>
      <sheetName val="[SHOPLIST.xls]_SHOPLIST_xl_1251"/>
      <sheetName val="[SHOPLIST.xls]_SHOPLIST_xl_1252"/>
      <sheetName val="[SHOPLIST.xls]_SHOPLIST_xl_1253"/>
      <sheetName val="[SHOPLIST.xls]_SHOPLIST_xl_1254"/>
      <sheetName val="[SHOPLIST.xls]_SHOPLIST_xl_1255"/>
      <sheetName val="[SHOPLIST.xls]_SHOPLIST_xl_1256"/>
      <sheetName val="[SHOPLIST.xls]_SHOPLIST_xl_1257"/>
      <sheetName val="[SHOPLIST.xls]_SHOPLIST_xl_1258"/>
      <sheetName val="[SHOPLIST.xls]_SHOPLIST_xl_1259"/>
      <sheetName val="[SHOPLIST.xls]_SHOPLIST_xl_1260"/>
      <sheetName val="[SHOPLIST.xls]_SHOPLIST_xl_1261"/>
      <sheetName val="[SHOPLIST.xls]_SHOPLIST_xl_1262"/>
      <sheetName val="[SHOPLIST.xls]_SHOPLIST_xl_1263"/>
      <sheetName val="[SHOPLIST.xls]_SHOPLIST_xl_1264"/>
      <sheetName val="[SHOPLIST.xls]_SHOPLIST_xl_1265"/>
      <sheetName val="[SHOPLIST.xls]_SHOPLIST_xl_1266"/>
      <sheetName val="[SHOPLIST.xls]_SHOPLIST_xl_1267"/>
      <sheetName val="[SHOPLIST.xls]_SHOPLIST_xl_1268"/>
      <sheetName val="[SHOPLIST.xls]_SHOPLIST_xl_1269"/>
      <sheetName val="[SHOPLIST.xls]_SHOPLIST_xl_1270"/>
      <sheetName val="[SHOPLIST.xls]_SHOPLIST_xl_1271"/>
      <sheetName val="[SHOPLIST.xls]_SHOPLIST_xl_1272"/>
      <sheetName val="[SHOPLIST.xls]_SHOPLIST_xl_1273"/>
      <sheetName val="[SHOPLIST.xls]_SHOPLIST_xl_1274"/>
      <sheetName val="[SHOPLIST.xls]_SHOPLIST_xl_1275"/>
      <sheetName val="[SHOPLIST.xls]_SHOPLIST_xl_1276"/>
      <sheetName val="[SHOPLIST.xls]_SHOPLIST_xl_1277"/>
      <sheetName val="[SHOPLIST.xls]_SHOPLIST_xl_1278"/>
      <sheetName val="[SHOPLIST.xls]_SHOPLIST_xl_1279"/>
      <sheetName val="[SHOPLIST.xls]_SHOPLIST_xl_1280"/>
      <sheetName val="[SHOPLIST.xls]_SHOPLIST_xl_1281"/>
      <sheetName val="[SHOPLIST.xls]_SHOPLIST_xl_1282"/>
      <sheetName val="[SHOPLIST.xls]_SHOPLIST_xl_1283"/>
      <sheetName val="[SHOPLIST.xls]_SHOPLIST_xl_1284"/>
      <sheetName val="[SHOPLIST.xls]_SHOPLIST_xl_1285"/>
      <sheetName val="[SHOPLIST.xls]_SHOPLIST_xl_1286"/>
      <sheetName val="[SHOPLIST.xls]_SHOPLIST_xl_1287"/>
      <sheetName val="[SHOPLIST.xls]_SHOPLIST_xl_1288"/>
      <sheetName val="[SHOPLIST.xls]_SHOPLIST_xl_1289"/>
      <sheetName val="[SHOPLIST.xls]_SHOPLIST_xl_1290"/>
      <sheetName val="[SHOPLIST.xls]_SHOPLIST_xl_1291"/>
      <sheetName val="[SHOPLIST.xls]_SHOPLIST_xl_1292"/>
      <sheetName val="[SHOPLIST.xls]_SHOPLIST_xl_1293"/>
      <sheetName val="[SHOPLIST.xls]_SHOPLIST_xl_1294"/>
      <sheetName val="[SHOPLIST.xls]_SHOPLIST_xl_1295"/>
      <sheetName val="[SHOPLIST.xls]_SHOPLIST_xl_1296"/>
      <sheetName val="[SHOPLIST.xls]_SHOPLIST_xl_1297"/>
      <sheetName val="[SHOPLIST.xls]_SHOPLIST_xl_1298"/>
      <sheetName val="[SHOPLIST.xls]_SHOPLIST_xl_1299"/>
      <sheetName val="[SHOPLIST.xls]_SHOPLIST_xl_1300"/>
      <sheetName val="[SHOPLIST.xls]_SHOPLIST_xl_1301"/>
      <sheetName val="[SHOPLIST.xls]_SHOPLIST_xl_1302"/>
      <sheetName val="[SHOPLIST.xls]_SHOPLIST_xl_1303"/>
      <sheetName val="[SHOPLIST_xls]70,/0s«iÆøí¬i26"/>
      <sheetName val="Joseph_Record4"/>
      <sheetName val="[SHOPLIST_xls]70,/0s«iÆøí¬i112"/>
      <sheetName val="[SHOPLIST_xls]70,/0s«_iÆø_í¬5"/>
      <sheetName val="[SHOPLIST_xls]70,/0s«iÆøí¬i27"/>
      <sheetName val="[SHOPLIST_xls]70,/0s«iÆøí¬i35"/>
      <sheetName val="Drop_down3"/>
      <sheetName val="_boaboard_(1)3"/>
      <sheetName val="[SHOPLIST_xls][SHOPLIST_xls]239"/>
      <sheetName val="[SHOPLIST_xls][SHOPLIST_xls]240"/>
      <sheetName val="[SHOPLIST_xls][SHOPLIST_xls]241"/>
      <sheetName val="[SHOPLIST_xls][SHOPLIST_xls]242"/>
      <sheetName val="[SHOPLIST_xls][SHOPLIST_xls]243"/>
      <sheetName val="[SHOPLIST_xls][SHOPLIST_xls]244"/>
      <sheetName val="[SHOPLIST_xls][SHOPLIST_xls]245"/>
      <sheetName val="[SHOPLIST_xls][SHOPLIST_xls]246"/>
      <sheetName val="[SHOPLIST_xls][SHOPLIST_xls]247"/>
      <sheetName val="[SHOPLIST_xls][SHOPLIST_xls]248"/>
      <sheetName val="[SHOPLIST_xls][SHOPLIST_xls]249"/>
      <sheetName val="[SHOPLIST_xls][SHOPLIST_xls]250"/>
      <sheetName val="[SHOPLIST_xls][SHOPLIST_xls]251"/>
      <sheetName val="[SHOPLIST_xls][SHOPLIST_xls]252"/>
      <sheetName val="[SHOPLIST_xls][SHOPLIST_xls]253"/>
      <sheetName val="[SHOPLIST_xls][SHOPLIST_xls]254"/>
      <sheetName val="[SHOPLIST_xls][SHOPLIST_xls]255"/>
      <sheetName val="[SHOPLIST_xls][SHOPLIST_xls]256"/>
      <sheetName val="[SHOPLIST_xls][SHOPLIST_xls]257"/>
      <sheetName val="[SHOPLIST_xls][SHOPLIST_xls]258"/>
      <sheetName val="[SHOPLIST_xls][SHOPLIST_xls]259"/>
      <sheetName val="[SHOPLIST_xls][SHOPLIST_xls]260"/>
      <sheetName val="[SHOPLIST_xls][SHOPLIST_xls]261"/>
      <sheetName val="[SHOPLIST_xls][SHOPLIST_xls]262"/>
      <sheetName val="[SHOPLIST_xls][SHOPLIST_xls]263"/>
      <sheetName val="[SHOPLIST_xls][SHOPLIST_xls]264"/>
      <sheetName val="[SHOPLIST_xls][SHOPLIST_xls]265"/>
      <sheetName val="[SHOPLIST_xls][SHOPLIST_xls]266"/>
      <sheetName val="[SHOPLIST_xls][SHOPLIST_xls]267"/>
      <sheetName val="[SHOPLIST_xls][SHOPLIST_xls]268"/>
      <sheetName val="[SHOPLIST_xls][SHOPLIST_xls]269"/>
      <sheetName val="[SHOPLIST_xls][SHOPLIST_xls]270"/>
      <sheetName val="[SHOPLIST_xls][SHOPLIST_xls]271"/>
      <sheetName val="[SHOPLIST_xls][SHOPLIST_xls]272"/>
      <sheetName val="[SHOPLIST_xls][SHOPLIST_xls]273"/>
      <sheetName val="[SHOPLIST_xls][SHOPLIST_xls]274"/>
      <sheetName val="[SHOPLIST_xls][SHOPLIST_xls]275"/>
      <sheetName val="[SHOPLIST_xls][SHOPLIST_xls]276"/>
      <sheetName val="[SHOPLIST_xls][SHOPLIST_xls]277"/>
      <sheetName val="[SHOPLIST_xls][SHOPLIST_xls]278"/>
      <sheetName val="[SHOPLIST_xls][SHOPLIST_xls]279"/>
      <sheetName val="[SHOPLIST_xls][SHOPLIST_xls]280"/>
      <sheetName val="[SHOPLIST_xls][SHOPLIST_xls]281"/>
      <sheetName val="[SHOPLIST_xls][SHOPLIST_xls]282"/>
      <sheetName val="[SHOPLIST_xls][SHOPLIST_xls]283"/>
      <sheetName val="[SHOPLIST_xls][SHOPLIST_xls]284"/>
      <sheetName val="[SHOPLIST_xls][SHOPLIST_xls]285"/>
      <sheetName val="[SHOPLIST_xls][SHOPLIST_xls]286"/>
      <sheetName val="MPC"/>
      <sheetName val="Utility Summary"/>
      <sheetName val="h-013211-2"/>
      <sheetName val="All BGL List"/>
      <sheetName val="Budget Config"/>
      <sheetName val="All Department List"/>
      <sheetName val="PASARELA"/>
      <sheetName val="#3E1_GCR"/>
      <sheetName val="[SHOPLIST_xls]70___0_s__i____26"/>
      <sheetName val="BT3-Package_05"/>
      <sheetName val="Свод_(Бюджет)"/>
      <sheetName val="Свод_(понедельно)"/>
      <sheetName val="Статьи_расходов"/>
      <sheetName val="[SHOPLIST_xls]70,/0s«iÆøí¬i61"/>
      <sheetName val="[SHOPLIST_xls]/VW18"/>
      <sheetName val="[SHOPLIST_xls]70,/0s«iÆøí¬i71"/>
      <sheetName val="[SHOPLIST_xls]/VW21"/>
      <sheetName val="[SHOPLIST_xls]70,/0s«_iÆø_í¬_18"/>
      <sheetName val="[SHOPLIST_xls]70?,/0?s«i?Æøí¬18"/>
      <sheetName val="[SHOPLIST_xls]70,/0s«_iÆø_í¬_19"/>
      <sheetName val="[SHOPLIST_xls]70?,/0?s«i?Æøí¬19"/>
      <sheetName val="[SHOPLIST_xls]70,/0s«iÆøí¬i81"/>
      <sheetName val="[SHOPLIST_xls]/VW31"/>
      <sheetName val="[SHOPLIST_xls]70,/0s«_iÆø_í¬_20"/>
      <sheetName val="[SHOPLIST_xls]70?,/0?s«i?Æøí¬20"/>
      <sheetName val="[SHOPLIST_xls]70,/0s«iÆøí¬i131"/>
      <sheetName val="[SHOPLIST_xls]/VW81"/>
      <sheetName val="[SHOPLIST_xls]70,/0s«_iÆø_í¬_21"/>
      <sheetName val="[SHOPLIST_xls]70?,/0?s«i?Æøí¬21"/>
      <sheetName val="[SHOPLIST_xls]70,/0s«iÆøí¬i101"/>
      <sheetName val="[SHOPLIST_xls]/VW51"/>
      <sheetName val="[SHOPLIST_xls]70,/0s«_iÆø_í¬_22"/>
      <sheetName val="[SHOPLIST_xls]70?,/0?s«i?Æøí¬22"/>
      <sheetName val="[SHOPLIST_xls]70,/0s«iÆøí¬i91"/>
      <sheetName val="[SHOPLIST_xls]/VW41"/>
      <sheetName val="[SHOPLIST_xls]70,/0s«_iÆø_í¬_23"/>
      <sheetName val="[SHOPLIST_xls]70?,/0?s«i?Æøí¬23"/>
      <sheetName val="[SHOPLIST_xls]70,/0s«iÆøí¬i121"/>
      <sheetName val="[SHOPLIST_xls]/VW71"/>
      <sheetName val="[SHOPLIST_xls]70,/0s«_iÆø_í¬_24"/>
      <sheetName val="[SHOPLIST_xls]70?,/0?s«i?Æøí¬24"/>
      <sheetName val="[SHOPLIST_xls]/VW61"/>
      <sheetName val="[SHOPLIST_xls]70,/0s«_iÆø_í¬_25"/>
      <sheetName val="[SHOPLIST_xls]70?,/0?s«i?Æøí¬25"/>
      <sheetName val="[SHOPLIST_xls]70,/0s«iÆøí¬i141"/>
      <sheetName val="[SHOPLIST_xls]/VW91"/>
      <sheetName val="[SHOPLIST_xls]70,/0s«_iÆø_í¬_26"/>
      <sheetName val="[SHOPLIST_xls]70?,/0?s«i?Æøí¬26"/>
      <sheetName val="[SHOPLIST_xls]70,/0s«iÆøí¬i151"/>
      <sheetName val="[SHOPLIST_xls]/VW101"/>
      <sheetName val="[SHOPLIST_xls]70,/0s«_iÆø_í¬_27"/>
      <sheetName val="[SHOPLIST_xls]70?,/0?s«i?Æøí¬27"/>
      <sheetName val="[SHOPLIST_xls]70,/0s�i����i"/>
      <sheetName val="cables"/>
      <sheetName val="[SHOPLIST.xls]_SHOPLIST_xl_1304"/>
      <sheetName val="[SHOPLIST.xls]_SHOPLIST_xl_1305"/>
      <sheetName val="[SHOPLIST.xls]_SHOPLIST_xl_1306"/>
      <sheetName val="[SHOPLIST.xls]_SHOPLIST_xl_1307"/>
      <sheetName val="[SHOPLIST.xls]_SHOPLIST_xl_1308"/>
      <sheetName val="[SHOPLIST.xls]_SHOPLIST_xl_1309"/>
      <sheetName val="[SHOPLIST.xls]_SHOPLIST_xl_1310"/>
      <sheetName val="[SHOPLIST.xls]_SHOPLIST_xl_1311"/>
      <sheetName val="[SHOPLIST.xls]_SHOPLIST_xl_1312"/>
      <sheetName val="[SHOPLIST.xls]_SHOPLIST_xl_1313"/>
      <sheetName val="[SHOPLIST.xls]_SHOPLIST_xl_1314"/>
      <sheetName val="[SHOPLIST.xls]_SHOPLIST_xl_1315"/>
      <sheetName val="[SHOPLIST.xls]_SHOPLIST_xl_1316"/>
      <sheetName val="[SHOPLIST.xls]_SHOPLIST_xl_1317"/>
      <sheetName val="[SHOPLIST.xls]_SHOPLIST_xl_1318"/>
      <sheetName val="[SHOPLIST.xls]_SHOPLIST_xl_1319"/>
      <sheetName val="[SHOPLIST.xls]_SHOPLIST_xl_1320"/>
      <sheetName val="[SHOPLIST.xls]_SHOPLIST_xl_1321"/>
      <sheetName val="[SHOPLIST.xls]_SHOPLIST_xl_1322"/>
      <sheetName val="[SHOPLIST.xls]_SHOPLIST_xl_1323"/>
      <sheetName val="[SHOPLIST.xls]_SHOPLIST_xl_1324"/>
      <sheetName val="[SHOPLIST.xls]_SHOPLIST_xl_1325"/>
      <sheetName val="[SHOPLIST.xls]_SHOPLIST_xl_1326"/>
      <sheetName val="[SHOPLIST.xls]_SHOPLIST_xl_1327"/>
      <sheetName val="[SHOPLIST.xls]_SHOPLIST_xl_1328"/>
      <sheetName val="[SHOPLIST.xls]_SHOPLIST_xl_1329"/>
      <sheetName val="[SHOPLIST.xls]_SHOPLIST_xl_1330"/>
      <sheetName val="[SHOPLIST.xls]_SHOPLIST_xl_1331"/>
      <sheetName val="[SHOPLIST.xls]_SHOPLIST_xl_1332"/>
      <sheetName val="[SHOPLIST.xls]_SHOPLIST_xl_1333"/>
      <sheetName val="[SHOPLIST.xls]_SHOPLIST_xl_1334"/>
      <sheetName val="[SHOPLIST.xls]_SHOPLIST_xl_1335"/>
      <sheetName val="[SHOPLIST.xls]_SHOPLIST_xl_1336"/>
      <sheetName val="[SHOPLIST.xls]_SHOPLIST_xl_1337"/>
      <sheetName val="[SHOPLIST.xls]_SHOPLIST_xl_1338"/>
      <sheetName val="[SHOPLIST.xls]_SHOPLIST_xl_1339"/>
      <sheetName val="[SHOPLIST.xls]_SHOPLIST_xl_1340"/>
      <sheetName val="[SHOPLIST.xls]_SHOPLIST_xl_1341"/>
      <sheetName val="[SHOPLIST.xls]_SHOPLIST_xl_1342"/>
      <sheetName val="[SHOPLIST.xls]_SHOPLIST_xl_1343"/>
      <sheetName val="[SHOPLIST.xls]_SHOPLIST_xl_1344"/>
      <sheetName val="[SHOPLIST.xls]_SHOPLIST_xl_1345"/>
      <sheetName val="[SHOPLIST.xls]_SHOPLIST_xl_1346"/>
      <sheetName val="[SHOPLIST.xls]_SHOPLIST_xl_1347"/>
      <sheetName val="[SHOPLIST.xls]_SHOPLIST_xl_1348"/>
      <sheetName val="[SHOPLIST.xls]_SHOPLIST_xl_1349"/>
      <sheetName val="[SHOPLIST.xls]_SHOPLIST_xl_1350"/>
      <sheetName val="[SHOPLIST.xls]_SHOPLIST_xl_1351"/>
      <sheetName val="[SHOPLIST.xls]_SHOPLIST_xl_1352"/>
      <sheetName val="[SHOPLIST.xls]_SHOPLIST_xl_1353"/>
      <sheetName val="[SHOPLIST.xls]_SHOPLIST_xl_1354"/>
      <sheetName val="[SHOPLIST.xls]_SHOPLIST_xl_1355"/>
      <sheetName val="[SHOPLIST.xls]_SHOPLIST_xl_1356"/>
      <sheetName val="[SHOPLIST.xls]_SHOPLIST_xl_1357"/>
      <sheetName val="[SHOPLIST.xls]_SHOPLIST_xl_1358"/>
      <sheetName val="[SHOPLIST.xls]_SHOPLIST_xl_1359"/>
      <sheetName val="[SHOPLIST.xls]_SHOPLIST_xl_1360"/>
      <sheetName val="[SHOPLIST.xls]_SHOPLIST_xl_1361"/>
      <sheetName val="[SHOPLIST.xls]_SHOPLIST_xl_1362"/>
      <sheetName val="[SHOPLIST.xls]_SHOPLIST_xl_1363"/>
      <sheetName val="[SHOPLIST.xls]_SHOPLIST_xl_1364"/>
      <sheetName val="[SHOPLIST.xls]_SHOPLIST_xl_1365"/>
      <sheetName val="[SHOPLIST.xls]_SHOPLIST_xl_1366"/>
      <sheetName val="[SHOPLIST.xls]_SHOPLIST_xl_1367"/>
      <sheetName val="[SHOPLIST.xls]_SHOPLIST_xl_1368"/>
      <sheetName val="[SHOPLIST.xls]_SHOPLIST_xl_1369"/>
      <sheetName val="[SHOPLIST.xls]_SHOPLIST_xl_1370"/>
      <sheetName val="[SHOPLIST.xls]_SHOPLIST_xl_1371"/>
      <sheetName val="[SHOPLIST.xls]_SHOPLIST_xl_1372"/>
      <sheetName val="[SHOPLIST.xls]_SHOPLIST_xl_1373"/>
      <sheetName val="[SHOPLIST.xls]_SHOPLIST_xl_1374"/>
      <sheetName val="[SHOPLIST.xls]_SHOPLIST_xl_1375"/>
      <sheetName val="[SHOPLIST.xls]_SHOPLIST_xl_1376"/>
      <sheetName val="[SHOPLIST.xls]_SHOPLIST_xl_1377"/>
      <sheetName val="[SHOPLIST.xls]_SHOPLIST_xl_1378"/>
      <sheetName val="[SHOPLIST.xls]_SHOPLIST_xl_1379"/>
      <sheetName val="[SHOPLIST.xls]_SHOPLIST_xl_1380"/>
      <sheetName val="[SHOPLIST.xls]_SHOPLIST_xl_1381"/>
      <sheetName val="[SHOPLIST.xls]_SHOPLIST_xl_1382"/>
      <sheetName val="[SHOPLIST.xls]_SHOPLIST_xl_1383"/>
      <sheetName val="[SHOPLIST.xls]_SHOPLIST_xl_1384"/>
      <sheetName val="[SHOPLIST.xls]_SHOPLIST_xl_1385"/>
      <sheetName val="[SHOPLIST.xls]_SHOPLIST_xl_1386"/>
      <sheetName val="[SHOPLIST.xls]_SHOPLIST_xl_1387"/>
      <sheetName val="[SHOPLIST.xls]_SHOPLIST_xl_1388"/>
      <sheetName val="[SHOPLIST.xls]_SHOPLIST_xl_1389"/>
      <sheetName val="[SHOPLIST.xls]_SHOPLIST_xl_1390"/>
      <sheetName val="[SHOPLIST.xls]_SHOPLIST_xl_1391"/>
      <sheetName val="[SHOPLIST.xls]_SHOPLIST_xl_1392"/>
      <sheetName val="[SHOPLIST.xls]/VWVU))tÏØ0__61"/>
      <sheetName val="[SHOPLIST.xls]/VWVU))tÏØ0__71"/>
      <sheetName val="[SHOPLIST.xls]70,/0s«iÆøí¬i16"/>
      <sheetName val="[SHOPLIST.xls]/VW11"/>
      <sheetName val="[SHOPLIST.xls]/VWVU))tÏØ0__55"/>
      <sheetName val="[SHOPLIST.xls]/VWVU))tÏØ0__56"/>
      <sheetName val="[SHOPLIST.xls]/VWVU))tÏØ0__57"/>
      <sheetName val="[SHOPLIST.xls]/VWVU))tÏØ0__58"/>
      <sheetName val="[SHOPLIST.xls]/VWVU))tÏØ0__59"/>
      <sheetName val="[SHOPLIST.xls]70,/0s«_iÆø_í¬_11"/>
      <sheetName val="[SHOPLIST.xls]70?,/0?s«i?Æøí¬11"/>
      <sheetName val="[SHOPLIST.xls]/VWVU))tÏØ0__60"/>
      <sheetName val="[SHOPLIST.xls]/VWVU))tÏØ0__62"/>
      <sheetName val="[SHOPLIST.xls]/VWVU))tÏØ0__63"/>
      <sheetName val="[SHOPLIST.xls]/VWVU))tÏØ0__81"/>
      <sheetName val="[SHOPLIST.xls]/VWVU))tÏØ0__91"/>
      <sheetName val="[SHOPLIST.xls]_SHOPLIST_xl_1393"/>
      <sheetName val="[SHOPLIST.xls]_SHOPLIST_xl_1394"/>
      <sheetName val="[SHOPLIST.xls]_SHOPLIST_xl_1395"/>
      <sheetName val="[SHOPLIST.xls]_SHOPLIST_xl_1396"/>
      <sheetName val="[SHOPLIST.xls]_SHOPLIST_xl_1397"/>
      <sheetName val="[SHOPLIST.xls]_SHOPLIST_xl_1398"/>
      <sheetName val="[SHOPLIST.xls]_SHOPLIST_xl_1399"/>
      <sheetName val="[SHOPLIST.xls]_SHOPLIST_xl_1400"/>
      <sheetName val="[SHOPLIST.xls]_SHOPLIST_xl_1401"/>
      <sheetName val="[SHOPLIST.xls]_SHOPLIST_xl_1402"/>
      <sheetName val="[SHOPLIST.xls]_SHOPLIST_xl_1403"/>
      <sheetName val="[SHOPLIST.xls]_SHOPLIST_xl_1404"/>
      <sheetName val="[SHOPLIST.xls]_SHOPLIST_xl_1405"/>
      <sheetName val="[SHOPLIST.xls]_SHOPLIST_xl_1406"/>
      <sheetName val="[SHOPLIST.xls]_SHOPLIST_xl_1407"/>
      <sheetName val="[SHOPLIST.xls]_SHOPLIST_xl_1408"/>
      <sheetName val="[SHOPLIST.xls]_SHOPLIST_xl_1409"/>
      <sheetName val="[SHOPLIST.xls]_SHOPLIST_xl_1410"/>
      <sheetName val="[SHOPLIST.xls]_SHOPLIST_xl_1411"/>
      <sheetName val="[SHOPLIST.xls]_SHOPLIST_xl_1412"/>
      <sheetName val="[SHOPLIST.xls]_SHOPLIST_xl_1413"/>
      <sheetName val="[SHOPLIST.xls]_SHOPLIST_xl_1414"/>
      <sheetName val="[SHOPLIST.xls]_SHOPLIST_xl_1415"/>
      <sheetName val="[SHOPLIST.xls]_SHOPLIST_xl_1416"/>
      <sheetName val="[SHOPLIST.xls]_SHOPLIST_xl_1417"/>
      <sheetName val="[SHOPLIST.xls]_SHOPLIST_xl_1418"/>
      <sheetName val="[SHOPLIST.xls]_SHOPLIST_xl_1419"/>
      <sheetName val="[SHOPLIST.xls]_SHOPLIST_xl_1420"/>
      <sheetName val="[SHOPLIST.xls]_SHOPLIST_xl_1421"/>
      <sheetName val="[SHOPLIST.xls]_SHOPLIST_xl_1422"/>
      <sheetName val="[SHOPLIST.xls]_SHOPLIST_xl_1423"/>
      <sheetName val="[SHOPLIST.xls]_SHOPLIST_xl_1424"/>
      <sheetName val="[SHOPLIST.xls]_SHOPLIST_xl_1425"/>
      <sheetName val="[SHOPLIST.xls]_SHOPLIST_xl_1426"/>
      <sheetName val="[SHOPLIST.xls]_SHOPLIST_xl_1427"/>
      <sheetName val="[SHOPLIST.xls]_SHOPLIST_xl_1428"/>
      <sheetName val="[SHOPLIST.xls]_SHOPLIST_xl_1429"/>
      <sheetName val="[SHOPLIST.xls]_SHOPLIST_xl_1430"/>
      <sheetName val="[SHOPLIST.xls]_SHOPLIST_xl_1431"/>
      <sheetName val="[SHOPLIST.xls]_SHOPLIST_xl_1432"/>
      <sheetName val="[SHOPLIST.xls]_SHOPLIST_xl_1433"/>
      <sheetName val="[SHOPLIST.xls]_SHOPLIST_xl_1434"/>
      <sheetName val="[SHOPLIST.xls]_SHOPLIST_xl_1435"/>
      <sheetName val="[SHOPLIST.xls]_SHOPLIST_xl_1436"/>
      <sheetName val="[SHOPLIST.xls]_SHOPLIST_xl_1437"/>
      <sheetName val="[SHOPLIST.xls]_SHOPLIST_xl_1438"/>
      <sheetName val="[SHOPLIST.xls]_SHOPLIST_xl_1439"/>
      <sheetName val="[SHOPLIST.xls]_SHOPLIST_xl_1440"/>
      <sheetName val="[SHOPLIST.xls]_SHOPLIST_xl_1441"/>
      <sheetName val="[SHOPLIST.xls]_SHOPLIST_xl_1442"/>
      <sheetName val="[SHOPLIST.xls]_SHOPLIST_xl_1443"/>
      <sheetName val="[SHOPLIST.xls]_SHOPLIST_xl_1444"/>
      <sheetName val="[SHOPLIST.xls]_SHOPLIST_xl_1445"/>
      <sheetName val="[SHOPLIST.xls]_SHOPLIST_xl_1446"/>
      <sheetName val="[SHOPLIST.xls]_SHOPLIST_xl_1447"/>
      <sheetName val="[SHOPLIST.xls]_SHOPLIST_xl_1448"/>
      <sheetName val="[SHOPLIST.xls]_SHOPLIST_xl_1449"/>
      <sheetName val="[SHOPLIST.xls]_SHOPLIST_xl_1450"/>
      <sheetName val="[SHOPLIST.xls]_SHOPLIST_xl_1451"/>
      <sheetName val="[SHOPLIST.xls]_SHOPLIST_xl_1452"/>
      <sheetName val="[SHOPLIST.xls]_SHOPLIST_xl_1453"/>
      <sheetName val="[SHOPLIST.xls]_SHOPLIST_xl_1454"/>
      <sheetName val="[SHOPLIST.xls]_SHOPLIST_xl_1455"/>
      <sheetName val="[SHOPLIST.xls]_SHOPLIST_xl_1456"/>
      <sheetName val="[SHOPLIST.xls]_SHOPLIST_xl_1457"/>
      <sheetName val="[SHOPLIST.xls]_SHOPLIST_xl_1458"/>
      <sheetName val="[SHOPLIST.xls]_SHOPLIST_xl_1459"/>
      <sheetName val="[SHOPLIST.xls]_SHOPLIST_xl_1460"/>
      <sheetName val="[SHOPLIST.xls]_SHOPLIST_xl_1461"/>
      <sheetName val="[SHOPLIST.xls]_SHOPLIST_xl_1462"/>
      <sheetName val="[SHOPLIST.xls]_SHOPLIST_xl_1463"/>
      <sheetName val="[SHOPLIST.xls]_SHOPLIST_xl_1464"/>
      <sheetName val="[SHOPLIST.xls]_SHOPLIST_xl_1465"/>
      <sheetName val="[SHOPLIST.xls]_SHOPLIST_xl_1466"/>
      <sheetName val="[SHOPLIST.xls]_SHOPLIST_xl_1467"/>
      <sheetName val="[SHOPLIST.xls]_SHOPLIST_xl_1468"/>
      <sheetName val="[SHOPLIST.xls]_SHOPLIST_xl_1469"/>
      <sheetName val="[SHOPLIST.xls]_SHOPLIST_xl_1470"/>
      <sheetName val="[SHOPLIST.xls]_SHOPLIST_xl_1471"/>
      <sheetName val="[SHOPLIST.xls]_SHOPLIST_xl_1472"/>
      <sheetName val="[SHOPLIST.xls]70___0_s__i____36"/>
      <sheetName val="[SHOPLIST.xls]_SHOPLIST_xl_1473"/>
      <sheetName val="[SHOPLIST.xls]_SHOPLIST_xl_1474"/>
      <sheetName val="[SHOPLIST.xls]_SHOPLIST_xl_1475"/>
      <sheetName val="[SHOPLIST.xls]_SHOPLIST_xl_1476"/>
      <sheetName val="[SHOPLIST.xls]_SHOPLIST_xl_1477"/>
      <sheetName val="[SHOPLIST.xls]_SHOPLIST_xl_1478"/>
      <sheetName val="[SHOPLIST.xls]_SHOPLIST_xl_1479"/>
      <sheetName val="[SHOPLIST.xls]_SHOPLIST_xl_1480"/>
      <sheetName val="[SHOPLIST.xls]_SHOPLIST_xl_1481"/>
      <sheetName val="[SHOPLIST.xls]_SHOPLIST_xl_1482"/>
      <sheetName val="[SHOPLIST.xls]_SHOPLIST_xl_1483"/>
      <sheetName val="[SHOPLIST.xls]_SHOPLIST_xl_1484"/>
      <sheetName val="[SHOPLIST.xls]_SHOPLIST_xl_1485"/>
      <sheetName val="[SHOPLIST.xls]_SHOPLIST_xl_1486"/>
      <sheetName val="[SHOPLIST.xls]_SHOPLIST_xl_1487"/>
      <sheetName val="[SHOPLIST.xls]_SHOPLIST_xl_1488"/>
      <sheetName val="[SHOPLIST.xls]_SHOPLIST_xl_1489"/>
      <sheetName val="[SHOPLIST.xls]_SHOPLIST_xl_1490"/>
      <sheetName val="[SHOPLIST.xls]_SHOPLIST_xl_1491"/>
      <sheetName val="[SHOPLIST.xls]_SHOPLIST_xl_1492"/>
      <sheetName val="[SHOPLIST.xls]_SHOPLIST_xl_1493"/>
      <sheetName val="[SHOPLIST.xls]_SHOPLIST_xl_1494"/>
      <sheetName val="[SHOPLIST.xls]_SHOPLIST_xl_1495"/>
      <sheetName val="[SHOPLIST.xls]_SHOPLIST_xl_1496"/>
      <sheetName val="[SHOPLIST.xls]_SHOPLIST_xl_1497"/>
      <sheetName val="[SHOPLIST.xls]_SHOPLIST_xl_1498"/>
      <sheetName val="[SHOPLIST.xls]_SHOPLIST_xl_1499"/>
      <sheetName val="[SHOPLIST.xls]_SHOPLIST_xl_1500"/>
      <sheetName val="[SHOPLIST.xls]_SHOPLIST_xl_1501"/>
      <sheetName val="[SHOPLIST.xls]_SHOPLIST_xl_1502"/>
      <sheetName val="[SHOPLIST.xls]_SHOPLIST_xl_1503"/>
      <sheetName val="[SHOPLIST.xls]_SHOPLIST_xl_1504"/>
      <sheetName val="[SHOPLIST.xls]_SHOPLIST_xl_1505"/>
      <sheetName val="[SHOPLIST.xls]_SHOPLIST_xl_1506"/>
      <sheetName val="[SHOPLIST.xls]_SHOPLIST_xl_1507"/>
      <sheetName val="[SHOPLIST.xls]_SHOPLIST_xl_1508"/>
      <sheetName val="[SHOPLIST.xls]_SHOPLIST_xl_1509"/>
      <sheetName val="[SHOPLIST.xls]_SHOPLIST_xl_1510"/>
      <sheetName val="[SHOPLIST.xls]_SHOPLIST_xl_1511"/>
      <sheetName val="[SHOPLIST.xls]_SHOPLIST_xl_1512"/>
      <sheetName val="[SHOPLIST.xls]_SHOPLIST_xl_1513"/>
      <sheetName val="[SHOPLIST.xls]_SHOPLIST_xl_1514"/>
      <sheetName val="[SHOPLIST.xls]_SHOPLIST_xl_1515"/>
      <sheetName val="[SHOPLIST.xls]_SHOPLIST_xl_1516"/>
      <sheetName val="[SHOPLIST.xls]_SHOPLIST_xl_1517"/>
      <sheetName val="[SHOPLIST.xls]_SHOPLIST_xl_1518"/>
      <sheetName val="[SHOPLIST.xls]_SHOPLIST_xl_1519"/>
      <sheetName val="[SHOPLIST.xls]_SHOPLIST_xl_1520"/>
      <sheetName val="[SHOPLIST.xls]_SHOPLIST_xl_1521"/>
      <sheetName val="[SHOPLIST.xls]_SHOPLIST_xl_1522"/>
      <sheetName val="[SHOPLIST.xls]_SHOPLIST_xl_1523"/>
      <sheetName val="[SHOPLIST.xls]_SHOPLIST_xl_1524"/>
      <sheetName val="[SHOPLIST.xls]_SHOPLIST_xl_1525"/>
      <sheetName val="[SHOPLIST.xls]_SHOPLIST_xl_1526"/>
      <sheetName val="[SHOPLIST.xls]_SHOPLIST_xl_1527"/>
      <sheetName val="[SHOPLIST.xls]_SHOPLIST_xl_1528"/>
      <sheetName val="[SHOPLIST.xls]_SHOPLIST_xl_1529"/>
      <sheetName val="[SHOPLIST.xls]_SHOPLIST_xl_1530"/>
      <sheetName val="[SHOPLIST.xls]_SHOPLIST_xl_1531"/>
      <sheetName val="[SHOPLIST.xls]_SHOPLIST_xl_1532"/>
      <sheetName val="[SHOPLIST.xls]_SHOPLIST_xl_1533"/>
      <sheetName val="[SHOPLIST.xls]_SHOPLIST_xl_1534"/>
      <sheetName val="[SHOPLIST.xls]_SHOPLIST_xl_1535"/>
      <sheetName val="[SHOPLIST.xls]_SHOPLIST_xl_1536"/>
      <sheetName val="[SHOPLIST.xls]_SHOPLIST_xl_1537"/>
      <sheetName val="[SHOPLIST.xls]_SHOPLIST_xl_1538"/>
      <sheetName val="[SHOPLIST.xls]_SHOPLIST_xl_1539"/>
      <sheetName val="[SHOPLIST.xls]_SHOPLIST_xl_1540"/>
      <sheetName val="[SHOPLIST.xls]_SHOPLIST_xl_1541"/>
      <sheetName val="[SHOPLIST.xls]_SHOPLIST_xl_1542"/>
      <sheetName val="[SHOPLIST.xls]_SHOPLIST_xl_1543"/>
      <sheetName val="[SHOPLIST.xls]_SHOPLIST_xl_1544"/>
      <sheetName val="[SHOPLIST.xls]_SHOPLIST_xl_1545"/>
      <sheetName val="[SHOPLIST.xls]_SHOPLIST_xl_1546"/>
      <sheetName val="[SHOPLIST.xls]_SHOPLIST_xl_1547"/>
      <sheetName val="[SHOPLIST.xls]_SHOPLIST_xl_1548"/>
      <sheetName val="[SHOPLIST.xls]_SHOPLIST_xl_1549"/>
      <sheetName val="[SHOPLIST.xls]_SHOPLIST_xl_1550"/>
      <sheetName val="[SHOPLIST.xls]_SHOPLIST_xl_1551"/>
      <sheetName val="[SHOPLIST.xls]_SHOPLIST_xl_1552"/>
      <sheetName val="[SHOPLIST.xls]_SHOPLIST_xl_1553"/>
      <sheetName val="[SHOPLIST.xls]_SHOPLIST_xl_1554"/>
      <sheetName val="[SHOPLIST.xls]_SHOPLIST_xl_1555"/>
      <sheetName val="[SHOPLIST.xls]_SHOPLIST_xl_1556"/>
      <sheetName val="[SHOPLIST.xls]_SHOPLIST_xl_1557"/>
      <sheetName val="[SHOPLIST.xls]_SHOPLIST_xl_1558"/>
      <sheetName val="[SHOPLIST.xls]_SHOPLIST_xl_1559"/>
      <sheetName val="[SHOPLIST.xls]_SHOPLIST_xl_1560"/>
      <sheetName val="[SHOPLIST.xls]_SHOPLIST_xl_1561"/>
      <sheetName val="[SHOPLIST.xls]_SHOPLIST_xl_1562"/>
      <sheetName val="[SHOPLIST.xls]_SHOPLIST_xl_1563"/>
      <sheetName val="[SHOPLIST.xls]_SHOPLIST_xl_1564"/>
      <sheetName val="[SHOPLIST.xls]_SHOPLIST_xl_1565"/>
      <sheetName val="[SHOPLIST.xls]_SHOPLIST_xl_1566"/>
      <sheetName val="[SHOPLIST.xls]_SHOPLIST_xl_1567"/>
      <sheetName val="[SHOPLIST.xls]_SHOPLIST_xl_1568"/>
      <sheetName val="[SHOPLIST.xls]_SHOPLIST_xl_1569"/>
      <sheetName val="[SHOPLIST.xls]_SHOPLIST_xl_1570"/>
      <sheetName val="[SHOPLIST.xls]_SHOPLIST_xl_1571"/>
      <sheetName val="[SHOPLIST.xls]_SHOPLIST_xl_1572"/>
      <sheetName val="[SHOPLIST.xls]_SHOPLIST_xl_1573"/>
      <sheetName val="[SHOPLIST.xls]_SHOPLIST_xl_1574"/>
      <sheetName val="[SHOPLIST.xls]_SHOPLIST_xl_1575"/>
      <sheetName val="[SHOPLIST.xls]_SHOPLIST_xl_1576"/>
      <sheetName val="[SHOPLIST.xls]_SHOPLIST_xl_1577"/>
      <sheetName val="[SHOPLIST.xls]_SHOPLIST_xl_1578"/>
      <sheetName val="[SHOPLIST.xls]_SHOPLIST_xl_1579"/>
      <sheetName val="[SHOPLIST.xls]_SHOPLIST_xl_1580"/>
      <sheetName val="[SHOPLIST.xls]_SHOPLIST_xl_1581"/>
      <sheetName val="[SHOPLIST.xls]_SHOPLIST_xl_1582"/>
      <sheetName val="[SHOPLIST.xls]_SHOPLIST_xl_1583"/>
      <sheetName val="[SHOPLIST.xls]_SHOPLIST_xl_1584"/>
      <sheetName val="[SHOPLIST.xls]_SHOPLIST_xl_1585"/>
      <sheetName val="[SHOPLIST.xls]_SHOPLIST_xl_1586"/>
      <sheetName val="[SHOPLIST.xls]_SHOPLIST_xl_1587"/>
      <sheetName val="[SHOPLIST.xls]_SHOPLIST_xl_1588"/>
      <sheetName val="[SHOPLIST.xls]_SHOPLIST_xl_1589"/>
      <sheetName val="[SHOPLIST.xls]_SHOPLIST_xl_1590"/>
      <sheetName val="[SHOPLIST.xls]_SHOPLIST_xl_1591"/>
      <sheetName val="[SHOPLIST.xls]_SHOPLIST_xl_1592"/>
      <sheetName val="[SHOPLIST.xls]_SHOPLIST_xl_1593"/>
      <sheetName val="[SHOPLIST.xls]_SHOPLIST_xl_1594"/>
      <sheetName val="[SHOPLIST.xls]_SHOPLIST_xl_1595"/>
      <sheetName val="[SHOPLIST.xls]_SHOPLIST_xl_1596"/>
      <sheetName val="[SHOPLIST.xls]_SHOPLIST_xl_1597"/>
      <sheetName val="[SHOPLIST.xls]_SHOPLIST_xl_1598"/>
      <sheetName val="[SHOPLIST.xls]_SHOPLIST_xl_1599"/>
      <sheetName val="[SHOPLIST.xls]_SHOPLIST_xl_1600"/>
      <sheetName val="[SHOPLIST.xls]_SHOPLIST_xl_1601"/>
      <sheetName val="[SHOPLIST.xls]_SHOPLIST_xl_1602"/>
      <sheetName val="[SHOPLIST.xls]_SHOPLIST_xl_1603"/>
      <sheetName val="[SHOPLIST.xls]_SHOPLIST_xl_1604"/>
      <sheetName val="[SHOPLIST.xls]_SHOPLIST_xl_1605"/>
      <sheetName val="[SHOPLIST.xls]_SHOPLIST_xl_1606"/>
      <sheetName val="[SHOPLIST.xls]_SHOPLIST_xl_1607"/>
      <sheetName val="[SHOPLIST.xls]_SHOPLIST_xl_1608"/>
      <sheetName val="[SHOPLIST.xls]_SHOPLIST_xl_1609"/>
      <sheetName val="[SHOPLIST.xls]_SHOPLIST_xl_1610"/>
      <sheetName val="[SHOPLIST.xls]_SHOPLIST_xl_1611"/>
      <sheetName val="[SHOPLIST.xls]_SHOPLIST_xl_1612"/>
      <sheetName val="[SHOPLIST.xls]_SHOPLIST_xl_1613"/>
      <sheetName val="[SHOPLIST.xls]_SHOPLIST_xl_1614"/>
      <sheetName val="[SHOPLIST.xls]_SHOPLIST_xl_1615"/>
      <sheetName val="[SHOPLIST.xls]70___0_s__i____37"/>
      <sheetName val="[SHOPLIST.xls]_SHOPLIST_xl_1616"/>
      <sheetName val="[SHOPLIST.xls]_SHOPLIST_xl_1617"/>
      <sheetName val="[SHOPLIST.xls]_SHOPLIST_xl_1618"/>
      <sheetName val="[SHOPLIST.xls]_SHOPLIST_xl_1619"/>
      <sheetName val="[SHOPLIST.xls]_SHOPLIST_xl_1620"/>
      <sheetName val="[SHOPLIST.xls]_SHOPLIST_xl_1621"/>
      <sheetName val="[SHOPLIST.xls]_SHOPLIST_xl_1622"/>
      <sheetName val="[SHOPLIST.xls]_SHOPLIST_xl_1623"/>
      <sheetName val="[SHOPLIST.xls]_SHOPLIST_xl_1624"/>
      <sheetName val="[SHOPLIST.xls]_SHOPLIST_xl_1625"/>
      <sheetName val="[SHOPLIST.xls]_SHOPLIST_xl_1626"/>
      <sheetName val="[SHOPLIST.xls]_SHOPLIST_xl_1627"/>
      <sheetName val="[SHOPLIST.xls]_SHOPLIST_xl_1628"/>
      <sheetName val="[SHOPLIST.xls]_SHOPLIST_xl_1629"/>
      <sheetName val="[SHOPLIST.xls]_SHOPLIST_xl_1630"/>
      <sheetName val="[SHOPLIST.xls]_SHOPLIST_xl_1631"/>
      <sheetName val="[SHOPLIST.xls]_SHOPLIST_xl_1632"/>
      <sheetName val="[SHOPLIST.xls]_SHOPLIST_xl_1633"/>
      <sheetName val="[SHOPLIST.xls]_SHOPLIST_xl_1634"/>
      <sheetName val="[SHOPLIST.xls]_SHOPLIST_xl_1635"/>
      <sheetName val="[SHOPLIST.xls]_SHOPLIST_xl_1636"/>
      <sheetName val="[SHOPLIST.xls]_SHOPLIST_xl_1637"/>
      <sheetName val="[SHOPLIST.xls]_SHOPLIST_xl_1638"/>
      <sheetName val="[SHOPLIST.xls]_SHOPLIST_xl_1639"/>
      <sheetName val="[SHOPLIST.xls]_SHOPLIST_xl_1640"/>
      <sheetName val="[SHOPLIST.xls]_SHOPLIST_xl_1641"/>
      <sheetName val="[SHOPLIST.xls]_SHOPLIST_xl_1642"/>
      <sheetName val="[SHOPLIST.xls]_SHOPLIST_xl_1643"/>
      <sheetName val="[SHOPLIST.xls]_SHOPLIST_xl_1644"/>
      <sheetName val="[SHOPLIST.xls]_SHOPLIST_xl_1645"/>
      <sheetName val="[SHOPLIST.xls]_SHOPLIST_xl_1646"/>
      <sheetName val="[SHOPLIST.xls]_SHOPLIST_xl_1647"/>
      <sheetName val="[SHOPLIST.xls]_SHOPLIST_xl_1648"/>
      <sheetName val="[SHOPLIST.xls]_SHOPLIST_xl_1649"/>
      <sheetName val="[SHOPLIST.xls]_SHOPLIST_xl_1650"/>
      <sheetName val="[SHOPLIST.xls]_SHOPLIST_xl_1651"/>
      <sheetName val="[SHOPLIST.xls]_SHOPLIST_xl_1652"/>
      <sheetName val="[SHOPLIST.xls]_SHOPLIST_xl_1653"/>
      <sheetName val="[SHOPLIST.xls]_SHOPLIST_xl_1654"/>
      <sheetName val="[SHOPLIST.xls]_SHOPLIST_xl_1655"/>
      <sheetName val="[SHOPLIST.xls]_SHOPLIST_xl_1656"/>
      <sheetName val="[SHOPLIST.xls]_SHOPLIST_xl_1657"/>
      <sheetName val="[SHOPLIST.xls]_SHOPLIST_xl_1658"/>
      <sheetName val="[SHOPLIST.xls]_SHOPLIST_xl_1659"/>
      <sheetName val="[SHOPLIST.xls]_SHOPLIST_xl_1660"/>
      <sheetName val="[SHOPLIST.xls]_SHOPLIST_xl_1661"/>
      <sheetName val="[SHOPLIST.xls]_SHOPLIST_xl_1662"/>
      <sheetName val="[SHOPLIST.xls]_SHOPLIST_xl_1663"/>
      <sheetName val="[SHOPLIST.xls]_SHOPLIST_xl_1664"/>
      <sheetName val="[SHOPLIST.xls]_SHOPLIST_xl_1665"/>
      <sheetName val="[SHOPLIST.xls]_SHOPLIST_xl_1666"/>
      <sheetName val="[SHOPLIST.xls]_SHOPLIST_xl_1667"/>
      <sheetName val="[SHOPLIST.xls]_SHOPLIST_xl_1668"/>
      <sheetName val="[SHOPLIST.xls]_SHOPLIST_xl_1669"/>
      <sheetName val="[SHOPLIST.xls]_SHOPLIST_xl_1670"/>
      <sheetName val="[SHOPLIST.xls]_SHOPLIST_xl_1671"/>
      <sheetName val="[SHOPLIST.xls]_SHOPLIST_xl_1672"/>
      <sheetName val="[SHOPLIST.xls]_SHOPLIST_xl_1673"/>
      <sheetName val="[SHOPLIST.xls]_SHOPLIST_xl_1674"/>
      <sheetName val="[SHOPLIST.xls]_SHOPLIST_xl_1675"/>
      <sheetName val="[SHOPLIST.xls]_SHOPLIST_xl_1676"/>
      <sheetName val="[SHOPLIST.xls]_SHOPLIST_xl_1677"/>
      <sheetName val="[SHOPLIST.xls]_SHOPLIST_xl_1678"/>
      <sheetName val="[SHOPLIST.xls]_SHOPLIST_xl_1679"/>
      <sheetName val="[SHOPLIST.xls]_SHOPLIST_xl_1680"/>
      <sheetName val="[SHOPLIST.xls]_SHOPLIST_xl_1681"/>
      <sheetName val="[SHOPLIST.xls]_SHOPLIST_xl_1682"/>
      <sheetName val="[SHOPLIST.xls]_SHOPLIST_xl_1683"/>
      <sheetName val="[SHOPLIST.xls]_SHOPLIST_xl_1684"/>
      <sheetName val="[SHOPLIST.xls]_SHOPLIST_xl_1685"/>
      <sheetName val="[SHOPLIST.xls]_SHOPLIST_xl_1686"/>
      <sheetName val="[SHOPLIST.xls]_SHOPLIST_xl_1687"/>
      <sheetName val="[SHOPLIST.xls]_SHOPLIST_xl_1688"/>
      <sheetName val="[SHOPLIST.xls]_SHOPLIST_xl_1689"/>
      <sheetName val="[SHOPLIST.xls]_SHOPLIST_xl_1690"/>
      <sheetName val="[SHOPLIST.xls]_SHOPLIST_xl_1691"/>
      <sheetName val="[SHOPLIST.xls]_SHOPLIST_xl_1692"/>
      <sheetName val="[SHOPLIST.xls]_SHOPLIST_xl_1693"/>
      <sheetName val="[SHOPLIST.xls]_SHOPLIST_xl_1694"/>
      <sheetName val="[SHOPLIST.xls]_SHOPLIST_xl_1695"/>
      <sheetName val="[SHOPLIST.xls]_SHOPLIST_xl_1696"/>
      <sheetName val="[SHOPLIST.xls]_SHOPLIST_xl_1697"/>
      <sheetName val="[SHOPLIST.xls]_SHOPLIST_xl_1698"/>
      <sheetName val="[SHOPLIST.xls]_SHOPLIST_xl_1699"/>
      <sheetName val="[SHOPLIST.xls]_SHOPLIST_xl_1700"/>
      <sheetName val="[SHOPLIST.xls]_SHOPLIST_xl_1701"/>
      <sheetName val="[SHOPLIST.xls]_SHOPLIST_xl_1702"/>
      <sheetName val="[SHOPLIST.xls]_SHOPLIST_xl_1703"/>
      <sheetName val="[SHOPLIST.xls]_SHOPLIST_xl_1704"/>
      <sheetName val="[SHOPLIST.xls]_SHOPLIST_xl_1705"/>
      <sheetName val="[SHOPLIST.xls]_SHOPLIST_xl_1706"/>
      <sheetName val="[SHOPLIST.xls]_SHOPLIST_xl_1707"/>
      <sheetName val="[SHOPLIST.xls]_SHOPLIST_xl_1708"/>
      <sheetName val="[SHOPLIST.xls]_SHOPLIST_xl_1709"/>
      <sheetName val="[SHOPLIST.xls]_SHOPLIST_xl_1710"/>
      <sheetName val="[SHOPLIST.xls]_SHOPLIST_xl_1711"/>
      <sheetName val="[SHOPLIST.xls]_SHOPLIST_xl_1712"/>
      <sheetName val="[SHOPLIST.xls]_SHOPLIST_xl_1713"/>
      <sheetName val="[SHOPLIST.xls]_SHOPLIST_xl_1714"/>
      <sheetName val="[SHOPLIST.xls]_SHOPLIST_xl_1715"/>
      <sheetName val="[SHOPLIST.xls]_SHOPLIST_xl_1716"/>
      <sheetName val="[SHOPLIST.xls]_SHOPLIST_xl_1717"/>
      <sheetName val="[SHOPLIST.xls]_SHOPLIST_xl_1718"/>
      <sheetName val="[SHOPLIST.xls]_SHOPLIST_xl_1719"/>
      <sheetName val="[SHOPLIST.xls]_SHOPLIST_xl_1720"/>
      <sheetName val="[SHOPLIST.xls]_SHOPLIST_xl_1721"/>
      <sheetName val="[SHOPLIST.xls]_SHOPLIST_xl_1722"/>
      <sheetName val="[SHOPLIST.xls]_SHOPLIST_xl_1723"/>
      <sheetName val="[SHOPLIST.xls]_SHOPLIST_xl_1724"/>
      <sheetName val="[SHOPLIST.xls]_SHOPLIST_xl_1725"/>
      <sheetName val="[SHOPLIST.xls]_SHOPLIST_xl_1726"/>
      <sheetName val="[SHOPLIST.xls]_SHOPLIST_xl_1727"/>
      <sheetName val="[SHOPLIST.xls]_SHOPLIST_xl_1728"/>
      <sheetName val="[SHOPLIST.xls]_SHOPLIST_xl_1729"/>
      <sheetName val="[SHOPLIST.xls]_SHOPLIST_xl_1730"/>
      <sheetName val="[SHOPLIST.xls]_SHOPLIST_xl_1731"/>
      <sheetName val="[SHOPLIST.xls]_SHOPLIST_xl_1732"/>
      <sheetName val="[SHOPLIST.xls]_SHOPLIST_xl_1733"/>
      <sheetName val="[SHOPLIST.xls]_SHOPLIST_xl_1734"/>
      <sheetName val="[SHOPLIST.xls]_SHOPLIST_xl_1735"/>
      <sheetName val="[SHOPLIST.xls]_SHOPLIST_xl_1736"/>
      <sheetName val="[SHOPLIST.xls]_SHOPLIST_xl_1737"/>
      <sheetName val="[SHOPLIST.xls]_SHOPLIST_xl_1738"/>
      <sheetName val="[SHOPLIST.xls]_SHOPLIST_xl_1739"/>
      <sheetName val="[SHOPLIST.xls]_SHOPLIST_xl_1740"/>
      <sheetName val="[SHOPLIST.xls]_SHOPLIST_xl_1741"/>
      <sheetName val="[SHOPLIST.xls]_SHOPLIST_xl_1742"/>
      <sheetName val="[SHOPLIST.xls]_SHOPLIST_xl_1743"/>
      <sheetName val="[SHOPLIST.xls]_SHOPLIST_xl_1744"/>
      <sheetName val="[SHOPLIST.xls]_SHOPLIST_xl_1745"/>
      <sheetName val="[SHOPLIST.xls]_SHOPLIST_xl_1746"/>
      <sheetName val="[SHOPLIST.xls]_SHOPLIST_xl_1747"/>
      <sheetName val="[SHOPLIST.xls]_SHOPLIST_xl_1748"/>
      <sheetName val="[SHOPLIST.xls]_SHOPLIST_xl_1749"/>
      <sheetName val="[SHOPLIST.xls]_SHOPLIST_xl_1750"/>
      <sheetName val="[SHOPLIST.xls]_SHOPLIST_xl_1751"/>
      <sheetName val="[SHOPLIST.xls]_SHOPLIST_xl_1752"/>
      <sheetName val="[SHOPLIST.xls]_SHOPLIST_xl_1753"/>
      <sheetName val="[SHOPLIST.xls]_SHOPLIST_xl_1754"/>
      <sheetName val="[SHOPLIST.xls]_SHOPLIST_xl_1755"/>
      <sheetName val="[SHOPLIST.xls]_SHOPLIST_xl_1756"/>
      <sheetName val="[SHOPLIST.xls]_SHOPLIST_xl_1757"/>
      <sheetName val="[SHOPLIST.xls]_SHOPLIST_xl_1758"/>
      <sheetName val="[SHOPLIST.xls]_SHOPLIST_xl_1759"/>
      <sheetName val="[SHOPLIST.xls]_SHOPLIST_xl_1760"/>
      <sheetName val="[SHOPLIST.xls]_SHOPLIST_xl_1761"/>
      <sheetName val="[SHOPLIST.xls]_SHOPLIST_xl_1762"/>
      <sheetName val="[SHOPLIST.xls]_SHOPLIST_xl_1763"/>
      <sheetName val="[SHOPLIST.xls]_SHOPLIST_xl_1764"/>
      <sheetName val="[SHOPLIST.xls]_SHOPLIST_xl_1765"/>
      <sheetName val="[SHOPLIST.xls]_SHOPLIST_xl_1766"/>
      <sheetName val="[SHOPLIST.xls]_SHOPLIST_xl_1767"/>
      <sheetName val="[SHOPLIST.xls]_SHOPLIST_xl_1768"/>
      <sheetName val="[SHOPLIST.xls]_SHOPLIST_xl_1769"/>
      <sheetName val="[SHOPLIST.xls]_SHOPLIST_xl_1770"/>
      <sheetName val="[SHOPLIST.xls]_SHOPLIST_xl_1771"/>
      <sheetName val="[SHOPLIST.xls]_SHOPLIST_xl_1772"/>
      <sheetName val="[SHOPLIST.xls]_SHOPLIST_xl_1773"/>
      <sheetName val="[SHOPLIST.xls]_SHOPLIST_xl_1774"/>
      <sheetName val="[SHOPLIST.xls]_SHOPLIST_xl_1775"/>
      <sheetName val="[SHOPLIST.xls]_SHOPLIST_xl_1776"/>
      <sheetName val="[SHOPLIST.xls]_SHOPLIST_xl_1777"/>
      <sheetName val="[SHOPLIST.xls]_SHOPLIST_xl_1778"/>
      <sheetName val="[SHOPLIST.xls]_SHOPLIST_xl_1779"/>
      <sheetName val="[SHOPLIST.xls]_SHOPLIST_xl_1780"/>
      <sheetName val="[SHOPLIST.xls]_SHOPLIST_xl_1781"/>
      <sheetName val="[SHOPLIST.xls]_SHOPLIST_xl_1782"/>
      <sheetName val="[SHOPLIST.xls]_SHOPLIST_xl_1783"/>
      <sheetName val="[SHOPLIST.xls]_SHOPLIST_xl_1784"/>
      <sheetName val="[SHOPLIST.xls]_SHOPLIST_xl_1785"/>
      <sheetName val="[SHOPLIST.xls]_SHOPLIST_xl_1786"/>
      <sheetName val="[SHOPLIST.xls]_SHOPLIST_xl_1787"/>
      <sheetName val="[SHOPLIST.xls]_SHOPLIST_xl_1788"/>
      <sheetName val="[SHOPLIST.xls]_SHOPLIST_xl_1789"/>
      <sheetName val="[SHOPLIST.xls]_SHOPLIST_xl_1790"/>
      <sheetName val="[SHOPLIST.xls]_SHOPLIST_xl_1791"/>
      <sheetName val="[SHOPLIST.xls]_SHOPLIST_xl_1792"/>
      <sheetName val="[SHOPLIST.xls]_SHOPLIST_xl_1793"/>
      <sheetName val="[SHOPLIST.xls]_SHOPLIST_xl_1794"/>
      <sheetName val="[SHOPLIST.xls]_SHOPLIST_xl_1795"/>
      <sheetName val="[SHOPLIST.xls]_SHOPLIST_xl_1796"/>
      <sheetName val="[SHOPLIST.xls]_SHOPLIST_xl_1797"/>
      <sheetName val="[SHOPLIST.xls]_SHOPLIST_xl_1798"/>
      <sheetName val="[SHOPLIST.xls]_SHOPLIST_xl_1799"/>
      <sheetName val="[SHOPLIST.xls]_SHOPLIST_xl_1800"/>
      <sheetName val="[SHOPLIST.xls]_SHOPLIST_xl_1801"/>
      <sheetName val="[SHOPLIST.xls]_SHOPLIST_xl_1802"/>
      <sheetName val="[SHOPLIST.xls]_SHOPLIST_xl_1803"/>
      <sheetName val="[SHOPLIST.xls]_SHOPLIST_xl_1804"/>
      <sheetName val="[SHOPLIST.xls]_SHOPLIST_xl_1805"/>
      <sheetName val="[SHOPLIST.xls]_SHOPLIST_xl_1806"/>
      <sheetName val="[SHOPLIST.xls]_SHOPLIST_xl_1807"/>
      <sheetName val="[SHOPLIST.xls]_SHOPLIST_xl_1808"/>
      <sheetName val="[SHOPLIST.xls]_SHOPLIST_xl_1809"/>
      <sheetName val="[SHOPLIST.xls]_SHOPLIST_xl_1810"/>
      <sheetName val="[SHOPLIST.xls]_SHOPLIST_xl_1811"/>
      <sheetName val="[SHOPLIST.xls]_SHOPLIST_xl_1812"/>
      <sheetName val="[SHOPLIST.xls]_SHOPLIST_xl_1813"/>
      <sheetName val="[SHOPLIST.xls]_SHOPLIST_xl_1814"/>
      <sheetName val="[SHOPLIST.xls]_SHOPLIST_xl_1815"/>
      <sheetName val="[SHOPLIST.xls]_SHOPLIST_xl_1816"/>
      <sheetName val="[SHOPLIST.xls]_SHOPLIST_xl_1817"/>
      <sheetName val="[SHOPLIST.xls]_SHOPLIST_xl_1818"/>
      <sheetName val="[SHOPLIST.xls]_SHOPLIST_xl_1819"/>
      <sheetName val="[SHOPLIST.xls]_SHOPLIST_xl_1820"/>
      <sheetName val="[SHOPLIST.xls]_SHOPLIST_xl_1821"/>
      <sheetName val="[SHOPLIST.xls]_SHOPLIST_xl_1822"/>
      <sheetName val="[SHOPLIST.xls]_SHOPLIST_xl_1823"/>
      <sheetName val="[SHOPLIST.xls]_SHOPLIST_xl_1824"/>
      <sheetName val="[SHOPLIST.xls]_SHOPLIST_xl_1825"/>
      <sheetName val="[SHOPLIST.xls]_SHOPLIST_xl_1826"/>
      <sheetName val="[SHOPLIST.xls]_SHOPLIST_xl_1827"/>
      <sheetName val="[SHOPLIST.xls]_SHOPLIST_xl_1828"/>
      <sheetName val="[SHOPLIST.xls]_SHOPLIST_xl_1829"/>
      <sheetName val="[SHOPLIST.xls]_SHOPLIST_xl_1830"/>
      <sheetName val="[SHOPLIST.xls]_SHOPLIST_xl_1831"/>
      <sheetName val="[SHOPLIST.xls]_SHOPLIST_xl_1832"/>
      <sheetName val="[SHOPLIST.xls]_SHOPLIST_xl_1833"/>
      <sheetName val="[SHOPLIST.xls]_SHOPLIST_xl_1834"/>
      <sheetName val="[SHOPLIST.xls]_SHOPLIST_xl_1835"/>
      <sheetName val="[SHOPLIST.xls]_SHOPLIST_xl_1836"/>
      <sheetName val="[SHOPLIST.xls]_SHOPLIST_xl_1837"/>
      <sheetName val="[SHOPLIST.xls]_SHOPLIST_xl_1838"/>
      <sheetName val="[SHOPLIST.xls]_SHOPLIST_xl_1839"/>
      <sheetName val="[SHOPLIST.xls]_SHOPLIST_xl_1840"/>
      <sheetName val="[SHOPLIST.xls]_SHOPLIST_xl_1841"/>
      <sheetName val="[SHOPLIST.xls]_SHOPLIST_xl_1842"/>
      <sheetName val="[SHOPLIST.xls]_SHOPLIST_xl_1843"/>
      <sheetName val="[SHOPLIST.xls]_SHOPLIST_xl_1844"/>
      <sheetName val="[SHOPLIST.xls]_SHOPLIST_xl_1845"/>
      <sheetName val="[SHOPLIST.xls]_SHOPLIST_xl_1846"/>
      <sheetName val="[SHOPLIST.xls]_SHOPLIST_xl_1847"/>
      <sheetName val="[SHOPLIST.xls]_SHOPLIST_xl_1848"/>
      <sheetName val="[SHOPLIST.xls]_SHOPLIST_xl_1849"/>
      <sheetName val="[SHOPLIST.xls]_SHOPLIST_xl_1850"/>
      <sheetName val="[SHOPLIST.xls]_SHOPLIST_xl_1851"/>
      <sheetName val="[SHOPLIST.xls]_SHOPLIST_xl_1852"/>
      <sheetName val="[SHOPLIST.xls]_SHOPLIST_xl_1853"/>
      <sheetName val="[SHOPLIST.xls]_SHOPLIST_xl_1854"/>
      <sheetName val="[SHOPLIST.xls]_SHOPLIST_xl_1855"/>
      <sheetName val="[SHOPLIST.xls]_SHOPLIST_xl_1856"/>
      <sheetName val="[SHOPLIST.xls]_SHOPLIST_xl_1857"/>
      <sheetName val="[SHOPLIST.xls]_SHOPLIST_xl_1858"/>
      <sheetName val="[SHOPLIST.xls]_SHOPLIST_xl_1859"/>
      <sheetName val="[SHOPLIST.xls]_SHOPLIST_xl_1860"/>
      <sheetName val="[SHOPLIST.xls]_SHOPLIST_xl_1861"/>
      <sheetName val="[SHOPLIST.xls]_SHOPLIST_xl_1862"/>
      <sheetName val="[SHOPLIST.xls]_SHOPLIST_xl_1863"/>
      <sheetName val="[SHOPLIST.xls]_SHOPLIST_xl_1864"/>
      <sheetName val="[SHOPLIST.xls]_SHOPLIST_xl_1865"/>
      <sheetName val="[SHOPLIST.xls]_SHOPLIST_xl_1866"/>
      <sheetName val="[SHOPLIST.xls]_SHOPLIST_xl_1867"/>
      <sheetName val="[SHOPLIST.xls]_SHOPLIST_xl_1868"/>
      <sheetName val="[SHOPLIST.xls]_SHOPLIST_xl_1869"/>
      <sheetName val="[SHOPLIST.xls]_SHOPLIST_xl_1870"/>
      <sheetName val="[SHOPLIST.xls]_SHOPLIST_xl_1871"/>
      <sheetName val="[SHOPLIST.xls]_SHOPLIST_xl_1872"/>
      <sheetName val="[SHOPLIST.xls]_SHOPLIST_xl_1873"/>
      <sheetName val="[SHOPLIST.xls]_SHOPLIST_xl_1874"/>
      <sheetName val="[SHOPLIST.xls]_SHOPLIST_xl_1875"/>
      <sheetName val=" Est "/>
      <sheetName val="Finansal_tamamlanma_Eğrisi8"/>
      <sheetName val="Dropdown_List8"/>
      <sheetName val="HB_CEC_schd_4_28"/>
      <sheetName val="HB_CEC_schd_4_38"/>
      <sheetName val="HB_CEC_schd_5_28"/>
      <sheetName val="HB_CEC_schd_6_28"/>
      <sheetName val="HB_CEC_schd_7_28"/>
      <sheetName val="HB_CEC_schd_9_28"/>
      <sheetName val="Doha_Farm8"/>
      <sheetName val="New_Bld8"/>
      <sheetName val="Cover_Page5"/>
      <sheetName val="Approved_INR_Claimed_Log_(2)5"/>
      <sheetName val="INR_Data5"/>
      <sheetName val="Dec_OCR5"/>
      <sheetName val="OCR_(APR5"/>
      <sheetName val="Survey_5"/>
      <sheetName val="INR_Summary_Sheet5"/>
      <sheetName val="ITR_Form_(Rev0)5"/>
      <sheetName val="ITR_Form_(SS)5"/>
      <sheetName val="ITR_Form_(Rev1)5"/>
      <sheetName val="Method_Statements5"/>
      <sheetName val="SI_225"/>
      <sheetName val="TO_List5"/>
      <sheetName val="CCTV_DATA5"/>
      <sheetName val="FAL_intern5"/>
      <sheetName val="Spacing_of_Delineators2"/>
      <sheetName val="VESSELS_2"/>
      <sheetName val="SoW_Assess_Blank_Form2"/>
      <sheetName val="VO_Breakdown2"/>
      <sheetName val="Measurement_Sheet2"/>
      <sheetName val="Schedule_of_Drawings2"/>
      <sheetName val="SI_Schedule2"/>
      <sheetName val="ContraCharge_Schedule2"/>
      <sheetName val="Item_List_OLD2"/>
      <sheetName val="B_Room_W_Done_Progress2"/>
      <sheetName val="SUMMARY_(ROOM)2"/>
      <sheetName val="W_D_Prgress_Public_area2"/>
      <sheetName val="SUMMARY_Public2"/>
      <sheetName val="Tender_Stage1"/>
      <sheetName val="Delay_Clasifications1"/>
      <sheetName val="PA_Milestones1"/>
      <sheetName val="Dropdown Lists"/>
      <sheetName val="AOR"/>
      <sheetName val="SGOLD FEB"/>
      <sheetName val="VC2 8.98"/>
      <sheetName val="Attachment 1"/>
      <sheetName val="_x005f_x005f_x005f_x0000__x005f_x005f_x005f_x0000__x005"/>
      <sheetName val="Gra¦_x005f_x0004_)_x005f_x0000__x005f_x0000__x0"/>
      <sheetName val="_VW_x005f_x0000_VU_x005f_x0000_)_x005f_x0000__x"/>
      <sheetName val="Gra¦_x005f_x0004_)"/>
      <sheetName val="Geneí¬_x005f_x005f_x005f_x0008_i_x000"/>
      <sheetName val="Geneí¬_x005f_x0008_i___x005f_x0014__0."/>
      <sheetName val="70_,_0_s«_x005f_x0008_i_Æø_x005f_x0003_í¬_x"/>
      <sheetName val="Cac HS hieu chinh"/>
      <sheetName val="Cước CG"/>
      <sheetName val="gia tri theo phong"/>
      <sheetName val="DMCP"/>
      <sheetName val="BocXep"/>
      <sheetName val="TinhGiaMTC"/>
      <sheetName val="Truot_nen"/>
      <sheetName val="Bill 3- Restaurant 1"/>
      <sheetName val="PEBBill 2- Food Court"/>
      <sheetName val="PEBBill 3- Restaurant 1"/>
      <sheetName val="PEBBill 4- Restaurant 2 &amp;3"/>
      <sheetName val="Steeldoor"/>
      <sheetName val="Du toan"/>
      <sheetName val="Keothep"/>
      <sheetName val="TEMP"/>
      <sheetName val="PTdam"/>
      <sheetName val="09. DATABASE"/>
      <sheetName val="Chi tiet gia DT"/>
      <sheetName val="Gia DT bo Sung"/>
      <sheetName val="PT gia DT"/>
      <sheetName val="Phan tich vat tu"/>
      <sheetName val="PTgia DT BS"/>
      <sheetName val="FP-Labour_M"/>
      <sheetName val="GTNC"/>
      <sheetName val="2nd-corridor"/>
      <sheetName val="2nd-back corridor"/>
      <sheetName val="1st-Multi-function room"/>
      <sheetName val="2nd-Multi-function room"/>
      <sheetName val="2nd-Meeting room"/>
      <sheetName val="1st-Lobby"/>
      <sheetName val="2nd-Lobby"/>
      <sheetName val="1st-corridor"/>
      <sheetName val="1st-back chamber"/>
      <sheetName val="1st-Toilet"/>
      <sheetName val="2nd-Toilet"/>
      <sheetName val="Hot-Piping"/>
      <sheetName val="Doi_so2"/>
      <sheetName val="CỘT_+_VÁCH_B2-B42"/>
      <sheetName val="Du_thau2"/>
      <sheetName val="Door_&amp;_Window-_Schedule2"/>
      <sheetName val="GIÁ_TRỊ_GĐ22"/>
      <sheetName val="GIẤY_ĐỀ_NGHỊ_THANH_TOÁN_GĐ12"/>
      <sheetName val="GIẤY_ĐỀ_NGHỊ_THANH_TOÁN_GĐ22"/>
      <sheetName val="bìa_trước2"/>
      <sheetName val="bìa_sau2"/>
      <sheetName val="DANH_MỤC2"/>
      <sheetName val="BẢNG_THDG2"/>
      <sheetName val="BẢNG_DG2"/>
      <sheetName val="BẢNG_THỐNG_KÊ2"/>
      <sheetName val="HUTKHOI_22"/>
      <sheetName val="WC_22"/>
      <sheetName val="GIO_TUOI_22"/>
      <sheetName val="GIO_THẢI_22"/>
      <sheetName val="TAO_AP2"/>
      <sheetName val="Điện_căn_hộ042"/>
      <sheetName val="Điện_căn_hộ052"/>
      <sheetName val="Điện_căn_hộ092"/>
      <sheetName val="Điện_căn_hộ102"/>
      <sheetName val="Điện_căn_hộ112"/>
      <sheetName val="Điện_căn_hộ122"/>
      <sheetName val="Điện_căn_hộ132"/>
      <sheetName val="Điện_căn_hộ172"/>
      <sheetName val="Điện_căn_hộ_182"/>
      <sheetName val="Điện_căn_hộ_212"/>
      <sheetName val="CS+OC+CSSC_HL2"/>
      <sheetName val="CN_CH2"/>
      <sheetName val="Tong_hop2"/>
      <sheetName val="BOQ(ELEC)_2"/>
      <sheetName val="Buy_vs__Lease_Car2"/>
      <sheetName val="Vat_tu_XD2"/>
      <sheetName val="Liệt_kê2"/>
      <sheetName val="Nhan_cong2"/>
      <sheetName val="MTO_REV_2_ARMOR_2"/>
      <sheetName val="Goi_thau1"/>
      <sheetName val="Bill_1_CPC1"/>
      <sheetName val="Bill_2_BoQ__(2)1"/>
      <sheetName val="Bảng_TH_cửa_CC1"/>
      <sheetName val="Bảng_TH_PK1"/>
      <sheetName val="Chi_tiết1"/>
      <sheetName val="Bill_3_PL1"/>
      <sheetName val="Bill_4_Do_boc_KL1"/>
      <sheetName val="Bill5__VT_CDT_cap1"/>
      <sheetName val="I_11"/>
      <sheetName val="I_21"/>
      <sheetName val="I_31"/>
      <sheetName val="I_41"/>
      <sheetName val="I_51"/>
      <sheetName val="Ｎｏ_132"/>
      <sheetName val="Budget_Code2"/>
      <sheetName val="Priced_BOQ1"/>
      <sheetName val="A__Electrical1"/>
      <sheetName val="_SHOPLIST_xls_70,_0s«iÆøí¬2"/>
      <sheetName val="TH_thiet_bi1"/>
      <sheetName val="TH_vat_tu1"/>
      <sheetName val="TH_may_TC1"/>
      <sheetName val="Bang_phan_tich1"/>
      <sheetName val="DM_Chi_phi1"/>
      <sheetName val="_SHOPLIST_xls_70?,_0_x0001"/>
      <sheetName val="Geneí¬_i??_?0_1"/>
      <sheetName val="70?,/0?s«_i?Æø_í¬_i?1"/>
      <sheetName val="[SHOPLIST_xls]70?,/0?s«_i?Æø_í1"/>
      <sheetName val="[SHOPLIST_xls]/VW?VU?)???)??1"/>
      <sheetName val="VO-Curtain_Wall1"/>
      <sheetName val="Bar_Sched1"/>
      <sheetName val="Bill_1_Prelim"/>
      <sheetName val="Bill_2_Bored_Pile"/>
      <sheetName val="vanchuyen_TC"/>
      <sheetName val="TK_T2"/>
      <sheetName val="T2_CAMERA"/>
      <sheetName val="T2_LOA"/>
      <sheetName val="T2_TRUNKING"/>
      <sheetName val="T2_MANG"/>
      <sheetName val="[SHOPLIST_xls]70,/0"/>
      <sheetName val="/VW?VU?)???)??????tÏØ0_??_1"/>
      <sheetName val="Bill_of_Qty_MEP"/>
      <sheetName val="TT DZ35"/>
      <sheetName val="물량표"/>
      <sheetName val="TONGKE-HT"/>
      <sheetName val="Gra¦_x0004_)___VW_________ U"/>
      <sheetName val="_VW_VU_)___)____x0001____tÏØ0 _x0008___ _x0008_"/>
      <sheetName val="_SHOPLIST.xls_70_,_0_s«_x0008_i_Æø_x0003_í¬"/>
      <sheetName val="ConferenceCentre_옰ʒ䄂ʒ鵠ʐ䄂ʒ"/>
      <sheetName val="Geneí¬_x0008_i___x0"/>
      <sheetName val="70_,_0_s«_x0008_i_x"/>
      <sheetName val="Gra¦_x0004_)___x0"/>
      <sheetName val="_VW_VU_)__x"/>
      <sheetName val="_SHOPLIST.xls_70_,_0_x000"/>
      <sheetName val="_____x0"/>
      <sheetName val="ConferenceCentre_옰ʒ"/>
      <sheetName val="70_,_0_"/>
      <sheetName val="___x005"/>
      <sheetName val="_SHOPLIST.xls_70_,_0_s«_x0008_i_x"/>
      <sheetName val="Geneí¬ i__ _0."/>
      <sheetName val="70_,_0_s« i_Æø í¬ i_"/>
      <sheetName val="_SHOPLIST.xls_70_,_0_s« i_Æø í¬"/>
      <sheetName val="ConferenceCentre_옰ʒ䄂ʒ鵠ʐ䄂ʒ閐̐脭め_x0005__"/>
      <sheetName val="_SHOPLIST.xls__VW_VU_)___)___"/>
      <sheetName val="_SHOPLIST.xls_70___0_s__i_____2"/>
      <sheetName val="_SHOPLIST.xls__VW__VU_________2"/>
      <sheetName val="_SHOPLIST.xls__VW__VU_________3"/>
      <sheetName val="_SHOPLIST.xls_70_x005f_x0000___0_x0_2"/>
      <sheetName val="_SHOPLIST.xls__SHOPLIST.xls_7_2"/>
      <sheetName val="_SHOPLIST.xls__SHOPLIST.xls_7_3"/>
      <sheetName val="_SHOPLIST.xls_70_x005f_x005f_x005f_x0000__2"/>
      <sheetName val="_SHOPLIST.xls_70___0_s__i_____3"/>
      <sheetName val="_SHOPLIST.xls__SHOPLIST.xls___2"/>
      <sheetName val="_SHOPLIST.xls__SHOPLIST_xls_7_2"/>
      <sheetName val="_SHOPLIST.xls__SHOPLIST_xls_7_3"/>
      <sheetName val="_SHOPLIST.xls__SHOPLIST.xls___3"/>
      <sheetName val="_SHOPLIST.xls__SHOPLIST.xls___4"/>
      <sheetName val="_SHOPLIST.xls__SHOPLIST_xls_7_4"/>
      <sheetName val="_SHOPLIST.xls__SHOPLIST.xls___5"/>
      <sheetName val="_SHOPLIST.xls__SHOPLIST.xls_7_4"/>
      <sheetName val="_SHOPLIST.xls__SHOPLIST.xls_7_5"/>
      <sheetName val="_SHOPLIST.xls_70_x005f_x0000___0_x0_3"/>
      <sheetName val="_SHOPLIST.xls__SHOPLIST_xls_7_5"/>
      <sheetName val="_SHOPLIST.xls__SHOPLIST_xls___2"/>
      <sheetName val="_SHOPLIST.xls__SHOPLIST_xls___3"/>
      <sheetName val="_SHOPLIST.xls__SHOPLIST_xls___4"/>
      <sheetName val="_SHOPLIST.xls_70,_0s«i_x"/>
      <sheetName val="_SHOPLIST_xls_70,_0s«i_x"/>
      <sheetName val="Gra¦)___VW__________U"/>
      <sheetName val="_VW_VU_)___)______tÏØ0 __ "/>
      <sheetName val="_VW_VU_)___)______tÏØ0____"/>
      <sheetName val="_SHOPLIST_xls_70_,_0_s«i_Æøí¬"/>
      <sheetName val="Geneí¬i___x0"/>
      <sheetName val="70_,_0_s«i_x"/>
      <sheetName val="Gra¦)___x0"/>
      <sheetName val="_SHOPLIST_xls_70_,_0_x000"/>
      <sheetName val="_SHOPLIST_xls_70_,_0_s«i_x"/>
      <sheetName val="Geneí¬_i____0_"/>
      <sheetName val="70_,_0_s«_i_Æø_í¬_i_"/>
      <sheetName val="_SHOPLIST_xls_70_,_0_s«_i_Æø_í¬"/>
      <sheetName val="ConferenceCentre_옰ʒ䄂ʒ鵠ʐ䄂ʒ閐̐脭め_"/>
      <sheetName val="_SHOPLIST_xls__VW_VU_)___)___"/>
      <sheetName val="_SHOPLIST.xls__SHOPLIST_xls___5"/>
      <sheetName val="_SHOPLIST.xls_70___0_s__i_____4"/>
      <sheetName val="_SHOPLIST.xls__SHOPLIST.xls_7_6"/>
      <sheetName val="_SHOPLIST.xls__SHOPLIST.xls___6"/>
      <sheetName val="B100-Cable Rack"/>
      <sheetName val="Slide 6 - Returns &amp; NWC"/>
      <sheetName val="4.1 G Ammount"/>
      <sheetName val="PLUMBING WORK ADDITIONS"/>
      <sheetName val="eval"/>
      <sheetName val="calcul"/>
      <sheetName val="foot-slab_rein_x000c__x0002_"/>
      <sheetName val="Income_Statement1"/>
      <sheetName val="Schedules_PL"/>
      <sheetName val="Schedules_BS"/>
      <sheetName val="Summary-margin_calc"/>
      <sheetName val="Cost_Any."/>
      <sheetName val="CAUSTIC"/>
      <sheetName val="12. Ins &amp; Bonds"/>
      <sheetName val="3. Staff Facilities"/>
      <sheetName val="11. Clients Requirements"/>
      <sheetName val="Legal Risk Analysis"/>
      <sheetName val="pri-com"/>
      <sheetName val="Detail In Door Stad"/>
      <sheetName val="8. Cover"/>
      <sheetName val="Cost_Rates"/>
      <sheetName val="Qty_SR"/>
      <sheetName val="EW_SR"/>
      <sheetName val="CRUDE-D"/>
      <sheetName val="POSTLPG"/>
      <sheetName val="S'PORE-D"/>
      <sheetName val="POSTF1"/>
      <sheetName val="POSTHD1"/>
      <sheetName val="PO97(02)"/>
      <sheetName val="[SHOPLIST_xls]/VW3"/>
      <sheetName val="P-Ins_&amp;_Bonds4"/>
      <sheetName val="Admin_TAKE_OFF1"/>
      <sheetName val="Admin_TAKE_OFF"/>
      <sheetName val="[SHOPLIST_xls]/VW2"/>
      <sheetName val="P-Ins_&amp;_Bonds3"/>
      <sheetName val="Assmpns"/>
      <sheetName val="Drop_Down_Data6"/>
      <sheetName val="Rules_6"/>
      <sheetName val="L3-WBS_Mapping6"/>
      <sheetName val="Update_list6"/>
      <sheetName val="Sinh_Nam_systems6"/>
      <sheetName val="DIE_profile6"/>
      <sheetName val="Import_tax6"/>
      <sheetName val="TONG_HOP_VL-NC6"/>
      <sheetName val="TONGKE3p_6"/>
      <sheetName val="TH_VL,_NC,_DDHT_Thanhphuoc6"/>
      <sheetName val="DON_GIA6"/>
      <sheetName val="CHITIET_VL-NC6"/>
      <sheetName val="TH_kinh_phi6"/>
      <sheetName val="KLDT_DIEN6"/>
      <sheetName val="Dinh_muc_CP_KTCB_khac6"/>
      <sheetName val="quotation_6"/>
      <sheetName val="Bill_5_-_Carpark6"/>
      <sheetName val="BOQ_-_summary__36"/>
      <sheetName val="NKSC_thue6"/>
      <sheetName val="05__Data_Cash_Flow6"/>
      <sheetName val="MTO_REV_2(ARMOR)6"/>
      <sheetName val="BAFO_CCL_Submission6"/>
      <sheetName val="P-Ins_&amp;_Bonds5"/>
      <sheetName val="[SHOPLIST_xls]/VW4"/>
      <sheetName val="Admin_TAKE_OFF2"/>
      <sheetName val="[SHOPLIST_xls][SHOPLIST_xls]769"/>
      <sheetName val="[SHOPLIST_xls][SHOPLIST_xls]770"/>
      <sheetName val="[SHOPLIST_xls][SHOPLIST_xls]771"/>
      <sheetName val="[SHOPLIST_xls][SHOPLIST_xls]772"/>
      <sheetName val="[SHOPLIST_xls][SHOPLIST_xls]773"/>
      <sheetName val="[SHOPLIST_xls][SHOPLIST_xls]774"/>
      <sheetName val="[SHOPLIST_xls][SHOPLIST_xls]287"/>
      <sheetName val="[SHOPLIST_xls][SHOPLIST_xls]288"/>
      <sheetName val="[SHOPLIST_xls][SHOPLIST_xls]289"/>
      <sheetName val="[SHOPLIST_xls][SHOPLIST_xls]290"/>
      <sheetName val="[SHOPLIST_xls][SHOPLIST_xls]291"/>
      <sheetName val="[SHOPLIST_xls][SHOPLIST_xls]292"/>
      <sheetName val="[SHOPLIST_xls][SHOPLIST_xls]293"/>
      <sheetName val="[SHOPLIST_xls][SHOPLIST_xls]294"/>
      <sheetName val="[SHOPLIST_xls][SHOPLIST_xls]295"/>
      <sheetName val="[SHOPLIST_xls][SHOPLIST_xls]296"/>
      <sheetName val="[SHOPLIST_xls][SHOPLIST_xls]297"/>
      <sheetName val="[SHOPLIST_xls][SHOPLIST_xls]298"/>
      <sheetName val="[SHOPLIST_xls][SHOPLIST_xls]299"/>
      <sheetName val="[SHOPLIST_xls][SHOPLIST_xls]300"/>
      <sheetName val="[SHOPLIST_xls][SHOPLIST_xls]301"/>
      <sheetName val="[SHOPLIST_xls][SHOPLIST_xls]302"/>
      <sheetName val="[SHOPLIST_xls][SHOPLIST_xls]303"/>
      <sheetName val="[SHOPLIST_xls][SHOPLIST_xls]304"/>
      <sheetName val="[SHOPLIST_xls][SHOPLIST_xls]305"/>
      <sheetName val="[SHOPLIST_xls][SHOPLIST_xls]306"/>
      <sheetName val="[SHOPLIST_xls][SHOPLIST_xls]307"/>
      <sheetName val="[SHOPLIST_xls][SHOPLIST_xls]308"/>
      <sheetName val="[SHOPLIST_xls][SHOPLIST_xls]309"/>
      <sheetName val="[SHOPLIST_xls][SHOPLIST_xls]310"/>
      <sheetName val="[SHOPLIST_xls][SHOPLIST_xls]311"/>
      <sheetName val="[SHOPLIST_xls][SHOPLIST_xls]312"/>
      <sheetName val="[SHOPLIST_xls][SHOPLIST_xls]313"/>
      <sheetName val="[SHOPLIST_xls][SHOPLIST_xls]314"/>
      <sheetName val="[SHOPLIST_xls][SHOPLIST_xls]315"/>
      <sheetName val="[SHOPLIST_xls][SHOPLIST_xls]316"/>
      <sheetName val="[SHOPLIST_xls][SHOPLIST_xls]317"/>
      <sheetName val="[SHOPLIST_xls][SHOPLIST_xls]318"/>
      <sheetName val="[SHOPLIST_xls][SHOPLIST_xls]319"/>
      <sheetName val="[SHOPLIST_xls][SHOPLIST_xls]320"/>
      <sheetName val="[SHOPLIST_xls][SHOPLIST_xls]321"/>
      <sheetName val="[SHOPLIST_xls][SHOPLIST_xls]322"/>
      <sheetName val="[SHOPLIST_xls][SHOPLIST_xls]323"/>
      <sheetName val="[SHOPLIST_xls][SHOPLIST_xls]324"/>
      <sheetName val="[SHOPLIST_xls][SHOPLIST_xls]325"/>
      <sheetName val="[SHOPLIST_xls][SHOPLIST_xls]326"/>
      <sheetName val="[SHOPLIST_xls][SHOPLIST_xls]327"/>
      <sheetName val="[SHOPLIST_xls][SHOPLIST_xls]328"/>
      <sheetName val="[SHOPLIST_xls][SHOPLIST_xls]329"/>
      <sheetName val="[SHOPLIST_xls][SHOPLIST_xls]330"/>
      <sheetName val="[SHOPLIST_xls][SHOPLIST_xls]331"/>
      <sheetName val="[SHOPLIST_xls][SHOPLIST_xls]332"/>
      <sheetName val="[SHOPLIST_xls][SHOPLIST_xls]333"/>
      <sheetName val="[SHOPLIST_xls][SHOPLIST_xls]334"/>
      <sheetName val="[SHOPLIST_xls][SHOPLIST_xls]335"/>
      <sheetName val="[SHOPLIST_xls][SHOPLIST_xls]336"/>
      <sheetName val="[SHOPLIST_xls][SHOPLIST_xls]337"/>
      <sheetName val="[SHOPLIST_xls][SHOPLIST_xls]338"/>
      <sheetName val="[SHOPLIST_xls][SHOPLIST_xls]339"/>
      <sheetName val="[SHOPLIST_xls][SHOPLIST_xls]340"/>
      <sheetName val="[SHOPLIST_xls][SHOPLIST_xls]775"/>
      <sheetName val="[SHOPLIST_xls][SHOPLIST_xls]341"/>
      <sheetName val="[SHOPLIST_xls][SHOPLIST_xls]342"/>
      <sheetName val="[SHOPLIST_xls][SHOPLIST_xls]776"/>
      <sheetName val="[SHOPLIST_xls]/VWVU))3"/>
      <sheetName val="[SHOPLIST_xls][SHOPLIST_xls]343"/>
      <sheetName val="[SHOPLIST_xls][SHOPLIST_xls]344"/>
      <sheetName val="[SHOPLIST_xls][SHOPLIST_xls]345"/>
      <sheetName val="[SHOPLIST_xls][SHOPLIST_xls]346"/>
      <sheetName val="[SHOPLIST_xls][SHOPLIST_xls]347"/>
      <sheetName val="[SHOPLIST_xls][SHOPLIST_xls]348"/>
      <sheetName val="[SHOPLIST_xls][SHOPLIST_xls]349"/>
      <sheetName val="[SHOPLIST_xls][SHOPLIST_xls]350"/>
      <sheetName val="EATON_SUMMARY2"/>
      <sheetName val="Outline_Cost_-_Five_star_Hotel2"/>
      <sheetName val="Schedules_PL1"/>
      <sheetName val="Schedules_BS1"/>
      <sheetName val="Drop_Down_Data7"/>
      <sheetName val="Rules_7"/>
      <sheetName val="L3-WBS_Mapping7"/>
      <sheetName val="[SHOPLIST_xls][SHOPLIST_xls]777"/>
      <sheetName val="[SHOPLIST_xls][SHOPLIST_xls]778"/>
      <sheetName val="[SHOPLIST_xls][SHOPLIST_xls]779"/>
      <sheetName val="Update_list7"/>
      <sheetName val="Sinh_Nam_systems7"/>
      <sheetName val="DIE_profile7"/>
      <sheetName val="Import_tax7"/>
      <sheetName val="TONG_HOP_VL-NC7"/>
      <sheetName val="TONGKE3p_7"/>
      <sheetName val="TH_VL,_NC,_DDHT_Thanhphuoc7"/>
      <sheetName val="DON_GIA7"/>
      <sheetName val="CHITIET_VL-NC7"/>
      <sheetName val="TH_kinh_phi7"/>
      <sheetName val="KLDT_DIEN7"/>
      <sheetName val="Dinh_muc_CP_KTCB_khac7"/>
      <sheetName val="quotation_7"/>
      <sheetName val="Bill_5_-_Carpark7"/>
      <sheetName val="BOQ_-_summary__37"/>
      <sheetName val="NKSC_thue7"/>
      <sheetName val="05__Data_Cash_Flow7"/>
      <sheetName val="MTO_REV_2(ARMOR)7"/>
      <sheetName val="BAFO_CCL_Submission7"/>
      <sheetName val="MASTER_RATE_ANALYSIS6"/>
      <sheetName val="Basic_Rate6"/>
      <sheetName val="P-Ins_&amp;_Bonds6"/>
      <sheetName val="[SHOPLIST_xls]/VW5"/>
      <sheetName val="Admin_TAKE_OFF3"/>
      <sheetName val="[SHOPLIST_xls][SHOPLIST_xls]780"/>
      <sheetName val="[SHOPLIST_xls][SHOPLIST_xls]351"/>
      <sheetName val="[SHOPLIST_xls][SHOPLIST_xls]781"/>
      <sheetName val="[SHOPLIST_xls][SHOPLIST_xls]352"/>
      <sheetName val="[SHOPLIST_xls][SHOPLIST_xls]353"/>
      <sheetName val="[SHOPLIST_xls][SHOPLIST_xls]354"/>
      <sheetName val="[SHOPLIST_xls][SHOPLIST_xls]355"/>
      <sheetName val="[SHOPLIST_xls][SHOPLIST_xls]356"/>
      <sheetName val="[SHOPLIST_xls][SHOPLIST_xls]782"/>
      <sheetName val="[SHOPLIST_xls][SHOPLIST_xls]783"/>
      <sheetName val="[SHOPLIST_xls][SHOPLIST_xls]784"/>
      <sheetName val="[SHOPLIST_xls][SHOPLIST_xls]785"/>
      <sheetName val="[SHOPLIST_xls][SHOPLIST_xls]786"/>
      <sheetName val="[SHOPLIST_xls][SHOPLIST_xls]787"/>
      <sheetName val="[SHOPLIST_xls][SHOPLIST_xls]788"/>
      <sheetName val="[SHOPLIST_xls][SHOPLIST_xls]789"/>
      <sheetName val="[SHOPLIST_xls][SHOPLIST_xls]357"/>
      <sheetName val="[SHOPLIST_xls][SHOPLIST_xls]790"/>
      <sheetName val="[SHOPLIST_xls][SHOPLIST_xls]791"/>
      <sheetName val="[SHOPLIST_xls][SHOPLIST_xls]358"/>
      <sheetName val="[SHOPLIST_xls][SHOPLIST_xls]359"/>
      <sheetName val="[SHOPLIST_xls][SHOPLIST_xls]360"/>
      <sheetName val="[SHOPLIST_xls][SHOPLIST_xls]361"/>
      <sheetName val="[SHOPLIST_xls][SHOPLIST_xls]792"/>
      <sheetName val="[SHOPLIST_xls][SHOPLIST_xls]362"/>
      <sheetName val="[SHOPLIST_xls][SHOPLIST_xls]363"/>
      <sheetName val="[SHOPLIST_xls][SHOPLIST_xls]364"/>
      <sheetName val="[SHOPLIST_xls][SHOPLIST_xls]365"/>
      <sheetName val="[SHOPLIST_xls][SHOPLIST_xls]366"/>
      <sheetName val="[SHOPLIST_xls][SHOPLIST_xls]367"/>
      <sheetName val="[SHOPLIST_xls][SHOPLIST_xls]368"/>
      <sheetName val="[SHOPLIST_xls][SHOPLIST_xls]369"/>
      <sheetName val="[SHOPLIST_xls][SHOPLIST_xls]370"/>
      <sheetName val="[SHOPLIST_xls][SHOPLIST_xls]371"/>
      <sheetName val="[SHOPLIST_xls][SHOPLIST_xls]372"/>
      <sheetName val="[SHOPLIST_xls][SHOPLIST_xls]373"/>
      <sheetName val="[SHOPLIST_xls][SHOPLIST_xls]374"/>
      <sheetName val="[SHOPLIST_xls][SHOPLIST_xls]375"/>
      <sheetName val="[SHOPLIST_xls][SHOPLIST_xls]376"/>
      <sheetName val="[SHOPLIST_xls][SHOPLIST_xls]377"/>
      <sheetName val="[SHOPLIST_xls][SHOPLIST_xls]378"/>
      <sheetName val="[SHOPLIST_xls][SHOPLIST_xls]379"/>
      <sheetName val="[SHOPLIST_xls][SHOPLIST_xls]380"/>
      <sheetName val="[SHOPLIST_xls][SHOPLIST_xls]381"/>
      <sheetName val="[SHOPLIST_xls][SHOPLIST_xls]382"/>
      <sheetName val="[SHOPLIST_xls][SHOPLIST_xls]383"/>
      <sheetName val="[SHOPLIST_xls][SHOPLIST_xls]384"/>
      <sheetName val="[SHOPLIST_xls][SHOPLIST_xls]385"/>
      <sheetName val="[SHOPLIST_xls][SHOPLIST_xls]386"/>
      <sheetName val="[SHOPLIST_xls][SHOPLIST_xls]387"/>
      <sheetName val="[SHOPLIST_xls][SHOPLIST_xls]388"/>
      <sheetName val="[SHOPLIST_xls][SHOPLIST_xls]389"/>
      <sheetName val="[SHOPLIST_xls][SHOPLIST_xls]390"/>
      <sheetName val="[SHOPLIST_xls][SHOPLIST_xls]391"/>
      <sheetName val="[SHOPLIST_xls][SHOPLIST_xls]392"/>
      <sheetName val="[SHOPLIST_xls][SHOPLIST_xls]393"/>
      <sheetName val="[SHOPLIST_xls][SHOPLIST_xls]394"/>
      <sheetName val="[SHOPLIST_xls][SHOPLIST_xls]395"/>
      <sheetName val="[SHOPLIST_xls][SHOPLIST_xls]396"/>
      <sheetName val="[SHOPLIST_xls][SHOPLIST_xls]397"/>
      <sheetName val="[SHOPLIST_xls][SHOPLIST_xls]398"/>
      <sheetName val="[SHOPLIST_xls][SHOPLIST_xls]399"/>
      <sheetName val="[SHOPLIST_xls][SHOPLIST_xls]400"/>
      <sheetName val="[SHOPLIST_xls][SHOPLIST_xls]401"/>
      <sheetName val="[SHOPLIST_xls][SHOPLIST_xls]402"/>
      <sheetName val="[SHOPLIST_xls][SHOPLIST_xls]403"/>
      <sheetName val="[SHOPLIST_xls][SHOPLIST_xls]404"/>
      <sheetName val="[SHOPLIST_xls][SHOPLIST_xls]405"/>
      <sheetName val="[SHOPLIST_xls][SHOPLIST_xls]406"/>
      <sheetName val="[SHOPLIST_xls][SHOPLIST_xls]407"/>
      <sheetName val="[SHOPLIST_xls][SHOPLIST_xls]408"/>
      <sheetName val="[SHOPLIST_xls][SHOPLIST_xls]409"/>
      <sheetName val="[SHOPLIST_xls][SHOPLIST_xls]410"/>
      <sheetName val="[SHOPLIST_xls][SHOPLIST_xls]411"/>
      <sheetName val="[SHOPLIST_xls][SHOPLIST_xls]412"/>
      <sheetName val="[SHOPLIST_xls][SHOPLIST_xls]413"/>
      <sheetName val="[SHOPLIST_xls][SHOPLIST_xls]414"/>
      <sheetName val="[SHOPLIST_xls][SHOPLIST_xls]415"/>
      <sheetName val="[SHOPLIST_xls][SHOPLIST_xls]416"/>
      <sheetName val="[SHOPLIST_xls][SHOPLIST_xls]417"/>
      <sheetName val="[SHOPLIST_xls][SHOPLIST_xls]418"/>
      <sheetName val="[SHOPLIST_xls][SHOPLIST_xls]419"/>
      <sheetName val="[SHOPLIST_xls][SHOPLIST_xls]420"/>
      <sheetName val="[SHOPLIST_xls][SHOPLIST_xls]421"/>
      <sheetName val="[SHOPLIST_xls][SHOPLIST_xls]422"/>
      <sheetName val="[SHOPLIST_xls][SHOPLIST_xls]423"/>
      <sheetName val="[SHOPLIST_xls][SHOPLIST_xls]424"/>
      <sheetName val="[SHOPLIST_xls][SHOPLIST_xls]425"/>
      <sheetName val="[SHOPLIST_xls][SHOPLIST_xls]426"/>
      <sheetName val="[SHOPLIST_xls][SHOPLIST_xls]427"/>
      <sheetName val="[SHOPLIST_xls][SHOPLIST_xls]428"/>
      <sheetName val="[SHOPLIST_xls][SHOPLIST_xls]429"/>
      <sheetName val="[SHOPLIST_xls][SHOPLIST_xls]430"/>
      <sheetName val="[SHOPLIST_xls][SHOPLIST_xls]431"/>
      <sheetName val="[SHOPLIST_xls][SHOPLIST_xls]432"/>
      <sheetName val="[SHOPLIST_xls][SHOPLIST_xls]433"/>
      <sheetName val="[SHOPLIST_xls][SHOPLIST_xls]434"/>
      <sheetName val="[SHOPLIST_xls][SHOPLIST_xls]435"/>
      <sheetName val="[SHOPLIST_xls][SHOPLIST_xls]436"/>
      <sheetName val="[SHOPLIST_xls][SHOPLIST_xls]437"/>
      <sheetName val="[SHOPLIST_xls][SHOPLIST_xls]438"/>
      <sheetName val="[SHOPLIST_xls][SHOPLIST_xls]439"/>
      <sheetName val="[SHOPLIST_xls][SHOPLIST_xls]440"/>
      <sheetName val="[SHOPLIST_xls][SHOPLIST_xls]441"/>
      <sheetName val="[SHOPLIST_xls][SHOPLIST_xls]442"/>
      <sheetName val="[SHOPLIST_xls][SHOPLIST_xls]443"/>
      <sheetName val="[SHOPLIST_xls][SHOPLIST_xls]444"/>
      <sheetName val="[SHOPLIST_xls][SHOPLIST_xls]445"/>
      <sheetName val="[SHOPLIST_xls][SHOPLIST_xls]446"/>
      <sheetName val="[SHOPLIST_xls][SHOPLIST_xls]447"/>
      <sheetName val="[SHOPLIST_xls][SHOPLIST_xls]448"/>
      <sheetName val="[SHOPLIST_xls][SHOPLIST_xls]449"/>
      <sheetName val="[SHOPLIST_xls][SHOPLIST_xls]450"/>
      <sheetName val="[SHOPLIST_xls][SHOPLIST_xls]451"/>
      <sheetName val="[SHOPLIST_xls][SHOPLIST_xls]452"/>
      <sheetName val="[SHOPLIST_xls][SHOPLIST_xls]453"/>
      <sheetName val="[SHOPLIST_xls][SHOPLIST_xls]454"/>
      <sheetName val="[SHOPLIST_xls][SHOPLIST_xls]455"/>
      <sheetName val="[SHOPLIST_xls][SHOPLIST_xls]456"/>
      <sheetName val="[SHOPLIST_xls][SHOPLIST_xls]457"/>
      <sheetName val="[SHOPLIST_xls][SHOPLIST_xls]458"/>
      <sheetName val="[SHOPLIST_xls][SHOPLIST_xls]459"/>
      <sheetName val="[SHOPLIST_xls][SHOPLIST_xls]460"/>
      <sheetName val="[SHOPLIST_xls][SHOPLIST_xls]461"/>
      <sheetName val="[SHOPLIST_xls][SHOPLIST_xls]462"/>
      <sheetName val="[SHOPLIST_xls][SHOPLIST_xls]793"/>
      <sheetName val="[SHOPLIST_xls][SHOPLIST_xls]463"/>
      <sheetName val="[SHOPLIST_xls][SHOPLIST_xls]464"/>
      <sheetName val="[SHOPLIST_xls][SHOPLIST_xls]794"/>
      <sheetName val="[SHOPLIST_xls]/VWVU))4"/>
      <sheetName val="VESSELS_3"/>
      <sheetName val="[SHOPLIST_xls][SHOPLIST_xls]465"/>
      <sheetName val="[SHOPLIST_xls][SHOPLIST_xls]466"/>
      <sheetName val="[SHOPLIST_xls][SHOPLIST_xls]467"/>
      <sheetName val="[SHOPLIST_xls][SHOPLIST_xls]468"/>
      <sheetName val="[SHOPLIST_xls][SHOPLIST_xls]469"/>
      <sheetName val="[SHOPLIST_xls][SHOPLIST_xls]470"/>
      <sheetName val="[SHOPLIST_xls][SHOPLIST_xls]471"/>
      <sheetName val="[SHOPLIST_xls][SHOPLIST_xls]472"/>
      <sheetName val="EATON_SUMMARY3"/>
      <sheetName val="Outline_Cost_-_Five_star_Hotel3"/>
      <sheetName val="Schedules_PL2"/>
      <sheetName val="Schedules_BS2"/>
      <sheetName val="Section(0)Preliminaries"/>
      <sheetName val="Section(1)Demolition"/>
      <sheetName val="Section(2)Exca "/>
      <sheetName val="2_0_Cover_Sum"/>
      <sheetName val="Cost_Summary"/>
      <sheetName val="Cost_Summary_SD"/>
      <sheetName val="Schedule_S-Curve_Revision#3"/>
      <sheetName val="2_223M_due_to_adj_profit"/>
      <sheetName val="HAKEDİŞ_"/>
      <sheetName val="keşif_özeti"/>
      <sheetName val="_SHOPLIST_xls__SH1"/>
      <sheetName val="_SHOPLIST_xls_70_1"/>
      <sheetName val="[SHOPLIST_xls]_SHOPLIST_xls_903"/>
      <sheetName val="[SHOPLIST_xls]_SHOPLIST_xls_904"/>
      <sheetName val="[SHOPLIST_xls]_SHOPLIST_xls_905"/>
      <sheetName val="[SHOPLIST_xls]_SHOPLIST_xls_906"/>
      <sheetName val="[SHOPLIST_xls]_SHOPLIST_xls_907"/>
      <sheetName val="[SHOPLIST_xls]_SHOPLIST_xls_908"/>
      <sheetName val="[SHOPLIST_xls]_SHOPLIST_xls_909"/>
      <sheetName val="[SHOPLIST_xls]_SHOPLIST_xls_910"/>
      <sheetName val="[SHOPLIST_xls]_SHOPLIST_xls_911"/>
      <sheetName val="[SHOPLIST_xls]_SHOPLIST_xls_912"/>
      <sheetName val="[SHOPLIST_xls]_SHOPLIST_xls_913"/>
      <sheetName val="[SHOPLIST_xls]_SHOPLIST_xls_914"/>
      <sheetName val="[SHOPLIST_xls]_SHOPLIST_xls_915"/>
      <sheetName val="[SHOPLIST_xls]_SHOPLIST_xls_916"/>
      <sheetName val="[SHOPLIST_xls]_SHOPLIST_xls_917"/>
      <sheetName val="[SHOPLIST_xls]_SHOPLIST_xls_918"/>
      <sheetName val="[SHOPLIST_xls]_SHOPLIST_xls_919"/>
      <sheetName val="[SHOPLIST_xls]_SHOPLIST_xls_920"/>
      <sheetName val="[SHOPLIST_xls]_SHOPLIST_xls_921"/>
      <sheetName val="[SHOPLIST_xls]_SHOPLIST_xls_922"/>
      <sheetName val="[SHOPLIST_xls]_SHOPLIST_xls_923"/>
      <sheetName val="[SHOPLIST_xls]_SHOPLIST_xls_924"/>
      <sheetName val="[SHOPLIST_xls]_SHOPLIST_xls_925"/>
      <sheetName val="[SHOPLIST_xls]_SHOPLIST_xls_926"/>
      <sheetName val="[SHOPLIST_xls]_SHOPLIST_xls_927"/>
      <sheetName val="[SHOPLIST_xls]_SHOPLIST_xls_928"/>
      <sheetName val="[SHOPLIST_xls]_SHOPLIST_xls_929"/>
      <sheetName val="[SHOPLIST_xls]_SHOPLIST_xls_930"/>
      <sheetName val="[SHOPLIST_xls]_SHOPLIST_xls_931"/>
      <sheetName val="[SHOPLIST_xls]_SHOPLIST_xls_932"/>
      <sheetName val="[SHOPLIST_xls]_SHOPLIST_xls_933"/>
      <sheetName val="[SHOPLIST_xls]_SHOPLIST_xl_1048"/>
      <sheetName val="[SHOPLIST_xls]_SHOPLIST_xl_1049"/>
      <sheetName val="[SHOPLIST_xls]_SHOPLIST_xl_1050"/>
      <sheetName val="[SHOPLIST_xls]_SHOPLIST_xl_1051"/>
      <sheetName val="[SHOPLIST_xls]_SHOPLIST_xl_1052"/>
      <sheetName val="[SHOPLIST_xls]_SHOPLIST_xl_1053"/>
      <sheetName val="[SHOPLIST_xls]_SHOPLIST_xls_934"/>
      <sheetName val="[SHOPLIST_xls]_SHOPLIST_xl_1054"/>
      <sheetName val="[SHOPLIST_xls]_SHOPLIST_xl_1055"/>
      <sheetName val="[SHOPLIST_xls]_SHOPLIST_xl_1056"/>
      <sheetName val="[SHOPLIST_xls]_SHOPLIST_xls_935"/>
      <sheetName val="[SHOPLIST_xls]_SHOPLIST_xls_936"/>
      <sheetName val="[SHOPLIST_xls]_SHOPLIST_xls_937"/>
      <sheetName val="[SHOPLIST_xls]_SHOPLIST_xls_938"/>
      <sheetName val="[SHOPLIST_xls]_SHOPLIST_xl_1057"/>
      <sheetName val="[SHOPLIST_xls]_SHOPLIST_xls_939"/>
      <sheetName val="[SHOPLIST_xls]_SHOPLIST_xls_940"/>
      <sheetName val="[SHOPLIST_xls]_SHOPLIST_xl_1058"/>
      <sheetName val="[SHOPLIST_xls]_SHOPLIST_xls_941"/>
      <sheetName val="[SHOPLIST_xls]_SHOPLIST_xl_1059"/>
      <sheetName val="[SHOPLIST_xls]_SHOPLIST_xls_942"/>
      <sheetName val="[SHOPLIST_xls]_SHOPLIST_xl_1060"/>
      <sheetName val="[SHOPLIST_xls]_SHOPLIST_xl_1061"/>
      <sheetName val="[SHOPLIST_xls]_SHOPLIST_xls_943"/>
      <sheetName val="[SHOPLIST_xls]_SHOPLIST_xls_944"/>
      <sheetName val="[SHOPLIST_xls]_SHOPLIST_xls_945"/>
      <sheetName val="[SHOPLIST_xls]_SHOPLIST_xls_946"/>
      <sheetName val="[SHOPLIST_xls]_SHOPLIST_xls_947"/>
      <sheetName val="[SHOPLIST_xls]_SHOPLIST_xls_948"/>
      <sheetName val="[SHOPLIST_xls]_SHOPLIST_xls_949"/>
      <sheetName val="[SHOPLIST_xls]_SHOPLIST_xls_950"/>
      <sheetName val="[SHOPLIST_xls]_SHOPLIST_xls_951"/>
      <sheetName val="[SHOPLIST_xls]_SHOPLIST_xls_952"/>
      <sheetName val="[SHOPLIST_xls]_SHOPLIST_xl_1062"/>
      <sheetName val="[SHOPLIST_xls]_SHOPLIST_xls_953"/>
      <sheetName val="[SHOPLIST_xls]_SHOPLIST_xl_1063"/>
      <sheetName val="[SHOPLIST_xls]_SHOPLIST_xl_1064"/>
      <sheetName val="[SHOPLIST_xls]_SHOPLIST_xls_954"/>
      <sheetName val="[SHOPLIST_xls]_SHOPLIST_xls_955"/>
      <sheetName val="[SHOPLIST_xls]_SHOPLIST_xls_956"/>
      <sheetName val="[SHOPLIST_xls]_SHOPLIST_xls_957"/>
      <sheetName val="[SHOPLIST_xls]_SHOPLIST_xls_958"/>
      <sheetName val="[SHOPLIST_xls]_SHOPLIST_xls_959"/>
      <sheetName val="[SHOPLIST_xls]_SHOPLIST_xls_960"/>
      <sheetName val="[SHOPLIST_xls]_SHOPLIST_xls_961"/>
      <sheetName val="[SHOPLIST_xls]_SHOPLIST_xls_962"/>
      <sheetName val="[SHOPLIST_xls]_SHOPLIST_xls_963"/>
      <sheetName val="[SHOPLIST_xls]_SHOPLIST_xls_964"/>
      <sheetName val="[SHOPLIST_xls]_SHOPLIST_xl_1065"/>
      <sheetName val="[SHOPLIST_xls]_SHOPLIST_xl_1066"/>
      <sheetName val="[SHOPLIST_xls]_SHOPLIST_xls_965"/>
      <sheetName val="[SHOPLIST_xls]_SHOPLIST_xls_966"/>
      <sheetName val="[SHOPLIST_xls]_SHOPLIST_xls_967"/>
      <sheetName val="[SHOPLIST_xls]_SHOPLIST_xls_968"/>
      <sheetName val="[SHOPLIST_xls]_SHOPLIST_xls_969"/>
      <sheetName val="[SHOPLIST_xls]_SHOPLIST_xls_970"/>
      <sheetName val="[SHOPLIST_xls]_SHOPLIST_xls_971"/>
      <sheetName val="[SHOPLIST_xls]_SHOPLIST_xls_972"/>
      <sheetName val="[SHOPLIST_xls]_SHOPLIST_xls_973"/>
      <sheetName val="[SHOPLIST_xls]_SHOPLIST_xls_974"/>
      <sheetName val="[SHOPLIST_xls]_SHOPLIST_xls_975"/>
      <sheetName val="[SHOPLIST_xls]_SHOPLIST_xls_976"/>
      <sheetName val="[SHOPLIST_xls]_SHOPLIST_xls_977"/>
      <sheetName val="[SHOPLIST_xls]_SHOPLIST_xl_1067"/>
      <sheetName val="[SHOPLIST_xls]_SHOPLIST_xls_978"/>
      <sheetName val="[SHOPLIST_xls]_SHOPLIST_xl_1068"/>
      <sheetName val="[SHOPLIST_xls]_SHOPLIST_xl_1069"/>
      <sheetName val="[SHOPLIST_xls]_SHOPLIST_xl_1070"/>
      <sheetName val="[SHOPLIST_xls]_SHOPLIST_xl_1071"/>
      <sheetName val="[SHOPLIST_xls]_SHOPLIST_xls_979"/>
      <sheetName val="[SHOPLIST_xls]_SHOPLIST_xl_1072"/>
      <sheetName val="[SHOPLIST_xls]_SHOPLIST_xls_980"/>
      <sheetName val="[SHOPLIST_xls]_SHOPLIST_xls_981"/>
      <sheetName val="[SHOPLIST_xls]_SHOPLIST_xls_982"/>
      <sheetName val="[SHOPLIST_xls]_SHOPLIST_xls_983"/>
      <sheetName val="[SHOPLIST_xls]_SHOPLIST_xls_984"/>
      <sheetName val="[SHOPLIST_xls]_SHOPLIST_xls_985"/>
      <sheetName val="[SHOPLIST_xls]_SHOPLIST_xls_986"/>
      <sheetName val="[SHOPLIST_xls]_SHOPLIST_xl_1073"/>
      <sheetName val="[SHOPLIST_xls]_SHOPLIST_xl_1074"/>
      <sheetName val="[SHOPLIST_xls]_SHOPLIST_xls_987"/>
      <sheetName val="[SHOPLIST_xls]_SHOPLIST_xls_988"/>
      <sheetName val="[SHOPLIST_xls]_SHOPLIST_xls_989"/>
      <sheetName val="[SHOPLIST_xls]_SHOPLIST_xls_990"/>
      <sheetName val="[SHOPLIST_xls]_SHOPLIST_xls_991"/>
      <sheetName val="[SHOPLIST_xls]_SHOPLIST_xls_992"/>
      <sheetName val="[SHOPLIST_xls]_SHOPLIST_xls_993"/>
      <sheetName val="[SHOPLIST_xls]_SHOPLIST_xls_994"/>
      <sheetName val="[SHOPLIST_xls]_SHOPLIST_xls_995"/>
      <sheetName val="[SHOPLIST_xls]_SHOPLIST_xl_1075"/>
      <sheetName val="[SHOPLIST_xls]_SHOPLIST_xls_996"/>
      <sheetName val="[SHOPLIST_xls]_SHOPLIST_xls_997"/>
      <sheetName val="[SHOPLIST_xls]_SHOPLIST_xls_998"/>
      <sheetName val="[SHOPLIST_xls]_SHOPLIST_xls_999"/>
      <sheetName val="[SHOPLIST_xls]_SHOPLIST_xl_1000"/>
      <sheetName val="[SHOPLIST_xls]_SHOPLIST_xl_1001"/>
      <sheetName val="[SHOPLIST_xls]_SHOPLIST_xl_1002"/>
      <sheetName val="[SHOPLIST_xls]_SHOPLIST_xl_1076"/>
      <sheetName val="[SHOPLIST_xls]_SHOPLIST_xl_1003"/>
      <sheetName val="[SHOPLIST_xls]_SHOPLIST_xl_1004"/>
      <sheetName val="[SHOPLIST_xls]_SHOPLIST_xl_1005"/>
      <sheetName val="[SHOPLIST_xls]_SHOPLIST_xl_1006"/>
      <sheetName val="[SHOPLIST_xls]_SHOPLIST_xl_1007"/>
      <sheetName val="[SHOPLIST_xls]_SHOPLIST_xl_1008"/>
      <sheetName val="[SHOPLIST_xls]_SHOPLIST_xl_1009"/>
      <sheetName val="[SHOPLIST_xls]_SHOPLIST_xl_1010"/>
      <sheetName val="[SHOPLIST_xls]_SHOPLIST_xl_1011"/>
      <sheetName val="[SHOPLIST_xls]_SHOPLIST_xl_1012"/>
      <sheetName val="[SHOPLIST_xls]_SHOPLIST_xl_1013"/>
      <sheetName val="[SHOPLIST_xls]_SHOPLIST_xl_1014"/>
      <sheetName val="[SHOPLIST_xls]_SHOPLIST_xl_1015"/>
      <sheetName val="[SHOPLIST_xls]_SHOPLIST_xl_1016"/>
      <sheetName val="[SHOPLIST_xls]_SHOPLIST_xl_1017"/>
      <sheetName val="[SHOPLIST_xls]_SHOPLIST_xl_1018"/>
      <sheetName val="[SHOPLIST_xls]_SHOPLIST_xl_1019"/>
      <sheetName val="[SHOPLIST_xls]_SHOPLIST_xl_1020"/>
      <sheetName val="[SHOPLIST_xls]_SHOPLIST_xl_1077"/>
      <sheetName val="[SHOPLIST_xls]_SHOPLIST_xl_1021"/>
      <sheetName val="[SHOPLIST_xls]_SHOPLIST_xl_1022"/>
      <sheetName val="[SHOPLIST_xls]_SHOPLIST_xl_1023"/>
      <sheetName val="[SHOPLIST_xls]_SHOPLIST_xl_1024"/>
      <sheetName val="[SHOPLIST_xls]_SHOPLIST_xl_1025"/>
      <sheetName val="[SHOPLIST_xls]_SHOPLIST_xl_1026"/>
      <sheetName val="[SHOPLIST_xls]_SHOPLIST_xl_1027"/>
      <sheetName val="[SHOPLIST_xls]_SHOPLIST_xl_1028"/>
      <sheetName val="[SHOPLIST_xls]_SHOPLIST_xl_1029"/>
      <sheetName val="[SHOPLIST_xls]_SHOPLIST_xl_1078"/>
      <sheetName val="[SHOPLIST_xls]_SHOPLIST_xl_1030"/>
      <sheetName val="[SHOPLIST_xls]_SHOPLIST_xl_1031"/>
      <sheetName val="[SHOPLIST_xls]_SHOPLIST_xl_1032"/>
      <sheetName val="[SHOPLIST_xls]_SHOPLIST_xl_1033"/>
      <sheetName val="[SHOPLIST_xls]_SHOPLIST_xl_1034"/>
      <sheetName val="[SHOPLIST_xls]_SHOPLIST_xl_1035"/>
      <sheetName val="[SHOPLIST_xls]_SHOPLIST_xl_1036"/>
      <sheetName val="[SHOPLIST_xls]_SHOPLIST_xl_1037"/>
      <sheetName val="[SHOPLIST_xls]_SHOPLIST_xl_1038"/>
      <sheetName val="[SHOPLIST_xls]_SHOPLIST_xl_1079"/>
      <sheetName val="[SHOPLIST_xls]_SHOPLIST_xl_1039"/>
      <sheetName val="[SHOPLIST_xls]_SHOPLIST_xl_1040"/>
      <sheetName val="[SHOPLIST_xls]_SHOPLIST_xl_1041"/>
      <sheetName val="[SHOPLIST_xls]_SHOPLIST_xl_1042"/>
      <sheetName val="[SHOPLIST_xls]_SHOPLIST_xl_1043"/>
      <sheetName val="[SHOPLIST_xls]_SHOPLIST_xl_1044"/>
      <sheetName val="[SHOPLIST_xls]_SHOPLIST_xl_1045"/>
      <sheetName val="[SHOPLIST_xls]70_x005f_x005f_x005f_x0000__8"/>
      <sheetName val="[SHOPLIST_xls]_SHOPLIST_xl_1046"/>
      <sheetName val="[SHOPLIST_xls]_SHOPLIST_xl_1047"/>
      <sheetName val="[SHOPLIST_xls]70___0_s__i____27"/>
      <sheetName val="1. Scenario Manager"/>
      <sheetName val="[SHOPLIST.xls]70___0_s__i____48"/>
      <sheetName val="[SHOPLIST.xls]_VW__VU________28"/>
      <sheetName val="[SHOPLIST.xls]_VW__VU________29"/>
      <sheetName val="[SHOPLIST.xls]70___0_s__i____49"/>
      <sheetName val="[SHOPLIST.xls]70_x005f_x0000___0_x_15"/>
      <sheetName val="[SHOPLIST.xls]70___0_s__i____50"/>
      <sheetName val="[SHOPLIST.xls]_SHOPLIST_xl_3232"/>
      <sheetName val="[SHOPLIST.xls]_SHOPLIST_xl_3233"/>
      <sheetName val="[SHOPLIST.xls]_SHOPLIST_xl_3234"/>
      <sheetName val="[SHOPLIST.xls]_SHOPLIST_xl_3235"/>
      <sheetName val="[SHOPLIST.xls]_SHOPLIST_xl_3236"/>
      <sheetName val="[SHOPLIST.xls]_SHOPLIST_xl_3237"/>
      <sheetName val="[SHOPLIST.xls]_SHOPLIST_xl_3238"/>
      <sheetName val="[SHOPLIST.xls]_SHOPLIST_xl_3239"/>
      <sheetName val="[SHOPLIST.xls]_SHOPLIST_xl_3240"/>
      <sheetName val="[SHOPLIST.xls]_SHOPLIST_xl_3241"/>
      <sheetName val="[SHOPLIST.xls]_SHOPLIST_xl_3242"/>
      <sheetName val="[SHOPLIST.xls]_SHOPLIST_xl_3243"/>
      <sheetName val="[SHOPLIST.xls]_SHOPLIST_xl_3244"/>
      <sheetName val="[SHOPLIST.xls]_SHOPLIST_xl_3245"/>
      <sheetName val="[SHOPLIST.xls]_SHOPLIST_xl_3246"/>
      <sheetName val="[SHOPLIST.xls]_SHOPLIST_xl_3247"/>
      <sheetName val="[SHOPLIST.xls]_SHOPLIST_xl_3248"/>
      <sheetName val="[SHOPLIST.xls]_SHOPLIST_xl_3249"/>
      <sheetName val="[SHOPLIST.xls]_SHOPLIST_xl_3250"/>
      <sheetName val="[SHOPLIST.xls]_SHOPLIST_xl_3251"/>
      <sheetName val="[SHOPLIST.xls]_SHOPLIST_xl_3252"/>
      <sheetName val="[SHOPLIST.xls]_SHOPLIST_xl_3253"/>
      <sheetName val="[SHOPLIST.xls]_SHOPLIST_xl_3254"/>
      <sheetName val="[SHOPLIST.xls]_SHOPLIST_xl_3255"/>
      <sheetName val="[SHOPLIST.xls]_SHOPLIST_xl_3256"/>
      <sheetName val="[SHOPLIST.xls]_SHOPLIST_xl_3257"/>
      <sheetName val="[SHOPLIST.xls]_SHOPLIST_xl_3258"/>
      <sheetName val="[SHOPLIST.xls]_SHOPLIST_xl_3259"/>
      <sheetName val="[SHOPLIST.xls]_SHOPLIST_xl_3260"/>
      <sheetName val="[SHOPLIST.xls]_SHOPLIST_xl_3261"/>
      <sheetName val="[SHOPLIST.xls]_SHOPLIST_xl_3262"/>
      <sheetName val="[SHOPLIST.xls]_SHOPLIST_xl_3263"/>
      <sheetName val="[SHOPLIST.xls]_SHOPLIST_xl_3264"/>
      <sheetName val="[SHOPLIST.xls]_SHOPLIST_xl_3265"/>
      <sheetName val="[SHOPLIST.xls]_SHOPLIST_xl_3266"/>
      <sheetName val="[SHOPLIST.xls]_SHOPLIST_xl_3267"/>
      <sheetName val="[SHOPLIST.xls]_SHOPLIST_xl_3268"/>
      <sheetName val="[SHOPLIST.xls]_SHOPLIST_xl_3269"/>
      <sheetName val="[SHOPLIST.xls]_SHOPLIST_xl_3270"/>
      <sheetName val="[SHOPLIST.xls]_SHOPLIST_xl_3271"/>
      <sheetName val="[SHOPLIST.xls]_SHOPLIST_xl_3272"/>
      <sheetName val="[SHOPLIST.xls]_SHOPLIST_xl_3273"/>
      <sheetName val="[SHOPLIST.xls]_SHOPLIST_xl_3274"/>
      <sheetName val="[SHOPLIST.xls]_SHOPLIST_xl_3275"/>
      <sheetName val="[SHOPLIST.xls]_SHOPLIST_xl_3276"/>
      <sheetName val="[SHOPLIST.xls]_SHOPLIST_xl_3277"/>
      <sheetName val="[SHOPLIST.xls]_SHOPLIST_xl_3278"/>
      <sheetName val="[SHOPLIST.xls]_SHOPLIST_xl_3279"/>
      <sheetName val="[SHOPLIST.xls]_SHOPLIST_xl_3280"/>
      <sheetName val="[SHOPLIST.xls]_SHOPLIST_xl_3281"/>
      <sheetName val="[SHOPLIST.xls]_SHOPLIST_xl_3282"/>
      <sheetName val="[SHOPLIST.xls]_SHOPLIST_xl_3283"/>
      <sheetName val="[SHOPLIST.xls]_SHOPLIST_xl_3284"/>
      <sheetName val="[SHOPLIST.xls]_SHOPLIST_xl_3285"/>
      <sheetName val="[SHOPLIST.xls]_SHOPLIST_xl_3286"/>
      <sheetName val="[SHOPLIST.xls]_SHOPLIST_xl_3287"/>
      <sheetName val="[SHOPLIST.xls]_SHOPLIST_xl_3288"/>
      <sheetName val="[SHOPLIST.xls]_SHOPLIST_xl_3289"/>
      <sheetName val="[SHOPLIST.xls]_SHOPLIST_xl_3290"/>
      <sheetName val="[SHOPLIST.xls]_SHOPLIST_xl_3291"/>
      <sheetName val="[SHOPLIST.xls]_SHOPLIST_xl_3292"/>
      <sheetName val="[SHOPLIST.xls]_SHOPLIST_xl_3293"/>
      <sheetName val="[SHOPLIST.xls]_SHOPLIST_xl_3294"/>
      <sheetName val="[SHOPLIST.xls]_SHOPLIST_xl_3295"/>
      <sheetName val="[SHOPLIST.xls]_SHOPLIST_xl_3296"/>
      <sheetName val="[SHOPLIST.xls]_SHOPLIST_xl_3297"/>
      <sheetName val="[SHOPLIST.xls]_SHOPLIST_xl_3298"/>
      <sheetName val="[SHOPLIST.xls]_SHOPLIST_xl_3299"/>
      <sheetName val="[SHOPLIST.xls]_SHOPLIST_xl_3300"/>
      <sheetName val="[SHOPLIST.xls]_SHOPLIST_xl_3301"/>
      <sheetName val="[SHOPLIST.xls]_SHOPLIST_xl_3302"/>
      <sheetName val="[SHOPLIST.xls]_SHOPLIST_xl_3303"/>
      <sheetName val="[SHOPLIST.xls]_SHOPLIST_xl_3304"/>
      <sheetName val="[SHOPLIST.xls]_SHOPLIST_xl_3305"/>
      <sheetName val="[SHOPLIST.xls]_SHOPLIST_xl_3306"/>
      <sheetName val="[SHOPLIST.xls]_SHOPLIST_xl_3307"/>
      <sheetName val="[SHOPLIST.xls]_SHOPLIST_xl_3308"/>
      <sheetName val="[SHOPLIST.xls]_SHOPLIST_xl_3309"/>
      <sheetName val="[SHOPLIST.xls]_SHOPLIST_xl_3310"/>
      <sheetName val="[SHOPLIST.xls]_SHOPLIST_xl_3311"/>
      <sheetName val="[SHOPLIST.xls]_SHOPLIST_xl_3312"/>
      <sheetName val="[SHOPLIST.xls]_SHOPLIST_xl_3313"/>
      <sheetName val="[SHOPLIST.xls]_SHOPLIST_xl_3314"/>
      <sheetName val="[SHOPLIST.xls]_SHOPLIST_xl_3315"/>
      <sheetName val="[SHOPLIST.xls]_SHOPLIST_xl_3316"/>
      <sheetName val="[SHOPLIST.xls]_SHOPLIST_xl_3317"/>
      <sheetName val="[SHOPLIST.xls]_SHOPLIST_xl_3318"/>
      <sheetName val="[SHOPLIST.xls]_SHOPLIST_xl_3319"/>
      <sheetName val="[SHOPLIST.xls]_SHOPLIST_xl_3320"/>
      <sheetName val="[SHOPLIST.xls]_SHOPLIST_xl_3321"/>
      <sheetName val="[SHOPLIST.xls]_SHOPLIST_xl_3322"/>
      <sheetName val="[SHOPLIST.xls]_SHOPLIST_xl_3323"/>
      <sheetName val="[SHOPLIST.xls]_SHOPLIST_xl_3324"/>
      <sheetName val="[SHOPLIST.xls]_SHOPLIST_xl_3325"/>
      <sheetName val="[SHOPLIST.xls]_SHOPLIST_xl_3326"/>
      <sheetName val="[SHOPLIST.xls]_SHOPLIST_xl_3327"/>
      <sheetName val="[SHOPLIST.xls]_SHOPLIST_xl_3328"/>
      <sheetName val="[SHOPLIST.xls]_SHOPLIST_xl_3329"/>
      <sheetName val="[SHOPLIST.xls]_SHOPLIST_xl_3330"/>
      <sheetName val="[SHOPLIST.xls]_SHOPLIST_xl_3331"/>
      <sheetName val="[SHOPLIST.xls]_SHOPLIST_xl_3332"/>
      <sheetName val="[SHOPLIST.xls]_SHOPLIST_xl_3333"/>
      <sheetName val="[SHOPLIST.xls]_SHOPLIST_xl_3334"/>
      <sheetName val="[SHOPLIST.xls]_SHOPLIST_xl_3335"/>
      <sheetName val="[SHOPLIST.xls]_SHOPLIST_xl_3336"/>
      <sheetName val="[SHOPLIST.xls]_SHOPLIST_xl_3337"/>
      <sheetName val="[SHOPLIST.xls]_SHOPLIST_xl_3338"/>
      <sheetName val="[SHOPLIST.xls]_SHOPLIST_xl_3339"/>
      <sheetName val="[SHOPLIST.xls]_SHOPLIST_xl_3340"/>
      <sheetName val="[SHOPLIST.xls]_SHOPLIST_xl_3341"/>
      <sheetName val="[SHOPLIST.xls]_SHOPLIST_xl_3342"/>
      <sheetName val="[SHOPLIST.xls]_SHOPLIST_xl_3343"/>
      <sheetName val="[SHOPLIST.xls]_SHOPLIST_xl_3344"/>
      <sheetName val="[SHOPLIST.xls]_SHOPLIST_xl_3345"/>
      <sheetName val="[SHOPLIST.xls]_SHOPLIST_xl_3346"/>
      <sheetName val="[SHOPLIST.xls]_SHOPLIST_xl_3347"/>
      <sheetName val="[SHOPLIST.xls]_SHOPLIST_xl_3348"/>
      <sheetName val="[SHOPLIST.xls]_SHOPLIST_xl_3349"/>
      <sheetName val="[SHOPLIST.xls]_SHOPLIST_xl_3350"/>
      <sheetName val="[SHOPLIST.xls]_SHOPLIST_xl_3351"/>
      <sheetName val="[SHOPLIST.xls]_SHOPLIST_xl_3352"/>
      <sheetName val="[SHOPLIST.xls]_SHOPLIST_xl_3353"/>
      <sheetName val="[SHOPLIST.xls]_SHOPLIST_xl_3354"/>
      <sheetName val="[SHOPLIST.xls]_SHOPLIST_xl_3355"/>
      <sheetName val="[SHOPLIST.xls]_SHOPLIST_xl_3356"/>
      <sheetName val="[SHOPLIST.xls]_SHOPLIST_xl_3357"/>
      <sheetName val="[SHOPLIST.xls]70_x005f_x005f_x005f_x0000_14"/>
      <sheetName val="[SHOPLIST.xls]_SHOPLIST_xl_3358"/>
      <sheetName val="[SHOPLIST.xls]_SHOPLIST_xl_3359"/>
      <sheetName val="[SHOPLIST.xls]_SHOPLIST_xl_3360"/>
      <sheetName val="[SHOPLIST.xls]_SHOPLIST_xl_3361"/>
      <sheetName val="[SHOPLIST.xls]_SHOPLIST_xl_3362"/>
      <sheetName val="[SHOPLIST.xls]_SHOPLIST_xl_3363"/>
      <sheetName val="[SHOPLIST.xls]_SHOPLIST_xl_3364"/>
      <sheetName val="[SHOPLIST.xls]_SHOPLIST_xl_3365"/>
      <sheetName val="[SHOPLIST.xls]_SHOPLIST_xl_3366"/>
      <sheetName val="[SHOPLIST.xls]_SHOPLIST_xl_3367"/>
      <sheetName val="[SHOPLIST.xls]_SHOPLIST_xl_3368"/>
      <sheetName val="[SHOPLIST.xls]_SHOPLIST_xl_3369"/>
      <sheetName val="[SHOPLIST.xls]_SHOPLIST_xl_3370"/>
      <sheetName val="[SHOPLIST.xls]70___0_s__i____51"/>
      <sheetName val="[SHOPLIST.xls]_SHOPLIST_xl_3371"/>
      <sheetName val="[SHOPLIST.xls]_SHOPLIST_xl_3372"/>
      <sheetName val="[SHOPLIST.xls]_SHOPLIST_xl_3373"/>
      <sheetName val="[SHOPLIST.xls]_SHOPLIST_xl_3374"/>
      <sheetName val="[SHOPLIST.xls]_SHOPLIST_xl_3375"/>
      <sheetName val="[SHOPLIST.xls]_SHOPLIST_xl_3376"/>
      <sheetName val="[SHOPLIST.xls]_SHOPLIST_xl_3377"/>
      <sheetName val="[SHOPLIST.xls]_SHOPLIST_xl_3378"/>
      <sheetName val="[SHOPLIST.xls]_SHOPLIST_xl_3379"/>
      <sheetName val="[SHOPLIST.xls]_SHOPLIST_xl_3380"/>
      <sheetName val="[SHOPLIST.xls]_SHOPLIST_xl_3381"/>
      <sheetName val="[SHOPLIST.xls]_SHOPLIST_xl_3382"/>
      <sheetName val="[SHOPLIST.xls]_SHOPLIST_xl_3383"/>
      <sheetName val="[SHOPLIST.xls]_SHOPLIST_xl_3384"/>
      <sheetName val="[SHOPLIST.xls]_SHOPLIST_xl_3385"/>
      <sheetName val="[SHOPLIST.xls]_SHOPLIST_xl_3386"/>
      <sheetName val="[SHOPLIST.xls]_SHOPLIST_xl_3387"/>
      <sheetName val="[SHOPLIST.xls]_SHOPLIST_xl_3388"/>
      <sheetName val="[SHOPLIST.xls]_SHOPLIST_xl_3389"/>
      <sheetName val="[SHOPLIST.xls]_SHOPLIST_xl_3390"/>
      <sheetName val="[SHOPLIST.xls]_SHOPLIST_xl_3391"/>
      <sheetName val="[SHOPLIST.xls]_SHOPLIST_xl_3392"/>
      <sheetName val="[SHOPLIST.xls]_SHOPLIST_xl_3393"/>
      <sheetName val="[SHOPLIST.xls]_SHOPLIST_xl_3394"/>
      <sheetName val="[SHOPLIST.xls]_SHOPLIST_xl_3395"/>
      <sheetName val="[SHOPLIST.xls]_SHOPLIST_xl_3396"/>
      <sheetName val="[SHOPLIST.xls]_SHOPLIST_xl_3397"/>
      <sheetName val="[SHOPLIST.xls]_SHOPLIST_xl_3398"/>
      <sheetName val="[SHOPLIST.xls]_SHOPLIST_xl_3399"/>
      <sheetName val="[SHOPLIST.xls]_SHOPLIST_xl_3400"/>
      <sheetName val="[SHOPLIST.xls]_SHOPLIST_xl_3401"/>
      <sheetName val="[SHOPLIST.xls]_SHOPLIST_xl_3402"/>
      <sheetName val="[SHOPLIST.xls]_SHOPLIST_xl_3403"/>
      <sheetName val="[SHOPLIST.xls]_SHOPLIST_xl_3404"/>
      <sheetName val="[SHOPLIST.xls]_SHOPLIST_xl_3405"/>
      <sheetName val="[SHOPLIST.xls]_SHOPLIST_xl_3406"/>
      <sheetName val="[SHOPLIST.xls]_SHOPLIST_xl_3407"/>
      <sheetName val="[SHOPLIST.xls]_SHOPLIST_xl_3408"/>
      <sheetName val="[SHOPLIST.xls]_SHOPLIST_xl_3409"/>
      <sheetName val="[SHOPLIST.xls]_SHOPLIST_xl_3410"/>
      <sheetName val="[SHOPLIST.xls]_SHOPLIST_xl_3411"/>
      <sheetName val="[SHOPLIST.xls]_SHOPLIST_xl_3412"/>
      <sheetName val="[SHOPLIST.xls]_SHOPLIST_xl_3413"/>
      <sheetName val="[SHOPLIST.xls]_SHOPLIST_xl_3414"/>
      <sheetName val="[SHOPLIST.xls]_SHOPLIST_xl_3415"/>
      <sheetName val="[SHOPLIST.xls]_SHOPLIST_xl_3416"/>
      <sheetName val="[SHOPLIST.xls]_SHOPLIST_xl_3417"/>
      <sheetName val="[SHOPLIST.xls]_SHOPLIST_xl_3418"/>
      <sheetName val="[SHOPLIST.xls]_SHOPLIST_xl_3419"/>
      <sheetName val="[SHOPLIST.xls]_SHOPLIST_xl_3420"/>
      <sheetName val="[SHOPLIST.xls]_SHOPLIST_xl_3421"/>
      <sheetName val="[SHOPLIST.xls]_SHOPLIST_xl_3422"/>
      <sheetName val="[SHOPLIST.xls]_SHOPLIST_xl_3423"/>
      <sheetName val="[SHOPLIST.xls]_SHOPLIST_xl_3424"/>
      <sheetName val="[SHOPLIST.xls]_SHOPLIST_xl_3425"/>
      <sheetName val="[SHOPLIST.xls]_SHOPLIST_xl_3426"/>
      <sheetName val="[SHOPLIST.xls]_SHOPLIST_xl_3427"/>
      <sheetName val="[SHOPLIST.xls]_SHOPLIST_xl_3428"/>
      <sheetName val="[SHOPLIST.xls]_SHOPLIST_xl_3429"/>
      <sheetName val="[SHOPLIST.xls]_SHOPLIST_xl_3430"/>
      <sheetName val="[SHOPLIST.xls]_SHOPLIST_xl_3431"/>
      <sheetName val="[SHOPLIST.xls]_SHOPLIST_xl_3432"/>
      <sheetName val="[SHOPLIST.xls]_SHOPLIST_xl_3433"/>
      <sheetName val="[SHOPLIST.xls]_SHOPLIST_xl_3434"/>
      <sheetName val="[SHOPLIST.xls]_SHOPLIST_xl_3435"/>
      <sheetName val="[SHOPLIST.xls]_SHOPLIST_xl_3436"/>
      <sheetName val="[SHOPLIST.xls]_SHOPLIST_xl_3437"/>
      <sheetName val="[SHOPLIST.xls]_SHOPLIST_xl_3438"/>
      <sheetName val="[SHOPLIST.xls]_SHOPLIST_xl_3439"/>
      <sheetName val="[SHOPLIST.xls]_SHOPLIST_xl_3440"/>
      <sheetName val="[SHOPLIST.xls]_SHOPLIST_xl_3441"/>
      <sheetName val="[SHOPLIST.xls]_SHOPLIST_xl_3442"/>
      <sheetName val="[SHOPLIST.xls]_SHOPLIST_xl_3443"/>
      <sheetName val="[SHOPLIST.xls]_SHOPLIST_xl_3444"/>
      <sheetName val="[SHOPLIST.xls]_SHOPLIST_xl_3445"/>
      <sheetName val="[SHOPLIST.xls]_SHOPLIST_xl_3446"/>
      <sheetName val="[SHOPLIST.xls]_SHOPLIST_xl_3447"/>
      <sheetName val="[SHOPLIST.xls]_SHOPLIST_xl_3448"/>
      <sheetName val="[SHOPLIST.xls]_SHOPLIST_xl_3449"/>
      <sheetName val="[SHOPLIST.xls]_SHOPLIST_xl_3450"/>
      <sheetName val="[SHOPLIST.xls]_SHOPLIST_xl_3451"/>
      <sheetName val="[SHOPLIST.xls]_SHOPLIST_xl_3452"/>
      <sheetName val="[SHOPLIST.xls]_SHOPLIST_xl_3453"/>
      <sheetName val="[SHOPLIST.xls]_SHOPLIST_xl_3454"/>
      <sheetName val="[SHOPLIST.xls]_SHOPLIST_xl_1876"/>
      <sheetName val="[SHOPLIST.xls]_SHOPLIST_xl_1877"/>
      <sheetName val="[SHOPLIST.xls]_SHOPLIST_xl_1878"/>
      <sheetName val="[SHOPLIST.xls]_SHOPLIST_xl_1879"/>
      <sheetName val="[SHOPLIST.xls]_SHOPLIST_xl_1880"/>
      <sheetName val="[SHOPLIST.xls]_SHOPLIST_xl_1881"/>
      <sheetName val="[SHOPLIST.xls]_SHOPLIST_xl_1882"/>
      <sheetName val="[SHOPLIST.xls]_SHOPLIST_xl_1883"/>
      <sheetName val="[SHOPLIST.xls]_SHOPLIST_xl_1884"/>
      <sheetName val="[SHOPLIST.xls]_SHOPLIST_xl_1885"/>
      <sheetName val="[SHOPLIST.xls]_SHOPLIST_xl_1886"/>
      <sheetName val="[SHOPLIST.xls]_SHOPLIST_xl_1887"/>
      <sheetName val="[SHOPLIST.xls]_SHOPLIST_xl_1888"/>
      <sheetName val="[SHOPLIST.xls]_SHOPLIST_xl_1889"/>
      <sheetName val="[SHOPLIST.xls]_SHOPLIST_xl_1890"/>
      <sheetName val="[SHOPLIST.xls]_SHOPLIST_xl_1891"/>
      <sheetName val="[SHOPLIST.xls]_SHOPLIST_xl_1892"/>
      <sheetName val="[SHOPLIST.xls]_SHOPLIST_xl_1893"/>
      <sheetName val="[SHOPLIST.xls]_SHOPLIST_xl_1894"/>
      <sheetName val="[SHOPLIST.xls]_SHOPLIST_xl_1895"/>
      <sheetName val="[SHOPLIST.xls]_SHOPLIST_xl_1896"/>
      <sheetName val="[SHOPLIST.xls]_SHOPLIST_xl_1897"/>
      <sheetName val="[SHOPLIST.xls]_SHOPLIST_xl_1898"/>
      <sheetName val="[SHOPLIST.xls]_SHOPLIST_xl_1899"/>
      <sheetName val="[SHOPLIST.xls]_SHOPLIST_xl_1900"/>
      <sheetName val="[SHOPLIST.xls]_SHOPLIST_xl_1901"/>
      <sheetName val="[SHOPLIST.xls]_SHOPLIST_xl_1902"/>
      <sheetName val="[SHOPLIST.xls]_SHOPLIST_xl_1903"/>
      <sheetName val="[SHOPLIST.xls]_SHOPLIST_xl_1904"/>
      <sheetName val="[SHOPLIST.xls]_SHOPLIST_xl_1905"/>
      <sheetName val="[SHOPLIST.xls]_SHOPLIST_xl_1906"/>
      <sheetName val="[SHOPLIST.xls]_SHOPLIST_xl_1907"/>
      <sheetName val="[SHOPLIST.xls]_SHOPLIST_xl_1908"/>
      <sheetName val="[SHOPLIST.xls]_SHOPLIST_xl_1909"/>
      <sheetName val="[SHOPLIST.xls]_SHOPLIST_xl_1910"/>
      <sheetName val="[SHOPLIST.xls]_SHOPLIST_xl_1911"/>
      <sheetName val="[SHOPLIST.xls]_SHOPLIST_xl_1912"/>
      <sheetName val="[SHOPLIST.xls]_SHOPLIST_xl_1913"/>
      <sheetName val="[SHOPLIST.xls]_SHOPLIST_xl_1914"/>
      <sheetName val="[SHOPLIST.xls]_SHOPLIST_xl_1915"/>
      <sheetName val="[SHOPLIST.xls]_SHOPLIST_xl_1916"/>
      <sheetName val="[SHOPLIST.xls]_SHOPLIST_xl_1917"/>
      <sheetName val="[SHOPLIST.xls]_SHOPLIST_xl_1918"/>
      <sheetName val="[SHOPLIST.xls]_SHOPLIST_xl_1919"/>
      <sheetName val="[SHOPLIST.xls]_SHOPLIST_xl_1920"/>
      <sheetName val="[SHOPLIST.xls]_SHOPLIST_xl_1921"/>
      <sheetName val="[SHOPLIST.xls]_SHOPLIST_xl_1922"/>
      <sheetName val="[SHOPLIST.xls]_SHOPLIST_xl_1923"/>
      <sheetName val="[SHOPLIST.xls]_SHOPLIST_xl_1924"/>
      <sheetName val="[SHOPLIST.xls]_SHOPLIST_xl_1925"/>
      <sheetName val="[SHOPLIST.xls]_SHOPLIST_xl_1926"/>
      <sheetName val="[SHOPLIST.xls]_SHOPLIST_xl_1927"/>
      <sheetName val="[SHOPLIST.xls]_SHOPLIST_xl_1928"/>
      <sheetName val="[SHOPLIST.xls]_SHOPLIST_xl_1929"/>
      <sheetName val="[SHOPLIST.xls]_SHOPLIST_xl_1930"/>
      <sheetName val="[SHOPLIST.xls]_SHOPLIST_xl_1931"/>
      <sheetName val="[SHOPLIST.xls]_SHOPLIST_xl_1932"/>
      <sheetName val="[SHOPLIST.xls]_SHOPLIST_xl_1933"/>
      <sheetName val="[SHOPLIST.xls]_SHOPLIST_xl_2142"/>
      <sheetName val="[SHOPLIST.xls]_SHOPLIST_xl_1934"/>
      <sheetName val="[SHOPLIST.xls]_SHOPLIST_xl_1935"/>
      <sheetName val="[SHOPLIST.xls]_SHOPLIST_xl_1936"/>
      <sheetName val="[SHOPLIST.xls]_SHOPLIST_xl_1937"/>
      <sheetName val="[SHOPLIST.xls]_SHOPLIST_xl_1938"/>
      <sheetName val="[SHOPLIST.xls]_SHOPLIST_xl_1939"/>
      <sheetName val="[SHOPLIST.xls]_SHOPLIST_xl_1940"/>
      <sheetName val="[SHOPLIST.xls]_SHOPLIST_xl_1941"/>
      <sheetName val="[SHOPLIST.xls]_SHOPLIST_xl_1942"/>
      <sheetName val="[SHOPLIST.xls]_SHOPLIST_xl_1943"/>
      <sheetName val="[SHOPLIST.xls]_SHOPLIST_xl_1944"/>
      <sheetName val="[SHOPLIST.xls]_SHOPLIST_xl_1945"/>
      <sheetName val="[SHOPLIST.xls]_SHOPLIST_xl_1946"/>
      <sheetName val="[SHOPLIST.xls]_SHOPLIST_xl_1947"/>
      <sheetName val="[SHOPLIST.xls]_SHOPLIST_xl_1948"/>
      <sheetName val="[SHOPLIST.xls]_SHOPLIST_xl_1949"/>
      <sheetName val="[SHOPLIST.xls]_SHOPLIST_xl_1950"/>
      <sheetName val="[SHOPLIST.xls]_SHOPLIST_xl_1951"/>
      <sheetName val="[SHOPLIST.xls]_SHOPLIST_xl_1952"/>
      <sheetName val="[SHOPLIST.xls]_SHOPLIST_xl_2143"/>
      <sheetName val="[SHOPLIST.xls]_SHOPLIST_xl_2144"/>
      <sheetName val="[SHOPLIST.xls]_SHOPLIST_xl_2145"/>
      <sheetName val="[SHOPLIST.xls]_SHOPLIST_xl_2146"/>
      <sheetName val="[SHOPLIST.xls]_SHOPLIST_xl_2147"/>
      <sheetName val="[SHOPLIST.xls]_SHOPLIST_xl_1953"/>
      <sheetName val="[SHOPLIST.xls]70___0_s__i____38"/>
      <sheetName val="[SHOPLIST.xls]_SHOPLIST_xl_2148"/>
      <sheetName val="[SHOPLIST.xls]_SHOPLIST_xl_2149"/>
      <sheetName val="[SHOPLIST.xls]_SHOPLIST_xl_1954"/>
      <sheetName val="[SHOPLIST.xls]_SHOPLIST_xl_1955"/>
      <sheetName val="[SHOPLIST.xls]_SHOPLIST_xl_2150"/>
      <sheetName val="[SHOPLIST.xls]_SHOPLIST_xl_1956"/>
      <sheetName val="[SHOPLIST.xls]_SHOPLIST_xl_2151"/>
      <sheetName val="[SHOPLIST.xls]_SHOPLIST_xl_1957"/>
      <sheetName val="[SHOPLIST.xls]_SHOPLIST_xl_2152"/>
      <sheetName val="[SHOPLIST.xls]_SHOPLIST_xl_1958"/>
      <sheetName val="[SHOPLIST.xls]_SHOPLIST_xl_1959"/>
      <sheetName val="[SHOPLIST.xls]_SHOPLIST_xl_2153"/>
      <sheetName val="[SHOPLIST.xls]_SHOPLIST_xl_1960"/>
      <sheetName val="[SHOPLIST.xls]_SHOPLIST_xl_2154"/>
      <sheetName val="[SHOPLIST.xls]_SHOPLIST_xl_1961"/>
      <sheetName val="[SHOPLIST.xls]_SHOPLIST_xl_2155"/>
      <sheetName val="[SHOPLIST.xls]_SHOPLIST_xl_1962"/>
      <sheetName val="[SHOPLIST.xls]_SHOPLIST_xl_2156"/>
      <sheetName val="[SHOPLIST.xls]_SHOPLIST_xl_1963"/>
      <sheetName val="[SHOPLIST.xls]_SHOPLIST_xl_1964"/>
      <sheetName val="[SHOPLIST.xls]_SHOPLIST_xl_1965"/>
      <sheetName val="[SHOPLIST.xls]_SHOPLIST_xl_1966"/>
      <sheetName val="[SHOPLIST.xls]_SHOPLIST_xl_1967"/>
      <sheetName val="[SHOPLIST.xls]_SHOPLIST_xl_1968"/>
      <sheetName val="[SHOPLIST.xls]_SHOPLIST_xl_1969"/>
      <sheetName val="[SHOPLIST.xls]_SHOPLIST_xl_2157"/>
      <sheetName val="[SHOPLIST.xls]_SHOPLIST_xl_1970"/>
      <sheetName val="[SHOPLIST.xls]_SHOPLIST_xl_1971"/>
      <sheetName val="[SHOPLIST.xls]_SHOPLIST_xl_1972"/>
      <sheetName val="[SHOPLIST.xls]_SHOPLIST_xl_2158"/>
      <sheetName val="[SHOPLIST.xls]_SHOPLIST_xl_1973"/>
      <sheetName val="[SHOPLIST.xls]_SHOPLIST_xl_1974"/>
      <sheetName val="[SHOPLIST.xls]_SHOPLIST_xl_2159"/>
      <sheetName val="[SHOPLIST.xls]_SHOPLIST_xl_1975"/>
      <sheetName val="[SHOPLIST.xls]_SHOPLIST_xl_1976"/>
      <sheetName val="[SHOPLIST.xls]_SHOPLIST_xl_1977"/>
      <sheetName val="[SHOPLIST.xls]_SHOPLIST_xl_1978"/>
      <sheetName val="[SHOPLIST.xls]_SHOPLIST_xl_1979"/>
      <sheetName val="[SHOPLIST.xls]_SHOPLIST_xl_1980"/>
      <sheetName val="[SHOPLIST.xls]_SHOPLIST_xl_1981"/>
      <sheetName val="[SHOPLIST.xls]_SHOPLIST_xl_1982"/>
      <sheetName val="[SHOPLIST.xls]_SHOPLIST_xl_1983"/>
      <sheetName val="[SHOPLIST.xls]_SHOPLIST_xl_2160"/>
      <sheetName val="[SHOPLIST.xls]_SHOPLIST_xl_1984"/>
      <sheetName val="[SHOPLIST.xls]_SHOPLIST_xl_1985"/>
      <sheetName val="[SHOPLIST.xls]_SHOPLIST_xl_1986"/>
      <sheetName val="[SHOPLIST.xls]_SHOPLIST_xl_1987"/>
      <sheetName val="[SHOPLIST.xls]_SHOPLIST_xl_1988"/>
      <sheetName val="[SHOPLIST.xls]_SHOPLIST_xl_1989"/>
      <sheetName val="[SHOPLIST.xls]_SHOPLIST_xl_1990"/>
      <sheetName val="[SHOPLIST.xls]_SHOPLIST_xl_2161"/>
      <sheetName val="[SHOPLIST.xls]_SHOPLIST_xl_1991"/>
      <sheetName val="[SHOPLIST.xls]_SHOPLIST_xl_2162"/>
      <sheetName val="[SHOPLIST.xls]_SHOPLIST_xl_1992"/>
      <sheetName val="[SHOPLIST.xls]_SHOPLIST_xl_1993"/>
      <sheetName val="[SHOPLIST.xls]_SHOPLIST_xl_1994"/>
      <sheetName val="[SHOPLIST.xls]_SHOPLIST_xl_1995"/>
      <sheetName val="[SHOPLIST.xls]_SHOPLIST_xl_1996"/>
      <sheetName val="[SHOPLIST.xls]_SHOPLIST_xl_1997"/>
      <sheetName val="[SHOPLIST.xls]_SHOPLIST_xl_1998"/>
      <sheetName val="[SHOPLIST.xls]_SHOPLIST_xl_1999"/>
      <sheetName val="[SHOPLIST.xls]_SHOPLIST_xl_2163"/>
      <sheetName val="[SHOPLIST.xls]_SHOPLIST_xl_2000"/>
      <sheetName val="[SHOPLIST.xls]_SHOPLIST_xl_2001"/>
      <sheetName val="[SHOPLIST.xls]_SHOPLIST_xl_2002"/>
      <sheetName val="[SHOPLIST.xls]_SHOPLIST_xl_2003"/>
      <sheetName val="[SHOPLIST.xls]_SHOPLIST_xl_2004"/>
      <sheetName val="[SHOPLIST.xls]_SHOPLIST_xl_2005"/>
      <sheetName val="[SHOPLIST.xls]_SHOPLIST_xl_2006"/>
      <sheetName val="[SHOPLIST.xls]_SHOPLIST_xl_2007"/>
      <sheetName val="[SHOPLIST.xls]_SHOPLIST_xl_2008"/>
      <sheetName val="[SHOPLIST.xls]_SHOPLIST_xl_2164"/>
      <sheetName val="[SHOPLIST.xls]_SHOPLIST_xl_2165"/>
      <sheetName val="[SHOPLIST.xls]_SHOPLIST_xl_2009"/>
      <sheetName val="[SHOPLIST.xls]_SHOPLIST_xl_2010"/>
      <sheetName val="[SHOPLIST.xls]_SHOPLIST_xl_2011"/>
      <sheetName val="[SHOPLIST.xls]_SHOPLIST_xl_2012"/>
      <sheetName val="[SHOPLIST.xls]_SHOPLIST_xl_2013"/>
      <sheetName val="[SHOPLIST.xls]_SHOPLIST_xl_2014"/>
      <sheetName val="[SHOPLIST.xls]_SHOPLIST_xl_2015"/>
      <sheetName val="[SHOPLIST.xls]_SHOPLIST_xl_2016"/>
      <sheetName val="[SHOPLIST.xls]_SHOPLIST_xl_2017"/>
      <sheetName val="[SHOPLIST.xls]_SHOPLIST_xl_2166"/>
      <sheetName val="[SHOPLIST.xls]_SHOPLIST_xl_2018"/>
      <sheetName val="[SHOPLIST.xls]_SHOPLIST_xl_2019"/>
      <sheetName val="[SHOPLIST.xls]_SHOPLIST_xl_2020"/>
      <sheetName val="[SHOPLIST.xls]_SHOPLIST_xl_2021"/>
      <sheetName val="[SHOPLIST.xls]_SHOPLIST_xl_2022"/>
      <sheetName val="[SHOPLIST.xls]_SHOPLIST_xl_2023"/>
      <sheetName val="[SHOPLIST.xls]_SHOPLIST_xl_2024"/>
      <sheetName val="[SHOPLIST.xls]_SHOPLIST_xl_2025"/>
      <sheetName val="[SHOPLIST.xls]_SHOPLIST_xl_2026"/>
      <sheetName val="[SHOPLIST.xls]_SHOPLIST_xl_2027"/>
      <sheetName val="[SHOPLIST.xls]_SHOPLIST_xl_2028"/>
      <sheetName val="[SHOPLIST.xls]_SHOPLIST_xl_2029"/>
      <sheetName val="[SHOPLIST.xls]_SHOPLIST_xl_2030"/>
      <sheetName val="[SHOPLIST.xls]_SHOPLIST_xl_2031"/>
      <sheetName val="[SHOPLIST.xls]_SHOPLIST_xl_2032"/>
      <sheetName val="[SHOPLIST.xls]_SHOPLIST_xl_2033"/>
      <sheetName val="[SHOPLIST.xls]_SHOPLIST_xl_2034"/>
      <sheetName val="[SHOPLIST.xls]_SHOPLIST_xl_2035"/>
      <sheetName val="[SHOPLIST.xls]_SHOPLIST_xl_2167"/>
      <sheetName val="[SHOPLIST.xls]_SHOPLIST_xl_2036"/>
      <sheetName val="[SHOPLIST.xls]_SHOPLIST_xl_2037"/>
      <sheetName val="[SHOPLIST.xls]_SHOPLIST_xl_2038"/>
      <sheetName val="[SHOPLIST.xls]_SHOPLIST_xl_2039"/>
      <sheetName val="[SHOPLIST.xls]_SHOPLIST_xl_2040"/>
      <sheetName val="[SHOPLIST.xls]_SHOPLIST_xl_2041"/>
      <sheetName val="[SHOPLIST.xls]_SHOPLIST_xl_2042"/>
      <sheetName val="[SHOPLIST.xls]_SHOPLIST_xl_2043"/>
      <sheetName val="[SHOPLIST.xls]_SHOPLIST_xl_2044"/>
      <sheetName val="[SHOPLIST.xls]_SHOPLIST_xl_2168"/>
      <sheetName val="[SHOPLIST.xls]_SHOPLIST_xl_2045"/>
      <sheetName val="[SHOPLIST.xls]_SHOPLIST_xl_2046"/>
      <sheetName val="[SHOPLIST.xls]_SHOPLIST_xl_2047"/>
      <sheetName val="[SHOPLIST.xls]_SHOPLIST_xl_2048"/>
      <sheetName val="[SHOPLIST.xls]_SHOPLIST_xl_2049"/>
      <sheetName val="[SHOPLIST.xls]_SHOPLIST_xl_2050"/>
      <sheetName val="[SHOPLIST.xls]_SHOPLIST_xl_2051"/>
      <sheetName val="[SHOPLIST.xls]_SHOPLIST_xl_2052"/>
      <sheetName val="[SHOPLIST.xls]_SHOPLIST_xl_2053"/>
      <sheetName val="[SHOPLIST.xls]_SHOPLIST_xl_2169"/>
      <sheetName val="[SHOPLIST.xls]_SHOPLIST_xl_2054"/>
      <sheetName val="[SHOPLIST.xls]_SHOPLIST_xl_2055"/>
      <sheetName val="[SHOPLIST.xls]_SHOPLIST_xl_2056"/>
      <sheetName val="[SHOPLIST.xls]_SHOPLIST_xl_2057"/>
      <sheetName val="[SHOPLIST.xls]_SHOPLIST_xl_2058"/>
      <sheetName val="[SHOPLIST.xls]_SHOPLIST_xl_2059"/>
      <sheetName val="[SHOPLIST.xls]_SHOPLIST_xl_2060"/>
      <sheetName val="[SHOPLIST.xls]_SHOPLIST_xl_2061"/>
      <sheetName val="[SHOPLIST.xls]_SHOPLIST_xl_2062"/>
      <sheetName val="[SHOPLIST.xls]_SHOPLIST_xl_2170"/>
      <sheetName val="[SHOPLIST.xls]_SHOPLIST_xl_2063"/>
      <sheetName val="[SHOPLIST.xls]_SHOPLIST_xl_2064"/>
      <sheetName val="[SHOPLIST.xls]_SHOPLIST_xl_2171"/>
      <sheetName val="[SHOPLIST.xls]_SHOPLIST_xl_2172"/>
      <sheetName val="[SHOPLIST.xls]_SHOPLIST_xl_2173"/>
      <sheetName val="[SHOPLIST.xls]_SHOPLIST_xl_2174"/>
      <sheetName val="[SHOPLIST.xls]_SHOPLIST_xl_2065"/>
      <sheetName val="[SHOPLIST.xls]_SHOPLIST_xl_2175"/>
      <sheetName val="[SHOPLIST.xls]_SHOPLIST_xl_2176"/>
      <sheetName val="[SHOPLIST.xls]_SHOPLIST_xl_2177"/>
      <sheetName val="[SHOPLIST.xls]70___0_s__i____39"/>
      <sheetName val="[SHOPLIST.xls]_SHOPLIST_xl_2178"/>
      <sheetName val="[SHOPLIST.xls]_SHOPLIST_xl_2179"/>
      <sheetName val="[SHOPLIST.xls]_SHOPLIST_xl_2180"/>
      <sheetName val="[SHOPLIST.xls]_SHOPLIST_xl_2181"/>
      <sheetName val="[SHOPLIST.xls]_SHOPLIST_xl_2182"/>
      <sheetName val="[SHOPLIST.xls]_SHOPLIST_xl_2183"/>
      <sheetName val="[SHOPLIST.xls]_SHOPLIST_xl_2184"/>
      <sheetName val="[SHOPLIST.xls]_SHOPLIST_xl_2185"/>
      <sheetName val="[SHOPLIST.xls]_SHOPLIST_xl_2186"/>
      <sheetName val="[SHOPLIST.xls]_SHOPLIST_xl_2187"/>
      <sheetName val="[SHOPLIST.xls]_SHOPLIST_xl_2188"/>
      <sheetName val="[SHOPLIST.xls]_SHOPLIST_xl_2189"/>
      <sheetName val="[SHOPLIST.xls]_SHOPLIST_xl_2190"/>
      <sheetName val="[SHOPLIST.xls]_SHOPLIST_xl_2191"/>
      <sheetName val="[SHOPLIST.xls]_SHOPLIST_xl_2192"/>
      <sheetName val="[SHOPLIST.xls]_SHOPLIST_xl_2193"/>
      <sheetName val="[SHOPLIST.xls]_SHOPLIST_xl_2194"/>
      <sheetName val="[SHOPLIST.xls]_SHOPLIST_xl_2195"/>
      <sheetName val="[SHOPLIST.xls]_SHOPLIST_xl_2196"/>
      <sheetName val="[SHOPLIST.xls]_SHOPLIST_xl_2197"/>
      <sheetName val="[SHOPLIST.xls]_SHOPLIST_xl_2198"/>
      <sheetName val="[SHOPLIST.xls]_SHOPLIST_xl_2199"/>
      <sheetName val="[SHOPLIST.xls]_SHOPLIST_xl_2200"/>
      <sheetName val="[SHOPLIST.xls]_SHOPLIST_xl_2201"/>
      <sheetName val="[SHOPLIST.xls]_SHOPLIST_xl_2202"/>
      <sheetName val="[SHOPLIST.xls]_SHOPLIST_xl_2203"/>
      <sheetName val="[SHOPLIST.xls]_SHOPLIST_xl_2204"/>
      <sheetName val="[SHOPLIST.xls]_SHOPLIST_xl_2205"/>
      <sheetName val="[SHOPLIST.xls]_SHOPLIST_xl_2206"/>
      <sheetName val="[SHOPLIST.xls]_SHOPLIST_xl_2207"/>
      <sheetName val="[SHOPLIST.xls]_SHOPLIST_xl_2208"/>
      <sheetName val="[SHOPLIST.xls]_SHOPLIST_xl_2209"/>
      <sheetName val="[SHOPLIST.xls]_SHOPLIST_xl_2210"/>
      <sheetName val="[SHOPLIST.xls]_SHOPLIST_xl_2211"/>
      <sheetName val="[SHOPLIST.xls]_SHOPLIST_xl_2212"/>
      <sheetName val="[SHOPLIST.xls]_SHOPLIST_xl_2213"/>
      <sheetName val="[SHOPLIST.xls]_SHOPLIST_xl_2214"/>
      <sheetName val="[SHOPLIST.xls]_SHOPLIST_xl_2215"/>
      <sheetName val="[SHOPLIST.xls]_SHOPLIST_xl_2216"/>
      <sheetName val="[SHOPLIST.xls]_SHOPLIST_xl_2217"/>
      <sheetName val="[SHOPLIST.xls]_SHOPLIST_xl_2218"/>
      <sheetName val="[SHOPLIST.xls]_SHOPLIST_xl_2219"/>
      <sheetName val="[SHOPLIST.xls]_SHOPLIST_xl_2220"/>
      <sheetName val="[SHOPLIST.xls]_SHOPLIST_xl_2221"/>
      <sheetName val="[SHOPLIST.xls]_SHOPLIST_xl_2222"/>
      <sheetName val="[SHOPLIST.xls]_SHOPLIST_xl_2223"/>
      <sheetName val="[SHOPLIST.xls]_SHOPLIST_xl_2224"/>
      <sheetName val="[SHOPLIST.xls]_SHOPLIST_xl_2225"/>
      <sheetName val="[SHOPLIST.xls]_SHOPLIST_xl_2226"/>
      <sheetName val="[SHOPLIST.xls]_SHOPLIST_xl_2227"/>
      <sheetName val="[SHOPLIST.xls]_SHOPLIST_xl_2228"/>
      <sheetName val="[SHOPLIST.xls]_SHOPLIST_xl_2229"/>
      <sheetName val="[SHOPLIST.xls]_SHOPLIST_xl_2230"/>
      <sheetName val="[SHOPLIST.xls]_SHOPLIST_xl_2231"/>
      <sheetName val="[SHOPLIST.xls]_SHOPLIST_xl_2232"/>
      <sheetName val="[SHOPLIST.xls]_SHOPLIST_xl_2233"/>
      <sheetName val="[SHOPLIST.xls]_SHOPLIST_xl_2234"/>
      <sheetName val="[SHOPLIST.xls]_SHOPLIST_xl_2235"/>
      <sheetName val="[SHOPLIST.xls]_SHOPLIST_xl_2236"/>
      <sheetName val="[SHOPLIST.xls]_SHOPLIST_xl_2237"/>
      <sheetName val="[SHOPLIST.xls]_SHOPLIST_xl_2238"/>
      <sheetName val="[SHOPLIST.xls]_SHOPLIST_xl_2239"/>
      <sheetName val="[SHOPLIST.xls]_SHOPLIST_xl_2240"/>
      <sheetName val="[SHOPLIST.xls]_SHOPLIST_xl_2241"/>
      <sheetName val="[SHOPLIST.xls]_SHOPLIST_xl_2242"/>
      <sheetName val="[SHOPLIST.xls]_SHOPLIST_xl_2243"/>
      <sheetName val="[SHOPLIST.xls]_SHOPLIST_xl_2244"/>
      <sheetName val="[SHOPLIST.xls]_SHOPLIST_xl_2245"/>
      <sheetName val="[SHOPLIST.xls]_SHOPLIST_xl_2246"/>
      <sheetName val="[SHOPLIST.xls]_SHOPLIST_xl_2247"/>
      <sheetName val="[SHOPLIST.xls]_SHOPLIST_xl_2248"/>
      <sheetName val="[SHOPLIST.xls]_SHOPLIST_xl_2249"/>
      <sheetName val="[SHOPLIST.xls]_SHOPLIST_xl_2250"/>
      <sheetName val="[SHOPLIST.xls]_SHOPLIST_xl_2251"/>
      <sheetName val="[SHOPLIST.xls]_SHOPLIST_xl_2252"/>
      <sheetName val="[SHOPLIST.xls]_SHOPLIST_xl_2066"/>
      <sheetName val="[SHOPLIST.xls]_SHOPLIST_xl_2067"/>
      <sheetName val="[SHOPLIST.xls]_SHOPLIST_xl_2068"/>
      <sheetName val="[SHOPLIST.xls]_SHOPLIST_xl_2069"/>
      <sheetName val="[SHOPLIST.xls]_SHOPLIST_xl_2070"/>
      <sheetName val="[SHOPLIST.xls]_SHOPLIST_xl_2071"/>
      <sheetName val="[SHOPLIST.xls]_SHOPLIST_xl_2072"/>
      <sheetName val="[SHOPLIST.xls]_SHOPLIST_xl_2073"/>
      <sheetName val="[SHOPLIST.xls]_SHOPLIST_xl_2074"/>
      <sheetName val="[SHOPLIST.xls]_SHOPLIST_xl_2075"/>
      <sheetName val="[SHOPLIST.xls]_SHOPLIST_xl_2076"/>
      <sheetName val="[SHOPLIST.xls]_SHOPLIST_xl_2077"/>
      <sheetName val="[SHOPLIST.xls]_SHOPLIST_xl_2078"/>
      <sheetName val="[SHOPLIST.xls]_SHOPLIST_xl_2079"/>
      <sheetName val="[SHOPLIST.xls]_SHOPLIST_xl_2080"/>
      <sheetName val="[SHOPLIST.xls]_SHOPLIST_xl_2081"/>
      <sheetName val="[SHOPLIST.xls]_SHOPLIST_xl_2253"/>
      <sheetName val="[SHOPLIST.xls]_SHOPLIST_xl_2254"/>
      <sheetName val="[SHOPLIST.xls]_SHOPLIST_xl_2255"/>
      <sheetName val="[SHOPLIST.xls]_SHOPLIST_xl_2082"/>
      <sheetName val="[SHOPLIST.xls]_SHOPLIST_xl_2083"/>
      <sheetName val="[SHOPLIST.xls]_SHOPLIST_xl_2084"/>
      <sheetName val="[SHOPLIST.xls]_SHOPLIST_xl_2085"/>
      <sheetName val="[SHOPLIST.xls]_SHOPLIST_xl_2086"/>
      <sheetName val="[SHOPLIST.xls]_SHOPLIST_xl_2087"/>
      <sheetName val="[SHOPLIST.xls]_SHOPLIST_xl_2256"/>
      <sheetName val="[SHOPLIST.xls]_SHOPLIST_xl_2257"/>
      <sheetName val="[SHOPLIST.xls]_SHOPLIST_xl_2258"/>
      <sheetName val="[SHOPLIST.xls]_SHOPLIST_xl_2259"/>
      <sheetName val="[SHOPLIST.xls]_SHOPLIST_xl_2260"/>
      <sheetName val="[SHOPLIST.xls]_SHOPLIST_xl_2261"/>
      <sheetName val="[SHOPLIST.xls]_SHOPLIST_xl_2262"/>
      <sheetName val="[SHOPLIST.xls]_SHOPLIST_xl_2263"/>
      <sheetName val="[SHOPLIST.xls]_SHOPLIST_xl_2264"/>
      <sheetName val="[SHOPLIST.xls]_SHOPLIST_xl_2265"/>
      <sheetName val="[SHOPLIST.xls]_SHOPLIST_xl_2266"/>
      <sheetName val="[SHOPLIST.xls]_SHOPLIST_xl_2267"/>
      <sheetName val="[SHOPLIST.xls]_SHOPLIST_xl_2268"/>
      <sheetName val="[SHOPLIST.xls]_SHOPLIST_xl_2269"/>
      <sheetName val="[SHOPLIST.xls]_SHOPLIST_xl_2270"/>
      <sheetName val="[SHOPLIST.xls]_SHOPLIST_xl_2088"/>
      <sheetName val="[SHOPLIST.xls]_SHOPLIST_xl_2089"/>
      <sheetName val="[SHOPLIST.xls]_SHOPLIST_xl_2090"/>
      <sheetName val="[SHOPLIST.xls]_SHOPLIST_xl_2091"/>
      <sheetName val="[SHOPLIST.xls]_SHOPLIST_xl_2092"/>
      <sheetName val="[SHOPLIST.xls]_SHOPLIST_xl_2093"/>
      <sheetName val="[SHOPLIST.xls]_SHOPLIST_xl_2271"/>
      <sheetName val="[SHOPLIST.xls]_SHOPLIST_xl_2094"/>
      <sheetName val="[SHOPLIST.xls]_SHOPLIST_xl_2095"/>
      <sheetName val="[SHOPLIST.xls]_SHOPLIST_xl_2096"/>
      <sheetName val="[SHOPLIST.xls]_SHOPLIST_xl_2097"/>
      <sheetName val="[SHOPLIST.xls]_SHOPLIST_xl_2098"/>
      <sheetName val="[SHOPLIST.xls]_SHOPLIST_xl_2099"/>
      <sheetName val="[SHOPLIST.xls]_SHOPLIST_xl_2100"/>
      <sheetName val="[SHOPLIST.xls]_SHOPLIST_xl_2101"/>
      <sheetName val="[SHOPLIST.xls]_SHOPLIST_xl_2102"/>
      <sheetName val="[SHOPLIST.xls]_SHOPLIST_xl_2103"/>
      <sheetName val="[SHOPLIST.xls]_SHOPLIST_xl_2104"/>
      <sheetName val="[SHOPLIST.xls]_SHOPLIST_xl_2105"/>
      <sheetName val="[SHOPLIST.xls]_SHOPLIST_xl_2106"/>
      <sheetName val="[SHOPLIST.xls]_SHOPLIST_xl_2107"/>
      <sheetName val="[SHOPLIST.xls]_SHOPLIST_xl_2108"/>
      <sheetName val="[SHOPLIST.xls]_SHOPLIST_xl_2109"/>
      <sheetName val="[SHOPLIST.xls]_SHOPLIST_xl_2110"/>
      <sheetName val="[SHOPLIST.xls]_SHOPLIST_xl_2111"/>
      <sheetName val="[SHOPLIST.xls]_SHOPLIST_xl_2112"/>
      <sheetName val="[SHOPLIST.xls]_SHOPLIST_xl_2113"/>
      <sheetName val="[SHOPLIST.xls]_SHOPLIST_xl_2114"/>
      <sheetName val="[SHOPLIST.xls]_SHOPLIST_xl_2115"/>
      <sheetName val="[SHOPLIST.xls]_SHOPLIST_xl_2116"/>
      <sheetName val="[SHOPLIST.xls]_SHOPLIST_xl_2117"/>
      <sheetName val="[SHOPLIST.xls]_SHOPLIST_xl_2118"/>
      <sheetName val="[SHOPLIST.xls]_SHOPLIST_xl_2119"/>
      <sheetName val="[SHOPLIST.xls]_SHOPLIST_xl_2120"/>
      <sheetName val="[SHOPLIST.xls]_SHOPLIST_xl_2121"/>
      <sheetName val="[SHOPLIST.xls]_SHOPLIST_xl_2122"/>
      <sheetName val="[SHOPLIST.xls]_SHOPLIST_xl_2123"/>
      <sheetName val="[SHOPLIST.xls]_SHOPLIST_xl_2124"/>
      <sheetName val="[SHOPLIST.xls]_SHOPLIST_xl_2125"/>
      <sheetName val="[SHOPLIST.xls]_SHOPLIST_xl_2126"/>
      <sheetName val="[SHOPLIST.xls]_SHOPLIST_xl_2127"/>
      <sheetName val="[SHOPLIST.xls]_SHOPLIST_xl_2128"/>
      <sheetName val="[SHOPLIST.xls]_SHOPLIST_xl_2129"/>
      <sheetName val="[SHOPLIST.xls]_SHOPLIST_xl_2130"/>
      <sheetName val="[SHOPLIST.xls]_SHOPLIST_xl_2131"/>
      <sheetName val="[SHOPLIST.xls]_SHOPLIST_xl_2132"/>
      <sheetName val="[SHOPLIST.xls]_SHOPLIST_xl_2133"/>
      <sheetName val="[SHOPLIST.xls]_SHOPLIST_xl_2134"/>
      <sheetName val="[SHOPLIST.xls]_SHOPLIST_xl_2135"/>
      <sheetName val="[SHOPLIST.xls]_SHOPLIST_xl_2136"/>
      <sheetName val="[SHOPLIST.xls]_SHOPLIST_xl_2137"/>
      <sheetName val="[SHOPLIST.xls]_SHOPLIST_xl_2138"/>
      <sheetName val="[SHOPLIST.xls]_SHOPLIST_xl_2139"/>
      <sheetName val="[SHOPLIST.xls]_SHOPLIST_xl_2140"/>
      <sheetName val="[SHOPLIST.xls]_SHOPLIST_xl_2141"/>
      <sheetName val="[SHOPLIST.xls]70___0_s__i____40"/>
      <sheetName val="[SHOPLIST.xls]_VW__VU________24"/>
      <sheetName val="[SHOPLIST.xls]_VW__VU________25"/>
      <sheetName val="[SHOPLIST.xls]70_x005f_x0000___0_x_13"/>
      <sheetName val="[SHOPLIST.xls]70___0_s__i____41"/>
      <sheetName val="[SHOPLIST.xls]_SHOPLIST_xl_2272"/>
      <sheetName val="[SHOPLIST.xls]70___0_s__i____42"/>
      <sheetName val="[SHOPLIST.xls]_SHOPLIST_xl_2273"/>
      <sheetName val="[SHOPLIST.xls]_SHOPLIST_xl_2274"/>
      <sheetName val="[SHOPLIST.xls]_SHOPLIST_xl_2275"/>
      <sheetName val="[SHOPLIST.xls]_SHOPLIST_xl_2276"/>
      <sheetName val="[SHOPLIST.xls]_SHOPLIST_xl_2277"/>
      <sheetName val="[SHOPLIST.xls]_SHOPLIST_xl_2278"/>
      <sheetName val="[SHOPLIST.xls]_SHOPLIST_xl_2279"/>
      <sheetName val="[SHOPLIST.xls]_SHOPLIST_xl_2280"/>
      <sheetName val="[SHOPLIST.xls]_SHOPLIST_xl_2281"/>
      <sheetName val="[SHOPLIST.xls]_SHOPLIST_xl_2282"/>
      <sheetName val="[SHOPLIST.xls]_SHOPLIST_xl_2283"/>
      <sheetName val="[SHOPLIST.xls]_SHOPLIST_xl_2284"/>
      <sheetName val="[SHOPLIST.xls]_SHOPLIST_xl_2285"/>
      <sheetName val="[SHOPLIST.xls]_SHOPLIST_xl_2286"/>
      <sheetName val="[SHOPLIST.xls]_SHOPLIST_xl_2287"/>
      <sheetName val="[SHOPLIST.xls]_SHOPLIST_xl_2288"/>
      <sheetName val="[SHOPLIST.xls]_SHOPLIST_xl_2289"/>
      <sheetName val="[SHOPLIST.xls]_SHOPLIST_xl_2290"/>
      <sheetName val="[SHOPLIST.xls]_SHOPLIST_xl_2291"/>
      <sheetName val="[SHOPLIST.xls]_SHOPLIST_xl_2292"/>
      <sheetName val="[SHOPLIST.xls]_SHOPLIST_xl_2293"/>
      <sheetName val="[SHOPLIST.xls]_SHOPLIST_xl_2294"/>
      <sheetName val="[SHOPLIST.xls]_SHOPLIST_xl_2295"/>
      <sheetName val="[SHOPLIST.xls]_SHOPLIST_xl_2296"/>
      <sheetName val="[SHOPLIST.xls]_SHOPLIST_xl_2297"/>
      <sheetName val="[SHOPLIST.xls]_SHOPLIST_xl_2298"/>
      <sheetName val="[SHOPLIST.xls]_SHOPLIST_xl_2299"/>
      <sheetName val="[SHOPLIST.xls]_SHOPLIST_xl_2300"/>
      <sheetName val="[SHOPLIST.xls]_SHOPLIST_xl_2301"/>
      <sheetName val="[SHOPLIST.xls]_SHOPLIST_xl_2302"/>
      <sheetName val="[SHOPLIST.xls]_SHOPLIST_xl_2303"/>
      <sheetName val="[SHOPLIST.xls]_SHOPLIST_xl_2304"/>
      <sheetName val="[SHOPLIST.xls]_SHOPLIST_xl_2305"/>
      <sheetName val="[SHOPLIST.xls]_SHOPLIST_xl_2306"/>
      <sheetName val="[SHOPLIST.xls]_SHOPLIST_xl_2307"/>
      <sheetName val="[SHOPLIST.xls]_SHOPLIST_xl_2308"/>
      <sheetName val="[SHOPLIST.xls]_SHOPLIST_xl_2309"/>
      <sheetName val="[SHOPLIST.xls]_SHOPLIST_xl_2310"/>
      <sheetName val="[SHOPLIST.xls]_SHOPLIST_xl_2311"/>
      <sheetName val="[SHOPLIST.xls]_SHOPLIST_xl_2312"/>
      <sheetName val="[SHOPLIST.xls]_SHOPLIST_xl_2313"/>
      <sheetName val="[SHOPLIST.xls]_SHOPLIST_xl_2314"/>
      <sheetName val="[SHOPLIST.xls]_SHOPLIST_xl_2315"/>
      <sheetName val="[SHOPLIST.xls]_SHOPLIST_xl_2316"/>
      <sheetName val="[SHOPLIST.xls]_SHOPLIST_xl_2317"/>
      <sheetName val="[SHOPLIST.xls]_SHOPLIST_xl_2318"/>
      <sheetName val="[SHOPLIST.xls]_SHOPLIST_xl_2319"/>
      <sheetName val="[SHOPLIST.xls]_SHOPLIST_xl_2320"/>
      <sheetName val="[SHOPLIST.xls]_SHOPLIST_xl_2321"/>
      <sheetName val="[SHOPLIST.xls]_SHOPLIST_xl_2322"/>
      <sheetName val="[SHOPLIST.xls]_SHOPLIST_xl_2323"/>
      <sheetName val="[SHOPLIST.xls]_SHOPLIST_xl_2324"/>
      <sheetName val="[SHOPLIST.xls]_SHOPLIST_xl_2325"/>
      <sheetName val="[SHOPLIST.xls]_SHOPLIST_xl_2326"/>
      <sheetName val="[SHOPLIST.xls]_SHOPLIST_xl_2327"/>
      <sheetName val="[SHOPLIST.xls]_SHOPLIST_xl_2328"/>
      <sheetName val="[SHOPLIST.xls]_SHOPLIST_xl_2329"/>
      <sheetName val="[SHOPLIST.xls]_SHOPLIST_xl_2330"/>
      <sheetName val="[SHOPLIST.xls]_SHOPLIST_xl_2331"/>
      <sheetName val="[SHOPLIST.xls]_SHOPLIST_xl_2332"/>
      <sheetName val="[SHOPLIST.xls]_SHOPLIST_xl_2333"/>
      <sheetName val="[SHOPLIST.xls]_SHOPLIST_xl_2334"/>
      <sheetName val="[SHOPLIST.xls]_SHOPLIST_xl_2335"/>
      <sheetName val="[SHOPLIST.xls]_SHOPLIST_xl_2336"/>
      <sheetName val="[SHOPLIST.xls]_SHOPLIST_xl_2337"/>
      <sheetName val="[SHOPLIST.xls]_SHOPLIST_xl_2338"/>
      <sheetName val="[SHOPLIST.xls]_SHOPLIST_xl_2339"/>
      <sheetName val="[SHOPLIST.xls]_SHOPLIST_xl_2340"/>
      <sheetName val="[SHOPLIST.xls]_SHOPLIST_xl_2341"/>
      <sheetName val="[SHOPLIST.xls]_SHOPLIST_xl_2342"/>
      <sheetName val="[SHOPLIST.xls]_SHOPLIST_xl_2343"/>
      <sheetName val="[SHOPLIST.xls]_SHOPLIST_xl_2344"/>
      <sheetName val="[SHOPLIST.xls]_SHOPLIST_xl_2345"/>
      <sheetName val="[SHOPLIST.xls]_SHOPLIST_xl_2346"/>
      <sheetName val="[SHOPLIST.xls]_SHOPLIST_xl_2347"/>
      <sheetName val="[SHOPLIST.xls]_SHOPLIST_xl_2348"/>
      <sheetName val="[SHOPLIST.xls]_SHOPLIST_xl_2349"/>
      <sheetName val="[SHOPLIST.xls]_SHOPLIST_xl_2350"/>
      <sheetName val="[SHOPLIST.xls]_SHOPLIST_xl_2351"/>
      <sheetName val="[SHOPLIST.xls]_SHOPLIST_xl_2352"/>
      <sheetName val="[SHOPLIST.xls]_SHOPLIST_xl_2353"/>
      <sheetName val="[SHOPLIST.xls]_SHOPLIST_xl_2354"/>
      <sheetName val="[SHOPLIST.xls]_SHOPLIST_xl_2355"/>
      <sheetName val="[SHOPLIST.xls]_SHOPLIST_xl_2356"/>
      <sheetName val="[SHOPLIST.xls]_SHOPLIST_xl_2357"/>
      <sheetName val="[SHOPLIST.xls]_SHOPLIST_xl_2358"/>
      <sheetName val="[SHOPLIST.xls]_SHOPLIST_xl_2359"/>
      <sheetName val="[SHOPLIST.xls]_SHOPLIST_xl_2360"/>
      <sheetName val="[SHOPLIST.xls]_SHOPLIST_xl_2361"/>
      <sheetName val="[SHOPLIST.xls]_SHOPLIST_xl_2362"/>
      <sheetName val="[SHOPLIST.xls]_SHOPLIST_xl_2363"/>
      <sheetName val="[SHOPLIST.xls]_SHOPLIST_xl_2364"/>
      <sheetName val="[SHOPLIST.xls]_SHOPLIST_xl_2365"/>
      <sheetName val="[SHOPLIST.xls]_SHOPLIST_xl_2366"/>
      <sheetName val="[SHOPLIST.xls]_SHOPLIST_xl_2367"/>
      <sheetName val="[SHOPLIST.xls]_SHOPLIST_xl_2368"/>
      <sheetName val="[SHOPLIST.xls]_SHOPLIST_xl_2369"/>
      <sheetName val="[SHOPLIST.xls]_SHOPLIST_xl_2370"/>
      <sheetName val="[SHOPLIST.xls]_SHOPLIST_xl_2371"/>
      <sheetName val="[SHOPLIST.xls]_SHOPLIST_xl_2372"/>
      <sheetName val="[SHOPLIST.xls]_SHOPLIST_xl_2373"/>
      <sheetName val="[SHOPLIST.xls]_SHOPLIST_xl_2374"/>
      <sheetName val="[SHOPLIST.xls]_SHOPLIST_xl_2375"/>
      <sheetName val="[SHOPLIST.xls]_SHOPLIST_xl_2376"/>
      <sheetName val="[SHOPLIST.xls]_SHOPLIST_xl_2377"/>
      <sheetName val="[SHOPLIST.xls]_SHOPLIST_xl_2378"/>
      <sheetName val="[SHOPLIST.xls]_SHOPLIST_xl_2379"/>
      <sheetName val="[SHOPLIST.xls]_SHOPLIST_xl_2380"/>
      <sheetName val="[SHOPLIST.xls]_SHOPLIST_xl_2381"/>
      <sheetName val="[SHOPLIST.xls]_SHOPLIST_xl_2382"/>
      <sheetName val="[SHOPLIST.xls]_SHOPLIST_xl_2383"/>
      <sheetName val="[SHOPLIST.xls]70_x005f_x005f_x005f_x0000_12"/>
      <sheetName val="[SHOPLIST.xls]_SHOPLIST_xl_2384"/>
      <sheetName val="[SHOPLIST.xls]70___0_s__i____43"/>
      <sheetName val="[SHOPLIST.xls]_SHOPLIST_xl_3455"/>
      <sheetName val="[SHOPLIST.xls]_SHOPLIST_xl_3456"/>
      <sheetName val="[SHOPLIST.xls]_SHOPLIST_xl_3457"/>
      <sheetName val="[SHOPLIST.xls]_SHOPLIST_xl_2385"/>
      <sheetName val="[SHOPLIST.xls]_SHOPLIST_xl_2386"/>
      <sheetName val="[SHOPLIST.xls]_SHOPLIST_xl_2387"/>
      <sheetName val="[SHOPLIST.xls]_SHOPLIST_xl_2388"/>
      <sheetName val="[SHOPLIST.xls]_SHOPLIST_xl_2389"/>
      <sheetName val="[SHOPLIST.xls]_SHOPLIST_xl_2390"/>
      <sheetName val="[SHOPLIST.xls]_SHOPLIST_xl_2391"/>
      <sheetName val="[SHOPLIST.xls]_SHOPLIST_xl_2392"/>
      <sheetName val="[SHOPLIST.xls]_SHOPLIST_xl_2393"/>
      <sheetName val="[SHOPLIST.xls]_SHOPLIST_xl_2394"/>
      <sheetName val="[SHOPLIST.xls]_SHOPLIST_xl_2395"/>
      <sheetName val="[SHOPLIST.xls]_SHOPLIST_xl_2396"/>
      <sheetName val="[SHOPLIST.xls]_SHOPLIST_xl_2397"/>
      <sheetName val="[SHOPLIST.xls]_SHOPLIST_xl_2398"/>
      <sheetName val="[SHOPLIST.xls]_SHOPLIST_xl_2399"/>
      <sheetName val="[SHOPLIST.xls]_SHOPLIST_xl_2400"/>
      <sheetName val="[SHOPLIST.xls]_SHOPLIST_xl_2401"/>
      <sheetName val="[SHOPLIST.xls]_SHOPLIST_xl_2402"/>
      <sheetName val="[SHOPLIST.xls]_SHOPLIST_xl_2403"/>
      <sheetName val="[SHOPLIST.xls]_SHOPLIST_xl_2404"/>
      <sheetName val="[SHOPLIST.xls]_SHOPLIST_xl_2405"/>
      <sheetName val="[SHOPLIST.xls]_SHOPLIST_xl_2406"/>
      <sheetName val="[SHOPLIST.xls]_SHOPLIST_xl_3458"/>
      <sheetName val="[SHOPLIST.xls]_SHOPLIST_xl_3459"/>
      <sheetName val="[SHOPLIST.xls]_SHOPLIST_xl_2407"/>
      <sheetName val="[SHOPLIST.xls]_SHOPLIST_xl_2408"/>
      <sheetName val="[SHOPLIST.xls]_SHOPLIST_xl_2409"/>
      <sheetName val="[SHOPLIST.xls]_SHOPLIST_xl_2410"/>
      <sheetName val="[SHOPLIST.xls]_SHOPLIST_xl_2411"/>
      <sheetName val="[SHOPLIST.xls]_SHOPLIST_xl_2412"/>
      <sheetName val="[SHOPLIST.xls]_SHOPLIST_xl_2413"/>
      <sheetName val="[SHOPLIST.xls]_SHOPLIST_xl_2414"/>
      <sheetName val="[SHOPLIST.xls]_SHOPLIST_xl_2415"/>
      <sheetName val="[SHOPLIST.xls]_SHOPLIST_xl_2416"/>
      <sheetName val="[SHOPLIST.xls]_SHOPLIST_xl_2417"/>
      <sheetName val="[SHOPLIST.xls]_SHOPLIST_xl_2418"/>
      <sheetName val="[SHOPLIST.xls]_SHOPLIST_xl_2419"/>
      <sheetName val="[SHOPLIST.xls]_SHOPLIST_xl_2420"/>
      <sheetName val="[SHOPLIST.xls]_SHOPLIST_xl_3460"/>
      <sheetName val="[SHOPLIST.xls]_SHOPLIST_xl_3461"/>
      <sheetName val="[SHOPLIST.xls]_SHOPLIST_xl_3462"/>
      <sheetName val="[SHOPLIST.xls]_SHOPLIST_xl_3463"/>
      <sheetName val="[SHOPLIST.xls]_SHOPLIST_xl_3464"/>
      <sheetName val="[SHOPLIST.xls]_SHOPLIST_xl_3465"/>
      <sheetName val="[SHOPLIST.xls]_SHOPLIST_xl_3466"/>
      <sheetName val="[SHOPLIST.xls]_SHOPLIST_xl_3467"/>
      <sheetName val="[SHOPLIST.xls]_SHOPLIST_xl_3468"/>
      <sheetName val="[SHOPLIST.xls]_SHOPLIST_xl_3469"/>
      <sheetName val="[SHOPLIST.xls]_SHOPLIST_xl_3470"/>
      <sheetName val="[SHOPLIST.xls]_SHOPLIST_xl_3471"/>
      <sheetName val="[SHOPLIST.xls]_SHOPLIST_xl_3472"/>
      <sheetName val="[SHOPLIST.xls]_SHOPLIST_xl_3473"/>
      <sheetName val="[SHOPLIST.xls]_SHOPLIST_xl_3474"/>
      <sheetName val="[SHOPLIST.xls]_SHOPLIST_xl_3475"/>
      <sheetName val="[SHOPLIST.xls]_SHOPLIST_xl_3476"/>
      <sheetName val="[SHOPLIST.xls]_SHOPLIST_xl_3477"/>
      <sheetName val="[SHOPLIST.xls]_SHOPLIST_xl_3478"/>
      <sheetName val="[SHOPLIST.xls]_SHOPLIST_xl_3479"/>
      <sheetName val="[SHOPLIST.xls]_SHOPLIST_xl_3480"/>
      <sheetName val="[SHOPLIST.xls]_SHOPLIST_xl_3481"/>
      <sheetName val="[SHOPLIST.xls]_SHOPLIST_xl_3482"/>
      <sheetName val="[SHOPLIST.xls]_SHOPLIST_xl_3483"/>
      <sheetName val="[SHOPLIST.xls]_SHOPLIST_xl_3484"/>
      <sheetName val="[SHOPLIST.xls]_SHOPLIST_xl_3485"/>
      <sheetName val="[SHOPLIST.xls]_SHOPLIST_xl_3486"/>
      <sheetName val="[SHOPLIST.xls]_SHOPLIST_xl_3487"/>
      <sheetName val="[SHOPLIST.xls]_SHOPLIST_xl_3488"/>
      <sheetName val="[SHOPLIST.xls]_SHOPLIST_xl_3489"/>
      <sheetName val="[SHOPLIST.xls]_SHOPLIST_xl_3490"/>
      <sheetName val="[SHOPLIST.xls]_SHOPLIST_xl_3491"/>
      <sheetName val="[SHOPLIST.xls]_SHOPLIST_xl_3492"/>
      <sheetName val="[SHOPLIST.xls]_SHOPLIST_xl_3493"/>
      <sheetName val="[SHOPLIST.xls]_SHOPLIST_xl_3494"/>
      <sheetName val="[SHOPLIST.xls]_SHOPLIST_xl_3495"/>
      <sheetName val="[SHOPLIST.xls]_SHOPLIST_xl_3496"/>
      <sheetName val="[SHOPLIST.xls]_SHOPLIST_xl_3497"/>
      <sheetName val="[SHOPLIST.xls]_SHOPLIST_xl_3498"/>
      <sheetName val="[SHOPLIST.xls]_SHOPLIST_xl_3499"/>
      <sheetName val="[SHOPLIST.xls]_SHOPLIST_xl_3500"/>
      <sheetName val="[SHOPLIST.xls]_SHOPLIST_xl_3501"/>
      <sheetName val="[SHOPLIST.xls]_SHOPLIST_xl_3502"/>
      <sheetName val="[SHOPLIST.xls]_SHOPLIST_xl_3503"/>
      <sheetName val="[SHOPLIST.xls]_SHOPLIST_xl_3504"/>
      <sheetName val="[SHOPLIST.xls]_SHOPLIST_xl_3505"/>
      <sheetName val="[SHOPLIST.xls]_SHOPLIST_xl_3506"/>
      <sheetName val="[SHOPLIST.xls]_SHOPLIST_xl_3507"/>
      <sheetName val="[SHOPLIST.xls]_SHOPLIST_xl_3508"/>
      <sheetName val="[SHOPLIST.xls]_SHOPLIST_xl_3509"/>
      <sheetName val="[SHOPLIST.xls]_SHOPLIST_xl_3510"/>
      <sheetName val="[SHOPLIST.xls]_SHOPLIST_xl_3511"/>
      <sheetName val="[SHOPLIST.xls]_SHOPLIST_xl_3512"/>
      <sheetName val="[SHOPLIST.xls]_SHOPLIST_xl_3513"/>
      <sheetName val="[SHOPLIST.xls]_SHOPLIST_xl_3514"/>
      <sheetName val="[SHOPLIST.xls]_SHOPLIST_xl_3515"/>
      <sheetName val="[SHOPLIST.xls]_SHOPLIST_xl_3516"/>
      <sheetName val="[SHOPLIST.xls]_SHOPLIST_xl_3517"/>
      <sheetName val="[SHOPLIST.xls]_SHOPLIST_xl_3518"/>
      <sheetName val="[SHOPLIST.xls]_SHOPLIST_xl_3519"/>
      <sheetName val="[SHOPLIST.xls]_SHOPLIST_xl_3520"/>
      <sheetName val="[SHOPLIST.xls]_SHOPLIST_xl_3521"/>
      <sheetName val="[SHOPLIST.xls]_SHOPLIST_xl_3522"/>
      <sheetName val="[SHOPLIST.xls]_SHOPLIST_xl_3523"/>
      <sheetName val="[SHOPLIST.xls]_SHOPLIST_xl_3524"/>
      <sheetName val="[SHOPLIST.xls]_SHOPLIST_xl_3525"/>
      <sheetName val="[SHOPLIST.xls]_SHOPLIST_xl_3526"/>
      <sheetName val="[SHOPLIST.xls]_SHOPLIST_xl_3527"/>
      <sheetName val="[SHOPLIST.xls]_SHOPLIST_xl_3528"/>
      <sheetName val="[SHOPLIST.xls]_SHOPLIST_xl_3529"/>
      <sheetName val="[SHOPLIST.xls]_SHOPLIST_xl_3530"/>
      <sheetName val="[SHOPLIST.xls]_SHOPLIST_xl_3531"/>
      <sheetName val="[SHOPLIST.xls]_SHOPLIST_xl_3532"/>
      <sheetName val="[SHOPLIST.xls]_SHOPLIST_xl_2421"/>
      <sheetName val="[SHOPLIST.xls]_SHOPLIST_xl_2422"/>
      <sheetName val="[SHOPLIST.xls]_SHOPLIST_xl_2423"/>
      <sheetName val="[SHOPLIST.xls]_SHOPLIST_xl_2424"/>
      <sheetName val="[SHOPLIST.xls]_SHOPLIST_xl_2425"/>
      <sheetName val="[SHOPLIST.xls]_SHOPLIST_xl_3533"/>
      <sheetName val="[SHOPLIST.xls]_SHOPLIST_xl_2426"/>
      <sheetName val="[SHOPLIST.xls]_SHOPLIST_xl_2427"/>
      <sheetName val="[SHOPLIST.xls]_SHOPLIST_xl_2428"/>
      <sheetName val="[SHOPLIST.xls]_SHOPLIST_xl_2429"/>
      <sheetName val="[SHOPLIST.xls]_SHOPLIST_xl_2430"/>
      <sheetName val="[SHOPLIST.xls]_SHOPLIST_xl_2431"/>
      <sheetName val="[SHOPLIST.xls]_SHOPLIST_xl_2432"/>
      <sheetName val="[SHOPLIST.xls]_SHOPLIST_xl_2433"/>
      <sheetName val="[SHOPLIST.xls]_SHOPLIST_xl_2434"/>
      <sheetName val="[SHOPLIST.xls]_SHOPLIST_xl_2435"/>
      <sheetName val="[SHOPLIST.xls]_SHOPLIST_xl_2436"/>
      <sheetName val="[SHOPLIST.xls]_SHOPLIST_xl_2437"/>
      <sheetName val="[SHOPLIST.xls]_SHOPLIST_xl_2438"/>
      <sheetName val="[SHOPLIST.xls]_SHOPLIST_xl_2439"/>
      <sheetName val="[SHOPLIST.xls]_SHOPLIST_xl_2440"/>
      <sheetName val="[SHOPLIST.xls]_SHOPLIST_xl_2441"/>
      <sheetName val="[SHOPLIST.xls]_SHOPLIST_xl_2442"/>
      <sheetName val="[SHOPLIST.xls]_SHOPLIST_xl_2443"/>
      <sheetName val="[SHOPLIST.xls]_SHOPLIST_xl_2444"/>
      <sheetName val="[SHOPLIST.xls]_SHOPLIST_xl_2445"/>
      <sheetName val="[SHOPLIST.xls]_SHOPLIST_xl_2446"/>
      <sheetName val="[SHOPLIST.xls]_SHOPLIST_xl_2447"/>
      <sheetName val="[SHOPLIST.xls]_SHOPLIST_xl_2448"/>
      <sheetName val="[SHOPLIST.xls]_SHOPLIST_xl_2449"/>
      <sheetName val="[SHOPLIST.xls]_SHOPLIST_xl_2450"/>
      <sheetName val="[SHOPLIST.xls]_SHOPLIST_xl_2451"/>
      <sheetName val="[SHOPLIST.xls]_SHOPLIST_xl_2452"/>
      <sheetName val="[SHOPLIST.xls]_SHOPLIST_xl_2453"/>
      <sheetName val="[SHOPLIST.xls]_SHOPLIST_xl_2454"/>
      <sheetName val="[SHOPLIST.xls]_SHOPLIST_xl_2455"/>
      <sheetName val="[SHOPLIST.xls]_SHOPLIST_xl_2456"/>
      <sheetName val="[SHOPLIST.xls]_SHOPLIST_xl_2457"/>
      <sheetName val="[SHOPLIST.xls]_SHOPLIST_xl_2458"/>
      <sheetName val="[SHOPLIST.xls]_SHOPLIST_xl_2459"/>
      <sheetName val="[SHOPLIST.xls]_SHOPLIST_xl_2460"/>
      <sheetName val="[SHOPLIST.xls]_SHOPLIST_xl_2800"/>
      <sheetName val="[SHOPLIST.xls]_SHOPLIST_xl_2801"/>
      <sheetName val="[SHOPLIST.xls]_SHOPLIST_xl_2802"/>
      <sheetName val="[SHOPLIST.xls]_SHOPLIST_xl_2803"/>
      <sheetName val="[SHOPLIST.xls]_SHOPLIST_xl_2804"/>
      <sheetName val="[SHOPLIST.xls]_SHOPLIST_xl_2805"/>
      <sheetName val="[SHOPLIST.xls]_SHOPLIST_xl_2806"/>
      <sheetName val="[SHOPLIST.xls]_SHOPLIST_xl_2807"/>
      <sheetName val="[SHOPLIST.xls]_SHOPLIST_xl_2808"/>
      <sheetName val="[SHOPLIST.xls]_SHOPLIST_xl_2809"/>
      <sheetName val="[SHOPLIST.xls]_SHOPLIST_xl_2810"/>
      <sheetName val="[SHOPLIST.xls]_SHOPLIST_xl_2811"/>
      <sheetName val="[SHOPLIST.xls]_SHOPLIST_xl_2812"/>
      <sheetName val="[SHOPLIST.xls]_SHOPLIST_xl_2813"/>
      <sheetName val="[SHOPLIST.xls]_SHOPLIST_xl_2814"/>
      <sheetName val="[SHOPLIST.xls]_SHOPLIST_xl_2815"/>
      <sheetName val="[SHOPLIST.xls]_SHOPLIST_xl_2816"/>
      <sheetName val="[SHOPLIST.xls]_SHOPLIST_xl_2817"/>
      <sheetName val="[SHOPLIST.xls]_SHOPLIST_xl_2818"/>
      <sheetName val="[SHOPLIST.xls]_SHOPLIST_xl_2819"/>
      <sheetName val="[SHOPLIST.xls]_SHOPLIST_xl_2820"/>
      <sheetName val="[SHOPLIST.xls]_SHOPLIST_xl_2821"/>
      <sheetName val="[SHOPLIST.xls]_SHOPLIST_xl_2822"/>
      <sheetName val="[SHOPLIST.xls]_SHOPLIST_xl_2823"/>
      <sheetName val="[SHOPLIST.xls]_SHOPLIST_xl_2824"/>
      <sheetName val="[SHOPLIST.xls]_SHOPLIST_xl_2825"/>
      <sheetName val="[SHOPLIST.xls]_SHOPLIST_xl_2826"/>
      <sheetName val="[SHOPLIST.xls]_SHOPLIST_xl_2827"/>
      <sheetName val="[SHOPLIST.xls]_SHOPLIST_xl_2828"/>
      <sheetName val="[SHOPLIST.xls]_SHOPLIST_xl_2829"/>
      <sheetName val="[SHOPLIST.xls]_SHOPLIST_xl_2830"/>
      <sheetName val="[SHOPLIST.xls]_SHOPLIST_xl_2831"/>
      <sheetName val="[SHOPLIST.xls]_SHOPLIST_xl_2832"/>
      <sheetName val="[SHOPLIST.xls]_SHOPLIST_xl_2833"/>
      <sheetName val="[SHOPLIST.xls]_SHOPLIST_xl_2834"/>
      <sheetName val="[SHOPLIST.xls]_SHOPLIST_xl_2835"/>
      <sheetName val="[SHOPLIST.xls]_SHOPLIST_xl_2836"/>
      <sheetName val="[SHOPLIST.xls]_SHOPLIST_xl_2837"/>
      <sheetName val="[SHOPLIST.xls]_SHOPLIST_xl_2838"/>
      <sheetName val="[SHOPLIST.xls]_SHOPLIST_xl_2839"/>
      <sheetName val="[SHOPLIST.xls]_SHOPLIST_xl_2840"/>
      <sheetName val="[SHOPLIST.xls]_SHOPLIST_xl_2841"/>
      <sheetName val="[SHOPLIST.xls]_SHOPLIST_xl_2842"/>
      <sheetName val="[SHOPLIST.xls]_SHOPLIST_xl_2843"/>
      <sheetName val="[SHOPLIST.xls]_SHOPLIST_xl_2844"/>
      <sheetName val="[SHOPLIST.xls]_SHOPLIST_xl_2845"/>
      <sheetName val="[SHOPLIST.xls]_SHOPLIST_xl_2846"/>
      <sheetName val="[SHOPLIST.xls]_SHOPLIST_xl_2847"/>
      <sheetName val="[SHOPLIST.xls]_SHOPLIST_xl_2848"/>
      <sheetName val="[SHOPLIST.xls]_SHOPLIST_xl_2849"/>
      <sheetName val="[SHOPLIST.xls]_SHOPLIST_xl_2850"/>
      <sheetName val="[SHOPLIST.xls]_SHOPLIST_xl_2851"/>
      <sheetName val="[SHOPLIST.xls]_SHOPLIST_xl_2852"/>
      <sheetName val="[SHOPLIST.xls]_SHOPLIST_xl_2853"/>
      <sheetName val="[SHOPLIST.xls]_SHOPLIST_xl_2854"/>
      <sheetName val="[SHOPLIST.xls]_SHOPLIST_xl_2855"/>
      <sheetName val="[SHOPLIST.xls]_SHOPLIST_xl_2856"/>
      <sheetName val="[SHOPLIST.xls]_SHOPLIST_xl_2857"/>
      <sheetName val="[SHOPLIST.xls]_SHOPLIST_xl_2858"/>
      <sheetName val="[SHOPLIST.xls]_SHOPLIST_xl_2859"/>
      <sheetName val="[SHOPLIST.xls]_SHOPLIST_xl_2860"/>
      <sheetName val="[SHOPLIST.xls]_SHOPLIST_xl_2861"/>
      <sheetName val="[SHOPLIST.xls]_SHOPLIST_xl_2862"/>
      <sheetName val="[SHOPLIST.xls]_SHOPLIST_xl_2863"/>
      <sheetName val="[SHOPLIST.xls]_SHOPLIST_xl_2864"/>
      <sheetName val="[SHOPLIST.xls]_SHOPLIST_xl_2865"/>
      <sheetName val="[SHOPLIST.xls]_SHOPLIST_xl_2866"/>
      <sheetName val="[SHOPLIST.xls]_SHOPLIST_xl_2867"/>
      <sheetName val="[SHOPLIST.xls]_SHOPLIST_xl_2868"/>
      <sheetName val="[SHOPLIST.xls]_SHOPLIST_xl_2869"/>
      <sheetName val="[SHOPLIST.xls]_SHOPLIST_xl_2870"/>
      <sheetName val="[SHOPLIST.xls]_SHOPLIST_xl_2871"/>
      <sheetName val="[SHOPLIST.xls]_SHOPLIST_xl_2872"/>
      <sheetName val="[SHOPLIST.xls]_SHOPLIST_xl_2873"/>
      <sheetName val="[SHOPLIST.xls]_SHOPLIST_xl_2874"/>
      <sheetName val="[SHOPLIST.xls]_SHOPLIST_xl_2875"/>
      <sheetName val="[SHOPLIST.xls]_SHOPLIST_xl_2876"/>
      <sheetName val="[SHOPLIST.xls]_SHOPLIST_xl_2877"/>
      <sheetName val="[SHOPLIST.xls]_SHOPLIST_xl_2878"/>
      <sheetName val="[SHOPLIST.xls]_SHOPLIST_xl_2879"/>
      <sheetName val="[SHOPLIST.xls]_SHOPLIST_xl_2880"/>
      <sheetName val="[SHOPLIST.xls]_SHOPLIST_xl_2881"/>
      <sheetName val="[SHOPLIST.xls]_SHOPLIST_xl_2882"/>
      <sheetName val="[SHOPLIST.xls]_SHOPLIST_xl_2883"/>
      <sheetName val="[SHOPLIST.xls]_SHOPLIST_xl_2884"/>
      <sheetName val="[SHOPLIST.xls]_SHOPLIST_xl_2885"/>
      <sheetName val="[SHOPLIST.xls]_SHOPLIST_xl_2886"/>
      <sheetName val="[SHOPLIST.xls]_SHOPLIST_xl_2887"/>
      <sheetName val="[SHOPLIST.xls]_SHOPLIST_xl_2888"/>
      <sheetName val="[SHOPLIST.xls]_SHOPLIST_xl_2889"/>
      <sheetName val="[SHOPLIST.xls]_SHOPLIST_xl_2890"/>
      <sheetName val="[SHOPLIST.xls]_SHOPLIST_xl_2891"/>
      <sheetName val="[SHOPLIST.xls]_SHOPLIST_xl_2892"/>
      <sheetName val="[SHOPLIST.xls]_SHOPLIST_xl_2893"/>
      <sheetName val="[SHOPLIST.xls]_SHOPLIST_xl_2894"/>
      <sheetName val="[SHOPLIST.xls]_SHOPLIST_xl_2895"/>
      <sheetName val="[SHOPLIST.xls]_SHOPLIST_xl_2896"/>
      <sheetName val="[SHOPLIST.xls]_SHOPLIST_xl_2897"/>
      <sheetName val="[SHOPLIST.xls]_SHOPLIST_xl_2898"/>
      <sheetName val="[SHOPLIST.xls]_SHOPLIST_xl_2899"/>
      <sheetName val="[SHOPLIST.xls]_SHOPLIST_xl_2900"/>
      <sheetName val="[SHOPLIST.xls]_SHOPLIST_xl_2901"/>
      <sheetName val="[SHOPLIST.xls]_SHOPLIST_xl_2902"/>
      <sheetName val="[SHOPLIST.xls]_SHOPLIST_xl_2903"/>
      <sheetName val="[SHOPLIST.xls]_SHOPLIST_xl_2904"/>
      <sheetName val="[SHOPLIST.xls]_SHOPLIST_xl_2905"/>
      <sheetName val="[SHOPLIST.xls]_SHOPLIST_xl_2906"/>
      <sheetName val="[SHOPLIST.xls]_SHOPLIST_xl_2907"/>
      <sheetName val="[SHOPLIST.xls]_SHOPLIST_xl_2908"/>
      <sheetName val="[SHOPLIST.xls]_SHOPLIST_xl_2909"/>
      <sheetName val="[SHOPLIST.xls]_SHOPLIST_xl_2910"/>
      <sheetName val="[SHOPLIST.xls]_SHOPLIST_xl_2911"/>
      <sheetName val="[SHOPLIST.xls]_SHOPLIST_xl_2912"/>
      <sheetName val="[SHOPLIST.xls]_SHOPLIST_xl_2687"/>
      <sheetName val="[SHOPLIST.xls]_SHOPLIST_xl_2688"/>
      <sheetName val="[SHOPLIST.xls]_SHOPLIST_xl_2689"/>
      <sheetName val="[SHOPLIST.xls]_SHOPLIST_xl_2690"/>
      <sheetName val="[SHOPLIST.xls]_SHOPLIST_xl_2691"/>
      <sheetName val="[SHOPLIST.xls]_SHOPLIST_xl_2692"/>
      <sheetName val="[SHOPLIST.xls]_SHOPLIST_xl_2693"/>
      <sheetName val="[SHOPLIST.xls]_SHOPLIST_xl_2694"/>
      <sheetName val="[SHOPLIST.xls]_SHOPLIST_xl_2695"/>
      <sheetName val="[SHOPLIST.xls]_SHOPLIST_xl_2696"/>
      <sheetName val="[SHOPLIST.xls]_SHOPLIST_xl_2697"/>
      <sheetName val="[SHOPLIST.xls]_SHOPLIST_xl_2698"/>
      <sheetName val="[SHOPLIST.xls]_SHOPLIST_xl_2699"/>
      <sheetName val="[SHOPLIST.xls]_SHOPLIST_xl_2700"/>
      <sheetName val="[SHOPLIST.xls]_SHOPLIST_xl_2701"/>
      <sheetName val="[SHOPLIST.xls]_SHOPLIST_xl_2702"/>
      <sheetName val="[SHOPLIST.xls]_SHOPLIST_xl_2703"/>
      <sheetName val="[SHOPLIST.xls]_SHOPLIST_xl_2704"/>
      <sheetName val="[SHOPLIST.xls]_SHOPLIST_xl_2705"/>
      <sheetName val="[SHOPLIST.xls]_SHOPLIST_xl_2706"/>
      <sheetName val="[SHOPLIST.xls]_SHOPLIST_xl_2707"/>
      <sheetName val="[SHOPLIST.xls]_SHOPLIST_xl_2708"/>
      <sheetName val="[SHOPLIST.xls]_SHOPLIST_xl_2709"/>
      <sheetName val="[SHOPLIST.xls]_SHOPLIST_xl_2710"/>
      <sheetName val="[SHOPLIST.xls]_SHOPLIST_xl_2711"/>
      <sheetName val="[SHOPLIST.xls]_SHOPLIST_xl_2712"/>
      <sheetName val="[SHOPLIST.xls]_SHOPLIST_xl_2713"/>
      <sheetName val="[SHOPLIST.xls]_SHOPLIST_xl_2714"/>
      <sheetName val="[SHOPLIST.xls]_SHOPLIST_xl_2715"/>
      <sheetName val="[SHOPLIST.xls]_SHOPLIST_xl_2716"/>
      <sheetName val="[SHOPLIST.xls]_SHOPLIST_xl_2717"/>
      <sheetName val="[SHOPLIST.xls]_SHOPLIST_xl_2718"/>
      <sheetName val="[SHOPLIST.xls]_SHOPLIST_xl_2719"/>
      <sheetName val="[SHOPLIST.xls]_SHOPLIST_xl_2720"/>
      <sheetName val="[SHOPLIST.xls]_SHOPLIST_xl_2721"/>
      <sheetName val="[SHOPLIST.xls]_SHOPLIST_xl_2722"/>
      <sheetName val="[SHOPLIST.xls]_SHOPLIST_xl_2723"/>
      <sheetName val="[SHOPLIST.xls]_SHOPLIST_xl_2724"/>
      <sheetName val="[SHOPLIST.xls]_SHOPLIST_xl_2725"/>
      <sheetName val="[SHOPLIST.xls]_SHOPLIST_xl_2726"/>
      <sheetName val="[SHOPLIST.xls]_SHOPLIST_xl_2727"/>
      <sheetName val="[SHOPLIST.xls]_SHOPLIST_xl_2728"/>
      <sheetName val="[SHOPLIST.xls]_SHOPLIST_xl_2729"/>
      <sheetName val="[SHOPLIST.xls]_SHOPLIST_xl_2730"/>
      <sheetName val="[SHOPLIST.xls]_SHOPLIST_xl_2731"/>
      <sheetName val="[SHOPLIST.xls]_SHOPLIST_xl_2732"/>
      <sheetName val="[SHOPLIST.xls]_SHOPLIST_xl_2733"/>
      <sheetName val="[SHOPLIST.xls]_SHOPLIST_xl_2734"/>
      <sheetName val="[SHOPLIST.xls]_SHOPLIST_xl_2735"/>
      <sheetName val="[SHOPLIST.xls]_SHOPLIST_xl_2736"/>
      <sheetName val="[SHOPLIST.xls]_SHOPLIST_xl_2737"/>
      <sheetName val="[SHOPLIST.xls]_SHOPLIST_xl_2738"/>
      <sheetName val="[SHOPLIST.xls]_SHOPLIST_xl_2739"/>
      <sheetName val="[SHOPLIST.xls]_SHOPLIST_xl_2740"/>
      <sheetName val="[SHOPLIST.xls]_SHOPLIST_xl_2741"/>
      <sheetName val="[SHOPLIST.xls]_SHOPLIST_xl_2742"/>
      <sheetName val="[SHOPLIST.xls]_SHOPLIST_xl_2743"/>
      <sheetName val="[SHOPLIST.xls]_SHOPLIST_xl_2744"/>
      <sheetName val="[SHOPLIST.xls]_SHOPLIST_xl_2745"/>
      <sheetName val="[SHOPLIST.xls]_SHOPLIST_xl_2746"/>
      <sheetName val="[SHOPLIST.xls]_SHOPLIST_xl_2747"/>
      <sheetName val="[SHOPLIST.xls]_SHOPLIST_xl_2748"/>
      <sheetName val="[SHOPLIST.xls]_SHOPLIST_xl_2749"/>
      <sheetName val="[SHOPLIST.xls]_SHOPLIST_xl_2750"/>
      <sheetName val="[SHOPLIST.xls]_SHOPLIST_xl_2751"/>
      <sheetName val="[SHOPLIST.xls]_SHOPLIST_xl_2752"/>
      <sheetName val="[SHOPLIST.xls]_SHOPLIST_xl_2753"/>
      <sheetName val="[SHOPLIST.xls]_SHOPLIST_xl_2754"/>
      <sheetName val="[SHOPLIST.xls]_SHOPLIST_xl_2755"/>
      <sheetName val="[SHOPLIST.xls]_SHOPLIST_xl_2756"/>
      <sheetName val="[SHOPLIST.xls]_SHOPLIST_xl_2757"/>
      <sheetName val="[SHOPLIST.xls]_SHOPLIST_xl_2758"/>
      <sheetName val="[SHOPLIST.xls]_SHOPLIST_xl_2759"/>
      <sheetName val="[SHOPLIST.xls]_SHOPLIST_xl_2760"/>
      <sheetName val="[SHOPLIST.xls]_SHOPLIST_xl_2761"/>
      <sheetName val="[SHOPLIST.xls]_SHOPLIST_xl_2762"/>
      <sheetName val="[SHOPLIST.xls]_SHOPLIST_xl_2763"/>
      <sheetName val="[SHOPLIST.xls]_SHOPLIST_xl_2764"/>
      <sheetName val="[SHOPLIST.xls]_SHOPLIST_xl_2765"/>
      <sheetName val="[SHOPLIST.xls]_SHOPLIST_xl_2766"/>
      <sheetName val="[SHOPLIST.xls]_SHOPLIST_xl_2767"/>
      <sheetName val="[SHOPLIST.xls]_SHOPLIST_xl_2768"/>
      <sheetName val="[SHOPLIST.xls]_SHOPLIST_xl_2769"/>
      <sheetName val="[SHOPLIST.xls]_SHOPLIST_xl_2770"/>
      <sheetName val="[SHOPLIST.xls]_SHOPLIST_xl_2771"/>
      <sheetName val="[SHOPLIST.xls]_SHOPLIST_xl_2772"/>
      <sheetName val="[SHOPLIST.xls]_SHOPLIST_xl_2773"/>
      <sheetName val="[SHOPLIST.xls]_SHOPLIST_xl_2774"/>
      <sheetName val="[SHOPLIST.xls]_SHOPLIST_xl_2775"/>
      <sheetName val="[SHOPLIST.xls]_SHOPLIST_xl_2776"/>
      <sheetName val="[SHOPLIST.xls]_SHOPLIST_xl_2777"/>
      <sheetName val="[SHOPLIST.xls]_SHOPLIST_xl_2778"/>
      <sheetName val="[SHOPLIST.xls]_SHOPLIST_xl_2779"/>
      <sheetName val="[SHOPLIST.xls]_SHOPLIST_xl_2780"/>
      <sheetName val="[SHOPLIST.xls]_SHOPLIST_xl_2781"/>
      <sheetName val="[SHOPLIST.xls]_SHOPLIST_xl_2782"/>
      <sheetName val="[SHOPLIST.xls]_SHOPLIST_xl_2783"/>
      <sheetName val="[SHOPLIST.xls]_SHOPLIST_xl_2784"/>
      <sheetName val="[SHOPLIST.xls]_SHOPLIST_xl_2785"/>
      <sheetName val="[SHOPLIST.xls]_SHOPLIST_xl_2786"/>
      <sheetName val="[SHOPLIST.xls]_SHOPLIST_xl_2787"/>
      <sheetName val="[SHOPLIST.xls]_SHOPLIST_xl_2788"/>
      <sheetName val="[SHOPLIST.xls]_SHOPLIST_xl_2789"/>
      <sheetName val="[SHOPLIST.xls]_SHOPLIST_xl_2790"/>
      <sheetName val="[SHOPLIST.xls]_SHOPLIST_xl_2791"/>
      <sheetName val="[SHOPLIST.xls]_SHOPLIST_xl_2792"/>
      <sheetName val="[SHOPLIST.xls]_SHOPLIST_xl_2793"/>
      <sheetName val="[SHOPLIST.xls]_SHOPLIST_xl_2794"/>
      <sheetName val="[SHOPLIST.xls]_SHOPLIST_xl_2795"/>
      <sheetName val="[SHOPLIST.xls]_SHOPLIST_xl_2796"/>
      <sheetName val="[SHOPLIST.xls]_SHOPLIST_xl_2797"/>
      <sheetName val="[SHOPLIST.xls]_SHOPLIST_xl_2798"/>
      <sheetName val="[SHOPLIST.xls]_SHOPLIST_xl_2799"/>
      <sheetName val="[SHOPLIST.xls]_SHOPLIST_xl_2461"/>
      <sheetName val="[SHOPLIST.xls]_SHOPLIST_xl_2462"/>
      <sheetName val="[SHOPLIST.xls]_SHOPLIST_xl_2463"/>
      <sheetName val="[SHOPLIST.xls]_SHOPLIST_xl_2464"/>
      <sheetName val="[SHOPLIST.xls]_SHOPLIST_xl_2465"/>
      <sheetName val="[SHOPLIST.xls]_SHOPLIST_xl_2466"/>
      <sheetName val="[SHOPLIST.xls]_SHOPLIST_xl_2467"/>
      <sheetName val="[SHOPLIST.xls]_SHOPLIST_xl_2468"/>
      <sheetName val="[SHOPLIST.xls]_SHOPLIST_xl_2469"/>
      <sheetName val="[SHOPLIST.xls]_SHOPLIST_xl_2470"/>
      <sheetName val="[SHOPLIST.xls]_SHOPLIST_xl_2471"/>
      <sheetName val="[SHOPLIST.xls]_SHOPLIST_xl_2472"/>
      <sheetName val="[SHOPLIST.xls]_SHOPLIST_xl_2473"/>
      <sheetName val="[SHOPLIST.xls]_SHOPLIST_xl_2474"/>
      <sheetName val="[SHOPLIST.xls]_SHOPLIST_xl_2475"/>
      <sheetName val="[SHOPLIST.xls]_SHOPLIST_xl_2476"/>
      <sheetName val="[SHOPLIST.xls]_SHOPLIST_xl_2477"/>
      <sheetName val="[SHOPLIST.xls]_SHOPLIST_xl_2478"/>
      <sheetName val="[SHOPLIST.xls]_SHOPLIST_xl_2479"/>
      <sheetName val="[SHOPLIST.xls]_SHOPLIST_xl_2480"/>
      <sheetName val="[SHOPLIST.xls]_SHOPLIST_xl_2481"/>
      <sheetName val="[SHOPLIST.xls]_SHOPLIST_xl_2482"/>
      <sheetName val="[SHOPLIST.xls]_SHOPLIST_xl_2483"/>
      <sheetName val="[SHOPLIST.xls]_SHOPLIST_xl_2484"/>
      <sheetName val="[SHOPLIST.xls]_SHOPLIST_xl_2485"/>
      <sheetName val="[SHOPLIST.xls]_SHOPLIST_xl_2486"/>
      <sheetName val="[SHOPLIST.xls]_SHOPLIST_xl_2487"/>
      <sheetName val="[SHOPLIST.xls]_SHOPLIST_xl_2488"/>
      <sheetName val="[SHOPLIST.xls]_SHOPLIST_xl_2489"/>
      <sheetName val="[SHOPLIST.xls]_SHOPLIST_xl_2490"/>
      <sheetName val="[SHOPLIST.xls]_SHOPLIST_xl_2491"/>
      <sheetName val="[SHOPLIST.xls]_SHOPLIST_xl_2492"/>
      <sheetName val="[SHOPLIST.xls]_SHOPLIST_xl_2493"/>
      <sheetName val="[SHOPLIST.xls]_SHOPLIST_xl_2494"/>
      <sheetName val="[SHOPLIST.xls]_SHOPLIST_xl_2495"/>
      <sheetName val="[SHOPLIST.xls]_SHOPLIST_xl_2496"/>
      <sheetName val="[SHOPLIST.xls]_SHOPLIST_xl_2497"/>
      <sheetName val="[SHOPLIST.xls]_SHOPLIST_xl_2498"/>
      <sheetName val="[SHOPLIST.xls]_SHOPLIST_xl_2499"/>
      <sheetName val="[SHOPLIST.xls]_SHOPLIST_xl_2500"/>
      <sheetName val="[SHOPLIST.xls]_SHOPLIST_xl_2501"/>
      <sheetName val="[SHOPLIST.xls]_SHOPLIST_xl_2502"/>
      <sheetName val="[SHOPLIST.xls]_SHOPLIST_xl_2503"/>
      <sheetName val="[SHOPLIST.xls]_SHOPLIST_xl_2504"/>
      <sheetName val="[SHOPLIST.xls]_SHOPLIST_xl_2505"/>
      <sheetName val="[SHOPLIST.xls]_SHOPLIST_xl_2506"/>
      <sheetName val="[SHOPLIST.xls]_SHOPLIST_xl_2507"/>
      <sheetName val="[SHOPLIST.xls]_SHOPLIST_xl_2508"/>
      <sheetName val="[SHOPLIST.xls]_SHOPLIST_xl_2509"/>
      <sheetName val="[SHOPLIST.xls]_SHOPLIST_xl_2510"/>
      <sheetName val="[SHOPLIST.xls]_SHOPLIST_xl_2511"/>
      <sheetName val="[SHOPLIST.xls]_SHOPLIST_xl_2512"/>
      <sheetName val="[SHOPLIST.xls]_SHOPLIST_xl_2513"/>
      <sheetName val="[SHOPLIST.xls]_SHOPLIST_xl_2514"/>
      <sheetName val="[SHOPLIST.xls]_SHOPLIST_xl_2515"/>
      <sheetName val="[SHOPLIST.xls]_SHOPLIST_xl_2516"/>
      <sheetName val="[SHOPLIST.xls]_SHOPLIST_xl_2517"/>
      <sheetName val="[SHOPLIST.xls]_SHOPLIST_xl_2518"/>
      <sheetName val="[SHOPLIST.xls]_SHOPLIST_xl_2519"/>
      <sheetName val="[SHOPLIST.xls]_SHOPLIST_xl_2520"/>
      <sheetName val="[SHOPLIST.xls]_SHOPLIST_xl_2521"/>
      <sheetName val="[SHOPLIST.xls]_SHOPLIST_xl_2522"/>
      <sheetName val="[SHOPLIST.xls]_SHOPLIST_xl_2523"/>
      <sheetName val="[SHOPLIST.xls]_SHOPLIST_xl_2524"/>
      <sheetName val="[SHOPLIST.xls]_SHOPLIST_xl_2525"/>
      <sheetName val="[SHOPLIST.xls]_SHOPLIST_xl_2526"/>
      <sheetName val="[SHOPLIST.xls]_SHOPLIST_xl_2527"/>
      <sheetName val="[SHOPLIST.xls]_SHOPLIST_xl_2528"/>
      <sheetName val="[SHOPLIST.xls]_SHOPLIST_xl_2529"/>
      <sheetName val="[SHOPLIST.xls]_SHOPLIST_xl_2530"/>
      <sheetName val="[SHOPLIST.xls]_SHOPLIST_xl_2531"/>
      <sheetName val="[SHOPLIST.xls]_SHOPLIST_xl_2532"/>
      <sheetName val="[SHOPLIST.xls]_SHOPLIST_xl_2533"/>
      <sheetName val="[SHOPLIST.xls]_SHOPLIST_xl_2534"/>
      <sheetName val="[SHOPLIST.xls]_SHOPLIST_xl_2535"/>
      <sheetName val="[SHOPLIST.xls]_SHOPLIST_xl_2536"/>
      <sheetName val="[SHOPLIST.xls]_SHOPLIST_xl_2537"/>
      <sheetName val="[SHOPLIST.xls]_SHOPLIST_xl_2538"/>
      <sheetName val="[SHOPLIST.xls]_SHOPLIST_xl_2539"/>
      <sheetName val="[SHOPLIST.xls]_SHOPLIST_xl_2540"/>
      <sheetName val="[SHOPLIST.xls]_SHOPLIST_xl_2541"/>
      <sheetName val="[SHOPLIST.xls]_SHOPLIST_xl_2542"/>
      <sheetName val="[SHOPLIST.xls]_SHOPLIST_xl_2543"/>
      <sheetName val="[SHOPLIST.xls]_SHOPLIST_xl_2544"/>
      <sheetName val="[SHOPLIST.xls]_SHOPLIST_xl_2545"/>
      <sheetName val="[SHOPLIST.xls]_SHOPLIST_xl_2546"/>
      <sheetName val="[SHOPLIST.xls]_SHOPLIST_xl_2547"/>
      <sheetName val="[SHOPLIST.xls]_SHOPLIST_xl_2548"/>
      <sheetName val="[SHOPLIST.xls]_SHOPLIST_xl_2549"/>
      <sheetName val="[SHOPLIST.xls]_SHOPLIST_xl_2550"/>
      <sheetName val="[SHOPLIST.xls]_SHOPLIST_xl_2551"/>
      <sheetName val="[SHOPLIST.xls]_SHOPLIST_xl_2552"/>
      <sheetName val="[SHOPLIST.xls]_SHOPLIST_xl_2553"/>
      <sheetName val="[SHOPLIST.xls]_SHOPLIST_xl_2554"/>
      <sheetName val="[SHOPLIST.xls]_SHOPLIST_xl_2555"/>
      <sheetName val="[SHOPLIST.xls]_SHOPLIST_xl_2556"/>
      <sheetName val="[SHOPLIST.xls]_SHOPLIST_xl_2557"/>
      <sheetName val="[SHOPLIST.xls]_SHOPLIST_xl_2558"/>
      <sheetName val="[SHOPLIST.xls]_SHOPLIST_xl_2559"/>
      <sheetName val="[SHOPLIST.xls]_SHOPLIST_xl_2560"/>
      <sheetName val="[SHOPLIST.xls]_SHOPLIST_xl_2561"/>
      <sheetName val="[SHOPLIST.xls]_SHOPLIST_xl_2562"/>
      <sheetName val="[SHOPLIST.xls]_SHOPLIST_xl_2563"/>
      <sheetName val="[SHOPLIST.xls]_SHOPLIST_xl_2564"/>
      <sheetName val="[SHOPLIST.xls]_SHOPLIST_xl_2565"/>
      <sheetName val="[SHOPLIST.xls]_SHOPLIST_xl_2566"/>
      <sheetName val="[SHOPLIST.xls]_SHOPLIST_xl_2567"/>
      <sheetName val="[SHOPLIST.xls]_SHOPLIST_xl_2568"/>
      <sheetName val="[SHOPLIST.xls]_SHOPLIST_xl_2569"/>
      <sheetName val="[SHOPLIST.xls]_SHOPLIST_xl_2570"/>
      <sheetName val="[SHOPLIST.xls]_SHOPLIST_xl_2571"/>
      <sheetName val="[SHOPLIST.xls]_SHOPLIST_xl_2572"/>
      <sheetName val="[SHOPLIST.xls]_SHOPLIST_xl_2573"/>
      <sheetName val="[SHOPLIST.xls]_SHOPLIST_xl_2574"/>
      <sheetName val="[SHOPLIST.xls]_SHOPLIST_xl_2575"/>
      <sheetName val="[SHOPLIST.xls]_SHOPLIST_xl_2576"/>
      <sheetName val="[SHOPLIST.xls]_SHOPLIST_xl_2577"/>
      <sheetName val="[SHOPLIST.xls]_SHOPLIST_xl_2578"/>
      <sheetName val="[SHOPLIST.xls]_SHOPLIST_xl_2579"/>
      <sheetName val="[SHOPLIST.xls]_SHOPLIST_xl_2580"/>
      <sheetName val="[SHOPLIST.xls]_SHOPLIST_xl_2581"/>
      <sheetName val="[SHOPLIST.xls]_SHOPLIST_xl_2582"/>
      <sheetName val="[SHOPLIST.xls]_SHOPLIST_xl_2583"/>
      <sheetName val="[SHOPLIST.xls]_SHOPLIST_xl_2584"/>
      <sheetName val="[SHOPLIST.xls]_SHOPLIST_xl_2585"/>
      <sheetName val="[SHOPLIST.xls]_SHOPLIST_xl_2586"/>
      <sheetName val="[SHOPLIST.xls]_SHOPLIST_xl_2587"/>
      <sheetName val="[SHOPLIST.xls]_SHOPLIST_xl_2588"/>
      <sheetName val="[SHOPLIST.xls]_SHOPLIST_xl_2589"/>
      <sheetName val="[SHOPLIST.xls]_SHOPLIST_xl_2590"/>
      <sheetName val="[SHOPLIST.xls]_SHOPLIST_xl_2591"/>
      <sheetName val="[SHOPLIST.xls]_SHOPLIST_xl_2592"/>
      <sheetName val="[SHOPLIST.xls]_SHOPLIST_xl_2593"/>
      <sheetName val="[SHOPLIST.xls]_SHOPLIST_xl_2594"/>
      <sheetName val="[SHOPLIST.xls]_SHOPLIST_xl_2595"/>
      <sheetName val="[SHOPLIST.xls]_SHOPLIST_xl_2596"/>
      <sheetName val="[SHOPLIST.xls]_SHOPLIST_xl_2597"/>
      <sheetName val="[SHOPLIST.xls]_SHOPLIST_xl_2598"/>
      <sheetName val="[SHOPLIST.xls]_SHOPLIST_xl_2599"/>
      <sheetName val="[SHOPLIST.xls]_SHOPLIST_xl_2600"/>
      <sheetName val="[SHOPLIST.xls]_SHOPLIST_xl_2601"/>
      <sheetName val="[SHOPLIST.xls]_SHOPLIST_xl_2602"/>
      <sheetName val="[SHOPLIST.xls]_SHOPLIST_xl_2603"/>
      <sheetName val="[SHOPLIST.xls]_SHOPLIST_xl_2604"/>
      <sheetName val="[SHOPLIST.xls]_SHOPLIST_xl_2605"/>
      <sheetName val="[SHOPLIST.xls]_SHOPLIST_xl_2606"/>
      <sheetName val="[SHOPLIST.xls]_SHOPLIST_xl_2607"/>
      <sheetName val="[SHOPLIST.xls]_SHOPLIST_xl_2608"/>
      <sheetName val="[SHOPLIST.xls]_SHOPLIST_xl_2609"/>
      <sheetName val="[SHOPLIST.xls]_SHOPLIST_xl_2610"/>
      <sheetName val="[SHOPLIST.xls]_SHOPLIST_xl_2611"/>
      <sheetName val="[SHOPLIST.xls]_SHOPLIST_xl_2612"/>
      <sheetName val="[SHOPLIST.xls]_SHOPLIST_xl_2613"/>
      <sheetName val="[SHOPLIST.xls]_SHOPLIST_xl_2614"/>
      <sheetName val="[SHOPLIST.xls]_SHOPLIST_xl_2615"/>
      <sheetName val="[SHOPLIST.xls]_SHOPLIST_xl_2616"/>
      <sheetName val="[SHOPLIST.xls]_SHOPLIST_xl_2617"/>
      <sheetName val="[SHOPLIST.xls]_SHOPLIST_xl_2618"/>
      <sheetName val="[SHOPLIST.xls]_SHOPLIST_xl_2619"/>
      <sheetName val="[SHOPLIST.xls]_SHOPLIST_xl_2620"/>
      <sheetName val="[SHOPLIST.xls]_SHOPLIST_xl_2621"/>
      <sheetName val="[SHOPLIST.xls]_SHOPLIST_xl_2622"/>
      <sheetName val="[SHOPLIST.xls]_SHOPLIST_xl_2623"/>
      <sheetName val="[SHOPLIST.xls]_SHOPLIST_xl_2624"/>
      <sheetName val="[SHOPLIST.xls]_SHOPLIST_xl_2625"/>
      <sheetName val="[SHOPLIST.xls]_SHOPLIST_xl_2626"/>
      <sheetName val="[SHOPLIST.xls]_SHOPLIST_xl_2627"/>
      <sheetName val="[SHOPLIST.xls]_SHOPLIST_xl_2628"/>
      <sheetName val="[SHOPLIST.xls]_SHOPLIST_xl_2629"/>
      <sheetName val="[SHOPLIST.xls]_SHOPLIST_xl_2630"/>
      <sheetName val="[SHOPLIST.xls]_SHOPLIST_xl_2631"/>
      <sheetName val="[SHOPLIST.xls]_SHOPLIST_xl_2632"/>
      <sheetName val="[SHOPLIST.xls]_SHOPLIST_xl_2633"/>
      <sheetName val="[SHOPLIST.xls]_SHOPLIST_xl_2634"/>
      <sheetName val="[SHOPLIST.xls]_SHOPLIST_xl_2635"/>
      <sheetName val="[SHOPLIST.xls]_SHOPLIST_xl_2636"/>
      <sheetName val="[SHOPLIST.xls]_SHOPLIST_xl_2637"/>
      <sheetName val="[SHOPLIST.xls]_SHOPLIST_xl_2638"/>
      <sheetName val="[SHOPLIST.xls]_SHOPLIST_xl_2639"/>
      <sheetName val="[SHOPLIST.xls]_SHOPLIST_xl_2640"/>
      <sheetName val="[SHOPLIST.xls]_SHOPLIST_xl_2641"/>
      <sheetName val="[SHOPLIST.xls]_SHOPLIST_xl_2642"/>
      <sheetName val="[SHOPLIST.xls]_SHOPLIST_xl_2643"/>
      <sheetName val="[SHOPLIST.xls]_SHOPLIST_xl_2644"/>
      <sheetName val="[SHOPLIST.xls]_SHOPLIST_xl_2645"/>
      <sheetName val="[SHOPLIST.xls]_SHOPLIST_xl_2646"/>
      <sheetName val="[SHOPLIST.xls]_SHOPLIST_xl_2647"/>
      <sheetName val="[SHOPLIST.xls]_SHOPLIST_xl_2648"/>
      <sheetName val="[SHOPLIST.xls]_SHOPLIST_xl_2649"/>
      <sheetName val="[SHOPLIST.xls]_SHOPLIST_xl_2650"/>
      <sheetName val="[SHOPLIST.xls]_SHOPLIST_xl_2651"/>
      <sheetName val="[SHOPLIST.xls]_SHOPLIST_xl_2652"/>
      <sheetName val="[SHOPLIST.xls]_SHOPLIST_xl_2653"/>
      <sheetName val="[SHOPLIST.xls]_SHOPLIST_xl_2654"/>
      <sheetName val="[SHOPLIST.xls]_SHOPLIST_xl_2655"/>
      <sheetName val="[SHOPLIST.xls]_SHOPLIST_xl_2656"/>
      <sheetName val="[SHOPLIST.xls]_SHOPLIST_xl_2657"/>
      <sheetName val="[SHOPLIST.xls]_SHOPLIST_xl_2658"/>
      <sheetName val="[SHOPLIST.xls]_SHOPLIST_xl_2659"/>
      <sheetName val="[SHOPLIST.xls]_SHOPLIST_xl_2660"/>
      <sheetName val="[SHOPLIST.xls]_SHOPLIST_xl_2661"/>
      <sheetName val="[SHOPLIST.xls]_SHOPLIST_xl_2662"/>
      <sheetName val="[SHOPLIST.xls]_SHOPLIST_xl_2663"/>
      <sheetName val="[SHOPLIST.xls]_SHOPLIST_xl_2664"/>
      <sheetName val="[SHOPLIST.xls]_SHOPLIST_xl_2665"/>
      <sheetName val="[SHOPLIST.xls]_SHOPLIST_xl_2666"/>
      <sheetName val="[SHOPLIST.xls]_SHOPLIST_xl_2667"/>
      <sheetName val="[SHOPLIST.xls]_SHOPLIST_xl_2668"/>
      <sheetName val="[SHOPLIST.xls]_SHOPLIST_xl_2669"/>
      <sheetName val="[SHOPLIST.xls]_SHOPLIST_xl_2670"/>
      <sheetName val="[SHOPLIST.xls]_SHOPLIST_xl_2671"/>
      <sheetName val="[SHOPLIST.xls]_SHOPLIST_xl_2672"/>
      <sheetName val="[SHOPLIST.xls]_SHOPLIST_xl_2673"/>
      <sheetName val="[SHOPLIST.xls]_SHOPLIST_xl_2674"/>
      <sheetName val="[SHOPLIST.xls]_SHOPLIST_xl_2675"/>
      <sheetName val="[SHOPLIST.xls]_SHOPLIST_xl_2676"/>
      <sheetName val="[SHOPLIST.xls]_SHOPLIST_xl_2677"/>
      <sheetName val="[SHOPLIST.xls]_SHOPLIST_xl_2678"/>
      <sheetName val="[SHOPLIST.xls]_SHOPLIST_xl_2679"/>
      <sheetName val="[SHOPLIST.xls]_SHOPLIST_xl_2680"/>
      <sheetName val="[SHOPLIST.xls]_SHOPLIST_xl_2681"/>
      <sheetName val="[SHOPLIST.xls]_SHOPLIST_xl_2682"/>
      <sheetName val="[SHOPLIST.xls]_SHOPLIST_xl_2683"/>
      <sheetName val="[SHOPLIST.xls]_SHOPLIST_xl_2684"/>
      <sheetName val="[SHOPLIST.xls]_SHOPLIST_xl_2685"/>
      <sheetName val="[SHOPLIST.xls]_SHOPLIST_xl_2686"/>
      <sheetName val="[SHOPLIST.xls]_SHOPLIST_xl_3534"/>
      <sheetName val="[SHOPLIST.xls]_SHOPLIST_xl_3535"/>
      <sheetName val="[SHOPLIST.xls]_SHOPLIST_xl_3536"/>
      <sheetName val="[SHOPLIST.xls]_SHOPLIST_xl_3537"/>
      <sheetName val="[SHOPLIST.xls]_SHOPLIST_xl_3538"/>
      <sheetName val="[SHOPLIST.xls]_SHOPLIST_xl_3539"/>
      <sheetName val="[SHOPLIST.xls]_SHOPLIST_xl_3540"/>
      <sheetName val="[SHOPLIST.xls]_SHOPLIST_xl_3541"/>
      <sheetName val="[SHOPLIST.xls]_SHOPLIST_xl_3542"/>
      <sheetName val="[SHOPLIST.xls]_SHOPLIST_xl_3543"/>
      <sheetName val="[SHOPLIST.xls]_SHOPLIST_xl_3544"/>
      <sheetName val="[SHOPLIST.xls]_SHOPLIST_xl_3545"/>
      <sheetName val="[SHOPLIST.xls]_SHOPLIST_xl_3546"/>
      <sheetName val="[SHOPLIST.xls]_SHOPLIST_xl_3547"/>
      <sheetName val="[SHOPLIST.xls]_SHOPLIST_xl_3548"/>
      <sheetName val="[SHOPLIST.xls]_SHOPLIST_xl_3549"/>
      <sheetName val="[SHOPLIST.xls]_SHOPLIST_xl_3550"/>
      <sheetName val="[SHOPLIST.xls]_SHOPLIST_xl_2913"/>
      <sheetName val="[SHOPLIST.xls]_SHOPLIST_xl_2914"/>
      <sheetName val="[SHOPLIST.xls]_SHOPLIST_xl_2915"/>
      <sheetName val="[SHOPLIST.xls]_SHOPLIST_xl_2916"/>
      <sheetName val="[SHOPLIST.xls]_SHOPLIST_xl_2917"/>
      <sheetName val="[SHOPLIST.xls]_SHOPLIST_xl_2918"/>
      <sheetName val="[SHOPLIST.xls]_SHOPLIST_xl_2919"/>
      <sheetName val="[SHOPLIST.xls]_SHOPLIST_xl_2920"/>
      <sheetName val="[SHOPLIST.xls]_SHOPLIST_xl_2921"/>
      <sheetName val="[SHOPLIST.xls]_SHOPLIST_xl_2922"/>
      <sheetName val="[SHOPLIST.xls]_SHOPLIST_xl_2923"/>
      <sheetName val="[SHOPLIST.xls]_SHOPLIST_xl_2924"/>
      <sheetName val="[SHOPLIST.xls]_SHOPLIST_xl_2925"/>
      <sheetName val="[SHOPLIST.xls]_SHOPLIST_xl_2926"/>
      <sheetName val="[SHOPLIST.xls]_SHOPLIST_xl_2927"/>
      <sheetName val="[SHOPLIST.xls]_SHOPLIST_xl_2928"/>
      <sheetName val="[SHOPLIST.xls]_SHOPLIST_xl_2929"/>
      <sheetName val="[SHOPLIST.xls]_SHOPLIST_xl_2930"/>
      <sheetName val="[SHOPLIST.xls]_SHOPLIST_xl_2931"/>
      <sheetName val="[SHOPLIST.xls]_SHOPLIST_xl_2932"/>
      <sheetName val="[SHOPLIST.xls]_SHOPLIST_xl_2933"/>
      <sheetName val="[SHOPLIST.xls]_SHOPLIST_xl_2934"/>
      <sheetName val="[SHOPLIST.xls]_SHOPLIST_xl_2935"/>
      <sheetName val="[SHOPLIST.xls]_SHOPLIST_xl_2936"/>
      <sheetName val="[SHOPLIST.xls]_SHOPLIST_xl_2937"/>
      <sheetName val="[SHOPLIST.xls]_SHOPLIST_xl_2938"/>
      <sheetName val="[SHOPLIST.xls]_SHOPLIST_xl_2939"/>
      <sheetName val="[SHOPLIST.xls]_SHOPLIST_xl_2940"/>
      <sheetName val="[SHOPLIST.xls]_SHOPLIST_xl_2941"/>
      <sheetName val="[SHOPLIST.xls]_SHOPLIST_xl_2942"/>
      <sheetName val="[SHOPLIST.xls]_SHOPLIST_xl_2943"/>
      <sheetName val="[SHOPLIST.xls]_SHOPLIST_xl_2944"/>
      <sheetName val="[SHOPLIST.xls]_SHOPLIST_xl_2945"/>
      <sheetName val="[SHOPLIST.xls]_SHOPLIST_xl_2946"/>
      <sheetName val="[SHOPLIST.xls]_SHOPLIST_xl_2947"/>
      <sheetName val="[SHOPLIST.xls]_SHOPLIST_xl_2948"/>
      <sheetName val="[SHOPLIST.xls]_SHOPLIST_xl_2949"/>
      <sheetName val="[SHOPLIST.xls]_SHOPLIST_xl_2950"/>
      <sheetName val="[SHOPLIST.xls]_SHOPLIST_xl_2951"/>
      <sheetName val="[SHOPLIST.xls]_SHOPLIST_xl_2952"/>
      <sheetName val="[SHOPLIST.xls]_SHOPLIST_xl_2953"/>
      <sheetName val="[SHOPLIST.xls]_SHOPLIST_xl_2954"/>
      <sheetName val="[SHOPLIST.xls]_SHOPLIST_xl_2955"/>
      <sheetName val="[SHOPLIST.xls]_SHOPLIST_xl_2956"/>
      <sheetName val="[SHOPLIST.xls]_SHOPLIST_xl_2957"/>
      <sheetName val="[SHOPLIST.xls]_SHOPLIST_xl_2958"/>
      <sheetName val="[SHOPLIST.xls]_SHOPLIST_xl_2959"/>
      <sheetName val="[SHOPLIST.xls]_SHOPLIST_xl_2960"/>
      <sheetName val="[SHOPLIST.xls]_SHOPLIST_xl_2961"/>
      <sheetName val="[SHOPLIST.xls]_SHOPLIST_xl_2962"/>
      <sheetName val="[SHOPLIST.xls]_SHOPLIST_xl_2963"/>
      <sheetName val="[SHOPLIST.xls]_SHOPLIST_xl_2964"/>
      <sheetName val="[SHOPLIST.xls]_SHOPLIST_xl_2965"/>
      <sheetName val="[SHOPLIST.xls]_SHOPLIST_xl_2966"/>
      <sheetName val="[SHOPLIST.xls]_SHOPLIST_xl_2967"/>
      <sheetName val="[SHOPLIST.xls]_SHOPLIST_xl_2968"/>
      <sheetName val="[SHOPLIST.xls]_SHOPLIST_xl_2969"/>
      <sheetName val="[SHOPLIST.xls]_SHOPLIST_xl_2970"/>
      <sheetName val="[SHOPLIST.xls]_SHOPLIST_xl_2971"/>
      <sheetName val="[SHOPLIST.xls]_SHOPLIST_xl_2972"/>
      <sheetName val="[SHOPLIST.xls]_SHOPLIST_xl_2973"/>
      <sheetName val="[SHOPLIST.xls]_SHOPLIST_xl_2974"/>
      <sheetName val="[SHOPLIST.xls]_SHOPLIST_xl_2975"/>
      <sheetName val="[SHOPLIST.xls]_SHOPLIST_xl_2976"/>
      <sheetName val="[SHOPLIST.xls]_SHOPLIST_xl_2977"/>
      <sheetName val="[SHOPLIST.xls]_SHOPLIST_xl_2978"/>
      <sheetName val="[SHOPLIST.xls]_SHOPLIST_xl_2979"/>
      <sheetName val="[SHOPLIST.xls]_SHOPLIST_xl_2980"/>
      <sheetName val="[SHOPLIST.xls]_SHOPLIST_xl_2981"/>
      <sheetName val="[SHOPLIST.xls]_SHOPLIST_xl_2982"/>
      <sheetName val="[SHOPLIST.xls]_SHOPLIST_xl_2983"/>
      <sheetName val="[SHOPLIST.xls]_SHOPLIST_xl_2984"/>
      <sheetName val="[SHOPLIST.xls]_SHOPLIST_xl_2985"/>
      <sheetName val="[SHOPLIST.xls]_SHOPLIST_xl_2986"/>
      <sheetName val="[SHOPLIST.xls]_SHOPLIST_xl_2987"/>
      <sheetName val="[SHOPLIST.xls]_SHOPLIST_xl_2988"/>
      <sheetName val="[SHOPLIST.xls]_SHOPLIST_xl_2989"/>
      <sheetName val="[SHOPLIST.xls]_SHOPLIST_xl_2990"/>
      <sheetName val="[SHOPLIST.xls]_SHOPLIST_xl_2991"/>
      <sheetName val="[SHOPLIST.xls]_SHOPLIST_xl_2992"/>
      <sheetName val="[SHOPLIST.xls]_SHOPLIST_xl_2993"/>
      <sheetName val="[SHOPLIST.xls]_SHOPLIST_xl_2994"/>
      <sheetName val="[SHOPLIST.xls]_SHOPLIST_xl_2995"/>
      <sheetName val="[SHOPLIST.xls]_SHOPLIST_xl_2996"/>
      <sheetName val="[SHOPLIST.xls]_SHOPLIST_xl_2997"/>
      <sheetName val="[SHOPLIST.xls]_SHOPLIST_xl_2998"/>
      <sheetName val="[SHOPLIST.xls]_SHOPLIST_xl_2999"/>
      <sheetName val="[SHOPLIST.xls]_SHOPLIST_xl_3000"/>
      <sheetName val="[SHOPLIST.xls]_SHOPLIST_xl_3001"/>
      <sheetName val="[SHOPLIST.xls]_SHOPLIST_xl_3002"/>
      <sheetName val="[SHOPLIST.xls]_SHOPLIST_xl_3003"/>
      <sheetName val="[SHOPLIST.xls]_SHOPLIST_xl_3004"/>
      <sheetName val="[SHOPLIST.xls]_SHOPLIST_xl_3005"/>
      <sheetName val="[SHOPLIST.xls]_SHOPLIST_xl_3006"/>
      <sheetName val="[SHOPLIST.xls]_SHOPLIST_xl_3007"/>
      <sheetName val="[SHOPLIST.xls]_SHOPLIST_xl_3008"/>
      <sheetName val="[SHOPLIST.xls]_SHOPLIST_xl_3009"/>
      <sheetName val="[SHOPLIST.xls]_SHOPLIST_xl_3010"/>
      <sheetName val="[SHOPLIST.xls]_SHOPLIST_xl_3011"/>
      <sheetName val="[SHOPLIST.xls]_SHOPLIST_xl_3012"/>
      <sheetName val="[SHOPLIST.xls]_SHOPLIST_xl_3013"/>
      <sheetName val="[SHOPLIST.xls]_SHOPLIST_xl_3014"/>
      <sheetName val="[SHOPLIST.xls]_SHOPLIST_xl_3015"/>
      <sheetName val="[SHOPLIST.xls]_SHOPLIST_xl_3016"/>
      <sheetName val="[SHOPLIST.xls]_SHOPLIST_xl_3017"/>
      <sheetName val="[SHOPLIST.xls]_SHOPLIST_xl_3018"/>
      <sheetName val="[SHOPLIST.xls]_SHOPLIST_xl_3019"/>
      <sheetName val="[SHOPLIST.xls]_SHOPLIST_xl_3020"/>
      <sheetName val="[SHOPLIST.xls]_SHOPLIST_xl_3021"/>
      <sheetName val="[SHOPLIST.xls]_SHOPLIST_xl_3022"/>
      <sheetName val="[SHOPLIST.xls]_SHOPLIST_xl_3023"/>
      <sheetName val="[SHOPLIST.xls]_SHOPLIST_xl_3024"/>
      <sheetName val="[SHOPLIST.xls]_SHOPLIST_xl_3025"/>
      <sheetName val="[SHOPLIST.xls]70___0_s__i____44"/>
      <sheetName val="[SHOPLIST.xls]_VW__VU________26"/>
      <sheetName val="[SHOPLIST.xls]_VW__VU________27"/>
      <sheetName val="[SHOPLIST.xls]70_x005f_x0000___0_x_14"/>
      <sheetName val="[SHOPLIST.xls]70___0_s__i____45"/>
      <sheetName val="[SHOPLIST.xls]_SHOPLIST_xl_3026"/>
      <sheetName val="[SHOPLIST.xls]70___0_s__i____46"/>
      <sheetName val="[SHOPLIST.xls]_SHOPLIST_xl_3027"/>
      <sheetName val="[SHOPLIST.xls]_SHOPLIST_xl_3028"/>
      <sheetName val="[SHOPLIST.xls]_SHOPLIST_xl_3029"/>
      <sheetName val="[SHOPLIST.xls]_SHOPLIST_xl_3030"/>
      <sheetName val="[SHOPLIST.xls]_SHOPLIST_xl_3031"/>
      <sheetName val="[SHOPLIST.xls]_SHOPLIST_xl_3032"/>
      <sheetName val="[SHOPLIST.xls]_SHOPLIST_xl_3033"/>
      <sheetName val="[SHOPLIST.xls]_SHOPLIST_xl_3034"/>
      <sheetName val="[SHOPLIST.xls]_SHOPLIST_xl_3035"/>
      <sheetName val="[SHOPLIST.xls]_SHOPLIST_xl_3036"/>
      <sheetName val="[SHOPLIST.xls]_SHOPLIST_xl_3037"/>
      <sheetName val="[SHOPLIST.xls]_SHOPLIST_xl_3038"/>
      <sheetName val="[SHOPLIST.xls]_SHOPLIST_xl_3039"/>
      <sheetName val="[SHOPLIST.xls]_SHOPLIST_xl_3040"/>
      <sheetName val="[SHOPLIST.xls]_SHOPLIST_xl_3041"/>
      <sheetName val="[SHOPLIST.xls]_SHOPLIST_xl_3042"/>
      <sheetName val="[SHOPLIST.xls]_SHOPLIST_xl_3043"/>
      <sheetName val="[SHOPLIST.xls]_SHOPLIST_xl_3044"/>
      <sheetName val="[SHOPLIST.xls]_SHOPLIST_xl_3045"/>
      <sheetName val="[SHOPLIST.xls]_SHOPLIST_xl_3046"/>
      <sheetName val="[SHOPLIST.xls]_SHOPLIST_xl_3047"/>
      <sheetName val="[SHOPLIST.xls]_SHOPLIST_xl_3048"/>
      <sheetName val="[SHOPLIST.xls]_SHOPLIST_xl_3049"/>
      <sheetName val="[SHOPLIST.xls]_SHOPLIST_xl_3050"/>
      <sheetName val="[SHOPLIST.xls]_SHOPLIST_xl_3051"/>
      <sheetName val="[SHOPLIST.xls]_SHOPLIST_xl_3052"/>
      <sheetName val="[SHOPLIST.xls]_SHOPLIST_xl_3053"/>
      <sheetName val="[SHOPLIST.xls]_SHOPLIST_xl_3054"/>
      <sheetName val="[SHOPLIST.xls]_SHOPLIST_xl_3055"/>
      <sheetName val="[SHOPLIST.xls]_SHOPLIST_xl_3056"/>
      <sheetName val="[SHOPLIST.xls]_SHOPLIST_xl_3057"/>
      <sheetName val="[SHOPLIST.xls]_SHOPLIST_xl_3058"/>
      <sheetName val="[SHOPLIST.xls]_SHOPLIST_xl_3059"/>
      <sheetName val="[SHOPLIST.xls]_SHOPLIST_xl_3060"/>
      <sheetName val="[SHOPLIST.xls]_SHOPLIST_xl_3061"/>
      <sheetName val="[SHOPLIST.xls]_SHOPLIST_xl_3062"/>
      <sheetName val="[SHOPLIST.xls]_SHOPLIST_xl_3063"/>
      <sheetName val="[SHOPLIST.xls]_SHOPLIST_xl_3064"/>
      <sheetName val="[SHOPLIST.xls]_SHOPLIST_xl_3065"/>
      <sheetName val="[SHOPLIST.xls]_SHOPLIST_xl_3066"/>
      <sheetName val="[SHOPLIST.xls]_SHOPLIST_xl_3067"/>
      <sheetName val="[SHOPLIST.xls]_SHOPLIST_xl_3068"/>
      <sheetName val="[SHOPLIST.xls]_SHOPLIST_xl_3069"/>
      <sheetName val="[SHOPLIST.xls]_SHOPLIST_xl_3070"/>
      <sheetName val="[SHOPLIST.xls]_SHOPLIST_xl_3071"/>
      <sheetName val="[SHOPLIST.xls]_SHOPLIST_xl_3072"/>
      <sheetName val="[SHOPLIST.xls]_SHOPLIST_xl_3073"/>
      <sheetName val="[SHOPLIST.xls]_SHOPLIST_xl_3074"/>
      <sheetName val="[SHOPLIST.xls]_SHOPLIST_xl_3075"/>
      <sheetName val="[SHOPLIST.xls]_SHOPLIST_xl_3076"/>
      <sheetName val="[SHOPLIST.xls]_SHOPLIST_xl_3077"/>
      <sheetName val="[SHOPLIST.xls]_SHOPLIST_xl_3078"/>
      <sheetName val="[SHOPLIST.xls]_SHOPLIST_xl_3079"/>
      <sheetName val="[SHOPLIST.xls]_SHOPLIST_xl_3080"/>
      <sheetName val="[SHOPLIST.xls]_SHOPLIST_xl_3081"/>
      <sheetName val="[SHOPLIST.xls]_SHOPLIST_xl_3082"/>
      <sheetName val="[SHOPLIST.xls]_SHOPLIST_xl_3083"/>
      <sheetName val="[SHOPLIST.xls]_SHOPLIST_xl_3084"/>
      <sheetName val="[SHOPLIST.xls]_SHOPLIST_xl_3085"/>
      <sheetName val="[SHOPLIST.xls]_SHOPLIST_xl_3086"/>
      <sheetName val="[SHOPLIST.xls]_SHOPLIST_xl_3087"/>
      <sheetName val="[SHOPLIST.xls]_SHOPLIST_xl_3088"/>
      <sheetName val="[SHOPLIST.xls]_SHOPLIST_xl_3089"/>
      <sheetName val="[SHOPLIST.xls]_SHOPLIST_xl_3090"/>
      <sheetName val="[SHOPLIST.xls]_SHOPLIST_xl_3091"/>
      <sheetName val="[SHOPLIST.xls]_SHOPLIST_xl_3092"/>
      <sheetName val="[SHOPLIST.xls]_SHOPLIST_xl_3093"/>
      <sheetName val="[SHOPLIST.xls]_SHOPLIST_xl_3094"/>
      <sheetName val="[SHOPLIST.xls]_SHOPLIST_xl_3095"/>
      <sheetName val="[SHOPLIST.xls]_SHOPLIST_xl_3096"/>
      <sheetName val="[SHOPLIST.xls]_SHOPLIST_xl_3097"/>
      <sheetName val="[SHOPLIST.xls]_SHOPLIST_xl_3098"/>
      <sheetName val="[SHOPLIST.xls]_SHOPLIST_xl_3099"/>
      <sheetName val="[SHOPLIST.xls]_SHOPLIST_xl_3100"/>
      <sheetName val="[SHOPLIST.xls]_SHOPLIST_xl_3101"/>
      <sheetName val="[SHOPLIST.xls]_SHOPLIST_xl_3102"/>
      <sheetName val="[SHOPLIST.xls]_SHOPLIST_xl_3103"/>
      <sheetName val="[SHOPLIST.xls]_SHOPLIST_xl_3104"/>
      <sheetName val="[SHOPLIST.xls]_SHOPLIST_xl_3105"/>
      <sheetName val="[SHOPLIST.xls]_SHOPLIST_xl_3106"/>
      <sheetName val="[SHOPLIST.xls]_SHOPLIST_xl_3107"/>
      <sheetName val="[SHOPLIST.xls]_SHOPLIST_xl_3108"/>
      <sheetName val="[SHOPLIST.xls]_SHOPLIST_xl_3109"/>
      <sheetName val="[SHOPLIST.xls]_SHOPLIST_xl_3110"/>
      <sheetName val="[SHOPLIST.xls]_SHOPLIST_xl_3111"/>
      <sheetName val="[SHOPLIST.xls]_SHOPLIST_xl_3112"/>
      <sheetName val="[SHOPLIST.xls]_SHOPLIST_xl_3113"/>
      <sheetName val="[SHOPLIST.xls]_SHOPLIST_xl_3114"/>
      <sheetName val="[SHOPLIST.xls]_SHOPLIST_xl_3115"/>
      <sheetName val="[SHOPLIST.xls]_SHOPLIST_xl_3116"/>
      <sheetName val="[SHOPLIST.xls]_SHOPLIST_xl_3117"/>
      <sheetName val="[SHOPLIST.xls]_SHOPLIST_xl_3118"/>
      <sheetName val="[SHOPLIST.xls]70_x005f_x005f_x005f_x0000_13"/>
      <sheetName val="[SHOPLIST.xls]_SHOPLIST_xl_3119"/>
      <sheetName val="[SHOPLIST.xls]_SHOPLIST_xl_3120"/>
      <sheetName val="[SHOPLIST.xls]_SHOPLIST_xl_3121"/>
      <sheetName val="[SHOPLIST.xls]_SHOPLIST_xl_3122"/>
      <sheetName val="[SHOPLIST.xls]_SHOPLIST_xl_3123"/>
      <sheetName val="[SHOPLIST.xls]_SHOPLIST_xl_3124"/>
      <sheetName val="[SHOPLIST.xls]_SHOPLIST_xl_3125"/>
      <sheetName val="[SHOPLIST.xls]_SHOPLIST_xl_3126"/>
      <sheetName val="[SHOPLIST.xls]_SHOPLIST_xl_3127"/>
      <sheetName val="[SHOPLIST.xls]_SHOPLIST_xl_3128"/>
      <sheetName val="[SHOPLIST.xls]_SHOPLIST_xl_3129"/>
      <sheetName val="[SHOPLIST.xls]_SHOPLIST_xl_3130"/>
      <sheetName val="[SHOPLIST.xls]_SHOPLIST_xl_3131"/>
      <sheetName val="[SHOPLIST.xls]_SHOPLIST_xl_3132"/>
      <sheetName val="[SHOPLIST.xls]_SHOPLIST_xl_3133"/>
      <sheetName val="[SHOPLIST.xls]_SHOPLIST_xl_3134"/>
      <sheetName val="[SHOPLIST.xls]_SHOPLIST_xl_3135"/>
      <sheetName val="[SHOPLIST.xls]_SHOPLIST_xl_3136"/>
      <sheetName val="[SHOPLIST.xls]_SHOPLIST_xl_3137"/>
      <sheetName val="[SHOPLIST.xls]_SHOPLIST_xl_3138"/>
      <sheetName val="[SHOPLIST.xls]_SHOPLIST_xl_3139"/>
      <sheetName val="[SHOPLIST.xls]_SHOPLIST_xl_3140"/>
      <sheetName val="[SHOPLIST.xls]_SHOPLIST_xl_3141"/>
      <sheetName val="[SHOPLIST.xls]_SHOPLIST_xl_3142"/>
      <sheetName val="[SHOPLIST.xls]_SHOPLIST_xl_3143"/>
      <sheetName val="[SHOPLIST.xls]_SHOPLIST_xl_3144"/>
      <sheetName val="[SHOPLIST.xls]_SHOPLIST_xl_3145"/>
      <sheetName val="[SHOPLIST.xls]_SHOPLIST_xl_3146"/>
      <sheetName val="[SHOPLIST.xls]_SHOPLIST_xl_3147"/>
      <sheetName val="[SHOPLIST.xls]_SHOPLIST_xl_3148"/>
      <sheetName val="[SHOPLIST.xls]_SHOPLIST_xl_3149"/>
      <sheetName val="[SHOPLIST.xls]_SHOPLIST_xl_3150"/>
      <sheetName val="[SHOPLIST.xls]_SHOPLIST_xl_3151"/>
      <sheetName val="[SHOPLIST.xls]_SHOPLIST_xl_3152"/>
      <sheetName val="[SHOPLIST.xls]_SHOPLIST_xl_3153"/>
      <sheetName val="[SHOPLIST.xls]_SHOPLIST_xl_3154"/>
      <sheetName val="[SHOPLIST.xls]_SHOPLIST_xl_3155"/>
      <sheetName val="[SHOPLIST.xls]70___0_s__i____47"/>
      <sheetName val="[SHOPLIST.xls]_SHOPLIST_xl_3156"/>
      <sheetName val="[SHOPLIST.xls]_SHOPLIST_xl_3157"/>
      <sheetName val="[SHOPLIST.xls]_SHOPLIST_xl_3158"/>
      <sheetName val="[SHOPLIST.xls]_SHOPLIST_xl_3159"/>
      <sheetName val="[SHOPLIST.xls]_SHOPLIST_xl_3160"/>
      <sheetName val="[SHOPLIST.xls]_SHOPLIST_xl_3161"/>
      <sheetName val="[SHOPLIST.xls]_SHOPLIST_xl_3162"/>
      <sheetName val="[SHOPLIST.xls]_SHOPLIST_xl_3163"/>
      <sheetName val="[SHOPLIST.xls]_SHOPLIST_xl_3164"/>
      <sheetName val="[SHOPLIST.xls]_SHOPLIST_xl_3165"/>
      <sheetName val="[SHOPLIST.xls]_SHOPLIST_xl_3166"/>
      <sheetName val="[SHOPLIST.xls]_SHOPLIST_xl_3167"/>
      <sheetName val="[SHOPLIST.xls]_SHOPLIST_xl_3168"/>
      <sheetName val="[SHOPLIST.xls]_SHOPLIST_xl_3169"/>
      <sheetName val="[SHOPLIST.xls]_SHOPLIST_xl_3170"/>
      <sheetName val="[SHOPLIST.xls]_SHOPLIST_xl_3171"/>
      <sheetName val="[SHOPLIST.xls]_SHOPLIST_xl_3172"/>
      <sheetName val="[SHOPLIST.xls]_SHOPLIST_xl_3173"/>
      <sheetName val="[SHOPLIST.xls]_SHOPLIST_xl_3174"/>
      <sheetName val="[SHOPLIST.xls]_SHOPLIST_xl_3175"/>
      <sheetName val="[SHOPLIST.xls]_SHOPLIST_xl_3176"/>
      <sheetName val="[SHOPLIST.xls]_SHOPLIST_xl_3177"/>
      <sheetName val="[SHOPLIST.xls]_SHOPLIST_xl_3178"/>
      <sheetName val="[SHOPLIST.xls]_SHOPLIST_xl_3179"/>
      <sheetName val="[SHOPLIST.xls]_SHOPLIST_xl_3180"/>
      <sheetName val="[SHOPLIST.xls]_SHOPLIST_xl_3181"/>
      <sheetName val="[SHOPLIST.xls]_SHOPLIST_xl_3182"/>
      <sheetName val="[SHOPLIST.xls]_SHOPLIST_xl_3183"/>
      <sheetName val="[SHOPLIST.xls]_SHOPLIST_xl_3184"/>
      <sheetName val="[SHOPLIST.xls]_SHOPLIST_xl_3185"/>
      <sheetName val="[SHOPLIST.xls]_SHOPLIST_xl_3186"/>
      <sheetName val="[SHOPLIST.xls]_SHOPLIST_xl_3187"/>
      <sheetName val="[SHOPLIST.xls]_SHOPLIST_xl_3188"/>
      <sheetName val="[SHOPLIST.xls]_SHOPLIST_xl_3189"/>
      <sheetName val="[SHOPLIST.xls]_SHOPLIST_xl_3190"/>
      <sheetName val="[SHOPLIST.xls]_SHOPLIST_xl_3191"/>
      <sheetName val="[SHOPLIST.xls]_SHOPLIST_xl_3192"/>
      <sheetName val="[SHOPLIST.xls]_SHOPLIST_xl_3193"/>
      <sheetName val="[SHOPLIST.xls]_SHOPLIST_xl_3194"/>
      <sheetName val="[SHOPLIST.xls]_SHOPLIST_xl_3195"/>
      <sheetName val="[SHOPLIST.xls]_SHOPLIST_xl_3196"/>
      <sheetName val="[SHOPLIST.xls]_SHOPLIST_xl_3197"/>
      <sheetName val="[SHOPLIST.xls]_SHOPLIST_xl_3198"/>
      <sheetName val="[SHOPLIST.xls]_SHOPLIST_xl_3199"/>
      <sheetName val="[SHOPLIST.xls]_SHOPLIST_xl_3200"/>
      <sheetName val="[SHOPLIST.xls]_SHOPLIST_xl_3201"/>
      <sheetName val="[SHOPLIST.xls]_SHOPLIST_xl_3202"/>
      <sheetName val="[SHOPLIST.xls]_SHOPLIST_xl_3203"/>
      <sheetName val="[SHOPLIST.xls]_SHOPLIST_xl_3204"/>
      <sheetName val="[SHOPLIST.xls]_SHOPLIST_xl_3205"/>
      <sheetName val="[SHOPLIST.xls]_SHOPLIST_xl_3206"/>
      <sheetName val="[SHOPLIST.xls]_SHOPLIST_xl_3207"/>
      <sheetName val="[SHOPLIST.xls]_SHOPLIST_xl_3208"/>
      <sheetName val="[SHOPLIST.xls]_SHOPLIST_xl_3209"/>
      <sheetName val="[SHOPLIST.xls]_SHOPLIST_xl_3210"/>
      <sheetName val="[SHOPLIST.xls]_SHOPLIST_xl_3211"/>
      <sheetName val="[SHOPLIST.xls]_SHOPLIST_xl_3212"/>
      <sheetName val="[SHOPLIST.xls]_SHOPLIST_xl_3213"/>
      <sheetName val="[SHOPLIST.xls]_SHOPLIST_xl_3214"/>
      <sheetName val="[SHOPLIST.xls]_SHOPLIST_xl_3215"/>
      <sheetName val="[SHOPLIST.xls]_SHOPLIST_xl_3216"/>
      <sheetName val="[SHOPLIST.xls]_SHOPLIST_xl_3217"/>
      <sheetName val="[SHOPLIST.xls]_SHOPLIST_xl_3218"/>
      <sheetName val="[SHOPLIST.xls]_SHOPLIST_xl_3219"/>
      <sheetName val="[SHOPLIST.xls]_SHOPLIST_xl_3220"/>
      <sheetName val="[SHOPLIST.xls]_SHOPLIST_xl_3221"/>
      <sheetName val="[SHOPLIST.xls]_SHOPLIST_xl_3222"/>
      <sheetName val="[SHOPLIST.xls]_SHOPLIST_xl_3223"/>
      <sheetName val="[SHOPLIST.xls]_SHOPLIST_xl_3224"/>
      <sheetName val="[SHOPLIST.xls]_SHOPLIST_xl_3225"/>
      <sheetName val="[SHOPLIST.xls]_SHOPLIST_xl_3226"/>
      <sheetName val="[SHOPLIST.xls]_SHOPLIST_xl_3227"/>
      <sheetName val="[SHOPLIST.xls]_SHOPLIST_xl_3228"/>
      <sheetName val="[SHOPLIST.xls]_SHOPLIST_xl_3229"/>
      <sheetName val="[SHOPLIST.xls]_SHOPLIST_xl_3230"/>
      <sheetName val="[SHOPLIST.xls]_SHOPLIST_xl_3231"/>
      <sheetName val="DESCRIPTIONS"/>
      <sheetName val="M-480"/>
      <sheetName val="M-519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 refreshError="1"/>
      <sheetData sheetId="153"/>
      <sheetData sheetId="154"/>
      <sheetData sheetId="155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/>
      <sheetData sheetId="188"/>
      <sheetData sheetId="189" refreshError="1"/>
      <sheetData sheetId="190" refreshError="1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/>
      <sheetData sheetId="198"/>
      <sheetData sheetId="199"/>
      <sheetData sheetId="200"/>
      <sheetData sheetId="201"/>
      <sheetData sheetId="202" refreshError="1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 refreshError="1"/>
      <sheetData sheetId="217"/>
      <sheetData sheetId="218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/>
      <sheetData sheetId="233"/>
      <sheetData sheetId="234"/>
      <sheetData sheetId="235"/>
      <sheetData sheetId="236"/>
      <sheetData sheetId="237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 refreshError="1"/>
      <sheetData sheetId="337" refreshError="1"/>
      <sheetData sheetId="338" refreshError="1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 refreshError="1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 refreshError="1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/>
      <sheetData sheetId="535" refreshError="1"/>
      <sheetData sheetId="536"/>
      <sheetData sheetId="537"/>
      <sheetData sheetId="538" refreshError="1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 refreshError="1"/>
      <sheetData sheetId="558" refreshError="1"/>
      <sheetData sheetId="559" refreshError="1"/>
      <sheetData sheetId="560"/>
      <sheetData sheetId="561" refreshError="1"/>
      <sheetData sheetId="562" refreshError="1"/>
      <sheetData sheetId="563" refreshError="1"/>
      <sheetData sheetId="564" refreshError="1"/>
      <sheetData sheetId="565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/>
      <sheetData sheetId="733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/>
      <sheetData sheetId="742"/>
      <sheetData sheetId="743"/>
      <sheetData sheetId="744"/>
      <sheetData sheetId="745"/>
      <sheetData sheetId="746" refreshError="1"/>
      <sheetData sheetId="747" refreshError="1"/>
      <sheetData sheetId="748"/>
      <sheetData sheetId="749"/>
      <sheetData sheetId="750"/>
      <sheetData sheetId="751"/>
      <sheetData sheetId="752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 refreshError="1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/>
      <sheetData sheetId="972"/>
      <sheetData sheetId="973"/>
      <sheetData sheetId="974"/>
      <sheetData sheetId="975" refreshError="1"/>
      <sheetData sheetId="976" refreshError="1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 refreshError="1"/>
      <sheetData sheetId="1078" refreshError="1"/>
      <sheetData sheetId="1079"/>
      <sheetData sheetId="1080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/>
      <sheetData sheetId="1361"/>
      <sheetData sheetId="1362"/>
      <sheetData sheetId="1363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/>
      <sheetData sheetId="1374"/>
      <sheetData sheetId="1375"/>
      <sheetData sheetId="1376"/>
      <sheetData sheetId="1377" refreshError="1"/>
      <sheetData sheetId="1378" refreshError="1"/>
      <sheetData sheetId="1379" refreshError="1"/>
      <sheetData sheetId="1380" refreshError="1"/>
      <sheetData sheetId="1381">
        <row r="9">
          <cell r="A9" t="str">
            <v>A</v>
          </cell>
        </row>
      </sheetData>
      <sheetData sheetId="1382">
        <row r="9">
          <cell r="A9" t="str">
            <v>A</v>
          </cell>
        </row>
      </sheetData>
      <sheetData sheetId="1383">
        <row r="9">
          <cell r="A9" t="str">
            <v>A</v>
          </cell>
        </row>
      </sheetData>
      <sheetData sheetId="1384">
        <row r="9">
          <cell r="A9" t="str">
            <v>A</v>
          </cell>
        </row>
      </sheetData>
      <sheetData sheetId="1385">
        <row r="9">
          <cell r="A9" t="str">
            <v>A</v>
          </cell>
        </row>
      </sheetData>
      <sheetData sheetId="1386">
        <row r="9">
          <cell r="A9" t="str">
            <v>A</v>
          </cell>
        </row>
      </sheetData>
      <sheetData sheetId="1387">
        <row r="9">
          <cell r="A9" t="str">
            <v>A</v>
          </cell>
        </row>
      </sheetData>
      <sheetData sheetId="1388">
        <row r="9">
          <cell r="A9" t="str">
            <v>A</v>
          </cell>
        </row>
      </sheetData>
      <sheetData sheetId="1389">
        <row r="9">
          <cell r="A9" t="str">
            <v>A</v>
          </cell>
        </row>
      </sheetData>
      <sheetData sheetId="1390">
        <row r="9">
          <cell r="A9" t="str">
            <v>A</v>
          </cell>
        </row>
      </sheetData>
      <sheetData sheetId="1391">
        <row r="9">
          <cell r="A9" t="str">
            <v>A</v>
          </cell>
        </row>
      </sheetData>
      <sheetData sheetId="1392">
        <row r="9">
          <cell r="A9" t="str">
            <v>A</v>
          </cell>
        </row>
      </sheetData>
      <sheetData sheetId="1393">
        <row r="9">
          <cell r="A9" t="str">
            <v>A</v>
          </cell>
        </row>
      </sheetData>
      <sheetData sheetId="1394">
        <row r="9">
          <cell r="A9" t="str">
            <v>A</v>
          </cell>
        </row>
      </sheetData>
      <sheetData sheetId="1395">
        <row r="9">
          <cell r="A9" t="str">
            <v>A</v>
          </cell>
        </row>
      </sheetData>
      <sheetData sheetId="1396">
        <row r="9">
          <cell r="A9" t="str">
            <v>A</v>
          </cell>
        </row>
      </sheetData>
      <sheetData sheetId="1397">
        <row r="9">
          <cell r="A9" t="str">
            <v>A</v>
          </cell>
        </row>
      </sheetData>
      <sheetData sheetId="1398">
        <row r="9">
          <cell r="A9" t="str">
            <v>A</v>
          </cell>
        </row>
      </sheetData>
      <sheetData sheetId="1399">
        <row r="9">
          <cell r="A9" t="str">
            <v>A</v>
          </cell>
        </row>
      </sheetData>
      <sheetData sheetId="1400">
        <row r="9">
          <cell r="A9" t="str">
            <v>A</v>
          </cell>
        </row>
      </sheetData>
      <sheetData sheetId="1401">
        <row r="9">
          <cell r="A9" t="str">
            <v>A</v>
          </cell>
        </row>
      </sheetData>
      <sheetData sheetId="1402">
        <row r="9">
          <cell r="A9" t="str">
            <v>A</v>
          </cell>
        </row>
      </sheetData>
      <sheetData sheetId="1403">
        <row r="9">
          <cell r="A9" t="str">
            <v>A</v>
          </cell>
        </row>
      </sheetData>
      <sheetData sheetId="1404">
        <row r="9">
          <cell r="A9" t="str">
            <v>A</v>
          </cell>
        </row>
      </sheetData>
      <sheetData sheetId="1405">
        <row r="9">
          <cell r="A9" t="str">
            <v>A</v>
          </cell>
        </row>
      </sheetData>
      <sheetData sheetId="1406">
        <row r="9">
          <cell r="A9" t="str">
            <v>A</v>
          </cell>
        </row>
      </sheetData>
      <sheetData sheetId="1407">
        <row r="9">
          <cell r="A9" t="str">
            <v>A</v>
          </cell>
        </row>
      </sheetData>
      <sheetData sheetId="1408">
        <row r="9">
          <cell r="A9" t="str">
            <v>A</v>
          </cell>
        </row>
      </sheetData>
      <sheetData sheetId="1409">
        <row r="9">
          <cell r="A9" t="str">
            <v>A</v>
          </cell>
        </row>
      </sheetData>
      <sheetData sheetId="1410">
        <row r="9">
          <cell r="A9" t="str">
            <v>A</v>
          </cell>
        </row>
      </sheetData>
      <sheetData sheetId="1411">
        <row r="9">
          <cell r="A9" t="str">
            <v>A</v>
          </cell>
        </row>
      </sheetData>
      <sheetData sheetId="1412">
        <row r="9">
          <cell r="A9" t="str">
            <v>A</v>
          </cell>
        </row>
      </sheetData>
      <sheetData sheetId="1413">
        <row r="9">
          <cell r="A9" t="str">
            <v>A</v>
          </cell>
        </row>
      </sheetData>
      <sheetData sheetId="1414">
        <row r="9">
          <cell r="A9" t="str">
            <v>A</v>
          </cell>
        </row>
      </sheetData>
      <sheetData sheetId="1415">
        <row r="9">
          <cell r="A9" t="str">
            <v>A</v>
          </cell>
        </row>
      </sheetData>
      <sheetData sheetId="1416">
        <row r="9">
          <cell r="A9" t="str">
            <v>A</v>
          </cell>
        </row>
      </sheetData>
      <sheetData sheetId="1417">
        <row r="9">
          <cell r="A9" t="str">
            <v>A</v>
          </cell>
        </row>
      </sheetData>
      <sheetData sheetId="1418">
        <row r="9">
          <cell r="A9" t="str">
            <v>A</v>
          </cell>
        </row>
      </sheetData>
      <sheetData sheetId="1419">
        <row r="9">
          <cell r="A9" t="str">
            <v>A</v>
          </cell>
        </row>
      </sheetData>
      <sheetData sheetId="1420">
        <row r="9">
          <cell r="A9" t="str">
            <v>A</v>
          </cell>
        </row>
      </sheetData>
      <sheetData sheetId="1421">
        <row r="9">
          <cell r="A9" t="str">
            <v>A</v>
          </cell>
        </row>
      </sheetData>
      <sheetData sheetId="1422">
        <row r="9">
          <cell r="A9" t="str">
            <v>A</v>
          </cell>
        </row>
      </sheetData>
      <sheetData sheetId="1423">
        <row r="9">
          <cell r="A9" t="str">
            <v>A</v>
          </cell>
        </row>
      </sheetData>
      <sheetData sheetId="1424">
        <row r="9">
          <cell r="A9" t="str">
            <v>A</v>
          </cell>
        </row>
      </sheetData>
      <sheetData sheetId="1425">
        <row r="9">
          <cell r="A9" t="str">
            <v>A</v>
          </cell>
        </row>
      </sheetData>
      <sheetData sheetId="1426">
        <row r="9">
          <cell r="A9" t="str">
            <v>A</v>
          </cell>
        </row>
      </sheetData>
      <sheetData sheetId="1427">
        <row r="9">
          <cell r="A9" t="str">
            <v>A</v>
          </cell>
        </row>
      </sheetData>
      <sheetData sheetId="1428">
        <row r="9">
          <cell r="A9" t="str">
            <v>A</v>
          </cell>
        </row>
      </sheetData>
      <sheetData sheetId="1429">
        <row r="9">
          <cell r="A9" t="str">
            <v>A</v>
          </cell>
        </row>
      </sheetData>
      <sheetData sheetId="1430">
        <row r="9">
          <cell r="A9" t="str">
            <v>A</v>
          </cell>
        </row>
      </sheetData>
      <sheetData sheetId="1431">
        <row r="9">
          <cell r="A9" t="str">
            <v>A</v>
          </cell>
        </row>
      </sheetData>
      <sheetData sheetId="1432">
        <row r="9">
          <cell r="A9" t="str">
            <v>A</v>
          </cell>
        </row>
      </sheetData>
      <sheetData sheetId="1433">
        <row r="9">
          <cell r="A9" t="str">
            <v>A</v>
          </cell>
        </row>
      </sheetData>
      <sheetData sheetId="1434">
        <row r="9">
          <cell r="A9" t="str">
            <v>A</v>
          </cell>
        </row>
      </sheetData>
      <sheetData sheetId="1435">
        <row r="9">
          <cell r="A9" t="str">
            <v>A</v>
          </cell>
        </row>
      </sheetData>
      <sheetData sheetId="1436">
        <row r="9">
          <cell r="A9" t="str">
            <v>A</v>
          </cell>
        </row>
      </sheetData>
      <sheetData sheetId="1437">
        <row r="9">
          <cell r="A9" t="str">
            <v>A</v>
          </cell>
        </row>
      </sheetData>
      <sheetData sheetId="1438"/>
      <sheetData sheetId="1439">
        <row r="9">
          <cell r="A9" t="str">
            <v>A</v>
          </cell>
        </row>
      </sheetData>
      <sheetData sheetId="1440">
        <row r="9">
          <cell r="A9" t="str">
            <v>A</v>
          </cell>
        </row>
      </sheetData>
      <sheetData sheetId="1441"/>
      <sheetData sheetId="1442">
        <row r="9">
          <cell r="A9" t="str">
            <v>A</v>
          </cell>
        </row>
      </sheetData>
      <sheetData sheetId="1443">
        <row r="9">
          <cell r="A9" t="str">
            <v>A</v>
          </cell>
        </row>
      </sheetData>
      <sheetData sheetId="1444">
        <row r="9">
          <cell r="A9" t="str">
            <v>A</v>
          </cell>
        </row>
      </sheetData>
      <sheetData sheetId="1445">
        <row r="9">
          <cell r="A9" t="str">
            <v>A</v>
          </cell>
        </row>
      </sheetData>
      <sheetData sheetId="1446">
        <row r="9">
          <cell r="A9" t="str">
            <v>A</v>
          </cell>
        </row>
      </sheetData>
      <sheetData sheetId="1447">
        <row r="9">
          <cell r="A9" t="str">
            <v>A</v>
          </cell>
        </row>
      </sheetData>
      <sheetData sheetId="1448"/>
      <sheetData sheetId="1449"/>
      <sheetData sheetId="1450"/>
      <sheetData sheetId="1451"/>
      <sheetData sheetId="1452"/>
      <sheetData sheetId="1453"/>
      <sheetData sheetId="1454"/>
      <sheetData sheetId="1455">
        <row r="9">
          <cell r="A9" t="str">
            <v>A</v>
          </cell>
        </row>
      </sheetData>
      <sheetData sheetId="1456">
        <row r="9">
          <cell r="A9" t="str">
            <v>A</v>
          </cell>
        </row>
      </sheetData>
      <sheetData sheetId="1457">
        <row r="9">
          <cell r="A9" t="str">
            <v>A</v>
          </cell>
        </row>
      </sheetData>
      <sheetData sheetId="1458">
        <row r="9">
          <cell r="A9" t="str">
            <v>A</v>
          </cell>
        </row>
      </sheetData>
      <sheetData sheetId="1459">
        <row r="9">
          <cell r="A9" t="str">
            <v>A</v>
          </cell>
        </row>
      </sheetData>
      <sheetData sheetId="1460">
        <row r="9">
          <cell r="A9" t="str">
            <v>A</v>
          </cell>
        </row>
      </sheetData>
      <sheetData sheetId="1461">
        <row r="9">
          <cell r="A9" t="str">
            <v>A</v>
          </cell>
        </row>
      </sheetData>
      <sheetData sheetId="1462">
        <row r="9">
          <cell r="A9" t="str">
            <v>A</v>
          </cell>
        </row>
      </sheetData>
      <sheetData sheetId="1463">
        <row r="9">
          <cell r="A9" t="str">
            <v>A</v>
          </cell>
        </row>
      </sheetData>
      <sheetData sheetId="1464">
        <row r="9">
          <cell r="A9" t="str">
            <v>A</v>
          </cell>
        </row>
      </sheetData>
      <sheetData sheetId="1465">
        <row r="9">
          <cell r="A9" t="str">
            <v>A</v>
          </cell>
        </row>
      </sheetData>
      <sheetData sheetId="1466">
        <row r="9">
          <cell r="A9" t="str">
            <v>A</v>
          </cell>
        </row>
      </sheetData>
      <sheetData sheetId="1467">
        <row r="9">
          <cell r="A9" t="str">
            <v>A</v>
          </cell>
        </row>
      </sheetData>
      <sheetData sheetId="1468">
        <row r="9">
          <cell r="A9" t="str">
            <v>A</v>
          </cell>
        </row>
      </sheetData>
      <sheetData sheetId="1469">
        <row r="9">
          <cell r="A9" t="str">
            <v>A</v>
          </cell>
        </row>
      </sheetData>
      <sheetData sheetId="1470">
        <row r="9">
          <cell r="A9" t="str">
            <v>A</v>
          </cell>
        </row>
      </sheetData>
      <sheetData sheetId="1471">
        <row r="9">
          <cell r="A9" t="str">
            <v>A</v>
          </cell>
        </row>
      </sheetData>
      <sheetData sheetId="1472">
        <row r="9">
          <cell r="A9" t="str">
            <v>A</v>
          </cell>
        </row>
      </sheetData>
      <sheetData sheetId="1473">
        <row r="9">
          <cell r="A9" t="str">
            <v>A</v>
          </cell>
        </row>
      </sheetData>
      <sheetData sheetId="1474">
        <row r="9">
          <cell r="A9" t="str">
            <v>A</v>
          </cell>
        </row>
      </sheetData>
      <sheetData sheetId="1475">
        <row r="9">
          <cell r="A9" t="str">
            <v>A</v>
          </cell>
        </row>
      </sheetData>
      <sheetData sheetId="1476">
        <row r="9">
          <cell r="A9" t="str">
            <v>A</v>
          </cell>
        </row>
      </sheetData>
      <sheetData sheetId="1477"/>
      <sheetData sheetId="1478"/>
      <sheetData sheetId="1479"/>
      <sheetData sheetId="1480"/>
      <sheetData sheetId="1481"/>
      <sheetData sheetId="1482">
        <row r="9">
          <cell r="A9" t="str">
            <v>A</v>
          </cell>
        </row>
      </sheetData>
      <sheetData sheetId="1483"/>
      <sheetData sheetId="1484">
        <row r="9">
          <cell r="A9" t="str">
            <v>A</v>
          </cell>
        </row>
      </sheetData>
      <sheetData sheetId="1485">
        <row r="9">
          <cell r="A9" t="str">
            <v>A</v>
          </cell>
        </row>
      </sheetData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>
        <row r="9">
          <cell r="A9" t="str">
            <v>A</v>
          </cell>
        </row>
      </sheetData>
      <sheetData sheetId="1495">
        <row r="9">
          <cell r="A9" t="str">
            <v>A</v>
          </cell>
        </row>
      </sheetData>
      <sheetData sheetId="1496">
        <row r="9">
          <cell r="A9" t="str">
            <v>A</v>
          </cell>
        </row>
      </sheetData>
      <sheetData sheetId="1497"/>
      <sheetData sheetId="1498"/>
      <sheetData sheetId="1499"/>
      <sheetData sheetId="1500">
        <row r="9">
          <cell r="A9" t="str">
            <v>A</v>
          </cell>
        </row>
      </sheetData>
      <sheetData sheetId="1501">
        <row r="9">
          <cell r="A9" t="str">
            <v>A</v>
          </cell>
        </row>
      </sheetData>
      <sheetData sheetId="1502"/>
      <sheetData sheetId="1503"/>
      <sheetData sheetId="1504"/>
      <sheetData sheetId="1505">
        <row r="9">
          <cell r="A9" t="str">
            <v>A</v>
          </cell>
        </row>
      </sheetData>
      <sheetData sheetId="1506"/>
      <sheetData sheetId="1507"/>
      <sheetData sheetId="1508"/>
      <sheetData sheetId="1509"/>
      <sheetData sheetId="1510"/>
      <sheetData sheetId="1511">
        <row r="9">
          <cell r="A9" t="str">
            <v>A</v>
          </cell>
        </row>
      </sheetData>
      <sheetData sheetId="1512">
        <row r="9">
          <cell r="A9" t="str">
            <v>A</v>
          </cell>
        </row>
      </sheetData>
      <sheetData sheetId="1513">
        <row r="9">
          <cell r="A9" t="str">
            <v>A</v>
          </cell>
        </row>
      </sheetData>
      <sheetData sheetId="1514">
        <row r="9">
          <cell r="A9" t="str">
            <v>A</v>
          </cell>
        </row>
      </sheetData>
      <sheetData sheetId="1515">
        <row r="9">
          <cell r="A9" t="str">
            <v>A</v>
          </cell>
        </row>
      </sheetData>
      <sheetData sheetId="1516"/>
      <sheetData sheetId="1517">
        <row r="9">
          <cell r="A9" t="str">
            <v>A</v>
          </cell>
        </row>
      </sheetData>
      <sheetData sheetId="1518">
        <row r="9">
          <cell r="A9" t="str">
            <v>A</v>
          </cell>
        </row>
      </sheetData>
      <sheetData sheetId="1519">
        <row r="9">
          <cell r="A9" t="str">
            <v>A</v>
          </cell>
        </row>
      </sheetData>
      <sheetData sheetId="1520"/>
      <sheetData sheetId="1521"/>
      <sheetData sheetId="1522"/>
      <sheetData sheetId="1523">
        <row r="9">
          <cell r="A9" t="str">
            <v>A</v>
          </cell>
        </row>
      </sheetData>
      <sheetData sheetId="1524">
        <row r="9">
          <cell r="A9" t="str">
            <v>A</v>
          </cell>
        </row>
      </sheetData>
      <sheetData sheetId="1525">
        <row r="9">
          <cell r="A9" t="str">
            <v>A</v>
          </cell>
        </row>
      </sheetData>
      <sheetData sheetId="1526">
        <row r="9">
          <cell r="A9" t="str">
            <v>A</v>
          </cell>
        </row>
      </sheetData>
      <sheetData sheetId="1527"/>
      <sheetData sheetId="1528"/>
      <sheetData sheetId="1529"/>
      <sheetData sheetId="1530"/>
      <sheetData sheetId="1531">
        <row r="9">
          <cell r="A9" t="str">
            <v>A</v>
          </cell>
        </row>
      </sheetData>
      <sheetData sheetId="1532">
        <row r="9">
          <cell r="A9" t="str">
            <v>A</v>
          </cell>
        </row>
      </sheetData>
      <sheetData sheetId="1533">
        <row r="9">
          <cell r="A9" t="str">
            <v>A</v>
          </cell>
        </row>
      </sheetData>
      <sheetData sheetId="1534">
        <row r="9">
          <cell r="A9" t="str">
            <v>A</v>
          </cell>
        </row>
      </sheetData>
      <sheetData sheetId="1535"/>
      <sheetData sheetId="1536"/>
      <sheetData sheetId="1537">
        <row r="9">
          <cell r="A9" t="str">
            <v>A</v>
          </cell>
        </row>
      </sheetData>
      <sheetData sheetId="1538">
        <row r="9">
          <cell r="A9" t="str">
            <v>A</v>
          </cell>
        </row>
      </sheetData>
      <sheetData sheetId="1539">
        <row r="9">
          <cell r="A9" t="str">
            <v>A</v>
          </cell>
        </row>
      </sheetData>
      <sheetData sheetId="1540"/>
      <sheetData sheetId="1541"/>
      <sheetData sheetId="1542">
        <row r="9">
          <cell r="A9" t="str">
            <v>A</v>
          </cell>
        </row>
      </sheetData>
      <sheetData sheetId="1543">
        <row r="9">
          <cell r="A9" t="str">
            <v>A</v>
          </cell>
        </row>
      </sheetData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>
        <row r="9">
          <cell r="A9" t="str">
            <v>A</v>
          </cell>
        </row>
      </sheetData>
      <sheetData sheetId="1554">
        <row r="9">
          <cell r="A9" t="str">
            <v>A</v>
          </cell>
        </row>
      </sheetData>
      <sheetData sheetId="1555">
        <row r="9">
          <cell r="A9" t="str">
            <v>A</v>
          </cell>
        </row>
      </sheetData>
      <sheetData sheetId="1556">
        <row r="9">
          <cell r="A9" t="str">
            <v>A</v>
          </cell>
        </row>
      </sheetData>
      <sheetData sheetId="1557">
        <row r="9">
          <cell r="A9" t="str">
            <v>A</v>
          </cell>
        </row>
      </sheetData>
      <sheetData sheetId="1558">
        <row r="9">
          <cell r="A9" t="str">
            <v>A</v>
          </cell>
        </row>
      </sheetData>
      <sheetData sheetId="1559">
        <row r="9">
          <cell r="A9" t="str">
            <v>A</v>
          </cell>
        </row>
      </sheetData>
      <sheetData sheetId="1560">
        <row r="9">
          <cell r="A9" t="str">
            <v>A</v>
          </cell>
        </row>
      </sheetData>
      <sheetData sheetId="1561">
        <row r="9">
          <cell r="A9" t="str">
            <v>A</v>
          </cell>
        </row>
      </sheetData>
      <sheetData sheetId="1562">
        <row r="9">
          <cell r="A9" t="str">
            <v>A</v>
          </cell>
        </row>
      </sheetData>
      <sheetData sheetId="1563">
        <row r="9">
          <cell r="A9" t="str">
            <v>A</v>
          </cell>
        </row>
      </sheetData>
      <sheetData sheetId="1564">
        <row r="9">
          <cell r="A9" t="str">
            <v>A</v>
          </cell>
        </row>
      </sheetData>
      <sheetData sheetId="1565">
        <row r="9">
          <cell r="A9" t="str">
            <v>A</v>
          </cell>
        </row>
      </sheetData>
      <sheetData sheetId="1566">
        <row r="9">
          <cell r="A9" t="str">
            <v>A</v>
          </cell>
        </row>
      </sheetData>
      <sheetData sheetId="1567">
        <row r="9">
          <cell r="A9" t="str">
            <v>A</v>
          </cell>
        </row>
      </sheetData>
      <sheetData sheetId="1568">
        <row r="9">
          <cell r="A9" t="str">
            <v>A</v>
          </cell>
        </row>
      </sheetData>
      <sheetData sheetId="1569">
        <row r="9">
          <cell r="A9" t="str">
            <v>A</v>
          </cell>
        </row>
      </sheetData>
      <sheetData sheetId="1570">
        <row r="9">
          <cell r="A9" t="str">
            <v>A</v>
          </cell>
        </row>
      </sheetData>
      <sheetData sheetId="1571">
        <row r="9">
          <cell r="A9" t="str">
            <v>A</v>
          </cell>
        </row>
      </sheetData>
      <sheetData sheetId="1572">
        <row r="9">
          <cell r="A9" t="str">
            <v>A</v>
          </cell>
        </row>
      </sheetData>
      <sheetData sheetId="1573">
        <row r="9">
          <cell r="A9" t="str">
            <v>A</v>
          </cell>
        </row>
      </sheetData>
      <sheetData sheetId="1574">
        <row r="9">
          <cell r="A9" t="str">
            <v>A</v>
          </cell>
        </row>
      </sheetData>
      <sheetData sheetId="1575">
        <row r="9">
          <cell r="A9" t="str">
            <v>A</v>
          </cell>
        </row>
      </sheetData>
      <sheetData sheetId="1576">
        <row r="9">
          <cell r="A9" t="str">
            <v>A</v>
          </cell>
        </row>
      </sheetData>
      <sheetData sheetId="1577">
        <row r="9">
          <cell r="A9" t="str">
            <v>A</v>
          </cell>
        </row>
      </sheetData>
      <sheetData sheetId="1578">
        <row r="9">
          <cell r="A9" t="str">
            <v>A</v>
          </cell>
        </row>
      </sheetData>
      <sheetData sheetId="1579">
        <row r="9">
          <cell r="A9" t="str">
            <v>A</v>
          </cell>
        </row>
      </sheetData>
      <sheetData sheetId="1580">
        <row r="9">
          <cell r="A9" t="str">
            <v>A</v>
          </cell>
        </row>
      </sheetData>
      <sheetData sheetId="1581">
        <row r="9">
          <cell r="A9" t="str">
            <v>A</v>
          </cell>
        </row>
      </sheetData>
      <sheetData sheetId="1582">
        <row r="9">
          <cell r="A9" t="str">
            <v>A</v>
          </cell>
        </row>
      </sheetData>
      <sheetData sheetId="1583">
        <row r="9">
          <cell r="A9" t="str">
            <v>A</v>
          </cell>
        </row>
      </sheetData>
      <sheetData sheetId="1584">
        <row r="9">
          <cell r="A9" t="str">
            <v>A</v>
          </cell>
        </row>
      </sheetData>
      <sheetData sheetId="1585">
        <row r="9">
          <cell r="A9" t="str">
            <v>A</v>
          </cell>
        </row>
      </sheetData>
      <sheetData sheetId="1586">
        <row r="9">
          <cell r="A9" t="str">
            <v>A</v>
          </cell>
        </row>
      </sheetData>
      <sheetData sheetId="1587">
        <row r="9">
          <cell r="A9" t="str">
            <v>A</v>
          </cell>
        </row>
      </sheetData>
      <sheetData sheetId="1588">
        <row r="9">
          <cell r="A9" t="str">
            <v>A</v>
          </cell>
        </row>
      </sheetData>
      <sheetData sheetId="1589">
        <row r="9">
          <cell r="A9" t="str">
            <v>A</v>
          </cell>
        </row>
      </sheetData>
      <sheetData sheetId="1590">
        <row r="9">
          <cell r="A9" t="str">
            <v>A</v>
          </cell>
        </row>
      </sheetData>
      <sheetData sheetId="1591">
        <row r="9">
          <cell r="A9" t="str">
            <v>A</v>
          </cell>
        </row>
      </sheetData>
      <sheetData sheetId="1592">
        <row r="9">
          <cell r="A9" t="str">
            <v>A</v>
          </cell>
        </row>
      </sheetData>
      <sheetData sheetId="1593">
        <row r="9">
          <cell r="A9" t="str">
            <v>A</v>
          </cell>
        </row>
      </sheetData>
      <sheetData sheetId="1594">
        <row r="9">
          <cell r="A9" t="str">
            <v>A</v>
          </cell>
        </row>
      </sheetData>
      <sheetData sheetId="1595">
        <row r="9">
          <cell r="A9" t="str">
            <v>A</v>
          </cell>
        </row>
      </sheetData>
      <sheetData sheetId="1596">
        <row r="9">
          <cell r="A9" t="str">
            <v>A</v>
          </cell>
        </row>
      </sheetData>
      <sheetData sheetId="1597">
        <row r="9">
          <cell r="A9" t="str">
            <v>A</v>
          </cell>
        </row>
      </sheetData>
      <sheetData sheetId="1598">
        <row r="9">
          <cell r="A9" t="str">
            <v>A</v>
          </cell>
        </row>
      </sheetData>
      <sheetData sheetId="1599">
        <row r="9">
          <cell r="A9" t="str">
            <v>A</v>
          </cell>
        </row>
      </sheetData>
      <sheetData sheetId="1600">
        <row r="9">
          <cell r="A9" t="str">
            <v>A</v>
          </cell>
        </row>
      </sheetData>
      <sheetData sheetId="1601">
        <row r="9">
          <cell r="A9" t="str">
            <v>A</v>
          </cell>
        </row>
      </sheetData>
      <sheetData sheetId="1602">
        <row r="9">
          <cell r="A9" t="str">
            <v>A</v>
          </cell>
        </row>
      </sheetData>
      <sheetData sheetId="1603">
        <row r="9">
          <cell r="A9" t="str">
            <v>A</v>
          </cell>
        </row>
      </sheetData>
      <sheetData sheetId="1604">
        <row r="9">
          <cell r="A9" t="str">
            <v>A</v>
          </cell>
        </row>
      </sheetData>
      <sheetData sheetId="1605">
        <row r="9">
          <cell r="A9" t="str">
            <v>A</v>
          </cell>
        </row>
      </sheetData>
      <sheetData sheetId="1606">
        <row r="9">
          <cell r="A9" t="str">
            <v>A</v>
          </cell>
        </row>
      </sheetData>
      <sheetData sheetId="1607">
        <row r="9">
          <cell r="A9" t="str">
            <v>A</v>
          </cell>
        </row>
      </sheetData>
      <sheetData sheetId="1608">
        <row r="9">
          <cell r="A9" t="str">
            <v>A</v>
          </cell>
        </row>
      </sheetData>
      <sheetData sheetId="1609">
        <row r="9">
          <cell r="A9" t="str">
            <v>A</v>
          </cell>
        </row>
      </sheetData>
      <sheetData sheetId="1610">
        <row r="9">
          <cell r="A9" t="str">
            <v>A</v>
          </cell>
        </row>
      </sheetData>
      <sheetData sheetId="1611">
        <row r="9">
          <cell r="A9" t="str">
            <v>A</v>
          </cell>
        </row>
      </sheetData>
      <sheetData sheetId="1612">
        <row r="9">
          <cell r="A9" t="str">
            <v>A</v>
          </cell>
        </row>
      </sheetData>
      <sheetData sheetId="1613">
        <row r="9">
          <cell r="A9" t="str">
            <v>A</v>
          </cell>
        </row>
      </sheetData>
      <sheetData sheetId="1614">
        <row r="9">
          <cell r="A9" t="str">
            <v>A</v>
          </cell>
        </row>
      </sheetData>
      <sheetData sheetId="1615">
        <row r="9">
          <cell r="A9" t="str">
            <v>A</v>
          </cell>
        </row>
      </sheetData>
      <sheetData sheetId="1616">
        <row r="9">
          <cell r="A9" t="str">
            <v>A</v>
          </cell>
        </row>
      </sheetData>
      <sheetData sheetId="1617">
        <row r="9">
          <cell r="A9" t="str">
            <v>A</v>
          </cell>
        </row>
      </sheetData>
      <sheetData sheetId="1618">
        <row r="9">
          <cell r="A9" t="str">
            <v>A</v>
          </cell>
        </row>
      </sheetData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>
        <row r="9">
          <cell r="A9" t="str">
            <v>A</v>
          </cell>
        </row>
      </sheetData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 refreshError="1"/>
      <sheetData sheetId="1705" refreshError="1"/>
      <sheetData sheetId="1706" refreshError="1"/>
      <sheetData sheetId="1707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/>
      <sheetData sheetId="1752"/>
      <sheetData sheetId="1753"/>
      <sheetData sheetId="1754"/>
      <sheetData sheetId="1755"/>
      <sheetData sheetId="1756" refreshError="1"/>
      <sheetData sheetId="1757" refreshError="1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 refreshError="1"/>
      <sheetData sheetId="1767" refreshError="1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>
        <row r="9">
          <cell r="A9" t="str">
            <v>A</v>
          </cell>
        </row>
      </sheetData>
      <sheetData sheetId="1983"/>
      <sheetData sheetId="1984"/>
      <sheetData sheetId="1985"/>
      <sheetData sheetId="1986">
        <row r="9">
          <cell r="A9" t="str">
            <v>A</v>
          </cell>
        </row>
      </sheetData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 refreshError="1"/>
      <sheetData sheetId="2010" refreshError="1"/>
      <sheetData sheetId="2011"/>
      <sheetData sheetId="2012" refreshError="1"/>
      <sheetData sheetId="2013"/>
      <sheetData sheetId="2014"/>
      <sheetData sheetId="2015" refreshError="1"/>
      <sheetData sheetId="2016" refreshError="1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 refreshError="1"/>
      <sheetData sheetId="2036"/>
      <sheetData sheetId="2037" refreshError="1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/>
      <sheetData sheetId="2066" refreshError="1"/>
      <sheetData sheetId="2067" refreshError="1"/>
      <sheetData sheetId="2068" refreshError="1"/>
      <sheetData sheetId="2069"/>
      <sheetData sheetId="2070"/>
      <sheetData sheetId="2071"/>
      <sheetData sheetId="2072" refreshError="1"/>
      <sheetData sheetId="2073" refreshError="1"/>
      <sheetData sheetId="2074" refreshError="1"/>
      <sheetData sheetId="2075"/>
      <sheetData sheetId="2076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>
        <row r="9">
          <cell r="A9" t="str">
            <v>A</v>
          </cell>
        </row>
      </sheetData>
      <sheetData sheetId="2093">
        <row r="9">
          <cell r="A9" t="str">
            <v>A</v>
          </cell>
        </row>
      </sheetData>
      <sheetData sheetId="2094">
        <row r="9">
          <cell r="A9" t="str">
            <v>A</v>
          </cell>
        </row>
      </sheetData>
      <sheetData sheetId="2095">
        <row r="9">
          <cell r="A9" t="str">
            <v>A</v>
          </cell>
        </row>
      </sheetData>
      <sheetData sheetId="2096">
        <row r="9">
          <cell r="A9" t="str">
            <v>A</v>
          </cell>
        </row>
      </sheetData>
      <sheetData sheetId="2097">
        <row r="9">
          <cell r="A9" t="str">
            <v>A</v>
          </cell>
        </row>
      </sheetData>
      <sheetData sheetId="2098">
        <row r="9">
          <cell r="A9" t="str">
            <v>A</v>
          </cell>
        </row>
      </sheetData>
      <sheetData sheetId="2099">
        <row r="9">
          <cell r="A9" t="str">
            <v>A</v>
          </cell>
        </row>
      </sheetData>
      <sheetData sheetId="2100">
        <row r="9">
          <cell r="A9" t="str">
            <v>A</v>
          </cell>
        </row>
      </sheetData>
      <sheetData sheetId="2101">
        <row r="9">
          <cell r="A9" t="str">
            <v>A</v>
          </cell>
        </row>
      </sheetData>
      <sheetData sheetId="2102">
        <row r="9">
          <cell r="A9" t="str">
            <v>A</v>
          </cell>
        </row>
      </sheetData>
      <sheetData sheetId="2103">
        <row r="9">
          <cell r="A9" t="str">
            <v>A</v>
          </cell>
        </row>
      </sheetData>
      <sheetData sheetId="2104">
        <row r="9">
          <cell r="A9" t="str">
            <v>A</v>
          </cell>
        </row>
      </sheetData>
      <sheetData sheetId="2105">
        <row r="9">
          <cell r="A9" t="str">
            <v>A</v>
          </cell>
        </row>
      </sheetData>
      <sheetData sheetId="2106">
        <row r="9">
          <cell r="A9" t="str">
            <v>A</v>
          </cell>
        </row>
      </sheetData>
      <sheetData sheetId="2107">
        <row r="9">
          <cell r="A9" t="str">
            <v>A</v>
          </cell>
        </row>
      </sheetData>
      <sheetData sheetId="2108">
        <row r="9">
          <cell r="A9" t="str">
            <v>A</v>
          </cell>
        </row>
      </sheetData>
      <sheetData sheetId="2109">
        <row r="9">
          <cell r="A9" t="str">
            <v>A</v>
          </cell>
        </row>
      </sheetData>
      <sheetData sheetId="2110">
        <row r="9">
          <cell r="A9" t="str">
            <v>A</v>
          </cell>
        </row>
      </sheetData>
      <sheetData sheetId="2111">
        <row r="9">
          <cell r="A9" t="str">
            <v>A</v>
          </cell>
        </row>
      </sheetData>
      <sheetData sheetId="2112">
        <row r="9">
          <cell r="A9" t="str">
            <v>A</v>
          </cell>
        </row>
      </sheetData>
      <sheetData sheetId="2113">
        <row r="9">
          <cell r="A9" t="str">
            <v>A</v>
          </cell>
        </row>
      </sheetData>
      <sheetData sheetId="2114">
        <row r="9">
          <cell r="A9" t="str">
            <v>A</v>
          </cell>
        </row>
      </sheetData>
      <sheetData sheetId="2115">
        <row r="9">
          <cell r="A9" t="str">
            <v>A</v>
          </cell>
        </row>
      </sheetData>
      <sheetData sheetId="2116">
        <row r="9">
          <cell r="A9" t="str">
            <v>A</v>
          </cell>
        </row>
      </sheetData>
      <sheetData sheetId="2117">
        <row r="9">
          <cell r="A9" t="str">
            <v>A</v>
          </cell>
        </row>
      </sheetData>
      <sheetData sheetId="2118">
        <row r="9">
          <cell r="A9" t="str">
            <v>A</v>
          </cell>
        </row>
      </sheetData>
      <sheetData sheetId="2119">
        <row r="9">
          <cell r="A9" t="str">
            <v>A</v>
          </cell>
        </row>
      </sheetData>
      <sheetData sheetId="2120">
        <row r="9">
          <cell r="A9" t="str">
            <v>A</v>
          </cell>
        </row>
      </sheetData>
      <sheetData sheetId="2121">
        <row r="9">
          <cell r="A9" t="str">
            <v>A</v>
          </cell>
        </row>
      </sheetData>
      <sheetData sheetId="2122">
        <row r="9">
          <cell r="A9" t="str">
            <v>A</v>
          </cell>
        </row>
      </sheetData>
      <sheetData sheetId="2123">
        <row r="9">
          <cell r="A9" t="str">
            <v>A</v>
          </cell>
        </row>
      </sheetData>
      <sheetData sheetId="2124">
        <row r="9">
          <cell r="A9" t="str">
            <v>A</v>
          </cell>
        </row>
      </sheetData>
      <sheetData sheetId="2125">
        <row r="9">
          <cell r="A9" t="str">
            <v>A</v>
          </cell>
        </row>
      </sheetData>
      <sheetData sheetId="2126">
        <row r="9">
          <cell r="A9" t="str">
            <v>A</v>
          </cell>
        </row>
      </sheetData>
      <sheetData sheetId="2127">
        <row r="9">
          <cell r="A9" t="str">
            <v>A</v>
          </cell>
        </row>
      </sheetData>
      <sheetData sheetId="2128">
        <row r="9">
          <cell r="A9" t="str">
            <v>A</v>
          </cell>
        </row>
      </sheetData>
      <sheetData sheetId="2129">
        <row r="9">
          <cell r="A9" t="str">
            <v>A</v>
          </cell>
        </row>
      </sheetData>
      <sheetData sheetId="2130">
        <row r="9">
          <cell r="A9" t="str">
            <v>A</v>
          </cell>
        </row>
      </sheetData>
      <sheetData sheetId="2131">
        <row r="9">
          <cell r="A9" t="str">
            <v>A</v>
          </cell>
        </row>
      </sheetData>
      <sheetData sheetId="2132">
        <row r="9">
          <cell r="A9" t="str">
            <v>A</v>
          </cell>
        </row>
      </sheetData>
      <sheetData sheetId="2133">
        <row r="9">
          <cell r="A9" t="str">
            <v>A</v>
          </cell>
        </row>
      </sheetData>
      <sheetData sheetId="2134">
        <row r="9">
          <cell r="A9" t="str">
            <v>A</v>
          </cell>
        </row>
      </sheetData>
      <sheetData sheetId="2135">
        <row r="9">
          <cell r="A9" t="str">
            <v>A</v>
          </cell>
        </row>
      </sheetData>
      <sheetData sheetId="2136">
        <row r="9">
          <cell r="A9" t="str">
            <v>A</v>
          </cell>
        </row>
      </sheetData>
      <sheetData sheetId="2137">
        <row r="9">
          <cell r="A9" t="str">
            <v>A</v>
          </cell>
        </row>
      </sheetData>
      <sheetData sheetId="2138">
        <row r="9">
          <cell r="A9" t="str">
            <v>A</v>
          </cell>
        </row>
      </sheetData>
      <sheetData sheetId="2139">
        <row r="9">
          <cell r="A9" t="str">
            <v>A</v>
          </cell>
        </row>
      </sheetData>
      <sheetData sheetId="2140">
        <row r="9">
          <cell r="A9" t="str">
            <v>A</v>
          </cell>
        </row>
      </sheetData>
      <sheetData sheetId="2141">
        <row r="9">
          <cell r="A9" t="str">
            <v>A</v>
          </cell>
        </row>
      </sheetData>
      <sheetData sheetId="2142">
        <row r="9">
          <cell r="A9" t="str">
            <v>A</v>
          </cell>
        </row>
      </sheetData>
      <sheetData sheetId="2143">
        <row r="9">
          <cell r="A9" t="str">
            <v>A</v>
          </cell>
        </row>
      </sheetData>
      <sheetData sheetId="2144">
        <row r="9">
          <cell r="A9" t="str">
            <v>A</v>
          </cell>
        </row>
      </sheetData>
      <sheetData sheetId="2145">
        <row r="9">
          <cell r="A9" t="str">
            <v>A</v>
          </cell>
        </row>
      </sheetData>
      <sheetData sheetId="2146">
        <row r="9">
          <cell r="A9" t="str">
            <v>A</v>
          </cell>
        </row>
      </sheetData>
      <sheetData sheetId="2147">
        <row r="9">
          <cell r="A9" t="str">
            <v>A</v>
          </cell>
        </row>
      </sheetData>
      <sheetData sheetId="2148">
        <row r="9">
          <cell r="A9" t="str">
            <v>A</v>
          </cell>
        </row>
      </sheetData>
      <sheetData sheetId="2149">
        <row r="9">
          <cell r="A9" t="str">
            <v>A</v>
          </cell>
        </row>
      </sheetData>
      <sheetData sheetId="2150">
        <row r="9">
          <cell r="A9" t="str">
            <v>A</v>
          </cell>
        </row>
      </sheetData>
      <sheetData sheetId="2151">
        <row r="9">
          <cell r="A9" t="str">
            <v>A</v>
          </cell>
        </row>
      </sheetData>
      <sheetData sheetId="2152">
        <row r="9">
          <cell r="A9" t="str">
            <v>A</v>
          </cell>
        </row>
      </sheetData>
      <sheetData sheetId="2153">
        <row r="9">
          <cell r="A9" t="str">
            <v>A</v>
          </cell>
        </row>
      </sheetData>
      <sheetData sheetId="2154">
        <row r="9">
          <cell r="A9" t="str">
            <v>A</v>
          </cell>
        </row>
      </sheetData>
      <sheetData sheetId="2155">
        <row r="9">
          <cell r="A9" t="str">
            <v>A</v>
          </cell>
        </row>
      </sheetData>
      <sheetData sheetId="2156">
        <row r="9">
          <cell r="A9" t="str">
            <v>A</v>
          </cell>
        </row>
      </sheetData>
      <sheetData sheetId="2157">
        <row r="9">
          <cell r="A9" t="str">
            <v>A</v>
          </cell>
        </row>
      </sheetData>
      <sheetData sheetId="2158">
        <row r="9">
          <cell r="A9" t="str">
            <v>A</v>
          </cell>
        </row>
      </sheetData>
      <sheetData sheetId="2159">
        <row r="9">
          <cell r="A9" t="str">
            <v>A</v>
          </cell>
        </row>
      </sheetData>
      <sheetData sheetId="2160">
        <row r="9">
          <cell r="A9" t="str">
            <v>A</v>
          </cell>
        </row>
      </sheetData>
      <sheetData sheetId="2161">
        <row r="9">
          <cell r="A9" t="str">
            <v>A</v>
          </cell>
        </row>
      </sheetData>
      <sheetData sheetId="2162">
        <row r="9">
          <cell r="A9" t="str">
            <v>A</v>
          </cell>
        </row>
      </sheetData>
      <sheetData sheetId="2163">
        <row r="9">
          <cell r="A9" t="str">
            <v>A</v>
          </cell>
        </row>
      </sheetData>
      <sheetData sheetId="2164">
        <row r="9">
          <cell r="A9" t="str">
            <v>A</v>
          </cell>
        </row>
      </sheetData>
      <sheetData sheetId="2165">
        <row r="9">
          <cell r="A9" t="str">
            <v>A</v>
          </cell>
        </row>
      </sheetData>
      <sheetData sheetId="2166">
        <row r="9">
          <cell r="A9" t="str">
            <v>A</v>
          </cell>
        </row>
      </sheetData>
      <sheetData sheetId="2167">
        <row r="9">
          <cell r="A9" t="str">
            <v>A</v>
          </cell>
        </row>
      </sheetData>
      <sheetData sheetId="2168">
        <row r="9">
          <cell r="A9" t="str">
            <v>A</v>
          </cell>
        </row>
      </sheetData>
      <sheetData sheetId="2169">
        <row r="9">
          <cell r="A9" t="str">
            <v>A</v>
          </cell>
        </row>
      </sheetData>
      <sheetData sheetId="2170">
        <row r="9">
          <cell r="A9" t="str">
            <v>A</v>
          </cell>
        </row>
      </sheetData>
      <sheetData sheetId="2171">
        <row r="9">
          <cell r="A9" t="str">
            <v>A</v>
          </cell>
        </row>
      </sheetData>
      <sheetData sheetId="2172">
        <row r="9">
          <cell r="A9" t="str">
            <v>A</v>
          </cell>
        </row>
      </sheetData>
      <sheetData sheetId="2173">
        <row r="9">
          <cell r="A9" t="str">
            <v>A</v>
          </cell>
        </row>
      </sheetData>
      <sheetData sheetId="2174">
        <row r="9">
          <cell r="A9" t="str">
            <v>A</v>
          </cell>
        </row>
      </sheetData>
      <sheetData sheetId="2175">
        <row r="9">
          <cell r="A9" t="str">
            <v>A</v>
          </cell>
        </row>
      </sheetData>
      <sheetData sheetId="2176">
        <row r="9">
          <cell r="A9" t="str">
            <v>A</v>
          </cell>
        </row>
      </sheetData>
      <sheetData sheetId="2177">
        <row r="9">
          <cell r="A9" t="str">
            <v>A</v>
          </cell>
        </row>
      </sheetData>
      <sheetData sheetId="2178">
        <row r="9">
          <cell r="A9" t="str">
            <v>A</v>
          </cell>
        </row>
      </sheetData>
      <sheetData sheetId="2179">
        <row r="9">
          <cell r="A9" t="str">
            <v>A</v>
          </cell>
        </row>
      </sheetData>
      <sheetData sheetId="2180">
        <row r="9">
          <cell r="A9" t="str">
            <v>A</v>
          </cell>
        </row>
      </sheetData>
      <sheetData sheetId="2181">
        <row r="9">
          <cell r="A9" t="str">
            <v>A</v>
          </cell>
        </row>
      </sheetData>
      <sheetData sheetId="2182">
        <row r="9">
          <cell r="A9" t="str">
            <v>A</v>
          </cell>
        </row>
      </sheetData>
      <sheetData sheetId="2183">
        <row r="9">
          <cell r="A9" t="str">
            <v>A</v>
          </cell>
        </row>
      </sheetData>
      <sheetData sheetId="2184">
        <row r="9">
          <cell r="A9" t="str">
            <v>A</v>
          </cell>
        </row>
      </sheetData>
      <sheetData sheetId="2185">
        <row r="9">
          <cell r="A9" t="str">
            <v>A</v>
          </cell>
        </row>
      </sheetData>
      <sheetData sheetId="2186">
        <row r="9">
          <cell r="A9" t="str">
            <v>A</v>
          </cell>
        </row>
      </sheetData>
      <sheetData sheetId="2187">
        <row r="9">
          <cell r="A9" t="str">
            <v>A</v>
          </cell>
        </row>
      </sheetData>
      <sheetData sheetId="2188">
        <row r="9">
          <cell r="A9" t="str">
            <v>A</v>
          </cell>
        </row>
      </sheetData>
      <sheetData sheetId="2189">
        <row r="9">
          <cell r="A9" t="str">
            <v>A</v>
          </cell>
        </row>
      </sheetData>
      <sheetData sheetId="2190">
        <row r="9">
          <cell r="A9" t="str">
            <v>A</v>
          </cell>
        </row>
      </sheetData>
      <sheetData sheetId="2191">
        <row r="9">
          <cell r="A9" t="str">
            <v>A</v>
          </cell>
        </row>
      </sheetData>
      <sheetData sheetId="2192">
        <row r="9">
          <cell r="A9" t="str">
            <v>A</v>
          </cell>
        </row>
      </sheetData>
      <sheetData sheetId="2193">
        <row r="9">
          <cell r="A9" t="str">
            <v>A</v>
          </cell>
        </row>
      </sheetData>
      <sheetData sheetId="2194">
        <row r="9">
          <cell r="A9" t="str">
            <v>A</v>
          </cell>
        </row>
      </sheetData>
      <sheetData sheetId="2195">
        <row r="9">
          <cell r="A9" t="str">
            <v>A</v>
          </cell>
        </row>
      </sheetData>
      <sheetData sheetId="2196">
        <row r="9">
          <cell r="A9" t="str">
            <v>A</v>
          </cell>
        </row>
      </sheetData>
      <sheetData sheetId="2197">
        <row r="9">
          <cell r="A9" t="str">
            <v>A</v>
          </cell>
        </row>
      </sheetData>
      <sheetData sheetId="2198">
        <row r="9">
          <cell r="A9" t="str">
            <v>A</v>
          </cell>
        </row>
      </sheetData>
      <sheetData sheetId="2199">
        <row r="9">
          <cell r="A9" t="str">
            <v>A</v>
          </cell>
        </row>
      </sheetData>
      <sheetData sheetId="2200">
        <row r="9">
          <cell r="A9" t="str">
            <v>A</v>
          </cell>
        </row>
      </sheetData>
      <sheetData sheetId="2201">
        <row r="9">
          <cell r="A9" t="str">
            <v>A</v>
          </cell>
        </row>
      </sheetData>
      <sheetData sheetId="2202">
        <row r="9">
          <cell r="A9" t="str">
            <v>A</v>
          </cell>
        </row>
      </sheetData>
      <sheetData sheetId="2203">
        <row r="9">
          <cell r="A9" t="str">
            <v>A</v>
          </cell>
        </row>
      </sheetData>
      <sheetData sheetId="2204">
        <row r="9">
          <cell r="A9" t="str">
            <v>A</v>
          </cell>
        </row>
      </sheetData>
      <sheetData sheetId="2205">
        <row r="9">
          <cell r="A9" t="str">
            <v>A</v>
          </cell>
        </row>
      </sheetData>
      <sheetData sheetId="2206">
        <row r="9">
          <cell r="A9" t="str">
            <v>A</v>
          </cell>
        </row>
      </sheetData>
      <sheetData sheetId="2207">
        <row r="9">
          <cell r="A9" t="str">
            <v>A</v>
          </cell>
        </row>
      </sheetData>
      <sheetData sheetId="2208">
        <row r="9">
          <cell r="A9" t="str">
            <v>A</v>
          </cell>
        </row>
      </sheetData>
      <sheetData sheetId="2209">
        <row r="9">
          <cell r="A9" t="str">
            <v>A</v>
          </cell>
        </row>
      </sheetData>
      <sheetData sheetId="2210">
        <row r="9">
          <cell r="A9" t="str">
            <v>A</v>
          </cell>
        </row>
      </sheetData>
      <sheetData sheetId="2211">
        <row r="9">
          <cell r="A9" t="str">
            <v>A</v>
          </cell>
        </row>
      </sheetData>
      <sheetData sheetId="2212">
        <row r="9">
          <cell r="A9" t="str">
            <v>A</v>
          </cell>
        </row>
      </sheetData>
      <sheetData sheetId="2213">
        <row r="9">
          <cell r="A9" t="str">
            <v>A</v>
          </cell>
        </row>
      </sheetData>
      <sheetData sheetId="2214">
        <row r="9">
          <cell r="A9" t="str">
            <v>A</v>
          </cell>
        </row>
      </sheetData>
      <sheetData sheetId="2215"/>
      <sheetData sheetId="2216">
        <row r="9">
          <cell r="A9" t="str">
            <v>A</v>
          </cell>
        </row>
      </sheetData>
      <sheetData sheetId="2217">
        <row r="9">
          <cell r="A9" t="str">
            <v>A</v>
          </cell>
        </row>
      </sheetData>
      <sheetData sheetId="2218"/>
      <sheetData sheetId="2219">
        <row r="9">
          <cell r="A9" t="str">
            <v>A</v>
          </cell>
        </row>
      </sheetData>
      <sheetData sheetId="2220">
        <row r="9">
          <cell r="A9" t="str">
            <v>A</v>
          </cell>
        </row>
      </sheetData>
      <sheetData sheetId="2221"/>
      <sheetData sheetId="2222"/>
      <sheetData sheetId="2223"/>
      <sheetData sheetId="2224">
        <row r="9">
          <cell r="A9" t="str">
            <v>A</v>
          </cell>
        </row>
      </sheetData>
      <sheetData sheetId="2225"/>
      <sheetData sheetId="2226"/>
      <sheetData sheetId="2227"/>
      <sheetData sheetId="2228"/>
      <sheetData sheetId="2229"/>
      <sheetData sheetId="2230">
        <row r="9">
          <cell r="A9" t="str">
            <v>A</v>
          </cell>
        </row>
      </sheetData>
      <sheetData sheetId="2231">
        <row r="9">
          <cell r="A9" t="str">
            <v>A</v>
          </cell>
        </row>
      </sheetData>
      <sheetData sheetId="2232">
        <row r="9">
          <cell r="A9" t="str">
            <v>A</v>
          </cell>
        </row>
      </sheetData>
      <sheetData sheetId="2233" refreshError="1"/>
      <sheetData sheetId="2234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/>
      <sheetData sheetId="2278" refreshError="1"/>
      <sheetData sheetId="2279" refreshError="1"/>
      <sheetData sheetId="2280" refreshError="1"/>
      <sheetData sheetId="2281" refreshError="1"/>
      <sheetData sheetId="2282"/>
      <sheetData sheetId="2283"/>
      <sheetData sheetId="2284"/>
      <sheetData sheetId="2285"/>
      <sheetData sheetId="2286" refreshError="1"/>
      <sheetData sheetId="2287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>
        <row r="9">
          <cell r="A9" t="str">
            <v>A</v>
          </cell>
        </row>
      </sheetData>
      <sheetData sheetId="2305">
        <row r="9">
          <cell r="A9" t="str">
            <v>A</v>
          </cell>
        </row>
      </sheetData>
      <sheetData sheetId="2306"/>
      <sheetData sheetId="2307"/>
      <sheetData sheetId="2308"/>
      <sheetData sheetId="2309"/>
      <sheetData sheetId="2310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/>
      <sheetData sheetId="2332"/>
      <sheetData sheetId="2333"/>
      <sheetData sheetId="2334"/>
      <sheetData sheetId="2335">
        <row r="9">
          <cell r="A9" t="str">
            <v>A</v>
          </cell>
        </row>
      </sheetData>
      <sheetData sheetId="2336"/>
      <sheetData sheetId="2337"/>
      <sheetData sheetId="2338">
        <row r="9">
          <cell r="A9" t="str">
            <v>A</v>
          </cell>
        </row>
      </sheetData>
      <sheetData sheetId="2339"/>
      <sheetData sheetId="2340"/>
      <sheetData sheetId="2341">
        <row r="9">
          <cell r="A9" t="str">
            <v>A</v>
          </cell>
        </row>
      </sheetData>
      <sheetData sheetId="2342">
        <row r="9">
          <cell r="A9" t="str">
            <v>A</v>
          </cell>
        </row>
      </sheetData>
      <sheetData sheetId="2343">
        <row r="9">
          <cell r="A9" t="str">
            <v>A</v>
          </cell>
        </row>
      </sheetData>
      <sheetData sheetId="2344">
        <row r="9">
          <cell r="A9" t="str">
            <v>A</v>
          </cell>
        </row>
      </sheetData>
      <sheetData sheetId="2345"/>
      <sheetData sheetId="2346"/>
      <sheetData sheetId="2347"/>
      <sheetData sheetId="2348"/>
      <sheetData sheetId="2349"/>
      <sheetData sheetId="2350"/>
      <sheetData sheetId="2351">
        <row r="9">
          <cell r="A9" t="str">
            <v>A</v>
          </cell>
        </row>
      </sheetData>
      <sheetData sheetId="2352"/>
      <sheetData sheetId="2353"/>
      <sheetData sheetId="2354"/>
      <sheetData sheetId="2355"/>
      <sheetData sheetId="2356">
        <row r="9">
          <cell r="A9" t="str">
            <v>A</v>
          </cell>
        </row>
      </sheetData>
      <sheetData sheetId="2357"/>
      <sheetData sheetId="2358"/>
      <sheetData sheetId="2359">
        <row r="9">
          <cell r="A9" t="str">
            <v>A</v>
          </cell>
        </row>
      </sheetData>
      <sheetData sheetId="2360"/>
      <sheetData sheetId="2361">
        <row r="9">
          <cell r="A9" t="str">
            <v>A</v>
          </cell>
        </row>
      </sheetData>
      <sheetData sheetId="2362">
        <row r="9">
          <cell r="A9" t="str">
            <v>A</v>
          </cell>
        </row>
      </sheetData>
      <sheetData sheetId="2363">
        <row r="9">
          <cell r="A9" t="str">
            <v>A</v>
          </cell>
        </row>
      </sheetData>
      <sheetData sheetId="2364">
        <row r="9">
          <cell r="A9" t="str">
            <v>A</v>
          </cell>
        </row>
      </sheetData>
      <sheetData sheetId="2365">
        <row r="9">
          <cell r="A9" t="str">
            <v>A</v>
          </cell>
        </row>
      </sheetData>
      <sheetData sheetId="2366">
        <row r="9">
          <cell r="A9" t="str">
            <v>A</v>
          </cell>
        </row>
      </sheetData>
      <sheetData sheetId="2367">
        <row r="9">
          <cell r="A9" t="str">
            <v>A</v>
          </cell>
        </row>
      </sheetData>
      <sheetData sheetId="2368">
        <row r="9">
          <cell r="A9" t="str">
            <v>A</v>
          </cell>
        </row>
      </sheetData>
      <sheetData sheetId="2369"/>
      <sheetData sheetId="2370"/>
      <sheetData sheetId="2371"/>
      <sheetData sheetId="2372"/>
      <sheetData sheetId="2373"/>
      <sheetData sheetId="2374"/>
      <sheetData sheetId="2375">
        <row r="9">
          <cell r="A9" t="str">
            <v>A</v>
          </cell>
        </row>
      </sheetData>
      <sheetData sheetId="2376">
        <row r="9">
          <cell r="A9" t="str">
            <v>A</v>
          </cell>
        </row>
      </sheetData>
      <sheetData sheetId="2377">
        <row r="9">
          <cell r="A9" t="str">
            <v>A</v>
          </cell>
        </row>
      </sheetData>
      <sheetData sheetId="2378">
        <row r="9">
          <cell r="A9" t="str">
            <v>A</v>
          </cell>
        </row>
      </sheetData>
      <sheetData sheetId="2379">
        <row r="9">
          <cell r="A9" t="str">
            <v>A</v>
          </cell>
        </row>
      </sheetData>
      <sheetData sheetId="2380">
        <row r="9">
          <cell r="A9" t="str">
            <v>A</v>
          </cell>
        </row>
      </sheetData>
      <sheetData sheetId="2381"/>
      <sheetData sheetId="2382">
        <row r="9">
          <cell r="A9" t="str">
            <v>A</v>
          </cell>
        </row>
      </sheetData>
      <sheetData sheetId="2383">
        <row r="9">
          <cell r="A9" t="str">
            <v>A</v>
          </cell>
        </row>
      </sheetData>
      <sheetData sheetId="2384">
        <row r="9">
          <cell r="A9" t="str">
            <v>A</v>
          </cell>
        </row>
      </sheetData>
      <sheetData sheetId="2385">
        <row r="9">
          <cell r="A9" t="str">
            <v>A</v>
          </cell>
        </row>
      </sheetData>
      <sheetData sheetId="2386">
        <row r="9">
          <cell r="A9" t="str">
            <v>A</v>
          </cell>
        </row>
      </sheetData>
      <sheetData sheetId="2387">
        <row r="9">
          <cell r="A9" t="str">
            <v>A</v>
          </cell>
        </row>
      </sheetData>
      <sheetData sheetId="2388">
        <row r="9">
          <cell r="A9" t="str">
            <v>A</v>
          </cell>
        </row>
      </sheetData>
      <sheetData sheetId="2389">
        <row r="9">
          <cell r="A9" t="str">
            <v>A</v>
          </cell>
        </row>
      </sheetData>
      <sheetData sheetId="2390">
        <row r="9">
          <cell r="A9" t="str">
            <v>A</v>
          </cell>
        </row>
      </sheetData>
      <sheetData sheetId="2391">
        <row r="9">
          <cell r="A9" t="str">
            <v>A</v>
          </cell>
        </row>
      </sheetData>
      <sheetData sheetId="2392">
        <row r="9">
          <cell r="A9" t="str">
            <v>A</v>
          </cell>
        </row>
      </sheetData>
      <sheetData sheetId="2393">
        <row r="9">
          <cell r="A9" t="str">
            <v>A</v>
          </cell>
        </row>
      </sheetData>
      <sheetData sheetId="2394">
        <row r="9">
          <cell r="A9" t="str">
            <v>A</v>
          </cell>
        </row>
      </sheetData>
      <sheetData sheetId="2395">
        <row r="9">
          <cell r="A9" t="str">
            <v>A</v>
          </cell>
        </row>
      </sheetData>
      <sheetData sheetId="2396">
        <row r="9">
          <cell r="A9" t="str">
            <v>A</v>
          </cell>
        </row>
      </sheetData>
      <sheetData sheetId="2397">
        <row r="9">
          <cell r="A9" t="str">
            <v>A</v>
          </cell>
        </row>
      </sheetData>
      <sheetData sheetId="2398">
        <row r="9">
          <cell r="A9" t="str">
            <v>A</v>
          </cell>
        </row>
      </sheetData>
      <sheetData sheetId="2399">
        <row r="9">
          <cell r="A9" t="str">
            <v>A</v>
          </cell>
        </row>
      </sheetData>
      <sheetData sheetId="2400">
        <row r="9">
          <cell r="A9" t="str">
            <v>A</v>
          </cell>
        </row>
      </sheetData>
      <sheetData sheetId="2401">
        <row r="9">
          <cell r="A9" t="str">
            <v>A</v>
          </cell>
        </row>
      </sheetData>
      <sheetData sheetId="2402">
        <row r="9">
          <cell r="A9" t="str">
            <v>A</v>
          </cell>
        </row>
      </sheetData>
      <sheetData sheetId="2403">
        <row r="9">
          <cell r="A9" t="str">
            <v>A</v>
          </cell>
        </row>
      </sheetData>
      <sheetData sheetId="2404">
        <row r="9">
          <cell r="A9" t="str">
            <v>A</v>
          </cell>
        </row>
      </sheetData>
      <sheetData sheetId="2405">
        <row r="9">
          <cell r="A9" t="str">
            <v>A</v>
          </cell>
        </row>
      </sheetData>
      <sheetData sheetId="2406">
        <row r="9">
          <cell r="A9" t="str">
            <v>A</v>
          </cell>
        </row>
      </sheetData>
      <sheetData sheetId="2407">
        <row r="9">
          <cell r="A9" t="str">
            <v>A</v>
          </cell>
        </row>
      </sheetData>
      <sheetData sheetId="2408">
        <row r="9">
          <cell r="A9" t="str">
            <v>A</v>
          </cell>
        </row>
      </sheetData>
      <sheetData sheetId="2409">
        <row r="9">
          <cell r="A9" t="str">
            <v>A</v>
          </cell>
        </row>
      </sheetData>
      <sheetData sheetId="2410">
        <row r="9">
          <cell r="A9" t="str">
            <v>A</v>
          </cell>
        </row>
      </sheetData>
      <sheetData sheetId="2411">
        <row r="9">
          <cell r="A9" t="str">
            <v>A</v>
          </cell>
        </row>
      </sheetData>
      <sheetData sheetId="2412">
        <row r="9">
          <cell r="A9" t="str">
            <v>A</v>
          </cell>
        </row>
      </sheetData>
      <sheetData sheetId="2413">
        <row r="9">
          <cell r="A9" t="str">
            <v>A</v>
          </cell>
        </row>
      </sheetData>
      <sheetData sheetId="2414"/>
      <sheetData sheetId="2415"/>
      <sheetData sheetId="2416"/>
      <sheetData sheetId="2417">
        <row r="9">
          <cell r="A9" t="str">
            <v>A</v>
          </cell>
        </row>
      </sheetData>
      <sheetData sheetId="2418">
        <row r="9">
          <cell r="A9" t="str">
            <v>A</v>
          </cell>
        </row>
      </sheetData>
      <sheetData sheetId="2419">
        <row r="9">
          <cell r="A9" t="str">
            <v>A</v>
          </cell>
        </row>
      </sheetData>
      <sheetData sheetId="2420"/>
      <sheetData sheetId="2421"/>
      <sheetData sheetId="2422">
        <row r="9">
          <cell r="A9" t="str">
            <v>A</v>
          </cell>
        </row>
      </sheetData>
      <sheetData sheetId="2423">
        <row r="9">
          <cell r="A9" t="str">
            <v>A</v>
          </cell>
        </row>
      </sheetData>
      <sheetData sheetId="2424"/>
      <sheetData sheetId="2425"/>
      <sheetData sheetId="2426"/>
      <sheetData sheetId="2427">
        <row r="9">
          <cell r="A9" t="str">
            <v>A</v>
          </cell>
        </row>
      </sheetData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>
        <row r="9">
          <cell r="A9" t="str">
            <v>A</v>
          </cell>
        </row>
      </sheetData>
      <sheetData sheetId="2437"/>
      <sheetData sheetId="2438"/>
      <sheetData sheetId="2439"/>
      <sheetData sheetId="2440"/>
      <sheetData sheetId="2441" refreshError="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>
        <row r="9">
          <cell r="A9" t="str">
            <v>A</v>
          </cell>
        </row>
      </sheetData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>
        <row r="9">
          <cell r="A9" t="str">
            <v>A</v>
          </cell>
        </row>
      </sheetData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>
        <row r="9">
          <cell r="A9" t="str">
            <v>A</v>
          </cell>
        </row>
      </sheetData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 refreshError="1"/>
      <sheetData sheetId="3275" refreshError="1"/>
      <sheetData sheetId="3276" refreshError="1"/>
      <sheetData sheetId="3277" refreshError="1"/>
      <sheetData sheetId="3278" refreshError="1"/>
      <sheetData sheetId="3279"/>
      <sheetData sheetId="3280" refreshError="1"/>
      <sheetData sheetId="3281" refreshError="1"/>
      <sheetData sheetId="3282"/>
      <sheetData sheetId="3283"/>
      <sheetData sheetId="3284" refreshError="1"/>
      <sheetData sheetId="3285" refreshError="1"/>
      <sheetData sheetId="3286"/>
      <sheetData sheetId="3287"/>
      <sheetData sheetId="3288"/>
      <sheetData sheetId="3289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/>
      <sheetData sheetId="3309"/>
      <sheetData sheetId="3310" refreshError="1"/>
      <sheetData sheetId="3311"/>
      <sheetData sheetId="3312"/>
      <sheetData sheetId="3313"/>
      <sheetData sheetId="3314"/>
      <sheetData sheetId="3315"/>
      <sheetData sheetId="3316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/>
      <sheetData sheetId="3342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>
        <row r="9">
          <cell r="A9" t="str">
            <v>A</v>
          </cell>
        </row>
      </sheetData>
      <sheetData sheetId="3354"/>
      <sheetData sheetId="3355" refreshError="1"/>
      <sheetData sheetId="3356" refreshError="1"/>
      <sheetData sheetId="3357" refreshError="1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/>
      <sheetData sheetId="3374"/>
      <sheetData sheetId="3375"/>
      <sheetData sheetId="3376" refreshError="1"/>
      <sheetData sheetId="3377" refreshError="1"/>
      <sheetData sheetId="3378"/>
      <sheetData sheetId="3379" refreshError="1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 refreshError="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 refreshError="1"/>
      <sheetData sheetId="4446" refreshError="1"/>
      <sheetData sheetId="4447"/>
      <sheetData sheetId="4448" refreshError="1"/>
      <sheetData sheetId="4449" refreshError="1"/>
      <sheetData sheetId="4450" refreshError="1"/>
      <sheetData sheetId="4451" refreshError="1"/>
      <sheetData sheetId="4452" refreshError="1"/>
      <sheetData sheetId="4453" refreshError="1"/>
      <sheetData sheetId="4454"/>
      <sheetData sheetId="4455" refreshError="1"/>
      <sheetData sheetId="4456" refreshError="1"/>
      <sheetData sheetId="4457" refreshError="1"/>
      <sheetData sheetId="4458" refreshError="1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 refreshError="1"/>
      <sheetData sheetId="4471" refreshError="1"/>
      <sheetData sheetId="4472" refreshError="1"/>
      <sheetData sheetId="4473" refreshError="1"/>
      <sheetData sheetId="4474" refreshError="1"/>
      <sheetData sheetId="4475" refreshError="1"/>
      <sheetData sheetId="4476" refreshError="1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 refreshError="1"/>
      <sheetData sheetId="4510" refreshError="1"/>
      <sheetData sheetId="4511" refreshError="1"/>
      <sheetData sheetId="4512" refreshError="1"/>
      <sheetData sheetId="4513" refreshError="1"/>
      <sheetData sheetId="4514" refreshError="1"/>
      <sheetData sheetId="4515" refreshError="1"/>
      <sheetData sheetId="4516" refreshError="1"/>
      <sheetData sheetId="4517" refreshError="1"/>
      <sheetData sheetId="4518" refreshError="1"/>
      <sheetData sheetId="4519"/>
      <sheetData sheetId="4520" refreshError="1"/>
      <sheetData sheetId="4521" refreshError="1"/>
      <sheetData sheetId="4522" refreshError="1"/>
      <sheetData sheetId="4523" refreshError="1"/>
      <sheetData sheetId="4524" refreshError="1"/>
      <sheetData sheetId="4525" refreshError="1"/>
      <sheetData sheetId="4526" refreshError="1"/>
      <sheetData sheetId="4527" refreshError="1"/>
      <sheetData sheetId="4528" refreshError="1"/>
      <sheetData sheetId="4529" refreshError="1"/>
      <sheetData sheetId="4530" refreshError="1"/>
      <sheetData sheetId="4531" refreshError="1"/>
      <sheetData sheetId="4532" refreshError="1"/>
      <sheetData sheetId="4533" refreshError="1"/>
      <sheetData sheetId="4534" refreshError="1"/>
      <sheetData sheetId="4535" refreshError="1"/>
      <sheetData sheetId="4536" refreshError="1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 refreshError="1"/>
      <sheetData sheetId="4550" refreshError="1"/>
      <sheetData sheetId="4551" refreshError="1"/>
      <sheetData sheetId="4552" refreshError="1"/>
      <sheetData sheetId="4553" refreshError="1"/>
      <sheetData sheetId="4554" refreshError="1"/>
      <sheetData sheetId="4555" refreshError="1"/>
      <sheetData sheetId="4556" refreshError="1"/>
      <sheetData sheetId="4557" refreshError="1"/>
      <sheetData sheetId="4558" refreshError="1"/>
      <sheetData sheetId="4559" refreshError="1"/>
      <sheetData sheetId="4560" refreshError="1"/>
      <sheetData sheetId="4561" refreshError="1"/>
      <sheetData sheetId="4562" refreshError="1"/>
      <sheetData sheetId="4563" refreshError="1"/>
      <sheetData sheetId="4564" refreshError="1"/>
      <sheetData sheetId="4565" refreshError="1"/>
      <sheetData sheetId="4566" refreshError="1"/>
      <sheetData sheetId="4567" refreshError="1"/>
      <sheetData sheetId="4568" refreshError="1"/>
      <sheetData sheetId="4569" refreshError="1"/>
      <sheetData sheetId="4570" refreshError="1"/>
      <sheetData sheetId="4571" refreshError="1"/>
      <sheetData sheetId="4572"/>
      <sheetData sheetId="4573"/>
      <sheetData sheetId="4574" refreshError="1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 refreshError="1"/>
      <sheetData sheetId="4601" refreshError="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 refreshError="1"/>
      <sheetData sheetId="4660" refreshError="1"/>
      <sheetData sheetId="4661" refreshError="1"/>
      <sheetData sheetId="4662" refreshError="1"/>
      <sheetData sheetId="4663" refreshError="1"/>
      <sheetData sheetId="4664" refreshError="1"/>
      <sheetData sheetId="4665" refreshError="1"/>
      <sheetData sheetId="4666"/>
      <sheetData sheetId="4667" refreshError="1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/>
      <sheetData sheetId="6608"/>
      <sheetData sheetId="6609"/>
      <sheetData sheetId="6610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/>
      <sheetData sheetId="6625"/>
      <sheetData sheetId="6626"/>
      <sheetData sheetId="6627"/>
      <sheetData sheetId="6628"/>
      <sheetData sheetId="6629"/>
      <sheetData sheetId="6630"/>
      <sheetData sheetId="6631"/>
      <sheetData sheetId="6632"/>
      <sheetData sheetId="6633"/>
      <sheetData sheetId="6634"/>
      <sheetData sheetId="6635"/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/>
      <sheetData sheetId="6652"/>
      <sheetData sheetId="6653"/>
      <sheetData sheetId="6654"/>
      <sheetData sheetId="6655"/>
      <sheetData sheetId="6656"/>
      <sheetData sheetId="6657"/>
      <sheetData sheetId="6658"/>
      <sheetData sheetId="6659"/>
      <sheetData sheetId="6660"/>
      <sheetData sheetId="6661"/>
      <sheetData sheetId="6662"/>
      <sheetData sheetId="6663"/>
      <sheetData sheetId="6664"/>
      <sheetData sheetId="6665"/>
      <sheetData sheetId="6666"/>
      <sheetData sheetId="6667"/>
      <sheetData sheetId="6668"/>
      <sheetData sheetId="6669"/>
      <sheetData sheetId="6670"/>
      <sheetData sheetId="6671"/>
      <sheetData sheetId="6672"/>
      <sheetData sheetId="6673"/>
      <sheetData sheetId="6674"/>
      <sheetData sheetId="6675"/>
      <sheetData sheetId="6676"/>
      <sheetData sheetId="6677"/>
      <sheetData sheetId="6678"/>
      <sheetData sheetId="6679"/>
      <sheetData sheetId="6680"/>
      <sheetData sheetId="6681"/>
      <sheetData sheetId="6682"/>
      <sheetData sheetId="6683"/>
      <sheetData sheetId="6684"/>
      <sheetData sheetId="6685"/>
      <sheetData sheetId="6686"/>
      <sheetData sheetId="6687"/>
      <sheetData sheetId="6688"/>
      <sheetData sheetId="6689"/>
      <sheetData sheetId="6690"/>
      <sheetData sheetId="6691"/>
      <sheetData sheetId="6692"/>
      <sheetData sheetId="6693"/>
      <sheetData sheetId="6694"/>
      <sheetData sheetId="6695"/>
      <sheetData sheetId="6696"/>
      <sheetData sheetId="6697"/>
      <sheetData sheetId="6698"/>
      <sheetData sheetId="6699"/>
      <sheetData sheetId="6700"/>
      <sheetData sheetId="6701"/>
      <sheetData sheetId="6702"/>
      <sheetData sheetId="6703"/>
      <sheetData sheetId="6704"/>
      <sheetData sheetId="6705"/>
      <sheetData sheetId="6706"/>
      <sheetData sheetId="6707"/>
      <sheetData sheetId="6708"/>
      <sheetData sheetId="6709"/>
      <sheetData sheetId="6710"/>
      <sheetData sheetId="6711"/>
      <sheetData sheetId="6712"/>
      <sheetData sheetId="6713"/>
      <sheetData sheetId="6714"/>
      <sheetData sheetId="6715"/>
      <sheetData sheetId="6716"/>
      <sheetData sheetId="6717"/>
      <sheetData sheetId="6718"/>
      <sheetData sheetId="6719"/>
      <sheetData sheetId="6720"/>
      <sheetData sheetId="6721"/>
      <sheetData sheetId="6722"/>
      <sheetData sheetId="6723"/>
      <sheetData sheetId="6724"/>
      <sheetData sheetId="6725"/>
      <sheetData sheetId="6726"/>
      <sheetData sheetId="6727"/>
      <sheetData sheetId="6728"/>
      <sheetData sheetId="6729"/>
      <sheetData sheetId="6730"/>
      <sheetData sheetId="6731"/>
      <sheetData sheetId="6732"/>
      <sheetData sheetId="6733"/>
      <sheetData sheetId="6734"/>
      <sheetData sheetId="6735"/>
      <sheetData sheetId="6736"/>
      <sheetData sheetId="6737"/>
      <sheetData sheetId="6738"/>
      <sheetData sheetId="6739"/>
      <sheetData sheetId="6740"/>
      <sheetData sheetId="6741"/>
      <sheetData sheetId="6742"/>
      <sheetData sheetId="6743"/>
      <sheetData sheetId="6744"/>
      <sheetData sheetId="6745"/>
      <sheetData sheetId="6746"/>
      <sheetData sheetId="6747"/>
      <sheetData sheetId="6748"/>
      <sheetData sheetId="6749"/>
      <sheetData sheetId="6750"/>
      <sheetData sheetId="6751"/>
      <sheetData sheetId="6752"/>
      <sheetData sheetId="6753"/>
      <sheetData sheetId="6754"/>
      <sheetData sheetId="6755"/>
      <sheetData sheetId="6756"/>
      <sheetData sheetId="6757"/>
      <sheetData sheetId="6758"/>
      <sheetData sheetId="6759"/>
      <sheetData sheetId="6760"/>
      <sheetData sheetId="6761"/>
      <sheetData sheetId="6762"/>
      <sheetData sheetId="6763"/>
      <sheetData sheetId="6764"/>
      <sheetData sheetId="6765"/>
      <sheetData sheetId="6766"/>
      <sheetData sheetId="6767"/>
      <sheetData sheetId="6768"/>
      <sheetData sheetId="6769"/>
      <sheetData sheetId="6770"/>
      <sheetData sheetId="6771"/>
      <sheetData sheetId="6772"/>
      <sheetData sheetId="6773"/>
      <sheetData sheetId="6774"/>
      <sheetData sheetId="6775"/>
      <sheetData sheetId="6776"/>
      <sheetData sheetId="6777"/>
      <sheetData sheetId="6778"/>
      <sheetData sheetId="6779"/>
      <sheetData sheetId="6780"/>
      <sheetData sheetId="6781"/>
      <sheetData sheetId="6782"/>
      <sheetData sheetId="6783"/>
      <sheetData sheetId="6784"/>
      <sheetData sheetId="6785"/>
      <sheetData sheetId="6786"/>
      <sheetData sheetId="6787"/>
      <sheetData sheetId="6788"/>
      <sheetData sheetId="6789"/>
      <sheetData sheetId="6790"/>
      <sheetData sheetId="6791"/>
      <sheetData sheetId="6792"/>
      <sheetData sheetId="6793"/>
      <sheetData sheetId="6794"/>
      <sheetData sheetId="6795"/>
      <sheetData sheetId="6796"/>
      <sheetData sheetId="6797"/>
      <sheetData sheetId="6798"/>
      <sheetData sheetId="6799"/>
      <sheetData sheetId="6800" refreshError="1"/>
      <sheetData sheetId="6801" refreshError="1"/>
      <sheetData sheetId="6802" refreshError="1"/>
      <sheetData sheetId="6803" refreshError="1"/>
      <sheetData sheetId="6804" refreshError="1"/>
      <sheetData sheetId="6805" refreshError="1"/>
      <sheetData sheetId="6806" refreshError="1"/>
      <sheetData sheetId="6807" refreshError="1"/>
      <sheetData sheetId="6808" refreshError="1"/>
      <sheetData sheetId="6809" refreshError="1"/>
      <sheetData sheetId="6810" refreshError="1"/>
      <sheetData sheetId="6811" refreshError="1"/>
      <sheetData sheetId="6812" refreshError="1"/>
      <sheetData sheetId="6813" refreshError="1"/>
      <sheetData sheetId="6814" refreshError="1"/>
      <sheetData sheetId="6815" refreshError="1"/>
      <sheetData sheetId="6816" refreshError="1"/>
      <sheetData sheetId="6817" refreshError="1"/>
      <sheetData sheetId="6818" refreshError="1"/>
      <sheetData sheetId="6819" refreshError="1"/>
      <sheetData sheetId="6820" refreshError="1"/>
      <sheetData sheetId="6821" refreshError="1"/>
      <sheetData sheetId="6822" refreshError="1"/>
      <sheetData sheetId="6823" refreshError="1"/>
      <sheetData sheetId="6824" refreshError="1"/>
      <sheetData sheetId="6825" refreshError="1"/>
      <sheetData sheetId="6826" refreshError="1"/>
      <sheetData sheetId="6827" refreshError="1"/>
      <sheetData sheetId="6828" refreshError="1"/>
      <sheetData sheetId="6829" refreshError="1"/>
      <sheetData sheetId="6830" refreshError="1"/>
      <sheetData sheetId="6831" refreshError="1"/>
      <sheetData sheetId="6832" refreshError="1"/>
      <sheetData sheetId="6833" refreshError="1"/>
      <sheetData sheetId="6834" refreshError="1"/>
      <sheetData sheetId="6835" refreshError="1"/>
      <sheetData sheetId="6836" refreshError="1"/>
      <sheetData sheetId="6837" refreshError="1"/>
      <sheetData sheetId="6838" refreshError="1"/>
      <sheetData sheetId="6839" refreshError="1"/>
      <sheetData sheetId="6840" refreshError="1"/>
      <sheetData sheetId="6841" refreshError="1"/>
      <sheetData sheetId="6842" refreshError="1"/>
      <sheetData sheetId="6843" refreshError="1"/>
      <sheetData sheetId="6844" refreshError="1"/>
      <sheetData sheetId="6845" refreshError="1"/>
      <sheetData sheetId="6846" refreshError="1"/>
      <sheetData sheetId="6847" refreshError="1"/>
      <sheetData sheetId="6848" refreshError="1"/>
      <sheetData sheetId="6849" refreshError="1"/>
      <sheetData sheetId="6850" refreshError="1"/>
      <sheetData sheetId="6851" refreshError="1"/>
      <sheetData sheetId="6852" refreshError="1"/>
      <sheetData sheetId="6853" refreshError="1"/>
      <sheetData sheetId="6854" refreshError="1"/>
      <sheetData sheetId="6855" refreshError="1"/>
      <sheetData sheetId="6856" refreshError="1"/>
      <sheetData sheetId="6857" refreshError="1"/>
      <sheetData sheetId="6858" refreshError="1"/>
      <sheetData sheetId="6859" refreshError="1"/>
      <sheetData sheetId="6860" refreshError="1"/>
      <sheetData sheetId="6861" refreshError="1"/>
      <sheetData sheetId="6862" refreshError="1"/>
      <sheetData sheetId="6863" refreshError="1"/>
      <sheetData sheetId="6864" refreshError="1"/>
      <sheetData sheetId="6865" refreshError="1"/>
      <sheetData sheetId="6866" refreshError="1"/>
      <sheetData sheetId="6867" refreshError="1"/>
      <sheetData sheetId="6868" refreshError="1"/>
      <sheetData sheetId="6869" refreshError="1"/>
      <sheetData sheetId="6870" refreshError="1"/>
      <sheetData sheetId="6871" refreshError="1"/>
      <sheetData sheetId="6872" refreshError="1"/>
      <sheetData sheetId="6873" refreshError="1"/>
      <sheetData sheetId="6874" refreshError="1"/>
      <sheetData sheetId="6875" refreshError="1"/>
      <sheetData sheetId="6876" refreshError="1"/>
      <sheetData sheetId="6877" refreshError="1"/>
      <sheetData sheetId="6878" refreshError="1"/>
      <sheetData sheetId="6879" refreshError="1"/>
      <sheetData sheetId="6880" refreshError="1"/>
      <sheetData sheetId="6881" refreshError="1"/>
      <sheetData sheetId="6882" refreshError="1"/>
      <sheetData sheetId="6883" refreshError="1"/>
      <sheetData sheetId="6884" refreshError="1"/>
      <sheetData sheetId="6885" refreshError="1"/>
      <sheetData sheetId="6886" refreshError="1"/>
      <sheetData sheetId="6887" refreshError="1"/>
      <sheetData sheetId="6888" refreshError="1"/>
      <sheetData sheetId="6889" refreshError="1"/>
      <sheetData sheetId="6890" refreshError="1"/>
      <sheetData sheetId="6891" refreshError="1"/>
      <sheetData sheetId="6892" refreshError="1"/>
      <sheetData sheetId="6893" refreshError="1"/>
      <sheetData sheetId="6894" refreshError="1"/>
      <sheetData sheetId="6895" refreshError="1"/>
      <sheetData sheetId="6896" refreshError="1"/>
      <sheetData sheetId="6897" refreshError="1"/>
      <sheetData sheetId="6898" refreshError="1"/>
      <sheetData sheetId="6899" refreshError="1"/>
      <sheetData sheetId="6900" refreshError="1"/>
      <sheetData sheetId="6901" refreshError="1"/>
      <sheetData sheetId="6902" refreshError="1"/>
      <sheetData sheetId="6903" refreshError="1"/>
      <sheetData sheetId="6904" refreshError="1"/>
      <sheetData sheetId="6905" refreshError="1"/>
      <sheetData sheetId="6906" refreshError="1"/>
      <sheetData sheetId="6907" refreshError="1"/>
      <sheetData sheetId="6908" refreshError="1"/>
      <sheetData sheetId="6909" refreshError="1"/>
      <sheetData sheetId="6910" refreshError="1"/>
      <sheetData sheetId="6911" refreshError="1"/>
      <sheetData sheetId="6912" refreshError="1"/>
      <sheetData sheetId="6913" refreshError="1"/>
      <sheetData sheetId="6914" refreshError="1"/>
      <sheetData sheetId="6915" refreshError="1"/>
      <sheetData sheetId="6916" refreshError="1"/>
      <sheetData sheetId="6917" refreshError="1"/>
      <sheetData sheetId="6918" refreshError="1"/>
      <sheetData sheetId="6919" refreshError="1"/>
      <sheetData sheetId="6920" refreshError="1"/>
      <sheetData sheetId="6921" refreshError="1"/>
      <sheetData sheetId="6922" refreshError="1"/>
      <sheetData sheetId="6923" refreshError="1"/>
      <sheetData sheetId="6924" refreshError="1"/>
      <sheetData sheetId="6925" refreshError="1"/>
      <sheetData sheetId="6926" refreshError="1"/>
      <sheetData sheetId="6927" refreshError="1"/>
      <sheetData sheetId="6928" refreshError="1"/>
      <sheetData sheetId="6929" refreshError="1"/>
      <sheetData sheetId="6930" refreshError="1"/>
      <sheetData sheetId="6931" refreshError="1"/>
      <sheetData sheetId="6932" refreshError="1"/>
      <sheetData sheetId="6933" refreshError="1"/>
      <sheetData sheetId="6934" refreshError="1"/>
      <sheetData sheetId="6935" refreshError="1"/>
      <sheetData sheetId="6936" refreshError="1"/>
      <sheetData sheetId="6937" refreshError="1"/>
      <sheetData sheetId="6938" refreshError="1"/>
      <sheetData sheetId="6939" refreshError="1"/>
      <sheetData sheetId="6940" refreshError="1"/>
      <sheetData sheetId="6941" refreshError="1"/>
      <sheetData sheetId="6942" refreshError="1"/>
      <sheetData sheetId="6943" refreshError="1"/>
      <sheetData sheetId="6944" refreshError="1"/>
      <sheetData sheetId="6945" refreshError="1"/>
      <sheetData sheetId="6946" refreshError="1"/>
      <sheetData sheetId="6947" refreshError="1"/>
      <sheetData sheetId="6948" refreshError="1"/>
      <sheetData sheetId="6949" refreshError="1"/>
      <sheetData sheetId="6950" refreshError="1"/>
      <sheetData sheetId="6951" refreshError="1"/>
      <sheetData sheetId="6952" refreshError="1"/>
      <sheetData sheetId="6953" refreshError="1"/>
      <sheetData sheetId="6954" refreshError="1"/>
      <sheetData sheetId="6955" refreshError="1"/>
      <sheetData sheetId="6956" refreshError="1"/>
      <sheetData sheetId="6957" refreshError="1"/>
      <sheetData sheetId="6958" refreshError="1"/>
      <sheetData sheetId="6959" refreshError="1"/>
      <sheetData sheetId="6960" refreshError="1"/>
      <sheetData sheetId="6961" refreshError="1"/>
      <sheetData sheetId="6962" refreshError="1"/>
      <sheetData sheetId="6963" refreshError="1"/>
      <sheetData sheetId="6964" refreshError="1"/>
      <sheetData sheetId="6965" refreshError="1"/>
      <sheetData sheetId="6966" refreshError="1"/>
      <sheetData sheetId="6967" refreshError="1"/>
      <sheetData sheetId="6968" refreshError="1"/>
      <sheetData sheetId="6969" refreshError="1"/>
      <sheetData sheetId="6970" refreshError="1"/>
      <sheetData sheetId="6971" refreshError="1"/>
      <sheetData sheetId="6972" refreshError="1"/>
      <sheetData sheetId="6973" refreshError="1"/>
      <sheetData sheetId="6974" refreshError="1"/>
      <sheetData sheetId="6975" refreshError="1"/>
      <sheetData sheetId="6976" refreshError="1"/>
      <sheetData sheetId="6977" refreshError="1"/>
      <sheetData sheetId="6978" refreshError="1"/>
      <sheetData sheetId="6979" refreshError="1"/>
      <sheetData sheetId="6980" refreshError="1"/>
      <sheetData sheetId="6981" refreshError="1"/>
      <sheetData sheetId="6982" refreshError="1"/>
      <sheetData sheetId="6983" refreshError="1"/>
      <sheetData sheetId="6984" refreshError="1"/>
      <sheetData sheetId="6985" refreshError="1"/>
      <sheetData sheetId="6986" refreshError="1"/>
      <sheetData sheetId="6987" refreshError="1"/>
      <sheetData sheetId="6988" refreshError="1"/>
      <sheetData sheetId="6989" refreshError="1"/>
      <sheetData sheetId="6990" refreshError="1"/>
      <sheetData sheetId="6991" refreshError="1"/>
      <sheetData sheetId="6992" refreshError="1"/>
      <sheetData sheetId="6993" refreshError="1"/>
      <sheetData sheetId="6994" refreshError="1"/>
      <sheetData sheetId="6995" refreshError="1"/>
      <sheetData sheetId="6996" refreshError="1"/>
      <sheetData sheetId="6997" refreshError="1"/>
      <sheetData sheetId="6998" refreshError="1"/>
      <sheetData sheetId="6999" refreshError="1"/>
      <sheetData sheetId="7000" refreshError="1"/>
      <sheetData sheetId="7001" refreshError="1"/>
      <sheetData sheetId="7002" refreshError="1"/>
      <sheetData sheetId="7003" refreshError="1"/>
      <sheetData sheetId="7004" refreshError="1"/>
      <sheetData sheetId="7005" refreshError="1"/>
      <sheetData sheetId="7006" refreshError="1"/>
      <sheetData sheetId="7007" refreshError="1"/>
      <sheetData sheetId="7008" refreshError="1"/>
      <sheetData sheetId="7009" refreshError="1"/>
      <sheetData sheetId="7010" refreshError="1"/>
      <sheetData sheetId="7011" refreshError="1"/>
      <sheetData sheetId="7012" refreshError="1"/>
      <sheetData sheetId="7013" refreshError="1"/>
      <sheetData sheetId="7014" refreshError="1"/>
      <sheetData sheetId="7015" refreshError="1"/>
      <sheetData sheetId="7016" refreshError="1"/>
      <sheetData sheetId="7017" refreshError="1"/>
      <sheetData sheetId="7018" refreshError="1"/>
      <sheetData sheetId="7019" refreshError="1"/>
      <sheetData sheetId="7020" refreshError="1"/>
      <sheetData sheetId="7021" refreshError="1"/>
      <sheetData sheetId="7022" refreshError="1"/>
      <sheetData sheetId="7023" refreshError="1"/>
      <sheetData sheetId="7024" refreshError="1"/>
      <sheetData sheetId="7025" refreshError="1"/>
      <sheetData sheetId="7026" refreshError="1"/>
      <sheetData sheetId="7027" refreshError="1"/>
      <sheetData sheetId="7028" refreshError="1"/>
      <sheetData sheetId="7029" refreshError="1"/>
      <sheetData sheetId="7030" refreshError="1"/>
      <sheetData sheetId="7031" refreshError="1"/>
      <sheetData sheetId="7032" refreshError="1"/>
      <sheetData sheetId="7033" refreshError="1"/>
      <sheetData sheetId="7034" refreshError="1"/>
      <sheetData sheetId="7035" refreshError="1"/>
      <sheetData sheetId="7036" refreshError="1"/>
      <sheetData sheetId="7037" refreshError="1"/>
      <sheetData sheetId="7038" refreshError="1"/>
      <sheetData sheetId="7039" refreshError="1"/>
      <sheetData sheetId="7040" refreshError="1"/>
      <sheetData sheetId="7041" refreshError="1"/>
      <sheetData sheetId="7042" refreshError="1"/>
      <sheetData sheetId="7043" refreshError="1"/>
      <sheetData sheetId="7044" refreshError="1"/>
      <sheetData sheetId="7045" refreshError="1"/>
      <sheetData sheetId="7046" refreshError="1"/>
      <sheetData sheetId="7047" refreshError="1"/>
      <sheetData sheetId="7048" refreshError="1"/>
      <sheetData sheetId="7049" refreshError="1"/>
      <sheetData sheetId="7050" refreshError="1"/>
      <sheetData sheetId="7051" refreshError="1"/>
      <sheetData sheetId="7052" refreshError="1"/>
      <sheetData sheetId="7053" refreshError="1"/>
      <sheetData sheetId="7054" refreshError="1"/>
      <sheetData sheetId="7055" refreshError="1"/>
      <sheetData sheetId="7056" refreshError="1"/>
      <sheetData sheetId="7057" refreshError="1"/>
      <sheetData sheetId="7058" refreshError="1"/>
      <sheetData sheetId="7059" refreshError="1"/>
      <sheetData sheetId="7060" refreshError="1"/>
      <sheetData sheetId="7061" refreshError="1"/>
      <sheetData sheetId="7062" refreshError="1"/>
      <sheetData sheetId="7063" refreshError="1"/>
      <sheetData sheetId="7064" refreshError="1"/>
      <sheetData sheetId="7065" refreshError="1"/>
      <sheetData sheetId="7066" refreshError="1"/>
      <sheetData sheetId="7067" refreshError="1"/>
      <sheetData sheetId="7068" refreshError="1"/>
      <sheetData sheetId="7069" refreshError="1"/>
      <sheetData sheetId="7070" refreshError="1"/>
      <sheetData sheetId="7071" refreshError="1"/>
      <sheetData sheetId="7072" refreshError="1"/>
      <sheetData sheetId="7073" refreshError="1"/>
      <sheetData sheetId="7074" refreshError="1"/>
      <sheetData sheetId="7075" refreshError="1"/>
      <sheetData sheetId="7076" refreshError="1"/>
      <sheetData sheetId="7077" refreshError="1"/>
      <sheetData sheetId="7078" refreshError="1"/>
      <sheetData sheetId="7079" refreshError="1"/>
      <sheetData sheetId="7080" refreshError="1"/>
      <sheetData sheetId="7081" refreshError="1"/>
      <sheetData sheetId="7082" refreshError="1"/>
      <sheetData sheetId="7083" refreshError="1"/>
      <sheetData sheetId="7084" refreshError="1"/>
      <sheetData sheetId="7085" refreshError="1"/>
      <sheetData sheetId="7086" refreshError="1"/>
      <sheetData sheetId="7087" refreshError="1"/>
      <sheetData sheetId="7088" refreshError="1"/>
      <sheetData sheetId="7089" refreshError="1"/>
      <sheetData sheetId="7090" refreshError="1"/>
      <sheetData sheetId="7091" refreshError="1"/>
      <sheetData sheetId="7092" refreshError="1"/>
      <sheetData sheetId="7093" refreshError="1"/>
      <sheetData sheetId="7094" refreshError="1"/>
      <sheetData sheetId="7095" refreshError="1"/>
      <sheetData sheetId="7096" refreshError="1"/>
      <sheetData sheetId="7097" refreshError="1"/>
      <sheetData sheetId="7098" refreshError="1"/>
      <sheetData sheetId="7099" refreshError="1"/>
      <sheetData sheetId="7100" refreshError="1"/>
      <sheetData sheetId="7101" refreshError="1"/>
      <sheetData sheetId="7102" refreshError="1"/>
      <sheetData sheetId="7103" refreshError="1"/>
      <sheetData sheetId="7104" refreshError="1"/>
      <sheetData sheetId="7105" refreshError="1"/>
      <sheetData sheetId="7106" refreshError="1"/>
      <sheetData sheetId="7107" refreshError="1"/>
      <sheetData sheetId="7108" refreshError="1"/>
      <sheetData sheetId="7109" refreshError="1"/>
      <sheetData sheetId="7110" refreshError="1"/>
      <sheetData sheetId="7111" refreshError="1"/>
      <sheetData sheetId="7112" refreshError="1"/>
      <sheetData sheetId="7113" refreshError="1"/>
      <sheetData sheetId="7114" refreshError="1"/>
      <sheetData sheetId="7115" refreshError="1"/>
      <sheetData sheetId="7116" refreshError="1"/>
      <sheetData sheetId="7117" refreshError="1"/>
      <sheetData sheetId="7118" refreshError="1"/>
      <sheetData sheetId="7119" refreshError="1"/>
      <sheetData sheetId="7120" refreshError="1"/>
      <sheetData sheetId="7121" refreshError="1"/>
      <sheetData sheetId="7122" refreshError="1"/>
      <sheetData sheetId="7123" refreshError="1"/>
      <sheetData sheetId="7124" refreshError="1"/>
      <sheetData sheetId="7125" refreshError="1"/>
      <sheetData sheetId="7126" refreshError="1"/>
      <sheetData sheetId="7127" refreshError="1"/>
      <sheetData sheetId="7128" refreshError="1"/>
      <sheetData sheetId="7129" refreshError="1"/>
      <sheetData sheetId="7130" refreshError="1"/>
      <sheetData sheetId="7131" refreshError="1"/>
      <sheetData sheetId="7132" refreshError="1"/>
      <sheetData sheetId="7133" refreshError="1"/>
      <sheetData sheetId="7134" refreshError="1"/>
      <sheetData sheetId="7135" refreshError="1"/>
      <sheetData sheetId="7136" refreshError="1"/>
      <sheetData sheetId="7137" refreshError="1"/>
      <sheetData sheetId="7138" refreshError="1"/>
      <sheetData sheetId="7139" refreshError="1"/>
      <sheetData sheetId="7140" refreshError="1"/>
      <sheetData sheetId="7141" refreshError="1"/>
      <sheetData sheetId="7142" refreshError="1"/>
      <sheetData sheetId="7143" refreshError="1"/>
      <sheetData sheetId="7144" refreshError="1"/>
      <sheetData sheetId="7145" refreshError="1"/>
      <sheetData sheetId="7146" refreshError="1"/>
      <sheetData sheetId="7147" refreshError="1"/>
      <sheetData sheetId="7148" refreshError="1"/>
      <sheetData sheetId="7149" refreshError="1"/>
      <sheetData sheetId="7150" refreshError="1"/>
      <sheetData sheetId="7151" refreshError="1"/>
      <sheetData sheetId="7152" refreshError="1"/>
      <sheetData sheetId="7153" refreshError="1"/>
      <sheetData sheetId="7154" refreshError="1"/>
      <sheetData sheetId="7155" refreshError="1"/>
      <sheetData sheetId="7156" refreshError="1"/>
      <sheetData sheetId="7157" refreshError="1"/>
      <sheetData sheetId="7158" refreshError="1"/>
      <sheetData sheetId="7159" refreshError="1"/>
      <sheetData sheetId="7160" refreshError="1"/>
      <sheetData sheetId="7161" refreshError="1"/>
      <sheetData sheetId="7162" refreshError="1"/>
      <sheetData sheetId="7163" refreshError="1"/>
      <sheetData sheetId="7164" refreshError="1"/>
      <sheetData sheetId="7165" refreshError="1"/>
      <sheetData sheetId="7166" refreshError="1"/>
      <sheetData sheetId="7167" refreshError="1"/>
      <sheetData sheetId="7168" refreshError="1"/>
      <sheetData sheetId="7169" refreshError="1"/>
      <sheetData sheetId="7170" refreshError="1"/>
      <sheetData sheetId="7171" refreshError="1"/>
      <sheetData sheetId="7172" refreshError="1"/>
      <sheetData sheetId="7173" refreshError="1"/>
      <sheetData sheetId="7174" refreshError="1"/>
      <sheetData sheetId="7175" refreshError="1"/>
      <sheetData sheetId="7176" refreshError="1"/>
      <sheetData sheetId="7177" refreshError="1"/>
      <sheetData sheetId="7178" refreshError="1"/>
      <sheetData sheetId="7179" refreshError="1"/>
      <sheetData sheetId="7180" refreshError="1"/>
      <sheetData sheetId="7181" refreshError="1"/>
      <sheetData sheetId="7182" refreshError="1"/>
      <sheetData sheetId="7183" refreshError="1"/>
      <sheetData sheetId="7184" refreshError="1"/>
      <sheetData sheetId="7185" refreshError="1"/>
      <sheetData sheetId="7186" refreshError="1"/>
      <sheetData sheetId="7187" refreshError="1"/>
      <sheetData sheetId="7188" refreshError="1"/>
      <sheetData sheetId="7189" refreshError="1"/>
      <sheetData sheetId="7190" refreshError="1"/>
      <sheetData sheetId="7191" refreshError="1"/>
      <sheetData sheetId="7192" refreshError="1"/>
      <sheetData sheetId="7193" refreshError="1"/>
      <sheetData sheetId="7194" refreshError="1"/>
      <sheetData sheetId="7195" refreshError="1"/>
      <sheetData sheetId="7196" refreshError="1"/>
      <sheetData sheetId="7197" refreshError="1"/>
      <sheetData sheetId="7198" refreshError="1"/>
      <sheetData sheetId="7199" refreshError="1"/>
      <sheetData sheetId="7200" refreshError="1"/>
      <sheetData sheetId="7201" refreshError="1"/>
      <sheetData sheetId="7202" refreshError="1"/>
      <sheetData sheetId="7203" refreshError="1"/>
      <sheetData sheetId="7204" refreshError="1"/>
      <sheetData sheetId="7205" refreshError="1"/>
      <sheetData sheetId="7206" refreshError="1"/>
      <sheetData sheetId="7207" refreshError="1"/>
      <sheetData sheetId="7208" refreshError="1"/>
      <sheetData sheetId="7209" refreshError="1"/>
      <sheetData sheetId="7210" refreshError="1"/>
      <sheetData sheetId="7211" refreshError="1"/>
      <sheetData sheetId="7212" refreshError="1"/>
      <sheetData sheetId="7213" refreshError="1"/>
      <sheetData sheetId="7214" refreshError="1"/>
      <sheetData sheetId="7215" refreshError="1"/>
      <sheetData sheetId="7216" refreshError="1"/>
      <sheetData sheetId="7217" refreshError="1"/>
      <sheetData sheetId="7218" refreshError="1"/>
      <sheetData sheetId="7219" refreshError="1"/>
      <sheetData sheetId="7220" refreshError="1"/>
      <sheetData sheetId="7221" refreshError="1"/>
      <sheetData sheetId="7222" refreshError="1"/>
      <sheetData sheetId="7223" refreshError="1"/>
      <sheetData sheetId="7224" refreshError="1"/>
      <sheetData sheetId="7225" refreshError="1"/>
      <sheetData sheetId="7226" refreshError="1"/>
      <sheetData sheetId="7227" refreshError="1"/>
      <sheetData sheetId="7228" refreshError="1"/>
      <sheetData sheetId="7229" refreshError="1"/>
      <sheetData sheetId="7230" refreshError="1"/>
      <sheetData sheetId="7231" refreshError="1"/>
      <sheetData sheetId="7232" refreshError="1"/>
      <sheetData sheetId="7233" refreshError="1"/>
      <sheetData sheetId="7234" refreshError="1"/>
      <sheetData sheetId="7235" refreshError="1"/>
      <sheetData sheetId="7236" refreshError="1"/>
      <sheetData sheetId="7237" refreshError="1"/>
      <sheetData sheetId="7238" refreshError="1"/>
      <sheetData sheetId="7239" refreshError="1"/>
      <sheetData sheetId="7240" refreshError="1"/>
      <sheetData sheetId="7241" refreshError="1"/>
      <sheetData sheetId="7242" refreshError="1"/>
      <sheetData sheetId="7243" refreshError="1"/>
      <sheetData sheetId="7244" refreshError="1"/>
      <sheetData sheetId="7245" refreshError="1"/>
      <sheetData sheetId="7246" refreshError="1"/>
      <sheetData sheetId="7247" refreshError="1"/>
      <sheetData sheetId="7248" refreshError="1"/>
      <sheetData sheetId="7249" refreshError="1"/>
      <sheetData sheetId="7250" refreshError="1"/>
      <sheetData sheetId="7251" refreshError="1"/>
      <sheetData sheetId="7252" refreshError="1"/>
      <sheetData sheetId="7253" refreshError="1"/>
      <sheetData sheetId="7254" refreshError="1"/>
      <sheetData sheetId="7255" refreshError="1"/>
      <sheetData sheetId="7256" refreshError="1"/>
      <sheetData sheetId="7257" refreshError="1"/>
      <sheetData sheetId="7258" refreshError="1"/>
      <sheetData sheetId="7259" refreshError="1"/>
      <sheetData sheetId="7260" refreshError="1"/>
      <sheetData sheetId="7261" refreshError="1"/>
      <sheetData sheetId="7262" refreshError="1"/>
      <sheetData sheetId="7263" refreshError="1"/>
      <sheetData sheetId="7264" refreshError="1"/>
      <sheetData sheetId="7265" refreshError="1"/>
      <sheetData sheetId="7266" refreshError="1"/>
      <sheetData sheetId="7267" refreshError="1"/>
      <sheetData sheetId="7268" refreshError="1"/>
      <sheetData sheetId="7269" refreshError="1"/>
      <sheetData sheetId="7270" refreshError="1"/>
      <sheetData sheetId="7271" refreshError="1"/>
      <sheetData sheetId="7272" refreshError="1"/>
      <sheetData sheetId="7273" refreshError="1"/>
      <sheetData sheetId="7274" refreshError="1"/>
      <sheetData sheetId="7275" refreshError="1"/>
      <sheetData sheetId="7276" refreshError="1"/>
      <sheetData sheetId="7277" refreshError="1"/>
      <sheetData sheetId="7278" refreshError="1"/>
      <sheetData sheetId="7279" refreshError="1"/>
      <sheetData sheetId="7280" refreshError="1"/>
      <sheetData sheetId="7281" refreshError="1"/>
      <sheetData sheetId="7282" refreshError="1"/>
      <sheetData sheetId="7283" refreshError="1"/>
      <sheetData sheetId="7284" refreshError="1"/>
      <sheetData sheetId="7285" refreshError="1"/>
      <sheetData sheetId="7286" refreshError="1"/>
      <sheetData sheetId="7287" refreshError="1"/>
      <sheetData sheetId="7288" refreshError="1"/>
      <sheetData sheetId="7289" refreshError="1"/>
      <sheetData sheetId="7290" refreshError="1"/>
      <sheetData sheetId="7291" refreshError="1"/>
      <sheetData sheetId="7292" refreshError="1"/>
      <sheetData sheetId="7293" refreshError="1"/>
      <sheetData sheetId="7294" refreshError="1"/>
      <sheetData sheetId="7295" refreshError="1"/>
      <sheetData sheetId="7296" refreshError="1"/>
      <sheetData sheetId="7297" refreshError="1"/>
      <sheetData sheetId="7298" refreshError="1"/>
      <sheetData sheetId="7299" refreshError="1"/>
      <sheetData sheetId="7300" refreshError="1"/>
      <sheetData sheetId="7301" refreshError="1"/>
      <sheetData sheetId="7302" refreshError="1"/>
      <sheetData sheetId="7303" refreshError="1"/>
      <sheetData sheetId="7304" refreshError="1"/>
      <sheetData sheetId="7305" refreshError="1"/>
      <sheetData sheetId="7306" refreshError="1"/>
      <sheetData sheetId="7307" refreshError="1"/>
      <sheetData sheetId="7308" refreshError="1"/>
      <sheetData sheetId="7309" refreshError="1"/>
      <sheetData sheetId="7310" refreshError="1"/>
      <sheetData sheetId="7311" refreshError="1"/>
      <sheetData sheetId="7312" refreshError="1"/>
      <sheetData sheetId="7313" refreshError="1"/>
      <sheetData sheetId="7314" refreshError="1"/>
      <sheetData sheetId="7315" refreshError="1"/>
      <sheetData sheetId="7316" refreshError="1"/>
      <sheetData sheetId="7317" refreshError="1"/>
      <sheetData sheetId="7318" refreshError="1"/>
      <sheetData sheetId="7319" refreshError="1"/>
      <sheetData sheetId="7320" refreshError="1"/>
      <sheetData sheetId="7321" refreshError="1"/>
      <sheetData sheetId="7322" refreshError="1"/>
      <sheetData sheetId="7323" refreshError="1"/>
      <sheetData sheetId="7324" refreshError="1"/>
      <sheetData sheetId="7325" refreshError="1"/>
      <sheetData sheetId="7326" refreshError="1"/>
      <sheetData sheetId="7327" refreshError="1"/>
      <sheetData sheetId="7328" refreshError="1"/>
      <sheetData sheetId="7329" refreshError="1"/>
      <sheetData sheetId="7330" refreshError="1"/>
      <sheetData sheetId="7331" refreshError="1"/>
      <sheetData sheetId="7332" refreshError="1"/>
      <sheetData sheetId="7333" refreshError="1"/>
      <sheetData sheetId="7334" refreshError="1"/>
      <sheetData sheetId="7335" refreshError="1"/>
      <sheetData sheetId="7336" refreshError="1"/>
      <sheetData sheetId="7337" refreshError="1"/>
      <sheetData sheetId="7338" refreshError="1"/>
      <sheetData sheetId="7339" refreshError="1"/>
      <sheetData sheetId="7340" refreshError="1"/>
      <sheetData sheetId="7341" refreshError="1"/>
      <sheetData sheetId="7342" refreshError="1"/>
      <sheetData sheetId="7343" refreshError="1"/>
      <sheetData sheetId="7344" refreshError="1"/>
      <sheetData sheetId="7345" refreshError="1"/>
      <sheetData sheetId="7346" refreshError="1"/>
      <sheetData sheetId="7347" refreshError="1"/>
      <sheetData sheetId="7348" refreshError="1"/>
      <sheetData sheetId="7349" refreshError="1"/>
      <sheetData sheetId="7350" refreshError="1"/>
      <sheetData sheetId="7351" refreshError="1"/>
      <sheetData sheetId="7352" refreshError="1"/>
      <sheetData sheetId="7353" refreshError="1"/>
      <sheetData sheetId="7354" refreshError="1"/>
      <sheetData sheetId="7355" refreshError="1"/>
      <sheetData sheetId="7356" refreshError="1"/>
      <sheetData sheetId="7357" refreshError="1"/>
      <sheetData sheetId="7358" refreshError="1"/>
      <sheetData sheetId="7359" refreshError="1"/>
      <sheetData sheetId="7360" refreshError="1"/>
      <sheetData sheetId="7361" refreshError="1"/>
      <sheetData sheetId="7362" refreshError="1"/>
      <sheetData sheetId="7363" refreshError="1"/>
      <sheetData sheetId="7364" refreshError="1"/>
      <sheetData sheetId="7365" refreshError="1"/>
      <sheetData sheetId="7366" refreshError="1"/>
      <sheetData sheetId="7367" refreshError="1"/>
      <sheetData sheetId="7368" refreshError="1"/>
      <sheetData sheetId="7369" refreshError="1"/>
      <sheetData sheetId="7370" refreshError="1"/>
      <sheetData sheetId="7371" refreshError="1"/>
      <sheetData sheetId="7372" refreshError="1"/>
      <sheetData sheetId="7373" refreshError="1"/>
      <sheetData sheetId="7374" refreshError="1"/>
      <sheetData sheetId="7375" refreshError="1"/>
      <sheetData sheetId="7376" refreshError="1"/>
      <sheetData sheetId="7377" refreshError="1"/>
      <sheetData sheetId="7378" refreshError="1"/>
      <sheetData sheetId="7379" refreshError="1"/>
      <sheetData sheetId="7380" refreshError="1"/>
      <sheetData sheetId="7381" refreshError="1"/>
      <sheetData sheetId="7382" refreshError="1"/>
      <sheetData sheetId="7383" refreshError="1"/>
      <sheetData sheetId="7384" refreshError="1"/>
      <sheetData sheetId="7385" refreshError="1"/>
      <sheetData sheetId="7386" refreshError="1"/>
      <sheetData sheetId="7387" refreshError="1"/>
      <sheetData sheetId="7388" refreshError="1"/>
      <sheetData sheetId="7389" refreshError="1"/>
      <sheetData sheetId="7390" refreshError="1"/>
      <sheetData sheetId="7391" refreshError="1"/>
      <sheetData sheetId="7392" refreshError="1"/>
      <sheetData sheetId="7393" refreshError="1"/>
      <sheetData sheetId="7394" refreshError="1"/>
      <sheetData sheetId="7395" refreshError="1"/>
      <sheetData sheetId="7396" refreshError="1"/>
      <sheetData sheetId="7397" refreshError="1"/>
      <sheetData sheetId="7398" refreshError="1"/>
      <sheetData sheetId="7399" refreshError="1"/>
      <sheetData sheetId="7400" refreshError="1"/>
      <sheetData sheetId="7401" refreshError="1"/>
      <sheetData sheetId="7402" refreshError="1"/>
      <sheetData sheetId="7403" refreshError="1"/>
      <sheetData sheetId="7404" refreshError="1"/>
      <sheetData sheetId="7405" refreshError="1"/>
      <sheetData sheetId="7406" refreshError="1"/>
      <sheetData sheetId="7407" refreshError="1"/>
      <sheetData sheetId="7408" refreshError="1"/>
      <sheetData sheetId="7409" refreshError="1"/>
      <sheetData sheetId="7410" refreshError="1"/>
      <sheetData sheetId="7411" refreshError="1"/>
      <sheetData sheetId="7412" refreshError="1"/>
      <sheetData sheetId="7413" refreshError="1"/>
      <sheetData sheetId="7414" refreshError="1"/>
      <sheetData sheetId="7415" refreshError="1"/>
      <sheetData sheetId="7416" refreshError="1"/>
      <sheetData sheetId="7417" refreshError="1"/>
      <sheetData sheetId="7418" refreshError="1"/>
      <sheetData sheetId="7419" refreshError="1"/>
      <sheetData sheetId="7420" refreshError="1"/>
      <sheetData sheetId="7421" refreshError="1"/>
      <sheetData sheetId="7422" refreshError="1"/>
      <sheetData sheetId="7423" refreshError="1"/>
      <sheetData sheetId="7424" refreshError="1"/>
      <sheetData sheetId="7425" refreshError="1"/>
      <sheetData sheetId="7426" refreshError="1"/>
      <sheetData sheetId="7427" refreshError="1"/>
      <sheetData sheetId="7428" refreshError="1"/>
      <sheetData sheetId="7429" refreshError="1"/>
      <sheetData sheetId="7430" refreshError="1"/>
      <sheetData sheetId="7431" refreshError="1"/>
      <sheetData sheetId="7432" refreshError="1"/>
      <sheetData sheetId="7433" refreshError="1"/>
      <sheetData sheetId="7434" refreshError="1"/>
      <sheetData sheetId="7435" refreshError="1"/>
      <sheetData sheetId="7436" refreshError="1"/>
      <sheetData sheetId="7437" refreshError="1"/>
      <sheetData sheetId="7438" refreshError="1"/>
      <sheetData sheetId="7439" refreshError="1"/>
      <sheetData sheetId="7440" refreshError="1"/>
      <sheetData sheetId="7441" refreshError="1"/>
      <sheetData sheetId="7442" refreshError="1"/>
      <sheetData sheetId="7443" refreshError="1"/>
      <sheetData sheetId="7444" refreshError="1"/>
      <sheetData sheetId="7445" refreshError="1"/>
      <sheetData sheetId="7446" refreshError="1"/>
      <sheetData sheetId="7447" refreshError="1"/>
      <sheetData sheetId="7448" refreshError="1"/>
      <sheetData sheetId="7449" refreshError="1"/>
      <sheetData sheetId="7450" refreshError="1"/>
      <sheetData sheetId="7451" refreshError="1"/>
      <sheetData sheetId="7452" refreshError="1"/>
      <sheetData sheetId="7453" refreshError="1"/>
      <sheetData sheetId="7454" refreshError="1"/>
      <sheetData sheetId="7455" refreshError="1"/>
      <sheetData sheetId="7456" refreshError="1"/>
      <sheetData sheetId="7457" refreshError="1"/>
      <sheetData sheetId="7458" refreshError="1"/>
      <sheetData sheetId="7459" refreshError="1"/>
      <sheetData sheetId="7460" refreshError="1"/>
      <sheetData sheetId="7461" refreshError="1"/>
      <sheetData sheetId="7462" refreshError="1"/>
      <sheetData sheetId="7463" refreshError="1"/>
      <sheetData sheetId="7464" refreshError="1"/>
      <sheetData sheetId="7465" refreshError="1"/>
      <sheetData sheetId="7466" refreshError="1"/>
      <sheetData sheetId="7467" refreshError="1"/>
      <sheetData sheetId="7468" refreshError="1"/>
      <sheetData sheetId="7469" refreshError="1"/>
      <sheetData sheetId="7470" refreshError="1"/>
      <sheetData sheetId="7471" refreshError="1"/>
      <sheetData sheetId="7472" refreshError="1"/>
      <sheetData sheetId="7473" refreshError="1"/>
      <sheetData sheetId="7474" refreshError="1"/>
      <sheetData sheetId="7475" refreshError="1"/>
      <sheetData sheetId="7476" refreshError="1"/>
      <sheetData sheetId="7477" refreshError="1"/>
      <sheetData sheetId="7478" refreshError="1"/>
      <sheetData sheetId="7479" refreshError="1"/>
      <sheetData sheetId="7480" refreshError="1"/>
      <sheetData sheetId="7481" refreshError="1"/>
      <sheetData sheetId="7482" refreshError="1"/>
      <sheetData sheetId="7483" refreshError="1"/>
      <sheetData sheetId="7484" refreshError="1"/>
      <sheetData sheetId="7485" refreshError="1"/>
      <sheetData sheetId="7486" refreshError="1"/>
      <sheetData sheetId="7487" refreshError="1"/>
      <sheetData sheetId="7488" refreshError="1"/>
      <sheetData sheetId="7489" refreshError="1"/>
      <sheetData sheetId="7490" refreshError="1"/>
      <sheetData sheetId="7491" refreshError="1"/>
      <sheetData sheetId="7492" refreshError="1"/>
      <sheetData sheetId="7493" refreshError="1"/>
      <sheetData sheetId="7494" refreshError="1"/>
      <sheetData sheetId="7495" refreshError="1"/>
      <sheetData sheetId="7496" refreshError="1"/>
      <sheetData sheetId="7497" refreshError="1"/>
      <sheetData sheetId="7498" refreshError="1"/>
      <sheetData sheetId="7499" refreshError="1"/>
      <sheetData sheetId="7500" refreshError="1"/>
      <sheetData sheetId="7501" refreshError="1"/>
      <sheetData sheetId="7502" refreshError="1"/>
      <sheetData sheetId="7503" refreshError="1"/>
      <sheetData sheetId="7504" refreshError="1"/>
      <sheetData sheetId="7505" refreshError="1"/>
      <sheetData sheetId="7506" refreshError="1"/>
      <sheetData sheetId="7507" refreshError="1"/>
      <sheetData sheetId="7508" refreshError="1"/>
      <sheetData sheetId="7509" refreshError="1"/>
      <sheetData sheetId="7510" refreshError="1"/>
      <sheetData sheetId="7511" refreshError="1"/>
      <sheetData sheetId="7512" refreshError="1"/>
      <sheetData sheetId="7513" refreshError="1"/>
      <sheetData sheetId="7514" refreshError="1"/>
      <sheetData sheetId="7515" refreshError="1"/>
      <sheetData sheetId="7516" refreshError="1"/>
      <sheetData sheetId="7517" refreshError="1"/>
      <sheetData sheetId="7518" refreshError="1"/>
      <sheetData sheetId="7519" refreshError="1"/>
      <sheetData sheetId="7520" refreshError="1"/>
      <sheetData sheetId="7521" refreshError="1"/>
      <sheetData sheetId="7522" refreshError="1"/>
      <sheetData sheetId="7523" refreshError="1"/>
      <sheetData sheetId="7524" refreshError="1"/>
      <sheetData sheetId="7525" refreshError="1"/>
      <sheetData sheetId="7526" refreshError="1"/>
      <sheetData sheetId="7527" refreshError="1"/>
      <sheetData sheetId="7528" refreshError="1"/>
      <sheetData sheetId="7529" refreshError="1"/>
      <sheetData sheetId="7530" refreshError="1"/>
      <sheetData sheetId="7531" refreshError="1"/>
      <sheetData sheetId="7532" refreshError="1"/>
      <sheetData sheetId="7533" refreshError="1"/>
      <sheetData sheetId="7534" refreshError="1"/>
      <sheetData sheetId="7535" refreshError="1"/>
      <sheetData sheetId="7536" refreshError="1"/>
      <sheetData sheetId="7537" refreshError="1"/>
      <sheetData sheetId="7538" refreshError="1"/>
      <sheetData sheetId="7539" refreshError="1"/>
      <sheetData sheetId="7540" refreshError="1"/>
      <sheetData sheetId="7541" refreshError="1"/>
      <sheetData sheetId="7542" refreshError="1"/>
      <sheetData sheetId="7543" refreshError="1"/>
      <sheetData sheetId="7544" refreshError="1"/>
      <sheetData sheetId="7545" refreshError="1"/>
      <sheetData sheetId="7546" refreshError="1"/>
      <sheetData sheetId="7547" refreshError="1"/>
      <sheetData sheetId="7548" refreshError="1"/>
      <sheetData sheetId="7549" refreshError="1"/>
      <sheetData sheetId="7550" refreshError="1"/>
      <sheetData sheetId="7551" refreshError="1"/>
      <sheetData sheetId="7552" refreshError="1"/>
      <sheetData sheetId="7553" refreshError="1"/>
      <sheetData sheetId="7554" refreshError="1"/>
      <sheetData sheetId="7555" refreshError="1"/>
      <sheetData sheetId="7556" refreshError="1"/>
      <sheetData sheetId="7557" refreshError="1"/>
      <sheetData sheetId="7558" refreshError="1"/>
      <sheetData sheetId="7559" refreshError="1"/>
      <sheetData sheetId="7560" refreshError="1"/>
      <sheetData sheetId="7561" refreshError="1"/>
      <sheetData sheetId="7562" refreshError="1"/>
      <sheetData sheetId="7563" refreshError="1"/>
      <sheetData sheetId="7564" refreshError="1"/>
      <sheetData sheetId="7565" refreshError="1"/>
      <sheetData sheetId="7566"/>
      <sheetData sheetId="7567" refreshError="1"/>
      <sheetData sheetId="7568"/>
      <sheetData sheetId="7569"/>
      <sheetData sheetId="7570"/>
      <sheetData sheetId="7571" refreshError="1"/>
      <sheetData sheetId="7572" refreshError="1"/>
      <sheetData sheetId="7573" refreshError="1"/>
      <sheetData sheetId="7574" refreshError="1"/>
      <sheetData sheetId="7575" refreshError="1"/>
      <sheetData sheetId="7576" refreshError="1"/>
      <sheetData sheetId="7577" refreshError="1"/>
      <sheetData sheetId="7578" refreshError="1"/>
      <sheetData sheetId="7579" refreshError="1"/>
      <sheetData sheetId="7580" refreshError="1"/>
      <sheetData sheetId="7581" refreshError="1"/>
      <sheetData sheetId="7582" refreshError="1"/>
      <sheetData sheetId="7583" refreshError="1"/>
      <sheetData sheetId="7584" refreshError="1"/>
      <sheetData sheetId="7585" refreshError="1"/>
      <sheetData sheetId="7586" refreshError="1"/>
      <sheetData sheetId="7587" refreshError="1"/>
      <sheetData sheetId="7588" refreshError="1"/>
      <sheetData sheetId="7589" refreshError="1"/>
      <sheetData sheetId="7590" refreshError="1"/>
      <sheetData sheetId="7591" refreshError="1"/>
      <sheetData sheetId="7592" refreshError="1"/>
      <sheetData sheetId="7593" refreshError="1"/>
      <sheetData sheetId="7594" refreshError="1"/>
      <sheetData sheetId="7595" refreshError="1"/>
      <sheetData sheetId="7596" refreshError="1"/>
      <sheetData sheetId="7597" refreshError="1"/>
      <sheetData sheetId="7598" refreshError="1"/>
      <sheetData sheetId="7599" refreshError="1"/>
      <sheetData sheetId="7600" refreshError="1"/>
      <sheetData sheetId="7601" refreshError="1"/>
      <sheetData sheetId="7602" refreshError="1"/>
      <sheetData sheetId="7603" refreshError="1"/>
      <sheetData sheetId="7604" refreshError="1"/>
      <sheetData sheetId="7605" refreshError="1"/>
      <sheetData sheetId="7606" refreshError="1"/>
      <sheetData sheetId="7607" refreshError="1"/>
      <sheetData sheetId="7608" refreshError="1"/>
      <sheetData sheetId="7609" refreshError="1"/>
      <sheetData sheetId="7610"/>
      <sheetData sheetId="7611"/>
      <sheetData sheetId="7612"/>
      <sheetData sheetId="7613"/>
      <sheetData sheetId="7614"/>
      <sheetData sheetId="7615"/>
      <sheetData sheetId="7616"/>
      <sheetData sheetId="7617"/>
      <sheetData sheetId="7618"/>
      <sheetData sheetId="7619"/>
      <sheetData sheetId="7620"/>
      <sheetData sheetId="7621"/>
      <sheetData sheetId="7622"/>
      <sheetData sheetId="7623"/>
      <sheetData sheetId="7624"/>
      <sheetData sheetId="7625"/>
      <sheetData sheetId="7626"/>
      <sheetData sheetId="7627"/>
      <sheetData sheetId="7628"/>
      <sheetData sheetId="7629"/>
      <sheetData sheetId="7630"/>
      <sheetData sheetId="7631" refreshError="1"/>
      <sheetData sheetId="7632" refreshError="1"/>
      <sheetData sheetId="7633" refreshError="1"/>
      <sheetData sheetId="7634" refreshError="1"/>
      <sheetData sheetId="7635" refreshError="1"/>
      <sheetData sheetId="7636" refreshError="1"/>
      <sheetData sheetId="7637" refreshError="1"/>
      <sheetData sheetId="7638" refreshError="1"/>
      <sheetData sheetId="7639" refreshError="1"/>
      <sheetData sheetId="7640" refreshError="1"/>
      <sheetData sheetId="7641" refreshError="1"/>
      <sheetData sheetId="7642" refreshError="1"/>
      <sheetData sheetId="7643" refreshError="1"/>
      <sheetData sheetId="7644" refreshError="1"/>
      <sheetData sheetId="7645" refreshError="1"/>
      <sheetData sheetId="7646" refreshError="1"/>
      <sheetData sheetId="7647" refreshError="1"/>
      <sheetData sheetId="7648" refreshError="1"/>
      <sheetData sheetId="7649" refreshError="1"/>
      <sheetData sheetId="7650" refreshError="1"/>
      <sheetData sheetId="7651" refreshError="1"/>
      <sheetData sheetId="7652" refreshError="1"/>
      <sheetData sheetId="7653" refreshError="1"/>
      <sheetData sheetId="7654" refreshError="1"/>
      <sheetData sheetId="7655" refreshError="1"/>
      <sheetData sheetId="7656" refreshError="1"/>
      <sheetData sheetId="7657" refreshError="1"/>
      <sheetData sheetId="7658" refreshError="1"/>
      <sheetData sheetId="7659" refreshError="1"/>
      <sheetData sheetId="7660" refreshError="1"/>
      <sheetData sheetId="7661" refreshError="1"/>
      <sheetData sheetId="7662" refreshError="1"/>
      <sheetData sheetId="7663" refreshError="1"/>
      <sheetData sheetId="7664" refreshError="1"/>
      <sheetData sheetId="7665" refreshError="1"/>
      <sheetData sheetId="7666" refreshError="1"/>
      <sheetData sheetId="7667" refreshError="1"/>
      <sheetData sheetId="7668" refreshError="1"/>
      <sheetData sheetId="7669" refreshError="1"/>
      <sheetData sheetId="7670" refreshError="1"/>
      <sheetData sheetId="7671" refreshError="1"/>
      <sheetData sheetId="7672" refreshError="1"/>
      <sheetData sheetId="7673" refreshError="1"/>
      <sheetData sheetId="7674" refreshError="1"/>
      <sheetData sheetId="7675" refreshError="1"/>
      <sheetData sheetId="7676" refreshError="1"/>
      <sheetData sheetId="7677" refreshError="1"/>
      <sheetData sheetId="7678" refreshError="1"/>
      <sheetData sheetId="7679" refreshError="1"/>
      <sheetData sheetId="7680" refreshError="1"/>
      <sheetData sheetId="7681" refreshError="1"/>
      <sheetData sheetId="7682" refreshError="1"/>
      <sheetData sheetId="7683" refreshError="1"/>
      <sheetData sheetId="7684" refreshError="1"/>
      <sheetData sheetId="7685" refreshError="1"/>
      <sheetData sheetId="7686" refreshError="1"/>
      <sheetData sheetId="7687" refreshError="1"/>
      <sheetData sheetId="7688" refreshError="1"/>
      <sheetData sheetId="7689" refreshError="1"/>
      <sheetData sheetId="7690" refreshError="1"/>
      <sheetData sheetId="7691" refreshError="1"/>
      <sheetData sheetId="7692" refreshError="1"/>
      <sheetData sheetId="7693"/>
      <sheetData sheetId="7694" refreshError="1"/>
      <sheetData sheetId="7695" refreshError="1"/>
      <sheetData sheetId="7696" refreshError="1"/>
      <sheetData sheetId="7697" refreshError="1"/>
      <sheetData sheetId="7698" refreshError="1"/>
      <sheetData sheetId="7699" refreshError="1"/>
      <sheetData sheetId="7700" refreshError="1"/>
      <sheetData sheetId="7701" refreshError="1"/>
      <sheetData sheetId="7702" refreshError="1"/>
      <sheetData sheetId="7703"/>
      <sheetData sheetId="7704"/>
      <sheetData sheetId="7705">
        <row r="9">
          <cell r="A9" t="str">
            <v>A</v>
          </cell>
        </row>
      </sheetData>
      <sheetData sheetId="7706">
        <row r="9">
          <cell r="A9" t="str">
            <v>A</v>
          </cell>
        </row>
      </sheetData>
      <sheetData sheetId="7707"/>
      <sheetData sheetId="7708"/>
      <sheetData sheetId="7709"/>
      <sheetData sheetId="7710"/>
      <sheetData sheetId="7711"/>
      <sheetData sheetId="7712"/>
      <sheetData sheetId="7713">
        <row r="9">
          <cell r="A9" t="str">
            <v>A</v>
          </cell>
        </row>
      </sheetData>
      <sheetData sheetId="7714"/>
      <sheetData sheetId="7715"/>
      <sheetData sheetId="7716"/>
      <sheetData sheetId="7717"/>
      <sheetData sheetId="7718"/>
      <sheetData sheetId="7719"/>
      <sheetData sheetId="7720"/>
      <sheetData sheetId="7721"/>
      <sheetData sheetId="7722"/>
      <sheetData sheetId="7723"/>
      <sheetData sheetId="7724"/>
      <sheetData sheetId="7725"/>
      <sheetData sheetId="7726"/>
      <sheetData sheetId="7727"/>
      <sheetData sheetId="7728"/>
      <sheetData sheetId="7729"/>
      <sheetData sheetId="7730"/>
      <sheetData sheetId="7731"/>
      <sheetData sheetId="7732"/>
      <sheetData sheetId="7733"/>
      <sheetData sheetId="7734"/>
      <sheetData sheetId="7735"/>
      <sheetData sheetId="7736"/>
      <sheetData sheetId="7737"/>
      <sheetData sheetId="7738"/>
      <sheetData sheetId="7739"/>
      <sheetData sheetId="7740"/>
      <sheetData sheetId="7741"/>
      <sheetData sheetId="7742"/>
      <sheetData sheetId="7743"/>
      <sheetData sheetId="7744"/>
      <sheetData sheetId="7745"/>
      <sheetData sheetId="7746"/>
      <sheetData sheetId="7747"/>
      <sheetData sheetId="7748"/>
      <sheetData sheetId="7749"/>
      <sheetData sheetId="7750"/>
      <sheetData sheetId="7751"/>
      <sheetData sheetId="7752"/>
      <sheetData sheetId="7753"/>
      <sheetData sheetId="7754"/>
      <sheetData sheetId="7755"/>
      <sheetData sheetId="7756"/>
      <sheetData sheetId="7757"/>
      <sheetData sheetId="7758" refreshError="1"/>
      <sheetData sheetId="7759" refreshError="1"/>
      <sheetData sheetId="7760" refreshError="1"/>
      <sheetData sheetId="7761" refreshError="1"/>
      <sheetData sheetId="7762" refreshError="1"/>
      <sheetData sheetId="7763" refreshError="1"/>
      <sheetData sheetId="7764" refreshError="1"/>
      <sheetData sheetId="7765" refreshError="1"/>
      <sheetData sheetId="7766" refreshError="1"/>
      <sheetData sheetId="7767" refreshError="1"/>
      <sheetData sheetId="7768" refreshError="1"/>
      <sheetData sheetId="7769"/>
      <sheetData sheetId="7770" refreshError="1"/>
      <sheetData sheetId="7771" refreshError="1"/>
      <sheetData sheetId="7772" refreshError="1"/>
      <sheetData sheetId="7773" refreshError="1"/>
      <sheetData sheetId="7774"/>
      <sheetData sheetId="7775"/>
      <sheetData sheetId="7776" refreshError="1"/>
      <sheetData sheetId="7777" refreshError="1"/>
      <sheetData sheetId="7778" refreshError="1"/>
      <sheetData sheetId="7779"/>
      <sheetData sheetId="7780"/>
      <sheetData sheetId="7781"/>
      <sheetData sheetId="7782"/>
      <sheetData sheetId="7783">
        <row r="9">
          <cell r="A9" t="str">
            <v>A</v>
          </cell>
        </row>
      </sheetData>
      <sheetData sheetId="7784">
        <row r="9">
          <cell r="A9" t="str">
            <v>A</v>
          </cell>
        </row>
      </sheetData>
      <sheetData sheetId="7785"/>
      <sheetData sheetId="7786"/>
      <sheetData sheetId="7787"/>
      <sheetData sheetId="7788"/>
      <sheetData sheetId="7789"/>
      <sheetData sheetId="7790"/>
      <sheetData sheetId="7791">
        <row r="9">
          <cell r="A9" t="str">
            <v>A</v>
          </cell>
        </row>
      </sheetData>
      <sheetData sheetId="7792"/>
      <sheetData sheetId="7793"/>
      <sheetData sheetId="7794"/>
      <sheetData sheetId="7795"/>
      <sheetData sheetId="7796"/>
      <sheetData sheetId="7797"/>
      <sheetData sheetId="7798" refreshError="1"/>
      <sheetData sheetId="7799" refreshError="1"/>
      <sheetData sheetId="7800" refreshError="1"/>
      <sheetData sheetId="7801" refreshError="1"/>
      <sheetData sheetId="7802" refreshError="1"/>
      <sheetData sheetId="7803"/>
      <sheetData sheetId="7804"/>
      <sheetData sheetId="7805"/>
      <sheetData sheetId="7806"/>
      <sheetData sheetId="7807"/>
      <sheetData sheetId="7808"/>
      <sheetData sheetId="7809"/>
      <sheetData sheetId="7810"/>
      <sheetData sheetId="7811"/>
      <sheetData sheetId="7812"/>
      <sheetData sheetId="7813"/>
      <sheetData sheetId="7814"/>
      <sheetData sheetId="7815"/>
      <sheetData sheetId="7816"/>
      <sheetData sheetId="7817"/>
      <sheetData sheetId="7818"/>
      <sheetData sheetId="7819" refreshError="1"/>
      <sheetData sheetId="7820" refreshError="1"/>
      <sheetData sheetId="7821" refreshError="1"/>
      <sheetData sheetId="7822" refreshError="1"/>
      <sheetData sheetId="7823" refreshError="1"/>
      <sheetData sheetId="7824" refreshError="1"/>
      <sheetData sheetId="7825" refreshError="1"/>
      <sheetData sheetId="7826" refreshError="1"/>
      <sheetData sheetId="7827" refreshError="1"/>
      <sheetData sheetId="7828" refreshError="1"/>
      <sheetData sheetId="7829" refreshError="1"/>
      <sheetData sheetId="7830" refreshError="1"/>
      <sheetData sheetId="7831" refreshError="1"/>
      <sheetData sheetId="7832" refreshError="1"/>
      <sheetData sheetId="7833" refreshError="1"/>
      <sheetData sheetId="7834"/>
      <sheetData sheetId="7835" refreshError="1"/>
      <sheetData sheetId="7836" refreshError="1"/>
      <sheetData sheetId="7837"/>
      <sheetData sheetId="7838"/>
      <sheetData sheetId="7839" refreshError="1"/>
      <sheetData sheetId="7840"/>
      <sheetData sheetId="7841"/>
      <sheetData sheetId="7842"/>
      <sheetData sheetId="7843"/>
      <sheetData sheetId="7844"/>
      <sheetData sheetId="7845"/>
      <sheetData sheetId="7846"/>
      <sheetData sheetId="7847"/>
      <sheetData sheetId="7848"/>
      <sheetData sheetId="7849"/>
      <sheetData sheetId="7850"/>
      <sheetData sheetId="7851"/>
      <sheetData sheetId="7852"/>
      <sheetData sheetId="7853"/>
      <sheetData sheetId="7854"/>
      <sheetData sheetId="7855"/>
      <sheetData sheetId="7856"/>
      <sheetData sheetId="7857"/>
      <sheetData sheetId="7858"/>
      <sheetData sheetId="7859"/>
      <sheetData sheetId="7860"/>
      <sheetData sheetId="7861"/>
      <sheetData sheetId="7862"/>
      <sheetData sheetId="7863"/>
      <sheetData sheetId="7864"/>
      <sheetData sheetId="7865"/>
      <sheetData sheetId="7866"/>
      <sheetData sheetId="7867"/>
      <sheetData sheetId="7868"/>
      <sheetData sheetId="7869"/>
      <sheetData sheetId="7870"/>
      <sheetData sheetId="7871"/>
      <sheetData sheetId="7872"/>
      <sheetData sheetId="7873"/>
      <sheetData sheetId="7874"/>
      <sheetData sheetId="7875"/>
      <sheetData sheetId="7876"/>
      <sheetData sheetId="7877"/>
      <sheetData sheetId="7878"/>
      <sheetData sheetId="7879"/>
      <sheetData sheetId="7880"/>
      <sheetData sheetId="7881"/>
      <sheetData sheetId="7882"/>
      <sheetData sheetId="7883"/>
      <sheetData sheetId="7884"/>
      <sheetData sheetId="7885"/>
      <sheetData sheetId="7886">
        <row r="9">
          <cell r="A9" t="str">
            <v>A</v>
          </cell>
        </row>
      </sheetData>
      <sheetData sheetId="7887">
        <row r="9">
          <cell r="A9" t="str">
            <v>A</v>
          </cell>
        </row>
      </sheetData>
      <sheetData sheetId="7888">
        <row r="9">
          <cell r="A9" t="str">
            <v>A</v>
          </cell>
        </row>
      </sheetData>
      <sheetData sheetId="7889"/>
      <sheetData sheetId="7890"/>
      <sheetData sheetId="7891"/>
      <sheetData sheetId="7892"/>
      <sheetData sheetId="7893"/>
      <sheetData sheetId="7894"/>
      <sheetData sheetId="7895"/>
      <sheetData sheetId="7896"/>
      <sheetData sheetId="7897"/>
      <sheetData sheetId="7898"/>
      <sheetData sheetId="7899"/>
      <sheetData sheetId="7900"/>
      <sheetData sheetId="7901"/>
      <sheetData sheetId="7902"/>
      <sheetData sheetId="7903"/>
      <sheetData sheetId="7904"/>
      <sheetData sheetId="7905"/>
      <sheetData sheetId="7906"/>
      <sheetData sheetId="7907"/>
      <sheetData sheetId="7908"/>
      <sheetData sheetId="7909"/>
      <sheetData sheetId="7910"/>
      <sheetData sheetId="7911"/>
      <sheetData sheetId="7912"/>
      <sheetData sheetId="7913" refreshError="1"/>
      <sheetData sheetId="7914" refreshError="1"/>
      <sheetData sheetId="7915" refreshError="1"/>
      <sheetData sheetId="7916"/>
      <sheetData sheetId="7917"/>
      <sheetData sheetId="7918"/>
      <sheetData sheetId="7919"/>
      <sheetData sheetId="7920"/>
      <sheetData sheetId="7921"/>
      <sheetData sheetId="7922"/>
      <sheetData sheetId="7923"/>
      <sheetData sheetId="7924"/>
      <sheetData sheetId="7925" refreshError="1"/>
      <sheetData sheetId="7926" refreshError="1"/>
      <sheetData sheetId="7927" refreshError="1"/>
      <sheetData sheetId="7928" refreshError="1"/>
      <sheetData sheetId="7929" refreshError="1"/>
      <sheetData sheetId="7930" refreshError="1"/>
      <sheetData sheetId="7931" refreshError="1"/>
      <sheetData sheetId="7932" refreshError="1"/>
      <sheetData sheetId="7933" refreshError="1"/>
      <sheetData sheetId="7934" refreshError="1"/>
      <sheetData sheetId="7935" refreshError="1"/>
      <sheetData sheetId="7936" refreshError="1"/>
      <sheetData sheetId="7937"/>
      <sheetData sheetId="7938"/>
      <sheetData sheetId="7939" refreshError="1"/>
      <sheetData sheetId="7940" refreshError="1"/>
      <sheetData sheetId="7941" refreshError="1"/>
      <sheetData sheetId="7942" refreshError="1"/>
      <sheetData sheetId="7943" refreshError="1"/>
      <sheetData sheetId="7944" refreshError="1"/>
      <sheetData sheetId="7945"/>
      <sheetData sheetId="7946"/>
      <sheetData sheetId="7947"/>
      <sheetData sheetId="7948"/>
      <sheetData sheetId="7949"/>
      <sheetData sheetId="7950"/>
      <sheetData sheetId="7951"/>
      <sheetData sheetId="7952"/>
      <sheetData sheetId="7953" refreshError="1"/>
      <sheetData sheetId="7954"/>
      <sheetData sheetId="7955"/>
      <sheetData sheetId="7956" refreshError="1"/>
      <sheetData sheetId="7957" refreshError="1"/>
      <sheetData sheetId="7958" refreshError="1"/>
      <sheetData sheetId="7959" refreshError="1"/>
      <sheetData sheetId="7960" refreshError="1"/>
      <sheetData sheetId="7961" refreshError="1"/>
      <sheetData sheetId="7962" refreshError="1"/>
      <sheetData sheetId="7963" refreshError="1"/>
      <sheetData sheetId="7964" refreshError="1"/>
      <sheetData sheetId="7965" refreshError="1"/>
      <sheetData sheetId="7966" refreshError="1"/>
      <sheetData sheetId="7967" refreshError="1"/>
      <sheetData sheetId="7968" refreshError="1"/>
      <sheetData sheetId="7969" refreshError="1"/>
      <sheetData sheetId="7970" refreshError="1"/>
      <sheetData sheetId="7971" refreshError="1"/>
      <sheetData sheetId="7972" refreshError="1"/>
      <sheetData sheetId="7973" refreshError="1"/>
      <sheetData sheetId="7974" refreshError="1"/>
      <sheetData sheetId="7975" refreshError="1"/>
      <sheetData sheetId="7976" refreshError="1"/>
      <sheetData sheetId="7977" refreshError="1"/>
      <sheetData sheetId="7978" refreshError="1"/>
      <sheetData sheetId="7979" refreshError="1"/>
      <sheetData sheetId="7980" refreshError="1"/>
      <sheetData sheetId="7981" refreshError="1"/>
      <sheetData sheetId="7982" refreshError="1"/>
      <sheetData sheetId="7983" refreshError="1"/>
      <sheetData sheetId="7984" refreshError="1"/>
      <sheetData sheetId="7985" refreshError="1"/>
      <sheetData sheetId="7986" refreshError="1"/>
      <sheetData sheetId="7987" refreshError="1"/>
      <sheetData sheetId="7988" refreshError="1"/>
      <sheetData sheetId="7989" refreshError="1"/>
      <sheetData sheetId="7990" refreshError="1"/>
      <sheetData sheetId="7991" refreshError="1"/>
      <sheetData sheetId="7992" refreshError="1"/>
      <sheetData sheetId="7993" refreshError="1"/>
      <sheetData sheetId="7994" refreshError="1"/>
      <sheetData sheetId="7995" refreshError="1"/>
      <sheetData sheetId="7996" refreshError="1"/>
      <sheetData sheetId="7997" refreshError="1"/>
      <sheetData sheetId="7998" refreshError="1"/>
      <sheetData sheetId="7999" refreshError="1"/>
      <sheetData sheetId="8000" refreshError="1"/>
      <sheetData sheetId="8001"/>
      <sheetData sheetId="8002"/>
      <sheetData sheetId="8003"/>
      <sheetData sheetId="8004"/>
      <sheetData sheetId="8005"/>
      <sheetData sheetId="8006"/>
      <sheetData sheetId="8007"/>
      <sheetData sheetId="8008"/>
      <sheetData sheetId="8009" refreshError="1"/>
      <sheetData sheetId="8010" refreshError="1"/>
      <sheetData sheetId="8011"/>
      <sheetData sheetId="8012"/>
      <sheetData sheetId="8013"/>
      <sheetData sheetId="8014" refreshError="1"/>
      <sheetData sheetId="8015" refreshError="1"/>
      <sheetData sheetId="8016" refreshError="1"/>
      <sheetData sheetId="8017" refreshError="1"/>
      <sheetData sheetId="8018"/>
      <sheetData sheetId="8019"/>
      <sheetData sheetId="8020"/>
      <sheetData sheetId="8021"/>
      <sheetData sheetId="8022"/>
      <sheetData sheetId="8023" refreshError="1"/>
      <sheetData sheetId="8024"/>
      <sheetData sheetId="8025"/>
      <sheetData sheetId="8026"/>
      <sheetData sheetId="8027"/>
      <sheetData sheetId="8028"/>
      <sheetData sheetId="8029"/>
      <sheetData sheetId="8030"/>
      <sheetData sheetId="8031"/>
      <sheetData sheetId="8032"/>
      <sheetData sheetId="8033"/>
      <sheetData sheetId="8034"/>
      <sheetData sheetId="8035"/>
      <sheetData sheetId="8036"/>
      <sheetData sheetId="8037"/>
      <sheetData sheetId="8038"/>
      <sheetData sheetId="8039"/>
      <sheetData sheetId="8040"/>
      <sheetData sheetId="8041"/>
      <sheetData sheetId="8042"/>
      <sheetData sheetId="8043"/>
      <sheetData sheetId="8044"/>
      <sheetData sheetId="8045"/>
      <sheetData sheetId="8046"/>
      <sheetData sheetId="8047"/>
      <sheetData sheetId="8048"/>
      <sheetData sheetId="8049"/>
      <sheetData sheetId="8050"/>
      <sheetData sheetId="8051"/>
      <sheetData sheetId="8052"/>
      <sheetData sheetId="8053"/>
      <sheetData sheetId="8054"/>
      <sheetData sheetId="8055"/>
      <sheetData sheetId="8056"/>
      <sheetData sheetId="8057"/>
      <sheetData sheetId="8058"/>
      <sheetData sheetId="8059"/>
      <sheetData sheetId="8060"/>
      <sheetData sheetId="8061"/>
      <sheetData sheetId="8062"/>
      <sheetData sheetId="8063"/>
      <sheetData sheetId="8064"/>
      <sheetData sheetId="8065"/>
      <sheetData sheetId="8066" refreshError="1"/>
      <sheetData sheetId="8067" refreshError="1"/>
      <sheetData sheetId="8068" refreshError="1"/>
      <sheetData sheetId="8069" refreshError="1"/>
      <sheetData sheetId="8070" refreshError="1"/>
      <sheetData sheetId="8071" refreshError="1"/>
      <sheetData sheetId="8072" refreshError="1"/>
      <sheetData sheetId="8073" refreshError="1"/>
      <sheetData sheetId="8074" refreshError="1"/>
      <sheetData sheetId="8075" refreshError="1"/>
      <sheetData sheetId="8076" refreshError="1"/>
      <sheetData sheetId="8077" refreshError="1"/>
      <sheetData sheetId="8078" refreshError="1"/>
      <sheetData sheetId="8079" refreshError="1"/>
      <sheetData sheetId="8080" refreshError="1"/>
      <sheetData sheetId="8081"/>
      <sheetData sheetId="8082"/>
      <sheetData sheetId="8083"/>
      <sheetData sheetId="8084"/>
      <sheetData sheetId="8085"/>
      <sheetData sheetId="8086"/>
      <sheetData sheetId="8087"/>
      <sheetData sheetId="8088"/>
      <sheetData sheetId="8089"/>
      <sheetData sheetId="8090"/>
      <sheetData sheetId="8091"/>
      <sheetData sheetId="8092"/>
      <sheetData sheetId="8093"/>
      <sheetData sheetId="8094"/>
      <sheetData sheetId="8095"/>
      <sheetData sheetId="8096"/>
      <sheetData sheetId="8097"/>
      <sheetData sheetId="8098"/>
      <sheetData sheetId="8099"/>
      <sheetData sheetId="8100"/>
      <sheetData sheetId="8101"/>
      <sheetData sheetId="8102"/>
      <sheetData sheetId="8103"/>
      <sheetData sheetId="8104"/>
      <sheetData sheetId="8105"/>
      <sheetData sheetId="8106"/>
      <sheetData sheetId="8107"/>
      <sheetData sheetId="8108"/>
      <sheetData sheetId="8109"/>
      <sheetData sheetId="8110"/>
      <sheetData sheetId="8111"/>
      <sheetData sheetId="8112"/>
      <sheetData sheetId="8113"/>
      <sheetData sheetId="8114"/>
      <sheetData sheetId="8115"/>
      <sheetData sheetId="8116"/>
      <sheetData sheetId="8117"/>
      <sheetData sheetId="8118"/>
      <sheetData sheetId="8119"/>
      <sheetData sheetId="8120"/>
      <sheetData sheetId="8121"/>
      <sheetData sheetId="8122"/>
      <sheetData sheetId="8123"/>
      <sheetData sheetId="8124"/>
      <sheetData sheetId="8125"/>
      <sheetData sheetId="8126"/>
      <sheetData sheetId="8127"/>
      <sheetData sheetId="8128"/>
      <sheetData sheetId="8129"/>
      <sheetData sheetId="8130"/>
      <sheetData sheetId="8131"/>
      <sheetData sheetId="8132"/>
      <sheetData sheetId="8133"/>
      <sheetData sheetId="8134"/>
      <sheetData sheetId="8135"/>
      <sheetData sheetId="8136"/>
      <sheetData sheetId="8137"/>
      <sheetData sheetId="8138"/>
      <sheetData sheetId="8139"/>
      <sheetData sheetId="8140"/>
      <sheetData sheetId="8141"/>
      <sheetData sheetId="8142"/>
      <sheetData sheetId="8143"/>
      <sheetData sheetId="8144"/>
      <sheetData sheetId="8145"/>
      <sheetData sheetId="8146"/>
      <sheetData sheetId="8147"/>
      <sheetData sheetId="8148"/>
      <sheetData sheetId="8149"/>
      <sheetData sheetId="8150"/>
      <sheetData sheetId="8151"/>
      <sheetData sheetId="8152"/>
      <sheetData sheetId="8153"/>
      <sheetData sheetId="8154"/>
      <sheetData sheetId="8155"/>
      <sheetData sheetId="8156"/>
      <sheetData sheetId="8157"/>
      <sheetData sheetId="8158"/>
      <sheetData sheetId="8159"/>
      <sheetData sheetId="8160"/>
      <sheetData sheetId="8161"/>
      <sheetData sheetId="8162"/>
      <sheetData sheetId="8163"/>
      <sheetData sheetId="8164"/>
      <sheetData sheetId="8165"/>
      <sheetData sheetId="8166"/>
      <sheetData sheetId="8167"/>
      <sheetData sheetId="8168"/>
      <sheetData sheetId="8169"/>
      <sheetData sheetId="8170"/>
      <sheetData sheetId="8171"/>
      <sheetData sheetId="8172"/>
      <sheetData sheetId="8173"/>
      <sheetData sheetId="8174"/>
      <sheetData sheetId="8175"/>
      <sheetData sheetId="8176"/>
      <sheetData sheetId="8177"/>
      <sheetData sheetId="8178"/>
      <sheetData sheetId="8179"/>
      <sheetData sheetId="8180"/>
      <sheetData sheetId="8181"/>
      <sheetData sheetId="8182"/>
      <sheetData sheetId="8183"/>
      <sheetData sheetId="8184"/>
      <sheetData sheetId="8185"/>
      <sheetData sheetId="8186"/>
      <sheetData sheetId="8187"/>
      <sheetData sheetId="8188"/>
      <sheetData sheetId="8189"/>
      <sheetData sheetId="8190"/>
      <sheetData sheetId="8191"/>
      <sheetData sheetId="8192"/>
      <sheetData sheetId="8193"/>
      <sheetData sheetId="8194"/>
      <sheetData sheetId="8195"/>
      <sheetData sheetId="8196"/>
      <sheetData sheetId="8197"/>
      <sheetData sheetId="8198"/>
      <sheetData sheetId="8199"/>
      <sheetData sheetId="8200"/>
      <sheetData sheetId="8201"/>
      <sheetData sheetId="8202"/>
      <sheetData sheetId="8203"/>
      <sheetData sheetId="8204"/>
      <sheetData sheetId="8205"/>
      <sheetData sheetId="8206"/>
      <sheetData sheetId="8207"/>
      <sheetData sheetId="8208"/>
      <sheetData sheetId="8209"/>
      <sheetData sheetId="8210"/>
      <sheetData sheetId="8211"/>
      <sheetData sheetId="8212"/>
      <sheetData sheetId="8213"/>
      <sheetData sheetId="8214"/>
      <sheetData sheetId="8215"/>
      <sheetData sheetId="8216"/>
      <sheetData sheetId="8217"/>
      <sheetData sheetId="8218"/>
      <sheetData sheetId="8219"/>
      <sheetData sheetId="8220"/>
      <sheetData sheetId="8221"/>
      <sheetData sheetId="8222"/>
      <sheetData sheetId="8223"/>
      <sheetData sheetId="8224"/>
      <sheetData sheetId="8225"/>
      <sheetData sheetId="8226"/>
      <sheetData sheetId="8227"/>
      <sheetData sheetId="8228"/>
      <sheetData sheetId="8229"/>
      <sheetData sheetId="8230"/>
      <sheetData sheetId="8231"/>
      <sheetData sheetId="8232"/>
      <sheetData sheetId="8233"/>
      <sheetData sheetId="8234"/>
      <sheetData sheetId="8235"/>
      <sheetData sheetId="8236"/>
      <sheetData sheetId="8237"/>
      <sheetData sheetId="8238"/>
      <sheetData sheetId="8239"/>
      <sheetData sheetId="8240"/>
      <sheetData sheetId="8241"/>
      <sheetData sheetId="8242"/>
      <sheetData sheetId="8243"/>
      <sheetData sheetId="8244"/>
      <sheetData sheetId="8245"/>
      <sheetData sheetId="8246"/>
      <sheetData sheetId="8247"/>
      <sheetData sheetId="8248"/>
      <sheetData sheetId="8249"/>
      <sheetData sheetId="8250"/>
      <sheetData sheetId="8251"/>
      <sheetData sheetId="8252"/>
      <sheetData sheetId="8253"/>
      <sheetData sheetId="8254"/>
      <sheetData sheetId="8255"/>
      <sheetData sheetId="8256"/>
      <sheetData sheetId="8257"/>
      <sheetData sheetId="8258"/>
      <sheetData sheetId="8259"/>
      <sheetData sheetId="8260"/>
      <sheetData sheetId="8261"/>
      <sheetData sheetId="8262"/>
      <sheetData sheetId="8263"/>
      <sheetData sheetId="8264"/>
      <sheetData sheetId="8265"/>
      <sheetData sheetId="8266"/>
      <sheetData sheetId="8267"/>
      <sheetData sheetId="8268"/>
      <sheetData sheetId="8269"/>
      <sheetData sheetId="8270"/>
      <sheetData sheetId="8271"/>
      <sheetData sheetId="8272"/>
      <sheetData sheetId="8273"/>
      <sheetData sheetId="8274"/>
      <sheetData sheetId="8275"/>
      <sheetData sheetId="8276"/>
      <sheetData sheetId="8277"/>
      <sheetData sheetId="8278"/>
      <sheetData sheetId="8279"/>
      <sheetData sheetId="8280"/>
      <sheetData sheetId="8281"/>
      <sheetData sheetId="8282"/>
      <sheetData sheetId="8283"/>
      <sheetData sheetId="8284"/>
      <sheetData sheetId="8285"/>
      <sheetData sheetId="8286"/>
      <sheetData sheetId="8287"/>
      <sheetData sheetId="8288"/>
      <sheetData sheetId="8289"/>
      <sheetData sheetId="8290"/>
      <sheetData sheetId="8291"/>
      <sheetData sheetId="8292"/>
      <sheetData sheetId="8293"/>
      <sheetData sheetId="8294"/>
      <sheetData sheetId="8295"/>
      <sheetData sheetId="8296"/>
      <sheetData sheetId="8297"/>
      <sheetData sheetId="8298"/>
      <sheetData sheetId="8299"/>
      <sheetData sheetId="8300"/>
      <sheetData sheetId="8301"/>
      <sheetData sheetId="8302"/>
      <sheetData sheetId="8303"/>
      <sheetData sheetId="8304"/>
      <sheetData sheetId="8305"/>
      <sheetData sheetId="8306"/>
      <sheetData sheetId="8307"/>
      <sheetData sheetId="8308"/>
      <sheetData sheetId="8309"/>
      <sheetData sheetId="8310"/>
      <sheetData sheetId="8311"/>
      <sheetData sheetId="8312"/>
      <sheetData sheetId="8313"/>
      <sheetData sheetId="8314"/>
      <sheetData sheetId="8315"/>
      <sheetData sheetId="8316"/>
      <sheetData sheetId="8317"/>
      <sheetData sheetId="8318"/>
      <sheetData sheetId="8319"/>
      <sheetData sheetId="8320"/>
      <sheetData sheetId="8321"/>
      <sheetData sheetId="8322"/>
      <sheetData sheetId="8323"/>
      <sheetData sheetId="8324"/>
      <sheetData sheetId="8325"/>
      <sheetData sheetId="8326"/>
      <sheetData sheetId="8327"/>
      <sheetData sheetId="8328"/>
      <sheetData sheetId="8329"/>
      <sheetData sheetId="8330"/>
      <sheetData sheetId="8331"/>
      <sheetData sheetId="8332"/>
      <sheetData sheetId="8333"/>
      <sheetData sheetId="8334"/>
      <sheetData sheetId="8335"/>
      <sheetData sheetId="8336"/>
      <sheetData sheetId="8337"/>
      <sheetData sheetId="8338"/>
      <sheetData sheetId="8339"/>
      <sheetData sheetId="8340"/>
      <sheetData sheetId="8341"/>
      <sheetData sheetId="8342"/>
      <sheetData sheetId="8343"/>
      <sheetData sheetId="8344"/>
      <sheetData sheetId="8345"/>
      <sheetData sheetId="8346"/>
      <sheetData sheetId="8347"/>
      <sheetData sheetId="8348"/>
      <sheetData sheetId="8349"/>
      <sheetData sheetId="8350"/>
      <sheetData sheetId="8351"/>
      <sheetData sheetId="8352"/>
      <sheetData sheetId="8353"/>
      <sheetData sheetId="8354"/>
      <sheetData sheetId="8355"/>
      <sheetData sheetId="8356"/>
      <sheetData sheetId="8357"/>
      <sheetData sheetId="8358"/>
      <sheetData sheetId="8359"/>
      <sheetData sheetId="8360"/>
      <sheetData sheetId="8361"/>
      <sheetData sheetId="8362"/>
      <sheetData sheetId="8363"/>
      <sheetData sheetId="8364"/>
      <sheetData sheetId="8365"/>
      <sheetData sheetId="8366"/>
      <sheetData sheetId="8367"/>
      <sheetData sheetId="8368"/>
      <sheetData sheetId="8369"/>
      <sheetData sheetId="8370"/>
      <sheetData sheetId="8371"/>
      <sheetData sheetId="8372"/>
      <sheetData sheetId="8373"/>
      <sheetData sheetId="8374"/>
      <sheetData sheetId="8375"/>
      <sheetData sheetId="8376"/>
      <sheetData sheetId="8377"/>
      <sheetData sheetId="8378"/>
      <sheetData sheetId="8379"/>
      <sheetData sheetId="8380"/>
      <sheetData sheetId="8381"/>
      <sheetData sheetId="8382"/>
      <sheetData sheetId="8383"/>
      <sheetData sheetId="8384"/>
      <sheetData sheetId="8385"/>
      <sheetData sheetId="8386"/>
      <sheetData sheetId="8387"/>
      <sheetData sheetId="8388"/>
      <sheetData sheetId="8389"/>
      <sheetData sheetId="8390"/>
      <sheetData sheetId="8391"/>
      <sheetData sheetId="8392"/>
      <sheetData sheetId="8393"/>
      <sheetData sheetId="8394"/>
      <sheetData sheetId="8395"/>
      <sheetData sheetId="8396"/>
      <sheetData sheetId="8397"/>
      <sheetData sheetId="8398"/>
      <sheetData sheetId="8399"/>
      <sheetData sheetId="8400"/>
      <sheetData sheetId="8401"/>
      <sheetData sheetId="8402"/>
      <sheetData sheetId="8403"/>
      <sheetData sheetId="8404"/>
      <sheetData sheetId="8405"/>
      <sheetData sheetId="8406"/>
      <sheetData sheetId="8407"/>
      <sheetData sheetId="8408"/>
      <sheetData sheetId="8409"/>
      <sheetData sheetId="8410"/>
      <sheetData sheetId="8411"/>
      <sheetData sheetId="8412"/>
      <sheetData sheetId="8413"/>
      <sheetData sheetId="8414"/>
      <sheetData sheetId="8415"/>
      <sheetData sheetId="8416"/>
      <sheetData sheetId="8417"/>
      <sheetData sheetId="8418"/>
      <sheetData sheetId="8419"/>
      <sheetData sheetId="8420"/>
      <sheetData sheetId="8421"/>
      <sheetData sheetId="8422"/>
      <sheetData sheetId="8423"/>
      <sheetData sheetId="8424"/>
      <sheetData sheetId="8425"/>
      <sheetData sheetId="8426"/>
      <sheetData sheetId="8427"/>
      <sheetData sheetId="8428"/>
      <sheetData sheetId="8429"/>
      <sheetData sheetId="8430"/>
      <sheetData sheetId="8431"/>
      <sheetData sheetId="8432"/>
      <sheetData sheetId="8433"/>
      <sheetData sheetId="8434"/>
      <sheetData sheetId="8435"/>
      <sheetData sheetId="8436"/>
      <sheetData sheetId="8437"/>
      <sheetData sheetId="8438"/>
      <sheetData sheetId="8439"/>
      <sheetData sheetId="8440"/>
      <sheetData sheetId="8441"/>
      <sheetData sheetId="8442"/>
      <sheetData sheetId="8443"/>
      <sheetData sheetId="8444"/>
      <sheetData sheetId="8445"/>
      <sheetData sheetId="8446"/>
      <sheetData sheetId="8447"/>
      <sheetData sheetId="8448"/>
      <sheetData sheetId="8449"/>
      <sheetData sheetId="8450"/>
      <sheetData sheetId="8451"/>
      <sheetData sheetId="8452"/>
      <sheetData sheetId="8453"/>
      <sheetData sheetId="8454" refreshError="1"/>
      <sheetData sheetId="8455" refreshError="1"/>
      <sheetData sheetId="8456" refreshError="1"/>
      <sheetData sheetId="8457" refreshError="1"/>
      <sheetData sheetId="8458" refreshError="1"/>
      <sheetData sheetId="8459" refreshError="1"/>
      <sheetData sheetId="8460" refreshError="1"/>
      <sheetData sheetId="8461" refreshError="1"/>
      <sheetData sheetId="8462" refreshError="1"/>
      <sheetData sheetId="8463" refreshError="1"/>
      <sheetData sheetId="8464" refreshError="1"/>
      <sheetData sheetId="8465" refreshError="1"/>
      <sheetData sheetId="8466" refreshError="1"/>
      <sheetData sheetId="8467" refreshError="1"/>
      <sheetData sheetId="8468" refreshError="1"/>
      <sheetData sheetId="8469" refreshError="1"/>
      <sheetData sheetId="8470"/>
      <sheetData sheetId="8471"/>
      <sheetData sheetId="8472" refreshError="1"/>
      <sheetData sheetId="8473"/>
      <sheetData sheetId="8474"/>
      <sheetData sheetId="8475"/>
      <sheetData sheetId="8476"/>
      <sheetData sheetId="8477" refreshError="1"/>
      <sheetData sheetId="8478"/>
      <sheetData sheetId="8479" refreshError="1"/>
      <sheetData sheetId="8480" refreshError="1"/>
      <sheetData sheetId="8481" refreshError="1"/>
      <sheetData sheetId="8482" refreshError="1"/>
      <sheetData sheetId="8483" refreshError="1"/>
      <sheetData sheetId="8484" refreshError="1"/>
      <sheetData sheetId="8485" refreshError="1"/>
      <sheetData sheetId="8486" refreshError="1"/>
      <sheetData sheetId="8487" refreshError="1"/>
      <sheetData sheetId="8488" refreshError="1"/>
      <sheetData sheetId="8489" refreshError="1"/>
      <sheetData sheetId="8490" refreshError="1"/>
      <sheetData sheetId="8491" refreshError="1"/>
      <sheetData sheetId="8492" refreshError="1"/>
      <sheetData sheetId="8493" refreshError="1"/>
      <sheetData sheetId="8494" refreshError="1"/>
      <sheetData sheetId="8495" refreshError="1"/>
      <sheetData sheetId="8496" refreshError="1"/>
      <sheetData sheetId="8497" refreshError="1"/>
      <sheetData sheetId="8498" refreshError="1"/>
      <sheetData sheetId="8499" refreshError="1"/>
      <sheetData sheetId="8500" refreshError="1"/>
      <sheetData sheetId="8501" refreshError="1"/>
      <sheetData sheetId="8502" refreshError="1"/>
      <sheetData sheetId="8503"/>
      <sheetData sheetId="8504" refreshError="1"/>
      <sheetData sheetId="8505" refreshError="1"/>
      <sheetData sheetId="8506" refreshError="1"/>
      <sheetData sheetId="8507" refreshError="1"/>
      <sheetData sheetId="8508" refreshError="1"/>
      <sheetData sheetId="8509" refreshError="1"/>
      <sheetData sheetId="8510" refreshError="1"/>
      <sheetData sheetId="8511" refreshError="1"/>
      <sheetData sheetId="8512" refreshError="1"/>
      <sheetData sheetId="8513" refreshError="1"/>
      <sheetData sheetId="8514" refreshError="1"/>
      <sheetData sheetId="8515" refreshError="1"/>
      <sheetData sheetId="8516" refreshError="1"/>
      <sheetData sheetId="8517" refreshError="1"/>
      <sheetData sheetId="8518" refreshError="1"/>
      <sheetData sheetId="8519" refreshError="1"/>
      <sheetData sheetId="8520" refreshError="1"/>
      <sheetData sheetId="8521" refreshError="1"/>
      <sheetData sheetId="8522" refreshError="1"/>
      <sheetData sheetId="8523" refreshError="1"/>
      <sheetData sheetId="8524" refreshError="1"/>
      <sheetData sheetId="8525" refreshError="1"/>
      <sheetData sheetId="8526" refreshError="1"/>
      <sheetData sheetId="8527" refreshError="1"/>
      <sheetData sheetId="8528" refreshError="1"/>
      <sheetData sheetId="8529" refreshError="1"/>
      <sheetData sheetId="8530" refreshError="1"/>
      <sheetData sheetId="8531" refreshError="1"/>
      <sheetData sheetId="8532" refreshError="1"/>
      <sheetData sheetId="8533" refreshError="1"/>
      <sheetData sheetId="8534" refreshError="1"/>
      <sheetData sheetId="8535" refreshError="1"/>
      <sheetData sheetId="8536" refreshError="1"/>
      <sheetData sheetId="8537" refreshError="1"/>
      <sheetData sheetId="8538"/>
      <sheetData sheetId="8539" refreshError="1"/>
      <sheetData sheetId="8540"/>
      <sheetData sheetId="8541"/>
      <sheetData sheetId="8542"/>
      <sheetData sheetId="8543"/>
      <sheetData sheetId="8544"/>
      <sheetData sheetId="8545"/>
      <sheetData sheetId="8546"/>
      <sheetData sheetId="8547"/>
      <sheetData sheetId="8548"/>
      <sheetData sheetId="8549"/>
      <sheetData sheetId="8550"/>
      <sheetData sheetId="8551"/>
      <sheetData sheetId="8552"/>
      <sheetData sheetId="8553"/>
      <sheetData sheetId="8554"/>
      <sheetData sheetId="8555"/>
      <sheetData sheetId="8556" refreshError="1"/>
      <sheetData sheetId="8557" refreshError="1"/>
      <sheetData sheetId="8558"/>
      <sheetData sheetId="8559"/>
      <sheetData sheetId="8560"/>
      <sheetData sheetId="8561"/>
      <sheetData sheetId="8562"/>
      <sheetData sheetId="8563"/>
      <sheetData sheetId="8564"/>
      <sheetData sheetId="8565"/>
      <sheetData sheetId="8566"/>
      <sheetData sheetId="8567"/>
      <sheetData sheetId="8568"/>
      <sheetData sheetId="8569"/>
      <sheetData sheetId="8570"/>
      <sheetData sheetId="8571" refreshError="1"/>
      <sheetData sheetId="8572" refreshError="1"/>
      <sheetData sheetId="8573" refreshError="1"/>
      <sheetData sheetId="8574" refreshError="1"/>
      <sheetData sheetId="8575" refreshError="1"/>
      <sheetData sheetId="8576" refreshError="1"/>
      <sheetData sheetId="8577" refreshError="1"/>
      <sheetData sheetId="8578" refreshError="1"/>
      <sheetData sheetId="8579" refreshError="1"/>
      <sheetData sheetId="8580" refreshError="1"/>
      <sheetData sheetId="8581" refreshError="1"/>
      <sheetData sheetId="8582" refreshError="1"/>
      <sheetData sheetId="8583" refreshError="1"/>
      <sheetData sheetId="8584"/>
      <sheetData sheetId="8585" refreshError="1"/>
      <sheetData sheetId="8586" refreshError="1"/>
      <sheetData sheetId="8587" refreshError="1"/>
      <sheetData sheetId="8588" refreshError="1"/>
      <sheetData sheetId="8589" refreshError="1"/>
      <sheetData sheetId="8590" refreshError="1"/>
      <sheetData sheetId="8591" refreshError="1"/>
      <sheetData sheetId="8592" refreshError="1"/>
      <sheetData sheetId="8593" refreshError="1"/>
      <sheetData sheetId="8594"/>
      <sheetData sheetId="8595" refreshError="1"/>
      <sheetData sheetId="8596" refreshError="1"/>
      <sheetData sheetId="8597" refreshError="1"/>
      <sheetData sheetId="8598" refreshError="1"/>
      <sheetData sheetId="8599" refreshError="1"/>
      <sheetData sheetId="8600" refreshError="1"/>
      <sheetData sheetId="8601" refreshError="1"/>
      <sheetData sheetId="8602" refreshError="1"/>
      <sheetData sheetId="8603" refreshError="1"/>
      <sheetData sheetId="8604" refreshError="1"/>
      <sheetData sheetId="8605" refreshError="1"/>
      <sheetData sheetId="8606" refreshError="1"/>
      <sheetData sheetId="8607" refreshError="1"/>
      <sheetData sheetId="8608" refreshError="1"/>
      <sheetData sheetId="8609" refreshError="1"/>
      <sheetData sheetId="8610" refreshError="1"/>
      <sheetData sheetId="8611" refreshError="1"/>
      <sheetData sheetId="8612" refreshError="1"/>
      <sheetData sheetId="8613" refreshError="1"/>
      <sheetData sheetId="8614" refreshError="1"/>
      <sheetData sheetId="8615" refreshError="1"/>
      <sheetData sheetId="8616" refreshError="1"/>
      <sheetData sheetId="8617" refreshError="1"/>
      <sheetData sheetId="8618" refreshError="1"/>
      <sheetData sheetId="8619" refreshError="1"/>
      <sheetData sheetId="8620" refreshError="1"/>
      <sheetData sheetId="8621" refreshError="1"/>
      <sheetData sheetId="8622" refreshError="1"/>
      <sheetData sheetId="8623" refreshError="1"/>
      <sheetData sheetId="8624" refreshError="1"/>
      <sheetData sheetId="8625" refreshError="1"/>
      <sheetData sheetId="8626" refreshError="1"/>
      <sheetData sheetId="8627" refreshError="1"/>
      <sheetData sheetId="8628" refreshError="1"/>
      <sheetData sheetId="8629" refreshError="1"/>
      <sheetData sheetId="8630" refreshError="1"/>
      <sheetData sheetId="8631" refreshError="1"/>
      <sheetData sheetId="8632" refreshError="1"/>
      <sheetData sheetId="8633" refreshError="1"/>
      <sheetData sheetId="8634" refreshError="1"/>
      <sheetData sheetId="8635" refreshError="1"/>
      <sheetData sheetId="8636" refreshError="1"/>
      <sheetData sheetId="8637" refreshError="1"/>
      <sheetData sheetId="8638" refreshError="1"/>
      <sheetData sheetId="8639" refreshError="1"/>
      <sheetData sheetId="8640" refreshError="1"/>
      <sheetData sheetId="8641" refreshError="1"/>
      <sheetData sheetId="8642" refreshError="1"/>
      <sheetData sheetId="8643" refreshError="1"/>
      <sheetData sheetId="8644" refreshError="1"/>
      <sheetData sheetId="8645" refreshError="1"/>
      <sheetData sheetId="8646" refreshError="1"/>
      <sheetData sheetId="8647" refreshError="1"/>
      <sheetData sheetId="8648" refreshError="1"/>
      <sheetData sheetId="8649" refreshError="1"/>
      <sheetData sheetId="8650" refreshError="1"/>
      <sheetData sheetId="8651" refreshError="1"/>
      <sheetData sheetId="8652" refreshError="1"/>
      <sheetData sheetId="8653"/>
      <sheetData sheetId="8654"/>
      <sheetData sheetId="8655" refreshError="1"/>
      <sheetData sheetId="8656" refreshError="1"/>
      <sheetData sheetId="8657" refreshError="1"/>
      <sheetData sheetId="8658"/>
      <sheetData sheetId="8659" refreshError="1"/>
      <sheetData sheetId="8660"/>
      <sheetData sheetId="8661" refreshError="1"/>
      <sheetData sheetId="8662"/>
      <sheetData sheetId="8663"/>
      <sheetData sheetId="8664"/>
      <sheetData sheetId="8665" refreshError="1"/>
      <sheetData sheetId="8666"/>
      <sheetData sheetId="8667" refreshError="1"/>
      <sheetData sheetId="8668"/>
      <sheetData sheetId="8669"/>
      <sheetData sheetId="8670"/>
      <sheetData sheetId="8671" refreshError="1"/>
      <sheetData sheetId="8672"/>
      <sheetData sheetId="8673"/>
      <sheetData sheetId="8674"/>
      <sheetData sheetId="8675"/>
      <sheetData sheetId="8676"/>
      <sheetData sheetId="8677"/>
      <sheetData sheetId="8678"/>
      <sheetData sheetId="8679"/>
      <sheetData sheetId="8680"/>
      <sheetData sheetId="8681"/>
      <sheetData sheetId="8682"/>
      <sheetData sheetId="8683"/>
      <sheetData sheetId="8684"/>
      <sheetData sheetId="8685"/>
      <sheetData sheetId="8686"/>
      <sheetData sheetId="8687"/>
      <sheetData sheetId="8688"/>
      <sheetData sheetId="8689"/>
      <sheetData sheetId="8690"/>
      <sheetData sheetId="8691"/>
      <sheetData sheetId="8692"/>
      <sheetData sheetId="8693"/>
      <sheetData sheetId="8694" refreshError="1"/>
      <sheetData sheetId="8695" refreshError="1"/>
      <sheetData sheetId="8696"/>
      <sheetData sheetId="8697"/>
      <sheetData sheetId="8698"/>
      <sheetData sheetId="8699"/>
      <sheetData sheetId="8700"/>
      <sheetData sheetId="8701"/>
      <sheetData sheetId="8702"/>
      <sheetData sheetId="8703"/>
      <sheetData sheetId="8704"/>
      <sheetData sheetId="8705"/>
      <sheetData sheetId="8706"/>
      <sheetData sheetId="8707"/>
      <sheetData sheetId="8708"/>
      <sheetData sheetId="8709"/>
      <sheetData sheetId="8710"/>
      <sheetData sheetId="8711"/>
      <sheetData sheetId="8712"/>
      <sheetData sheetId="8713"/>
      <sheetData sheetId="8714"/>
      <sheetData sheetId="8715"/>
      <sheetData sheetId="8716"/>
      <sheetData sheetId="8717"/>
      <sheetData sheetId="8718"/>
      <sheetData sheetId="8719"/>
      <sheetData sheetId="8720"/>
      <sheetData sheetId="8721"/>
      <sheetData sheetId="8722"/>
      <sheetData sheetId="8723"/>
      <sheetData sheetId="8724"/>
      <sheetData sheetId="8725"/>
      <sheetData sheetId="8726"/>
      <sheetData sheetId="8727"/>
      <sheetData sheetId="8728"/>
      <sheetData sheetId="8729"/>
      <sheetData sheetId="8730"/>
      <sheetData sheetId="8731"/>
      <sheetData sheetId="8732"/>
      <sheetData sheetId="8733"/>
      <sheetData sheetId="8734"/>
      <sheetData sheetId="8735"/>
      <sheetData sheetId="8736"/>
      <sheetData sheetId="8737"/>
      <sheetData sheetId="8738"/>
      <sheetData sheetId="8739"/>
      <sheetData sheetId="8740"/>
      <sheetData sheetId="8741"/>
      <sheetData sheetId="8742"/>
      <sheetData sheetId="8743"/>
      <sheetData sheetId="8744"/>
      <sheetData sheetId="8745"/>
      <sheetData sheetId="8746"/>
      <sheetData sheetId="8747"/>
      <sheetData sheetId="8748"/>
      <sheetData sheetId="8749"/>
      <sheetData sheetId="8750"/>
      <sheetData sheetId="8751"/>
      <sheetData sheetId="8752"/>
      <sheetData sheetId="8753"/>
      <sheetData sheetId="8754"/>
      <sheetData sheetId="8755"/>
      <sheetData sheetId="8756"/>
      <sheetData sheetId="8757"/>
      <sheetData sheetId="8758"/>
      <sheetData sheetId="8759"/>
      <sheetData sheetId="8760"/>
      <sheetData sheetId="8761"/>
      <sheetData sheetId="8762"/>
      <sheetData sheetId="8763"/>
      <sheetData sheetId="8764"/>
      <sheetData sheetId="8765"/>
      <sheetData sheetId="8766"/>
      <sheetData sheetId="8767"/>
      <sheetData sheetId="8768"/>
      <sheetData sheetId="8769"/>
      <sheetData sheetId="8770"/>
      <sheetData sheetId="8771"/>
      <sheetData sheetId="8772"/>
      <sheetData sheetId="8773"/>
      <sheetData sheetId="8774"/>
      <sheetData sheetId="8775"/>
      <sheetData sheetId="8776"/>
      <sheetData sheetId="8777"/>
      <sheetData sheetId="8778"/>
      <sheetData sheetId="8779"/>
      <sheetData sheetId="8780"/>
      <sheetData sheetId="8781"/>
      <sheetData sheetId="8782"/>
      <sheetData sheetId="8783"/>
      <sheetData sheetId="8784"/>
      <sheetData sheetId="8785"/>
      <sheetData sheetId="8786"/>
      <sheetData sheetId="8787"/>
      <sheetData sheetId="8788"/>
      <sheetData sheetId="8789"/>
      <sheetData sheetId="8790"/>
      <sheetData sheetId="8791"/>
      <sheetData sheetId="8792"/>
      <sheetData sheetId="8793"/>
      <sheetData sheetId="8794" refreshError="1"/>
      <sheetData sheetId="8795" refreshError="1"/>
      <sheetData sheetId="8796"/>
      <sheetData sheetId="8797"/>
      <sheetData sheetId="8798" refreshError="1"/>
      <sheetData sheetId="8799" refreshError="1"/>
      <sheetData sheetId="8800" refreshError="1"/>
      <sheetData sheetId="8801" refreshError="1"/>
      <sheetData sheetId="8802"/>
      <sheetData sheetId="8803"/>
      <sheetData sheetId="8804" refreshError="1"/>
      <sheetData sheetId="8805" refreshError="1"/>
      <sheetData sheetId="8806" refreshError="1"/>
      <sheetData sheetId="8807" refreshError="1"/>
      <sheetData sheetId="8808"/>
      <sheetData sheetId="8809" refreshError="1"/>
      <sheetData sheetId="8810" refreshError="1"/>
      <sheetData sheetId="8811" refreshError="1"/>
      <sheetData sheetId="8812"/>
      <sheetData sheetId="8813" refreshError="1"/>
      <sheetData sheetId="8814" refreshError="1"/>
      <sheetData sheetId="8815" refreshError="1"/>
      <sheetData sheetId="8816" refreshError="1"/>
      <sheetData sheetId="8817" refreshError="1"/>
      <sheetData sheetId="8818" refreshError="1"/>
      <sheetData sheetId="8819" refreshError="1"/>
      <sheetData sheetId="8820" refreshError="1"/>
      <sheetData sheetId="8821" refreshError="1"/>
      <sheetData sheetId="8822" refreshError="1"/>
      <sheetData sheetId="8823" refreshError="1"/>
      <sheetData sheetId="8824" refreshError="1"/>
      <sheetData sheetId="8825" refreshError="1"/>
      <sheetData sheetId="8826" refreshError="1"/>
      <sheetData sheetId="8827"/>
      <sheetData sheetId="8828" refreshError="1"/>
      <sheetData sheetId="8829" refreshError="1"/>
      <sheetData sheetId="8830" refreshError="1"/>
      <sheetData sheetId="8831" refreshError="1"/>
      <sheetData sheetId="8832" refreshError="1"/>
      <sheetData sheetId="8833" refreshError="1"/>
      <sheetData sheetId="8834" refreshError="1"/>
      <sheetData sheetId="8835" refreshError="1"/>
      <sheetData sheetId="8836" refreshError="1"/>
      <sheetData sheetId="8837" refreshError="1"/>
      <sheetData sheetId="8838" refreshError="1"/>
      <sheetData sheetId="8839" refreshError="1"/>
      <sheetData sheetId="8840" refreshError="1"/>
      <sheetData sheetId="8841" refreshError="1"/>
      <sheetData sheetId="8842" refreshError="1"/>
      <sheetData sheetId="8843" refreshError="1"/>
      <sheetData sheetId="8844" refreshError="1"/>
      <sheetData sheetId="8845" refreshError="1"/>
      <sheetData sheetId="8846" refreshError="1"/>
      <sheetData sheetId="8847" refreshError="1"/>
      <sheetData sheetId="8848" refreshError="1"/>
      <sheetData sheetId="8849" refreshError="1"/>
      <sheetData sheetId="8850" refreshError="1"/>
      <sheetData sheetId="8851" refreshError="1"/>
      <sheetData sheetId="8852" refreshError="1"/>
      <sheetData sheetId="8853" refreshError="1"/>
      <sheetData sheetId="8854" refreshError="1"/>
      <sheetData sheetId="8855" refreshError="1"/>
      <sheetData sheetId="8856" refreshError="1"/>
      <sheetData sheetId="8857" refreshError="1"/>
      <sheetData sheetId="8858" refreshError="1"/>
      <sheetData sheetId="8859" refreshError="1"/>
      <sheetData sheetId="8860" refreshError="1"/>
      <sheetData sheetId="8861" refreshError="1"/>
      <sheetData sheetId="8862" refreshError="1"/>
      <sheetData sheetId="8863" refreshError="1"/>
      <sheetData sheetId="8864" refreshError="1"/>
      <sheetData sheetId="8865" refreshError="1"/>
      <sheetData sheetId="8866" refreshError="1"/>
      <sheetData sheetId="8867" refreshError="1"/>
      <sheetData sheetId="8868" refreshError="1"/>
      <sheetData sheetId="8869" refreshError="1"/>
      <sheetData sheetId="8870" refreshError="1"/>
      <sheetData sheetId="8871" refreshError="1"/>
      <sheetData sheetId="8872" refreshError="1"/>
      <sheetData sheetId="8873" refreshError="1"/>
      <sheetData sheetId="8874" refreshError="1"/>
      <sheetData sheetId="8875" refreshError="1"/>
      <sheetData sheetId="8876" refreshError="1"/>
      <sheetData sheetId="8877" refreshError="1"/>
      <sheetData sheetId="8878" refreshError="1"/>
      <sheetData sheetId="8879" refreshError="1"/>
      <sheetData sheetId="8880" refreshError="1"/>
      <sheetData sheetId="8881" refreshError="1"/>
      <sheetData sheetId="8882" refreshError="1"/>
      <sheetData sheetId="8883" refreshError="1"/>
      <sheetData sheetId="8884" refreshError="1"/>
      <sheetData sheetId="8885" refreshError="1"/>
      <sheetData sheetId="8886" refreshError="1"/>
      <sheetData sheetId="8887" refreshError="1"/>
      <sheetData sheetId="8888" refreshError="1"/>
      <sheetData sheetId="8889" refreshError="1"/>
      <sheetData sheetId="8890" refreshError="1"/>
      <sheetData sheetId="8891" refreshError="1"/>
      <sheetData sheetId="8892" refreshError="1"/>
      <sheetData sheetId="8893" refreshError="1"/>
      <sheetData sheetId="8894" refreshError="1"/>
      <sheetData sheetId="8895" refreshError="1"/>
      <sheetData sheetId="8896" refreshError="1"/>
      <sheetData sheetId="8897" refreshError="1"/>
      <sheetData sheetId="8898" refreshError="1"/>
      <sheetData sheetId="8899" refreshError="1"/>
      <sheetData sheetId="8900" refreshError="1"/>
      <sheetData sheetId="8901" refreshError="1"/>
      <sheetData sheetId="8902" refreshError="1"/>
      <sheetData sheetId="8903" refreshError="1"/>
      <sheetData sheetId="8904" refreshError="1"/>
      <sheetData sheetId="8905" refreshError="1"/>
      <sheetData sheetId="8906" refreshError="1"/>
      <sheetData sheetId="8907" refreshError="1"/>
      <sheetData sheetId="8908" refreshError="1"/>
      <sheetData sheetId="8909" refreshError="1"/>
      <sheetData sheetId="8910" refreshError="1"/>
      <sheetData sheetId="8911" refreshError="1"/>
      <sheetData sheetId="8912" refreshError="1"/>
      <sheetData sheetId="8913" refreshError="1"/>
      <sheetData sheetId="8914" refreshError="1"/>
      <sheetData sheetId="8915" refreshError="1"/>
      <sheetData sheetId="8916" refreshError="1"/>
      <sheetData sheetId="8917" refreshError="1"/>
      <sheetData sheetId="8918" refreshError="1"/>
      <sheetData sheetId="8919" refreshError="1"/>
      <sheetData sheetId="8920" refreshError="1"/>
      <sheetData sheetId="8921" refreshError="1"/>
      <sheetData sheetId="8922" refreshError="1"/>
      <sheetData sheetId="8923"/>
      <sheetData sheetId="8924"/>
      <sheetData sheetId="8925"/>
      <sheetData sheetId="8926"/>
      <sheetData sheetId="8927" refreshError="1"/>
      <sheetData sheetId="8928" refreshError="1"/>
      <sheetData sheetId="8929" refreshError="1"/>
      <sheetData sheetId="8930" refreshError="1"/>
      <sheetData sheetId="8931"/>
      <sheetData sheetId="8932"/>
      <sheetData sheetId="8933"/>
      <sheetData sheetId="8934"/>
      <sheetData sheetId="8935"/>
      <sheetData sheetId="8936" refreshError="1"/>
      <sheetData sheetId="8937" refreshError="1"/>
      <sheetData sheetId="8938" refreshError="1"/>
      <sheetData sheetId="8939" refreshError="1"/>
      <sheetData sheetId="8940" refreshError="1"/>
      <sheetData sheetId="8941"/>
      <sheetData sheetId="8942"/>
      <sheetData sheetId="8943" refreshError="1"/>
      <sheetData sheetId="8944"/>
      <sheetData sheetId="8945"/>
      <sheetData sheetId="8946"/>
      <sheetData sheetId="8947"/>
      <sheetData sheetId="8948"/>
      <sheetData sheetId="8949"/>
      <sheetData sheetId="8950"/>
      <sheetData sheetId="8951"/>
      <sheetData sheetId="8952"/>
      <sheetData sheetId="8953"/>
      <sheetData sheetId="8954" refreshError="1"/>
      <sheetData sheetId="8955" refreshError="1"/>
      <sheetData sheetId="8956" refreshError="1"/>
      <sheetData sheetId="8957" refreshError="1"/>
      <sheetData sheetId="8958" refreshError="1"/>
      <sheetData sheetId="8959" refreshError="1"/>
      <sheetData sheetId="8960"/>
      <sheetData sheetId="8961"/>
      <sheetData sheetId="8962"/>
      <sheetData sheetId="8963"/>
      <sheetData sheetId="8964"/>
      <sheetData sheetId="8965"/>
      <sheetData sheetId="8966"/>
      <sheetData sheetId="8967"/>
      <sheetData sheetId="8968"/>
      <sheetData sheetId="8969"/>
      <sheetData sheetId="8970"/>
      <sheetData sheetId="8971"/>
      <sheetData sheetId="8972"/>
      <sheetData sheetId="8973"/>
      <sheetData sheetId="8974"/>
      <sheetData sheetId="8975"/>
      <sheetData sheetId="8976"/>
      <sheetData sheetId="8977"/>
      <sheetData sheetId="8978"/>
      <sheetData sheetId="8979"/>
      <sheetData sheetId="8980"/>
      <sheetData sheetId="8981"/>
      <sheetData sheetId="8982"/>
      <sheetData sheetId="8983"/>
      <sheetData sheetId="8984"/>
      <sheetData sheetId="8985"/>
      <sheetData sheetId="8986"/>
      <sheetData sheetId="8987"/>
      <sheetData sheetId="8988"/>
      <sheetData sheetId="8989"/>
      <sheetData sheetId="8990"/>
      <sheetData sheetId="8991"/>
      <sheetData sheetId="8992"/>
      <sheetData sheetId="8993"/>
      <sheetData sheetId="8994"/>
      <sheetData sheetId="8995"/>
      <sheetData sheetId="8996"/>
      <sheetData sheetId="8997"/>
      <sheetData sheetId="8998"/>
      <sheetData sheetId="8999"/>
      <sheetData sheetId="9000"/>
      <sheetData sheetId="9001"/>
      <sheetData sheetId="9002"/>
      <sheetData sheetId="9003"/>
      <sheetData sheetId="9004"/>
      <sheetData sheetId="9005"/>
      <sheetData sheetId="9006"/>
      <sheetData sheetId="9007"/>
      <sheetData sheetId="9008"/>
      <sheetData sheetId="9009"/>
      <sheetData sheetId="9010"/>
      <sheetData sheetId="9011"/>
      <sheetData sheetId="9012"/>
      <sheetData sheetId="9013"/>
      <sheetData sheetId="9014"/>
      <sheetData sheetId="9015"/>
      <sheetData sheetId="9016"/>
      <sheetData sheetId="9017"/>
      <sheetData sheetId="9018"/>
      <sheetData sheetId="9019"/>
      <sheetData sheetId="9020"/>
      <sheetData sheetId="9021"/>
      <sheetData sheetId="9022"/>
      <sheetData sheetId="9023"/>
      <sheetData sheetId="9024"/>
      <sheetData sheetId="9025"/>
      <sheetData sheetId="9026"/>
      <sheetData sheetId="9027"/>
      <sheetData sheetId="9028"/>
      <sheetData sheetId="9029"/>
      <sheetData sheetId="9030"/>
      <sheetData sheetId="9031"/>
      <sheetData sheetId="9032"/>
      <sheetData sheetId="9033"/>
      <sheetData sheetId="9034"/>
      <sheetData sheetId="9035"/>
      <sheetData sheetId="9036"/>
      <sheetData sheetId="9037"/>
      <sheetData sheetId="9038"/>
      <sheetData sheetId="9039"/>
      <sheetData sheetId="9040"/>
      <sheetData sheetId="9041"/>
      <sheetData sheetId="9042"/>
      <sheetData sheetId="9043"/>
      <sheetData sheetId="9044"/>
      <sheetData sheetId="9045"/>
      <sheetData sheetId="9046"/>
      <sheetData sheetId="9047"/>
      <sheetData sheetId="9048"/>
      <sheetData sheetId="9049"/>
      <sheetData sheetId="9050"/>
      <sheetData sheetId="9051"/>
      <sheetData sheetId="9052"/>
      <sheetData sheetId="9053"/>
      <sheetData sheetId="9054"/>
      <sheetData sheetId="9055"/>
      <sheetData sheetId="9056"/>
      <sheetData sheetId="9057"/>
      <sheetData sheetId="9058"/>
      <sheetData sheetId="9059"/>
      <sheetData sheetId="9060"/>
      <sheetData sheetId="9061"/>
      <sheetData sheetId="9062"/>
      <sheetData sheetId="9063"/>
      <sheetData sheetId="9064"/>
      <sheetData sheetId="9065"/>
      <sheetData sheetId="9066"/>
      <sheetData sheetId="9067"/>
      <sheetData sheetId="9068"/>
      <sheetData sheetId="9069"/>
      <sheetData sheetId="9070"/>
      <sheetData sheetId="9071"/>
      <sheetData sheetId="9072"/>
      <sheetData sheetId="9073"/>
      <sheetData sheetId="9074"/>
      <sheetData sheetId="9075"/>
      <sheetData sheetId="9076"/>
      <sheetData sheetId="9077"/>
      <sheetData sheetId="9078"/>
      <sheetData sheetId="9079"/>
      <sheetData sheetId="9080"/>
      <sheetData sheetId="9081"/>
      <sheetData sheetId="9082"/>
      <sheetData sheetId="9083"/>
      <sheetData sheetId="9084"/>
      <sheetData sheetId="9085"/>
      <sheetData sheetId="9086"/>
      <sheetData sheetId="9087"/>
      <sheetData sheetId="9088"/>
      <sheetData sheetId="9089"/>
      <sheetData sheetId="9090"/>
      <sheetData sheetId="9091"/>
      <sheetData sheetId="9092"/>
      <sheetData sheetId="9093"/>
      <sheetData sheetId="9094"/>
      <sheetData sheetId="9095"/>
      <sheetData sheetId="9096"/>
      <sheetData sheetId="9097"/>
      <sheetData sheetId="9098"/>
      <sheetData sheetId="9099"/>
      <sheetData sheetId="9100"/>
      <sheetData sheetId="9101"/>
      <sheetData sheetId="9102"/>
      <sheetData sheetId="9103"/>
      <sheetData sheetId="9104"/>
      <sheetData sheetId="9105"/>
      <sheetData sheetId="9106"/>
      <sheetData sheetId="9107"/>
      <sheetData sheetId="9108"/>
      <sheetData sheetId="9109"/>
      <sheetData sheetId="9110"/>
      <sheetData sheetId="9111"/>
      <sheetData sheetId="9112"/>
      <sheetData sheetId="9113"/>
      <sheetData sheetId="9114"/>
      <sheetData sheetId="9115"/>
      <sheetData sheetId="9116"/>
      <sheetData sheetId="9117"/>
      <sheetData sheetId="9118"/>
      <sheetData sheetId="9119"/>
      <sheetData sheetId="9120"/>
      <sheetData sheetId="9121"/>
      <sheetData sheetId="9122"/>
      <sheetData sheetId="9123"/>
      <sheetData sheetId="9124"/>
      <sheetData sheetId="9125"/>
      <sheetData sheetId="9126"/>
      <sheetData sheetId="9127"/>
      <sheetData sheetId="9128"/>
      <sheetData sheetId="9129"/>
      <sheetData sheetId="9130"/>
      <sheetData sheetId="9131"/>
      <sheetData sheetId="9132"/>
      <sheetData sheetId="9133"/>
      <sheetData sheetId="9134"/>
      <sheetData sheetId="9135"/>
      <sheetData sheetId="9136"/>
      <sheetData sheetId="9137"/>
      <sheetData sheetId="9138"/>
      <sheetData sheetId="9139"/>
      <sheetData sheetId="9140"/>
      <sheetData sheetId="9141"/>
      <sheetData sheetId="9142"/>
      <sheetData sheetId="9143"/>
      <sheetData sheetId="9144"/>
      <sheetData sheetId="9145"/>
      <sheetData sheetId="9146"/>
      <sheetData sheetId="9147"/>
      <sheetData sheetId="9148"/>
      <sheetData sheetId="9149"/>
      <sheetData sheetId="9150"/>
      <sheetData sheetId="9151"/>
      <sheetData sheetId="9152"/>
      <sheetData sheetId="9153"/>
      <sheetData sheetId="9154"/>
      <sheetData sheetId="9155"/>
      <sheetData sheetId="9156"/>
      <sheetData sheetId="9157"/>
      <sheetData sheetId="9158"/>
      <sheetData sheetId="9159"/>
      <sheetData sheetId="9160"/>
      <sheetData sheetId="9161"/>
      <sheetData sheetId="9162"/>
      <sheetData sheetId="9163"/>
      <sheetData sheetId="9164"/>
      <sheetData sheetId="9165"/>
      <sheetData sheetId="9166"/>
      <sheetData sheetId="9167"/>
      <sheetData sheetId="9168"/>
      <sheetData sheetId="9169"/>
      <sheetData sheetId="9170"/>
      <sheetData sheetId="9171"/>
      <sheetData sheetId="9172"/>
      <sheetData sheetId="9173"/>
      <sheetData sheetId="9174"/>
      <sheetData sheetId="9175"/>
      <sheetData sheetId="9176"/>
      <sheetData sheetId="9177"/>
      <sheetData sheetId="9178"/>
      <sheetData sheetId="9179"/>
      <sheetData sheetId="9180"/>
      <sheetData sheetId="9181"/>
      <sheetData sheetId="9182"/>
      <sheetData sheetId="9183"/>
      <sheetData sheetId="9184"/>
      <sheetData sheetId="9185"/>
      <sheetData sheetId="9186"/>
      <sheetData sheetId="9187"/>
      <sheetData sheetId="9188"/>
      <sheetData sheetId="9189"/>
      <sheetData sheetId="9190"/>
      <sheetData sheetId="9191"/>
      <sheetData sheetId="9192"/>
      <sheetData sheetId="9193"/>
      <sheetData sheetId="9194"/>
      <sheetData sheetId="9195"/>
      <sheetData sheetId="9196"/>
      <sheetData sheetId="9197"/>
      <sheetData sheetId="9198"/>
      <sheetData sheetId="9199"/>
      <sheetData sheetId="9200"/>
      <sheetData sheetId="9201"/>
      <sheetData sheetId="9202"/>
      <sheetData sheetId="9203"/>
      <sheetData sheetId="9204"/>
      <sheetData sheetId="9205"/>
      <sheetData sheetId="9206"/>
      <sheetData sheetId="9207"/>
      <sheetData sheetId="9208"/>
      <sheetData sheetId="9209"/>
      <sheetData sheetId="9210"/>
      <sheetData sheetId="9211"/>
      <sheetData sheetId="9212"/>
      <sheetData sheetId="9213"/>
      <sheetData sheetId="9214"/>
      <sheetData sheetId="9215"/>
      <sheetData sheetId="9216"/>
      <sheetData sheetId="9217"/>
      <sheetData sheetId="9218"/>
      <sheetData sheetId="9219"/>
      <sheetData sheetId="9220"/>
      <sheetData sheetId="9221"/>
      <sheetData sheetId="9222"/>
      <sheetData sheetId="9223"/>
      <sheetData sheetId="9224"/>
      <sheetData sheetId="9225"/>
      <sheetData sheetId="9226"/>
      <sheetData sheetId="9227"/>
      <sheetData sheetId="9228"/>
      <sheetData sheetId="9229"/>
      <sheetData sheetId="9230"/>
      <sheetData sheetId="9231"/>
      <sheetData sheetId="9232"/>
      <sheetData sheetId="9233"/>
      <sheetData sheetId="9234"/>
      <sheetData sheetId="9235"/>
      <sheetData sheetId="9236"/>
      <sheetData sheetId="9237"/>
      <sheetData sheetId="9238"/>
      <sheetData sheetId="9239"/>
      <sheetData sheetId="9240"/>
      <sheetData sheetId="9241"/>
      <sheetData sheetId="9242"/>
      <sheetData sheetId="9243"/>
      <sheetData sheetId="9244"/>
      <sheetData sheetId="9245"/>
      <sheetData sheetId="9246"/>
      <sheetData sheetId="9247"/>
      <sheetData sheetId="9248"/>
      <sheetData sheetId="9249"/>
      <sheetData sheetId="9250"/>
      <sheetData sheetId="9251"/>
      <sheetData sheetId="9252"/>
      <sheetData sheetId="9253"/>
      <sheetData sheetId="9254"/>
      <sheetData sheetId="9255"/>
      <sheetData sheetId="9256"/>
      <sheetData sheetId="9257"/>
      <sheetData sheetId="9258"/>
      <sheetData sheetId="9259"/>
      <sheetData sheetId="9260"/>
      <sheetData sheetId="9261"/>
      <sheetData sheetId="9262"/>
      <sheetData sheetId="9263"/>
      <sheetData sheetId="9264"/>
      <sheetData sheetId="9265"/>
      <sheetData sheetId="9266"/>
      <sheetData sheetId="9267"/>
      <sheetData sheetId="9268"/>
      <sheetData sheetId="9269"/>
      <sheetData sheetId="9270"/>
      <sheetData sheetId="9271"/>
      <sheetData sheetId="9272"/>
      <sheetData sheetId="9273"/>
      <sheetData sheetId="9274"/>
      <sheetData sheetId="9275"/>
      <sheetData sheetId="9276"/>
      <sheetData sheetId="9277"/>
      <sheetData sheetId="9278"/>
      <sheetData sheetId="9279"/>
      <sheetData sheetId="9280"/>
      <sheetData sheetId="9281"/>
      <sheetData sheetId="9282"/>
      <sheetData sheetId="9283"/>
      <sheetData sheetId="9284"/>
      <sheetData sheetId="9285"/>
      <sheetData sheetId="9286"/>
      <sheetData sheetId="9287"/>
      <sheetData sheetId="9288"/>
      <sheetData sheetId="9289"/>
      <sheetData sheetId="9290"/>
      <sheetData sheetId="9291"/>
      <sheetData sheetId="9292"/>
      <sheetData sheetId="9293"/>
      <sheetData sheetId="9294"/>
      <sheetData sheetId="9295"/>
      <sheetData sheetId="9296"/>
      <sheetData sheetId="9297"/>
      <sheetData sheetId="9298"/>
      <sheetData sheetId="9299"/>
      <sheetData sheetId="9300"/>
      <sheetData sheetId="9301"/>
      <sheetData sheetId="9302"/>
      <sheetData sheetId="9303"/>
      <sheetData sheetId="9304"/>
      <sheetData sheetId="9305"/>
      <sheetData sheetId="9306"/>
      <sheetData sheetId="9307"/>
      <sheetData sheetId="9308"/>
      <sheetData sheetId="9309"/>
      <sheetData sheetId="9310"/>
      <sheetData sheetId="9311"/>
      <sheetData sheetId="9312"/>
      <sheetData sheetId="9313"/>
      <sheetData sheetId="9314"/>
      <sheetData sheetId="9315"/>
      <sheetData sheetId="9316"/>
      <sheetData sheetId="9317"/>
      <sheetData sheetId="9318"/>
      <sheetData sheetId="9319"/>
      <sheetData sheetId="9320"/>
      <sheetData sheetId="9321"/>
      <sheetData sheetId="9322"/>
      <sheetData sheetId="9323"/>
      <sheetData sheetId="9324"/>
      <sheetData sheetId="9325"/>
      <sheetData sheetId="9326"/>
      <sheetData sheetId="9327"/>
      <sheetData sheetId="9328"/>
      <sheetData sheetId="9329"/>
      <sheetData sheetId="9330"/>
      <sheetData sheetId="9331"/>
      <sheetData sheetId="9332"/>
      <sheetData sheetId="9333"/>
      <sheetData sheetId="9334"/>
      <sheetData sheetId="9335"/>
      <sheetData sheetId="9336"/>
      <sheetData sheetId="9337"/>
      <sheetData sheetId="9338"/>
      <sheetData sheetId="9339"/>
      <sheetData sheetId="9340"/>
      <sheetData sheetId="9341"/>
      <sheetData sheetId="9342"/>
      <sheetData sheetId="9343"/>
      <sheetData sheetId="9344"/>
      <sheetData sheetId="9345"/>
      <sheetData sheetId="9346"/>
      <sheetData sheetId="9347"/>
      <sheetData sheetId="9348"/>
      <sheetData sheetId="9349"/>
      <sheetData sheetId="9350"/>
      <sheetData sheetId="9351"/>
      <sheetData sheetId="9352">
        <row r="9">
          <cell r="A9" t="str">
            <v>A</v>
          </cell>
        </row>
      </sheetData>
      <sheetData sheetId="9353">
        <row r="9">
          <cell r="A9" t="str">
            <v>A</v>
          </cell>
        </row>
      </sheetData>
      <sheetData sheetId="9354">
        <row r="9">
          <cell r="A9" t="str">
            <v>A</v>
          </cell>
        </row>
      </sheetData>
      <sheetData sheetId="9355">
        <row r="9">
          <cell r="A9" t="str">
            <v>A</v>
          </cell>
        </row>
      </sheetData>
      <sheetData sheetId="9356">
        <row r="9">
          <cell r="A9" t="str">
            <v>A</v>
          </cell>
        </row>
      </sheetData>
      <sheetData sheetId="9357">
        <row r="9">
          <cell r="A9" t="str">
            <v>A</v>
          </cell>
        </row>
      </sheetData>
      <sheetData sheetId="9358">
        <row r="9">
          <cell r="A9" t="str">
            <v>A</v>
          </cell>
        </row>
      </sheetData>
      <sheetData sheetId="9359">
        <row r="9">
          <cell r="A9" t="str">
            <v>A</v>
          </cell>
        </row>
      </sheetData>
      <sheetData sheetId="9360">
        <row r="9">
          <cell r="A9" t="str">
            <v>A</v>
          </cell>
        </row>
      </sheetData>
      <sheetData sheetId="9361">
        <row r="9">
          <cell r="A9" t="str">
            <v>A</v>
          </cell>
        </row>
      </sheetData>
      <sheetData sheetId="9362">
        <row r="9">
          <cell r="A9" t="str">
            <v>A</v>
          </cell>
        </row>
      </sheetData>
      <sheetData sheetId="9363">
        <row r="9">
          <cell r="A9" t="str">
            <v>A</v>
          </cell>
        </row>
      </sheetData>
      <sheetData sheetId="9364">
        <row r="9">
          <cell r="A9" t="str">
            <v>A</v>
          </cell>
        </row>
      </sheetData>
      <sheetData sheetId="9365">
        <row r="9">
          <cell r="A9" t="str">
            <v>A</v>
          </cell>
        </row>
      </sheetData>
      <sheetData sheetId="9366">
        <row r="9">
          <cell r="A9" t="str">
            <v>A</v>
          </cell>
        </row>
      </sheetData>
      <sheetData sheetId="9367">
        <row r="9">
          <cell r="A9" t="str">
            <v>A</v>
          </cell>
        </row>
      </sheetData>
      <sheetData sheetId="9368">
        <row r="9">
          <cell r="A9" t="str">
            <v>A</v>
          </cell>
        </row>
      </sheetData>
      <sheetData sheetId="9369"/>
      <sheetData sheetId="9370"/>
      <sheetData sheetId="9371"/>
      <sheetData sheetId="9372"/>
      <sheetData sheetId="9373"/>
      <sheetData sheetId="9374"/>
      <sheetData sheetId="9375"/>
      <sheetData sheetId="9376"/>
      <sheetData sheetId="9377"/>
      <sheetData sheetId="9378"/>
      <sheetData sheetId="9379"/>
      <sheetData sheetId="9380"/>
      <sheetData sheetId="9381"/>
      <sheetData sheetId="9382"/>
      <sheetData sheetId="9383"/>
      <sheetData sheetId="9384"/>
      <sheetData sheetId="9385"/>
      <sheetData sheetId="9386"/>
      <sheetData sheetId="9387"/>
      <sheetData sheetId="9388"/>
      <sheetData sheetId="9389"/>
      <sheetData sheetId="9390"/>
      <sheetData sheetId="9391"/>
      <sheetData sheetId="9392"/>
      <sheetData sheetId="9393"/>
      <sheetData sheetId="9394"/>
      <sheetData sheetId="9395"/>
      <sheetData sheetId="9396"/>
      <sheetData sheetId="9397"/>
      <sheetData sheetId="9398"/>
      <sheetData sheetId="9399"/>
      <sheetData sheetId="9400"/>
      <sheetData sheetId="9401"/>
      <sheetData sheetId="9402"/>
      <sheetData sheetId="9403"/>
      <sheetData sheetId="9404"/>
      <sheetData sheetId="9405"/>
      <sheetData sheetId="9406"/>
      <sheetData sheetId="9407"/>
      <sheetData sheetId="9408"/>
      <sheetData sheetId="9409"/>
      <sheetData sheetId="9410"/>
      <sheetData sheetId="9411"/>
      <sheetData sheetId="9412"/>
      <sheetData sheetId="9413"/>
      <sheetData sheetId="9414" refreshError="1"/>
      <sheetData sheetId="9415" refreshError="1"/>
      <sheetData sheetId="9416" refreshError="1"/>
      <sheetData sheetId="9417" refreshError="1"/>
      <sheetData sheetId="9418" refreshError="1"/>
      <sheetData sheetId="9419" refreshError="1"/>
      <sheetData sheetId="9420" refreshError="1"/>
      <sheetData sheetId="9421"/>
      <sheetData sheetId="9422"/>
      <sheetData sheetId="9423"/>
      <sheetData sheetId="9424"/>
      <sheetData sheetId="9425"/>
      <sheetData sheetId="9426"/>
      <sheetData sheetId="9427"/>
      <sheetData sheetId="9428"/>
      <sheetData sheetId="9429"/>
      <sheetData sheetId="9430" refreshError="1"/>
      <sheetData sheetId="9431" refreshError="1"/>
      <sheetData sheetId="9432" refreshError="1"/>
      <sheetData sheetId="9433" refreshError="1"/>
      <sheetData sheetId="9434" refreshError="1"/>
      <sheetData sheetId="9435" refreshError="1"/>
      <sheetData sheetId="9436" refreshError="1"/>
      <sheetData sheetId="9437" refreshError="1"/>
      <sheetData sheetId="9438" refreshError="1"/>
      <sheetData sheetId="9439" refreshError="1"/>
      <sheetData sheetId="9440" refreshError="1"/>
      <sheetData sheetId="9441" refreshError="1"/>
      <sheetData sheetId="9442" refreshError="1"/>
      <sheetData sheetId="9443" refreshError="1"/>
      <sheetData sheetId="9444" refreshError="1"/>
      <sheetData sheetId="9445" refreshError="1"/>
      <sheetData sheetId="9446" refreshError="1"/>
      <sheetData sheetId="9447" refreshError="1"/>
      <sheetData sheetId="9448" refreshError="1"/>
      <sheetData sheetId="9449" refreshError="1"/>
      <sheetData sheetId="9450" refreshError="1"/>
      <sheetData sheetId="9451" refreshError="1"/>
      <sheetData sheetId="9452" refreshError="1"/>
      <sheetData sheetId="9453" refreshError="1"/>
      <sheetData sheetId="9454" refreshError="1"/>
      <sheetData sheetId="9455" refreshError="1"/>
      <sheetData sheetId="9456" refreshError="1"/>
      <sheetData sheetId="9457" refreshError="1"/>
      <sheetData sheetId="9458" refreshError="1"/>
      <sheetData sheetId="9459" refreshError="1"/>
      <sheetData sheetId="9460"/>
      <sheetData sheetId="9461" refreshError="1"/>
      <sheetData sheetId="9462" refreshError="1"/>
      <sheetData sheetId="9463" refreshError="1"/>
      <sheetData sheetId="9464" refreshError="1"/>
      <sheetData sheetId="9465" refreshError="1"/>
      <sheetData sheetId="9466" refreshError="1"/>
      <sheetData sheetId="9467" refreshError="1"/>
      <sheetData sheetId="9468" refreshError="1"/>
      <sheetData sheetId="9469" refreshError="1"/>
      <sheetData sheetId="9470" refreshError="1"/>
      <sheetData sheetId="9471" refreshError="1"/>
      <sheetData sheetId="9472" refreshError="1"/>
      <sheetData sheetId="9473" refreshError="1"/>
      <sheetData sheetId="9474" refreshError="1"/>
      <sheetData sheetId="9475" refreshError="1"/>
      <sheetData sheetId="9476" refreshError="1"/>
      <sheetData sheetId="9477" refreshError="1"/>
      <sheetData sheetId="9478" refreshError="1"/>
      <sheetData sheetId="9479" refreshError="1"/>
      <sheetData sheetId="9480" refreshError="1"/>
      <sheetData sheetId="9481"/>
      <sheetData sheetId="9482"/>
      <sheetData sheetId="9483"/>
      <sheetData sheetId="9484"/>
      <sheetData sheetId="9485"/>
      <sheetData sheetId="9486"/>
      <sheetData sheetId="9487"/>
      <sheetData sheetId="9488"/>
      <sheetData sheetId="9489"/>
      <sheetData sheetId="9490"/>
      <sheetData sheetId="9491"/>
      <sheetData sheetId="9492"/>
      <sheetData sheetId="9493"/>
      <sheetData sheetId="9494"/>
      <sheetData sheetId="9495"/>
      <sheetData sheetId="9496"/>
      <sheetData sheetId="9497"/>
      <sheetData sheetId="9498" refreshError="1"/>
      <sheetData sheetId="9499" refreshError="1"/>
      <sheetData sheetId="9500" refreshError="1"/>
      <sheetData sheetId="9501" refreshError="1"/>
      <sheetData sheetId="9502" refreshError="1"/>
      <sheetData sheetId="9503" refreshError="1"/>
      <sheetData sheetId="9504"/>
      <sheetData sheetId="9505" refreshError="1"/>
      <sheetData sheetId="9506" refreshError="1"/>
      <sheetData sheetId="9507" refreshError="1"/>
      <sheetData sheetId="9508" refreshError="1"/>
      <sheetData sheetId="9509" refreshError="1"/>
      <sheetData sheetId="9510" refreshError="1"/>
      <sheetData sheetId="9511" refreshError="1"/>
      <sheetData sheetId="9512" refreshError="1"/>
      <sheetData sheetId="9513" refreshError="1"/>
      <sheetData sheetId="9514" refreshError="1"/>
      <sheetData sheetId="9515"/>
      <sheetData sheetId="9516"/>
      <sheetData sheetId="9517"/>
      <sheetData sheetId="9518"/>
      <sheetData sheetId="9519"/>
      <sheetData sheetId="9520"/>
      <sheetData sheetId="9521"/>
      <sheetData sheetId="9522"/>
      <sheetData sheetId="9523"/>
      <sheetData sheetId="9524"/>
      <sheetData sheetId="9525"/>
      <sheetData sheetId="9526"/>
      <sheetData sheetId="9527"/>
      <sheetData sheetId="9528"/>
      <sheetData sheetId="9529"/>
      <sheetData sheetId="9530"/>
      <sheetData sheetId="9531"/>
      <sheetData sheetId="9532"/>
      <sheetData sheetId="9533"/>
      <sheetData sheetId="9534"/>
      <sheetData sheetId="9535"/>
      <sheetData sheetId="9536"/>
      <sheetData sheetId="9537"/>
      <sheetData sheetId="9538"/>
      <sheetData sheetId="9539"/>
      <sheetData sheetId="9540"/>
      <sheetData sheetId="9541"/>
      <sheetData sheetId="9542"/>
      <sheetData sheetId="9543"/>
      <sheetData sheetId="9544"/>
      <sheetData sheetId="9545"/>
      <sheetData sheetId="9546"/>
      <sheetData sheetId="9547"/>
      <sheetData sheetId="9548"/>
      <sheetData sheetId="9549"/>
      <sheetData sheetId="9550"/>
      <sheetData sheetId="9551"/>
      <sheetData sheetId="9552"/>
      <sheetData sheetId="9553"/>
      <sheetData sheetId="9554"/>
      <sheetData sheetId="9555"/>
      <sheetData sheetId="9556"/>
      <sheetData sheetId="9557"/>
      <sheetData sheetId="9558"/>
      <sheetData sheetId="9559"/>
      <sheetData sheetId="9560"/>
      <sheetData sheetId="9561"/>
      <sheetData sheetId="9562"/>
      <sheetData sheetId="9563"/>
      <sheetData sheetId="9564"/>
      <sheetData sheetId="9565"/>
      <sheetData sheetId="9566"/>
      <sheetData sheetId="9567"/>
      <sheetData sheetId="9568"/>
      <sheetData sheetId="9569"/>
      <sheetData sheetId="9570"/>
      <sheetData sheetId="9571"/>
      <sheetData sheetId="9572"/>
      <sheetData sheetId="9573"/>
      <sheetData sheetId="9574"/>
      <sheetData sheetId="9575"/>
      <sheetData sheetId="9576"/>
      <sheetData sheetId="9577"/>
      <sheetData sheetId="9578"/>
      <sheetData sheetId="9579"/>
      <sheetData sheetId="9580"/>
      <sheetData sheetId="9581"/>
      <sheetData sheetId="9582"/>
      <sheetData sheetId="9583"/>
      <sheetData sheetId="9584"/>
      <sheetData sheetId="9585"/>
      <sheetData sheetId="9586"/>
      <sheetData sheetId="9587"/>
      <sheetData sheetId="9588"/>
      <sheetData sheetId="9589"/>
      <sheetData sheetId="9590"/>
      <sheetData sheetId="9591"/>
      <sheetData sheetId="9592"/>
      <sheetData sheetId="9593"/>
      <sheetData sheetId="9594"/>
      <sheetData sheetId="9595"/>
      <sheetData sheetId="9596"/>
      <sheetData sheetId="9597"/>
      <sheetData sheetId="9598"/>
      <sheetData sheetId="9599"/>
      <sheetData sheetId="9600"/>
      <sheetData sheetId="9601"/>
      <sheetData sheetId="9602"/>
      <sheetData sheetId="9603"/>
      <sheetData sheetId="9604"/>
      <sheetData sheetId="9605"/>
      <sheetData sheetId="9606"/>
      <sheetData sheetId="9607"/>
      <sheetData sheetId="9608"/>
      <sheetData sheetId="9609"/>
      <sheetData sheetId="9610"/>
      <sheetData sheetId="9611"/>
      <sheetData sheetId="9612"/>
      <sheetData sheetId="9613"/>
      <sheetData sheetId="9614"/>
      <sheetData sheetId="9615"/>
      <sheetData sheetId="9616"/>
      <sheetData sheetId="9617"/>
      <sheetData sheetId="9618"/>
      <sheetData sheetId="9619"/>
      <sheetData sheetId="9620"/>
      <sheetData sheetId="9621"/>
      <sheetData sheetId="9622"/>
      <sheetData sheetId="9623"/>
      <sheetData sheetId="9624"/>
      <sheetData sheetId="9625"/>
      <sheetData sheetId="9626"/>
      <sheetData sheetId="9627"/>
      <sheetData sheetId="9628"/>
      <sheetData sheetId="9629"/>
      <sheetData sheetId="9630"/>
      <sheetData sheetId="9631"/>
      <sheetData sheetId="9632"/>
      <sheetData sheetId="9633"/>
      <sheetData sheetId="9634"/>
      <sheetData sheetId="9635"/>
      <sheetData sheetId="9636"/>
      <sheetData sheetId="9637"/>
      <sheetData sheetId="9638"/>
      <sheetData sheetId="9639"/>
      <sheetData sheetId="9640"/>
      <sheetData sheetId="9641"/>
      <sheetData sheetId="9642"/>
      <sheetData sheetId="9643"/>
      <sheetData sheetId="9644"/>
      <sheetData sheetId="9645"/>
      <sheetData sheetId="9646"/>
      <sheetData sheetId="9647"/>
      <sheetData sheetId="9648"/>
      <sheetData sheetId="9649"/>
      <sheetData sheetId="9650"/>
      <sheetData sheetId="9651"/>
      <sheetData sheetId="9652"/>
      <sheetData sheetId="9653"/>
      <sheetData sheetId="9654"/>
      <sheetData sheetId="9655"/>
      <sheetData sheetId="9656"/>
      <sheetData sheetId="9657"/>
      <sheetData sheetId="9658"/>
      <sheetData sheetId="9659"/>
      <sheetData sheetId="9660"/>
      <sheetData sheetId="9661"/>
      <sheetData sheetId="9662"/>
      <sheetData sheetId="9663"/>
      <sheetData sheetId="9664"/>
      <sheetData sheetId="9665"/>
      <sheetData sheetId="9666"/>
      <sheetData sheetId="9667"/>
      <sheetData sheetId="9668"/>
      <sheetData sheetId="9669"/>
      <sheetData sheetId="9670"/>
      <sheetData sheetId="9671"/>
      <sheetData sheetId="9672"/>
      <sheetData sheetId="9673"/>
      <sheetData sheetId="9674"/>
      <sheetData sheetId="9675"/>
      <sheetData sheetId="9676"/>
      <sheetData sheetId="9677"/>
      <sheetData sheetId="9678"/>
      <sheetData sheetId="9679"/>
      <sheetData sheetId="9680"/>
      <sheetData sheetId="9681"/>
      <sheetData sheetId="9682"/>
      <sheetData sheetId="9683"/>
      <sheetData sheetId="9684"/>
      <sheetData sheetId="9685"/>
      <sheetData sheetId="9686"/>
      <sheetData sheetId="9687"/>
      <sheetData sheetId="9688"/>
      <sheetData sheetId="9689"/>
      <sheetData sheetId="9690"/>
      <sheetData sheetId="9691"/>
      <sheetData sheetId="9692"/>
      <sheetData sheetId="9693"/>
      <sheetData sheetId="9694"/>
      <sheetData sheetId="9695"/>
      <sheetData sheetId="9696"/>
      <sheetData sheetId="9697"/>
      <sheetData sheetId="9698"/>
      <sheetData sheetId="9699"/>
      <sheetData sheetId="9700"/>
      <sheetData sheetId="9701"/>
      <sheetData sheetId="9702"/>
      <sheetData sheetId="9703"/>
      <sheetData sheetId="9704"/>
      <sheetData sheetId="9705"/>
      <sheetData sheetId="9706"/>
      <sheetData sheetId="9707"/>
      <sheetData sheetId="9708"/>
      <sheetData sheetId="9709"/>
      <sheetData sheetId="9710"/>
      <sheetData sheetId="9711"/>
      <sheetData sheetId="9712"/>
      <sheetData sheetId="9713"/>
      <sheetData sheetId="9714"/>
      <sheetData sheetId="9715"/>
      <sheetData sheetId="9716"/>
      <sheetData sheetId="9717"/>
      <sheetData sheetId="9718"/>
      <sheetData sheetId="9719"/>
      <sheetData sheetId="9720"/>
      <sheetData sheetId="9721"/>
      <sheetData sheetId="9722"/>
      <sheetData sheetId="9723"/>
      <sheetData sheetId="9724"/>
      <sheetData sheetId="9725"/>
      <sheetData sheetId="9726"/>
      <sheetData sheetId="9727"/>
      <sheetData sheetId="9728"/>
      <sheetData sheetId="9729"/>
      <sheetData sheetId="9730"/>
      <sheetData sheetId="9731"/>
      <sheetData sheetId="9732"/>
      <sheetData sheetId="9733"/>
      <sheetData sheetId="9734"/>
      <sheetData sheetId="9735"/>
      <sheetData sheetId="9736"/>
      <sheetData sheetId="9737"/>
      <sheetData sheetId="9738"/>
      <sheetData sheetId="9739"/>
      <sheetData sheetId="9740"/>
      <sheetData sheetId="9741"/>
      <sheetData sheetId="9742"/>
      <sheetData sheetId="9743"/>
      <sheetData sheetId="9744"/>
      <sheetData sheetId="9745"/>
      <sheetData sheetId="9746"/>
      <sheetData sheetId="9747"/>
      <sheetData sheetId="9748"/>
      <sheetData sheetId="9749"/>
      <sheetData sheetId="9750"/>
      <sheetData sheetId="9751"/>
      <sheetData sheetId="9752"/>
      <sheetData sheetId="9753"/>
      <sheetData sheetId="9754"/>
      <sheetData sheetId="9755"/>
      <sheetData sheetId="9756"/>
      <sheetData sheetId="9757"/>
      <sheetData sheetId="9758"/>
      <sheetData sheetId="9759"/>
      <sheetData sheetId="9760"/>
      <sheetData sheetId="9761"/>
      <sheetData sheetId="9762"/>
      <sheetData sheetId="9763"/>
      <sheetData sheetId="9764"/>
      <sheetData sheetId="9765"/>
      <sheetData sheetId="9766"/>
      <sheetData sheetId="9767"/>
      <sheetData sheetId="9768"/>
      <sheetData sheetId="9769"/>
      <sheetData sheetId="9770"/>
      <sheetData sheetId="9771"/>
      <sheetData sheetId="9772"/>
      <sheetData sheetId="9773"/>
      <sheetData sheetId="9774"/>
      <sheetData sheetId="9775"/>
      <sheetData sheetId="9776"/>
      <sheetData sheetId="9777"/>
      <sheetData sheetId="9778"/>
      <sheetData sheetId="9779"/>
      <sheetData sheetId="9780"/>
      <sheetData sheetId="9781"/>
      <sheetData sheetId="9782"/>
      <sheetData sheetId="9783"/>
      <sheetData sheetId="9784"/>
      <sheetData sheetId="9785"/>
      <sheetData sheetId="9786"/>
      <sheetData sheetId="9787"/>
      <sheetData sheetId="9788"/>
      <sheetData sheetId="9789"/>
      <sheetData sheetId="9790"/>
      <sheetData sheetId="9791"/>
      <sheetData sheetId="9792"/>
      <sheetData sheetId="9793"/>
      <sheetData sheetId="9794"/>
      <sheetData sheetId="9795"/>
      <sheetData sheetId="9796"/>
      <sheetData sheetId="9797"/>
      <sheetData sheetId="9798"/>
      <sheetData sheetId="9799"/>
      <sheetData sheetId="9800"/>
      <sheetData sheetId="9801"/>
      <sheetData sheetId="9802"/>
      <sheetData sheetId="9803"/>
      <sheetData sheetId="9804"/>
      <sheetData sheetId="9805" refreshError="1"/>
      <sheetData sheetId="9806"/>
      <sheetData sheetId="9807"/>
      <sheetData sheetId="9808"/>
      <sheetData sheetId="9809" refreshError="1"/>
      <sheetData sheetId="9810" refreshError="1"/>
      <sheetData sheetId="9811"/>
      <sheetData sheetId="9812"/>
      <sheetData sheetId="9813"/>
      <sheetData sheetId="9814"/>
      <sheetData sheetId="9815"/>
      <sheetData sheetId="9816"/>
      <sheetData sheetId="9817"/>
      <sheetData sheetId="9818"/>
      <sheetData sheetId="9819"/>
      <sheetData sheetId="9820"/>
      <sheetData sheetId="9821"/>
      <sheetData sheetId="9822"/>
      <sheetData sheetId="9823"/>
      <sheetData sheetId="9824"/>
      <sheetData sheetId="9825"/>
      <sheetData sheetId="9826"/>
      <sheetData sheetId="9827"/>
      <sheetData sheetId="9828"/>
      <sheetData sheetId="9829"/>
      <sheetData sheetId="9830"/>
      <sheetData sheetId="9831"/>
      <sheetData sheetId="9832"/>
      <sheetData sheetId="9833"/>
      <sheetData sheetId="9834"/>
      <sheetData sheetId="9835"/>
      <sheetData sheetId="9836"/>
      <sheetData sheetId="9837"/>
      <sheetData sheetId="9838"/>
      <sheetData sheetId="9839"/>
      <sheetData sheetId="9840"/>
      <sheetData sheetId="9841"/>
      <sheetData sheetId="9842"/>
      <sheetData sheetId="9843"/>
      <sheetData sheetId="9844"/>
      <sheetData sheetId="9845"/>
      <sheetData sheetId="9846"/>
      <sheetData sheetId="9847"/>
      <sheetData sheetId="9848"/>
      <sheetData sheetId="9849"/>
      <sheetData sheetId="9850"/>
      <sheetData sheetId="9851"/>
      <sheetData sheetId="9852"/>
      <sheetData sheetId="9853"/>
      <sheetData sheetId="9854"/>
      <sheetData sheetId="9855"/>
      <sheetData sheetId="9856"/>
      <sheetData sheetId="9857"/>
      <sheetData sheetId="9858"/>
      <sheetData sheetId="9859"/>
      <sheetData sheetId="9860"/>
      <sheetData sheetId="9861"/>
      <sheetData sheetId="9862"/>
      <sheetData sheetId="9863"/>
      <sheetData sheetId="9864"/>
      <sheetData sheetId="9865"/>
      <sheetData sheetId="9866"/>
      <sheetData sheetId="9867"/>
      <sheetData sheetId="9868"/>
      <sheetData sheetId="9869"/>
      <sheetData sheetId="9870"/>
      <sheetData sheetId="9871"/>
      <sheetData sheetId="9872"/>
      <sheetData sheetId="9873"/>
      <sheetData sheetId="9874"/>
      <sheetData sheetId="9875"/>
      <sheetData sheetId="9876"/>
      <sheetData sheetId="9877"/>
      <sheetData sheetId="9878"/>
      <sheetData sheetId="9879"/>
      <sheetData sheetId="9880"/>
      <sheetData sheetId="9881"/>
      <sheetData sheetId="9882"/>
      <sheetData sheetId="9883"/>
      <sheetData sheetId="9884"/>
      <sheetData sheetId="9885"/>
      <sheetData sheetId="9886"/>
      <sheetData sheetId="9887"/>
      <sheetData sheetId="9888"/>
      <sheetData sheetId="9889"/>
      <sheetData sheetId="9890"/>
      <sheetData sheetId="9891"/>
      <sheetData sheetId="9892"/>
      <sheetData sheetId="9893"/>
      <sheetData sheetId="9894"/>
      <sheetData sheetId="9895"/>
      <sheetData sheetId="9896"/>
      <sheetData sheetId="9897"/>
      <sheetData sheetId="9898"/>
      <sheetData sheetId="9899"/>
      <sheetData sheetId="9900"/>
      <sheetData sheetId="9901"/>
      <sheetData sheetId="9902"/>
      <sheetData sheetId="9903"/>
      <sheetData sheetId="9904"/>
      <sheetData sheetId="9905"/>
      <sheetData sheetId="9906"/>
      <sheetData sheetId="9907"/>
      <sheetData sheetId="9908"/>
      <sheetData sheetId="9909"/>
      <sheetData sheetId="9910"/>
      <sheetData sheetId="9911"/>
      <sheetData sheetId="9912"/>
      <sheetData sheetId="9913"/>
      <sheetData sheetId="9914"/>
      <sheetData sheetId="9915"/>
      <sheetData sheetId="9916"/>
      <sheetData sheetId="9917"/>
      <sheetData sheetId="9918"/>
      <sheetData sheetId="9919"/>
      <sheetData sheetId="9920"/>
      <sheetData sheetId="9921"/>
      <sheetData sheetId="9922"/>
      <sheetData sheetId="9923"/>
      <sheetData sheetId="9924"/>
      <sheetData sheetId="9925"/>
      <sheetData sheetId="9926"/>
      <sheetData sheetId="9927"/>
      <sheetData sheetId="9928"/>
      <sheetData sheetId="9929"/>
      <sheetData sheetId="9930"/>
      <sheetData sheetId="9931"/>
      <sheetData sheetId="9932"/>
      <sheetData sheetId="9933"/>
      <sheetData sheetId="9934"/>
      <sheetData sheetId="9935"/>
      <sheetData sheetId="9936"/>
      <sheetData sheetId="9937"/>
      <sheetData sheetId="9938"/>
      <sheetData sheetId="9939"/>
      <sheetData sheetId="9940"/>
      <sheetData sheetId="9941"/>
      <sheetData sheetId="9942"/>
      <sheetData sheetId="9943"/>
      <sheetData sheetId="9944"/>
      <sheetData sheetId="9945"/>
      <sheetData sheetId="9946"/>
      <sheetData sheetId="9947"/>
      <sheetData sheetId="9948"/>
      <sheetData sheetId="9949"/>
      <sheetData sheetId="9950"/>
      <sheetData sheetId="9951"/>
      <sheetData sheetId="9952"/>
      <sheetData sheetId="9953"/>
      <sheetData sheetId="9954"/>
      <sheetData sheetId="9955"/>
      <sheetData sheetId="9956"/>
      <sheetData sheetId="9957"/>
      <sheetData sheetId="9958"/>
      <sheetData sheetId="9959"/>
      <sheetData sheetId="9960"/>
      <sheetData sheetId="9961"/>
      <sheetData sheetId="9962"/>
      <sheetData sheetId="9963"/>
      <sheetData sheetId="9964"/>
      <sheetData sheetId="9965"/>
      <sheetData sheetId="9966"/>
      <sheetData sheetId="9967"/>
      <sheetData sheetId="9968"/>
      <sheetData sheetId="9969"/>
      <sheetData sheetId="9970"/>
      <sheetData sheetId="9971"/>
      <sheetData sheetId="9972"/>
      <sheetData sheetId="9973"/>
      <sheetData sheetId="9974"/>
      <sheetData sheetId="9975"/>
      <sheetData sheetId="9976"/>
      <sheetData sheetId="9977"/>
      <sheetData sheetId="9978"/>
      <sheetData sheetId="9979"/>
      <sheetData sheetId="9980"/>
      <sheetData sheetId="9981"/>
      <sheetData sheetId="9982"/>
      <sheetData sheetId="9983"/>
      <sheetData sheetId="9984"/>
      <sheetData sheetId="9985"/>
      <sheetData sheetId="9986"/>
      <sheetData sheetId="9987">
        <row r="9">
          <cell r="A9" t="str">
            <v>A</v>
          </cell>
        </row>
      </sheetData>
      <sheetData sheetId="9988">
        <row r="9">
          <cell r="A9" t="str">
            <v>A</v>
          </cell>
        </row>
      </sheetData>
      <sheetData sheetId="9989">
        <row r="9">
          <cell r="A9" t="str">
            <v>A</v>
          </cell>
        </row>
      </sheetData>
      <sheetData sheetId="9990">
        <row r="9">
          <cell r="A9" t="str">
            <v>A</v>
          </cell>
        </row>
      </sheetData>
      <sheetData sheetId="9991">
        <row r="9">
          <cell r="A9" t="str">
            <v>A</v>
          </cell>
        </row>
      </sheetData>
      <sheetData sheetId="9992">
        <row r="9">
          <cell r="A9" t="str">
            <v>A</v>
          </cell>
        </row>
      </sheetData>
      <sheetData sheetId="9993">
        <row r="9">
          <cell r="A9" t="str">
            <v>A</v>
          </cell>
        </row>
      </sheetData>
      <sheetData sheetId="9994">
        <row r="9">
          <cell r="A9" t="str">
            <v>A</v>
          </cell>
        </row>
      </sheetData>
      <sheetData sheetId="9995">
        <row r="9">
          <cell r="A9" t="str">
            <v>A</v>
          </cell>
        </row>
      </sheetData>
      <sheetData sheetId="9996">
        <row r="9">
          <cell r="A9" t="str">
            <v>A</v>
          </cell>
        </row>
      </sheetData>
      <sheetData sheetId="9997">
        <row r="9">
          <cell r="A9" t="str">
            <v>A</v>
          </cell>
        </row>
      </sheetData>
      <sheetData sheetId="9998">
        <row r="9">
          <cell r="A9" t="str">
            <v>A</v>
          </cell>
        </row>
      </sheetData>
      <sheetData sheetId="9999" refreshError="1"/>
      <sheetData sheetId="10000" refreshError="1"/>
      <sheetData sheetId="10001"/>
      <sheetData sheetId="10002"/>
      <sheetData sheetId="10003"/>
      <sheetData sheetId="10004"/>
      <sheetData sheetId="10005"/>
      <sheetData sheetId="10006"/>
      <sheetData sheetId="10007"/>
      <sheetData sheetId="10008"/>
      <sheetData sheetId="10009"/>
      <sheetData sheetId="10010"/>
      <sheetData sheetId="10011"/>
      <sheetData sheetId="10012"/>
      <sheetData sheetId="10013" refreshError="1"/>
      <sheetData sheetId="10014" refreshError="1"/>
      <sheetData sheetId="10015"/>
      <sheetData sheetId="10016"/>
      <sheetData sheetId="10017"/>
      <sheetData sheetId="10018"/>
      <sheetData sheetId="10019"/>
      <sheetData sheetId="10020"/>
      <sheetData sheetId="10021"/>
      <sheetData sheetId="10022"/>
      <sheetData sheetId="10023"/>
      <sheetData sheetId="10024"/>
      <sheetData sheetId="10025"/>
      <sheetData sheetId="10026"/>
      <sheetData sheetId="10027"/>
      <sheetData sheetId="10028"/>
      <sheetData sheetId="10029"/>
      <sheetData sheetId="10030"/>
      <sheetData sheetId="10031"/>
      <sheetData sheetId="10032"/>
      <sheetData sheetId="10033"/>
      <sheetData sheetId="10034"/>
      <sheetData sheetId="10035"/>
      <sheetData sheetId="10036"/>
      <sheetData sheetId="10037"/>
      <sheetData sheetId="10038"/>
      <sheetData sheetId="10039"/>
      <sheetData sheetId="10040"/>
      <sheetData sheetId="10041"/>
      <sheetData sheetId="10042"/>
      <sheetData sheetId="10043"/>
      <sheetData sheetId="10044"/>
      <sheetData sheetId="10045"/>
      <sheetData sheetId="10046"/>
      <sheetData sheetId="10047"/>
      <sheetData sheetId="10048"/>
      <sheetData sheetId="10049"/>
      <sheetData sheetId="10050"/>
      <sheetData sheetId="10051"/>
      <sheetData sheetId="10052"/>
      <sheetData sheetId="10053"/>
      <sheetData sheetId="10054"/>
      <sheetData sheetId="10055"/>
      <sheetData sheetId="10056"/>
      <sheetData sheetId="10057"/>
      <sheetData sheetId="10058"/>
      <sheetData sheetId="10059"/>
      <sheetData sheetId="10060"/>
      <sheetData sheetId="10061"/>
      <sheetData sheetId="10062"/>
      <sheetData sheetId="10063"/>
      <sheetData sheetId="10064"/>
      <sheetData sheetId="10065"/>
      <sheetData sheetId="10066"/>
      <sheetData sheetId="10067"/>
      <sheetData sheetId="10068"/>
      <sheetData sheetId="10069"/>
      <sheetData sheetId="10070"/>
      <sheetData sheetId="10071" refreshError="1"/>
      <sheetData sheetId="10072" refreshError="1"/>
      <sheetData sheetId="10073" refreshError="1"/>
      <sheetData sheetId="10074" refreshError="1"/>
      <sheetData sheetId="10075" refreshError="1"/>
      <sheetData sheetId="10076" refreshError="1"/>
      <sheetData sheetId="10077" refreshError="1"/>
      <sheetData sheetId="10078" refreshError="1"/>
      <sheetData sheetId="10079" refreshError="1"/>
      <sheetData sheetId="10080" refreshError="1"/>
      <sheetData sheetId="10081" refreshError="1"/>
      <sheetData sheetId="10082"/>
      <sheetData sheetId="10083"/>
      <sheetData sheetId="10084"/>
      <sheetData sheetId="10085"/>
      <sheetData sheetId="10086"/>
      <sheetData sheetId="10087"/>
      <sheetData sheetId="10088"/>
      <sheetData sheetId="10089"/>
      <sheetData sheetId="10090"/>
      <sheetData sheetId="10091"/>
      <sheetData sheetId="10092"/>
      <sheetData sheetId="10093"/>
      <sheetData sheetId="10094"/>
      <sheetData sheetId="10095"/>
      <sheetData sheetId="10096"/>
      <sheetData sheetId="10097"/>
      <sheetData sheetId="10098"/>
      <sheetData sheetId="10099"/>
      <sheetData sheetId="10100"/>
      <sheetData sheetId="10101"/>
      <sheetData sheetId="10102"/>
      <sheetData sheetId="10103"/>
      <sheetData sheetId="10104"/>
      <sheetData sheetId="10105"/>
      <sheetData sheetId="10106"/>
      <sheetData sheetId="10107"/>
      <sheetData sheetId="10108"/>
      <sheetData sheetId="10109"/>
      <sheetData sheetId="10110"/>
      <sheetData sheetId="10111"/>
      <sheetData sheetId="10112"/>
      <sheetData sheetId="10113"/>
      <sheetData sheetId="10114"/>
      <sheetData sheetId="10115"/>
      <sheetData sheetId="10116"/>
      <sheetData sheetId="10117"/>
      <sheetData sheetId="10118"/>
      <sheetData sheetId="10119"/>
      <sheetData sheetId="10120"/>
      <sheetData sheetId="10121"/>
      <sheetData sheetId="10122"/>
      <sheetData sheetId="10123"/>
      <sheetData sheetId="10124"/>
      <sheetData sheetId="10125"/>
      <sheetData sheetId="10126"/>
      <sheetData sheetId="10127"/>
      <sheetData sheetId="10128"/>
      <sheetData sheetId="10129"/>
      <sheetData sheetId="10130"/>
      <sheetData sheetId="10131"/>
      <sheetData sheetId="10132"/>
      <sheetData sheetId="10133"/>
      <sheetData sheetId="10134"/>
      <sheetData sheetId="10135"/>
      <sheetData sheetId="10136"/>
      <sheetData sheetId="10137"/>
      <sheetData sheetId="10138"/>
      <sheetData sheetId="10139"/>
      <sheetData sheetId="10140"/>
      <sheetData sheetId="10141"/>
      <sheetData sheetId="10142"/>
      <sheetData sheetId="10143"/>
      <sheetData sheetId="10144"/>
      <sheetData sheetId="10145"/>
      <sheetData sheetId="10146"/>
      <sheetData sheetId="10147"/>
      <sheetData sheetId="10148"/>
      <sheetData sheetId="10149"/>
      <sheetData sheetId="10150"/>
      <sheetData sheetId="10151"/>
      <sheetData sheetId="10152"/>
      <sheetData sheetId="10153"/>
      <sheetData sheetId="10154"/>
      <sheetData sheetId="10155"/>
      <sheetData sheetId="10156"/>
      <sheetData sheetId="10157"/>
      <sheetData sheetId="10158"/>
      <sheetData sheetId="10159"/>
      <sheetData sheetId="10160"/>
      <sheetData sheetId="10161"/>
      <sheetData sheetId="10162"/>
      <sheetData sheetId="10163"/>
      <sheetData sheetId="10164"/>
      <sheetData sheetId="10165"/>
      <sheetData sheetId="10166"/>
      <sheetData sheetId="10167"/>
      <sheetData sheetId="10168"/>
      <sheetData sheetId="10169"/>
      <sheetData sheetId="10170"/>
      <sheetData sheetId="10171"/>
      <sheetData sheetId="10172"/>
      <sheetData sheetId="10173"/>
      <sheetData sheetId="10174"/>
      <sheetData sheetId="10175"/>
      <sheetData sheetId="10176"/>
      <sheetData sheetId="10177"/>
      <sheetData sheetId="10178"/>
      <sheetData sheetId="10179"/>
      <sheetData sheetId="10180"/>
      <sheetData sheetId="10181"/>
      <sheetData sheetId="10182"/>
      <sheetData sheetId="10183"/>
      <sheetData sheetId="10184"/>
      <sheetData sheetId="10185"/>
      <sheetData sheetId="10186"/>
      <sheetData sheetId="10187"/>
      <sheetData sheetId="10188"/>
      <sheetData sheetId="10189"/>
      <sheetData sheetId="10190"/>
      <sheetData sheetId="10191"/>
      <sheetData sheetId="10192"/>
      <sheetData sheetId="10193"/>
      <sheetData sheetId="10194"/>
      <sheetData sheetId="10195"/>
      <sheetData sheetId="10196"/>
      <sheetData sheetId="10197"/>
      <sheetData sheetId="10198"/>
      <sheetData sheetId="10199"/>
      <sheetData sheetId="10200"/>
      <sheetData sheetId="10201"/>
      <sheetData sheetId="10202"/>
      <sheetData sheetId="10203"/>
      <sheetData sheetId="10204"/>
      <sheetData sheetId="10205"/>
      <sheetData sheetId="10206"/>
      <sheetData sheetId="10207"/>
      <sheetData sheetId="10208"/>
      <sheetData sheetId="10209"/>
      <sheetData sheetId="10210"/>
      <sheetData sheetId="10211"/>
      <sheetData sheetId="10212"/>
      <sheetData sheetId="10213"/>
      <sheetData sheetId="10214"/>
      <sheetData sheetId="10215"/>
      <sheetData sheetId="10216"/>
      <sheetData sheetId="10217"/>
      <sheetData sheetId="10218"/>
      <sheetData sheetId="10219"/>
      <sheetData sheetId="10220"/>
      <sheetData sheetId="10221"/>
      <sheetData sheetId="10222"/>
      <sheetData sheetId="10223"/>
      <sheetData sheetId="10224"/>
      <sheetData sheetId="10225"/>
      <sheetData sheetId="10226"/>
      <sheetData sheetId="10227"/>
      <sheetData sheetId="10228"/>
      <sheetData sheetId="10229"/>
      <sheetData sheetId="10230"/>
      <sheetData sheetId="10231"/>
      <sheetData sheetId="10232"/>
      <sheetData sheetId="10233"/>
      <sheetData sheetId="10234"/>
      <sheetData sheetId="10235"/>
      <sheetData sheetId="10236"/>
      <sheetData sheetId="10237"/>
      <sheetData sheetId="10238"/>
      <sheetData sheetId="10239"/>
      <sheetData sheetId="10240"/>
      <sheetData sheetId="10241"/>
      <sheetData sheetId="10242"/>
      <sheetData sheetId="10243"/>
      <sheetData sheetId="10244"/>
      <sheetData sheetId="10245"/>
      <sheetData sheetId="10246"/>
      <sheetData sheetId="10247"/>
      <sheetData sheetId="10248"/>
      <sheetData sheetId="10249"/>
      <sheetData sheetId="10250"/>
      <sheetData sheetId="10251"/>
      <sheetData sheetId="10252"/>
      <sheetData sheetId="10253"/>
      <sheetData sheetId="10254"/>
      <sheetData sheetId="10255"/>
      <sheetData sheetId="10256"/>
      <sheetData sheetId="10257"/>
      <sheetData sheetId="10258"/>
      <sheetData sheetId="10259"/>
      <sheetData sheetId="10260"/>
      <sheetData sheetId="10261"/>
      <sheetData sheetId="10262"/>
      <sheetData sheetId="10263"/>
      <sheetData sheetId="10264"/>
      <sheetData sheetId="10265"/>
      <sheetData sheetId="10266"/>
      <sheetData sheetId="10267"/>
      <sheetData sheetId="10268"/>
      <sheetData sheetId="10269"/>
      <sheetData sheetId="10270"/>
      <sheetData sheetId="10271"/>
      <sheetData sheetId="10272"/>
      <sheetData sheetId="10273"/>
      <sheetData sheetId="10274"/>
      <sheetData sheetId="10275"/>
      <sheetData sheetId="10276"/>
      <sheetData sheetId="10277"/>
      <sheetData sheetId="10278"/>
      <sheetData sheetId="10279"/>
      <sheetData sheetId="10280"/>
      <sheetData sheetId="10281"/>
      <sheetData sheetId="10282"/>
      <sheetData sheetId="10283"/>
      <sheetData sheetId="10284"/>
      <sheetData sheetId="10285"/>
      <sheetData sheetId="10286"/>
      <sheetData sheetId="10287"/>
      <sheetData sheetId="10288"/>
      <sheetData sheetId="10289"/>
      <sheetData sheetId="10290"/>
      <sheetData sheetId="10291"/>
      <sheetData sheetId="10292"/>
      <sheetData sheetId="10293"/>
      <sheetData sheetId="10294"/>
      <sheetData sheetId="10295"/>
      <sheetData sheetId="10296"/>
      <sheetData sheetId="10297"/>
      <sheetData sheetId="10298"/>
      <sheetData sheetId="10299"/>
      <sheetData sheetId="10300"/>
      <sheetData sheetId="10301"/>
      <sheetData sheetId="10302"/>
      <sheetData sheetId="10303"/>
      <sheetData sheetId="10304"/>
      <sheetData sheetId="10305"/>
      <sheetData sheetId="10306"/>
      <sheetData sheetId="10307"/>
      <sheetData sheetId="10308"/>
      <sheetData sheetId="10309"/>
      <sheetData sheetId="10310"/>
      <sheetData sheetId="10311"/>
      <sheetData sheetId="10312"/>
      <sheetData sheetId="10313"/>
      <sheetData sheetId="10314"/>
      <sheetData sheetId="10315"/>
      <sheetData sheetId="10316"/>
      <sheetData sheetId="10317"/>
      <sheetData sheetId="10318"/>
      <sheetData sheetId="10319"/>
      <sheetData sheetId="10320"/>
      <sheetData sheetId="10321"/>
      <sheetData sheetId="10322"/>
      <sheetData sheetId="10323"/>
      <sheetData sheetId="10324"/>
      <sheetData sheetId="10325"/>
      <sheetData sheetId="10326"/>
      <sheetData sheetId="10327"/>
      <sheetData sheetId="10328"/>
      <sheetData sheetId="10329"/>
      <sheetData sheetId="10330"/>
      <sheetData sheetId="10331"/>
      <sheetData sheetId="10332"/>
      <sheetData sheetId="10333"/>
      <sheetData sheetId="10334"/>
      <sheetData sheetId="10335"/>
      <sheetData sheetId="10336"/>
      <sheetData sheetId="10337"/>
      <sheetData sheetId="10338"/>
      <sheetData sheetId="10339"/>
      <sheetData sheetId="10340"/>
      <sheetData sheetId="10341"/>
      <sheetData sheetId="10342"/>
      <sheetData sheetId="10343"/>
      <sheetData sheetId="10344"/>
      <sheetData sheetId="10345"/>
      <sheetData sheetId="10346"/>
      <sheetData sheetId="10347"/>
      <sheetData sheetId="10348"/>
      <sheetData sheetId="10349"/>
      <sheetData sheetId="10350"/>
      <sheetData sheetId="10351"/>
      <sheetData sheetId="10352"/>
      <sheetData sheetId="10353"/>
      <sheetData sheetId="10354"/>
      <sheetData sheetId="10355"/>
      <sheetData sheetId="10356"/>
      <sheetData sheetId="10357"/>
      <sheetData sheetId="10358"/>
      <sheetData sheetId="10359"/>
      <sheetData sheetId="10360"/>
      <sheetData sheetId="10361"/>
      <sheetData sheetId="10362"/>
      <sheetData sheetId="10363"/>
      <sheetData sheetId="10364"/>
      <sheetData sheetId="10365"/>
      <sheetData sheetId="10366"/>
      <sheetData sheetId="10367"/>
      <sheetData sheetId="10368"/>
      <sheetData sheetId="10369"/>
      <sheetData sheetId="10370"/>
      <sheetData sheetId="10371"/>
      <sheetData sheetId="10372"/>
      <sheetData sheetId="10373"/>
      <sheetData sheetId="10374"/>
      <sheetData sheetId="10375"/>
      <sheetData sheetId="10376"/>
      <sheetData sheetId="10377"/>
      <sheetData sheetId="10378"/>
      <sheetData sheetId="10379"/>
      <sheetData sheetId="10380"/>
      <sheetData sheetId="10381"/>
      <sheetData sheetId="10382"/>
      <sheetData sheetId="10383"/>
      <sheetData sheetId="10384"/>
      <sheetData sheetId="10385"/>
      <sheetData sheetId="10386"/>
      <sheetData sheetId="10387"/>
      <sheetData sheetId="10388"/>
      <sheetData sheetId="10389"/>
      <sheetData sheetId="10390"/>
      <sheetData sheetId="10391"/>
      <sheetData sheetId="10392"/>
      <sheetData sheetId="10393"/>
      <sheetData sheetId="10394"/>
      <sheetData sheetId="10395"/>
      <sheetData sheetId="10396"/>
      <sheetData sheetId="10397"/>
      <sheetData sheetId="10398"/>
      <sheetData sheetId="10399"/>
      <sheetData sheetId="10400"/>
      <sheetData sheetId="10401"/>
      <sheetData sheetId="10402"/>
      <sheetData sheetId="10403"/>
      <sheetData sheetId="10404"/>
      <sheetData sheetId="10405"/>
      <sheetData sheetId="10406"/>
      <sheetData sheetId="10407"/>
      <sheetData sheetId="10408"/>
      <sheetData sheetId="10409"/>
      <sheetData sheetId="10410"/>
      <sheetData sheetId="10411"/>
      <sheetData sheetId="10412"/>
      <sheetData sheetId="10413"/>
      <sheetData sheetId="10414"/>
      <sheetData sheetId="10415"/>
      <sheetData sheetId="10416"/>
      <sheetData sheetId="10417"/>
      <sheetData sheetId="10418"/>
      <sheetData sheetId="10419"/>
      <sheetData sheetId="10420"/>
      <sheetData sheetId="10421" refreshError="1"/>
      <sheetData sheetId="10422"/>
      <sheetData sheetId="10423"/>
      <sheetData sheetId="10424"/>
      <sheetData sheetId="10425"/>
      <sheetData sheetId="10426" refreshError="1"/>
      <sheetData sheetId="10427"/>
      <sheetData sheetId="10428"/>
      <sheetData sheetId="10429"/>
      <sheetData sheetId="10430"/>
      <sheetData sheetId="10431"/>
      <sheetData sheetId="10432"/>
      <sheetData sheetId="10433"/>
      <sheetData sheetId="10434"/>
      <sheetData sheetId="10435"/>
      <sheetData sheetId="10436"/>
      <sheetData sheetId="10437"/>
      <sheetData sheetId="10438"/>
      <sheetData sheetId="10439"/>
      <sheetData sheetId="10440"/>
      <sheetData sheetId="10441"/>
      <sheetData sheetId="10442"/>
      <sheetData sheetId="10443"/>
      <sheetData sheetId="10444"/>
      <sheetData sheetId="10445"/>
      <sheetData sheetId="10446"/>
      <sheetData sheetId="10447"/>
      <sheetData sheetId="10448"/>
      <sheetData sheetId="10449"/>
      <sheetData sheetId="10450"/>
      <sheetData sheetId="10451"/>
      <sheetData sheetId="10452"/>
      <sheetData sheetId="10453"/>
      <sheetData sheetId="10454"/>
      <sheetData sheetId="10455"/>
      <sheetData sheetId="10456"/>
      <sheetData sheetId="10457"/>
      <sheetData sheetId="10458"/>
      <sheetData sheetId="10459"/>
      <sheetData sheetId="10460"/>
      <sheetData sheetId="10461"/>
      <sheetData sheetId="10462"/>
      <sheetData sheetId="10463"/>
      <sheetData sheetId="10464"/>
      <sheetData sheetId="10465"/>
      <sheetData sheetId="10466"/>
      <sheetData sheetId="10467"/>
      <sheetData sheetId="10468"/>
      <sheetData sheetId="10469"/>
      <sheetData sheetId="10470"/>
      <sheetData sheetId="10471"/>
      <sheetData sheetId="10472"/>
      <sheetData sheetId="10473"/>
      <sheetData sheetId="10474"/>
      <sheetData sheetId="10475"/>
      <sheetData sheetId="10476"/>
      <sheetData sheetId="10477"/>
      <sheetData sheetId="10478"/>
      <sheetData sheetId="10479"/>
      <sheetData sheetId="10480"/>
      <sheetData sheetId="10481"/>
      <sheetData sheetId="10482"/>
      <sheetData sheetId="10483"/>
      <sheetData sheetId="10484"/>
      <sheetData sheetId="10485"/>
      <sheetData sheetId="10486"/>
      <sheetData sheetId="10487"/>
      <sheetData sheetId="10488"/>
      <sheetData sheetId="10489"/>
      <sheetData sheetId="10490"/>
      <sheetData sheetId="10491"/>
      <sheetData sheetId="10492"/>
      <sheetData sheetId="10493"/>
      <sheetData sheetId="10494"/>
      <sheetData sheetId="10495"/>
      <sheetData sheetId="10496"/>
      <sheetData sheetId="10497"/>
      <sheetData sheetId="10498"/>
      <sheetData sheetId="10499"/>
      <sheetData sheetId="10500"/>
      <sheetData sheetId="10501"/>
      <sheetData sheetId="10502"/>
      <sheetData sheetId="10503"/>
      <sheetData sheetId="10504"/>
      <sheetData sheetId="10505"/>
      <sheetData sheetId="10506"/>
      <sheetData sheetId="10507"/>
      <sheetData sheetId="10508"/>
      <sheetData sheetId="10509"/>
      <sheetData sheetId="10510"/>
      <sheetData sheetId="10511"/>
      <sheetData sheetId="10512"/>
      <sheetData sheetId="10513"/>
      <sheetData sheetId="10514"/>
      <sheetData sheetId="10515"/>
      <sheetData sheetId="10516"/>
      <sheetData sheetId="10517"/>
      <sheetData sheetId="10518"/>
      <sheetData sheetId="10519"/>
      <sheetData sheetId="10520"/>
      <sheetData sheetId="10521"/>
      <sheetData sheetId="10522"/>
      <sheetData sheetId="10523"/>
      <sheetData sheetId="10524"/>
      <sheetData sheetId="10525"/>
      <sheetData sheetId="10526"/>
      <sheetData sheetId="10527"/>
      <sheetData sheetId="10528"/>
      <sheetData sheetId="10529"/>
      <sheetData sheetId="10530"/>
      <sheetData sheetId="10531"/>
      <sheetData sheetId="10532"/>
      <sheetData sheetId="10533"/>
      <sheetData sheetId="10534"/>
      <sheetData sheetId="10535"/>
      <sheetData sheetId="10536"/>
      <sheetData sheetId="10537"/>
      <sheetData sheetId="10538"/>
      <sheetData sheetId="10539"/>
      <sheetData sheetId="10540"/>
      <sheetData sheetId="10541"/>
      <sheetData sheetId="10542"/>
      <sheetData sheetId="10543"/>
      <sheetData sheetId="10544"/>
      <sheetData sheetId="10545"/>
      <sheetData sheetId="10546"/>
      <sheetData sheetId="10547"/>
      <sheetData sheetId="10548"/>
      <sheetData sheetId="10549"/>
      <sheetData sheetId="10550"/>
      <sheetData sheetId="10551"/>
      <sheetData sheetId="10552"/>
      <sheetData sheetId="10553"/>
      <sheetData sheetId="10554"/>
      <sheetData sheetId="10555"/>
      <sheetData sheetId="10556"/>
      <sheetData sheetId="10557"/>
      <sheetData sheetId="10558"/>
      <sheetData sheetId="10559"/>
      <sheetData sheetId="10560"/>
      <sheetData sheetId="10561"/>
      <sheetData sheetId="10562"/>
      <sheetData sheetId="10563"/>
      <sheetData sheetId="10564"/>
      <sheetData sheetId="10565"/>
      <sheetData sheetId="10566"/>
      <sheetData sheetId="10567"/>
      <sheetData sheetId="10568"/>
      <sheetData sheetId="10569"/>
      <sheetData sheetId="10570"/>
      <sheetData sheetId="10571"/>
      <sheetData sheetId="10572"/>
      <sheetData sheetId="10573"/>
      <sheetData sheetId="10574"/>
      <sheetData sheetId="10575"/>
      <sheetData sheetId="10576"/>
      <sheetData sheetId="10577"/>
      <sheetData sheetId="10578"/>
      <sheetData sheetId="10579"/>
      <sheetData sheetId="10580"/>
      <sheetData sheetId="10581"/>
      <sheetData sheetId="10582"/>
      <sheetData sheetId="10583"/>
      <sheetData sheetId="10584"/>
      <sheetData sheetId="10585"/>
      <sheetData sheetId="10586"/>
      <sheetData sheetId="10587"/>
      <sheetData sheetId="10588"/>
      <sheetData sheetId="10589"/>
      <sheetData sheetId="10590"/>
      <sheetData sheetId="10591"/>
      <sheetData sheetId="10592"/>
      <sheetData sheetId="10593"/>
      <sheetData sheetId="10594"/>
      <sheetData sheetId="10595"/>
      <sheetData sheetId="10596"/>
      <sheetData sheetId="10597"/>
      <sheetData sheetId="10598"/>
      <sheetData sheetId="10599"/>
      <sheetData sheetId="10600"/>
      <sheetData sheetId="10601"/>
      <sheetData sheetId="10602"/>
      <sheetData sheetId="10603"/>
      <sheetData sheetId="10604"/>
      <sheetData sheetId="10605"/>
      <sheetData sheetId="10606"/>
      <sheetData sheetId="10607"/>
      <sheetData sheetId="10608"/>
      <sheetData sheetId="10609"/>
      <sheetData sheetId="10610"/>
      <sheetData sheetId="10611"/>
      <sheetData sheetId="10612"/>
      <sheetData sheetId="10613"/>
      <sheetData sheetId="10614"/>
      <sheetData sheetId="10615"/>
      <sheetData sheetId="10616" refreshError="1"/>
      <sheetData sheetId="10617" refreshError="1"/>
      <sheetData sheetId="10618"/>
      <sheetData sheetId="10619"/>
      <sheetData sheetId="10620"/>
      <sheetData sheetId="10621"/>
      <sheetData sheetId="10622"/>
      <sheetData sheetId="10623"/>
      <sheetData sheetId="10624"/>
      <sheetData sheetId="10625"/>
      <sheetData sheetId="10626"/>
      <sheetData sheetId="10627"/>
      <sheetData sheetId="10628"/>
      <sheetData sheetId="10629"/>
      <sheetData sheetId="10630" refreshError="1"/>
      <sheetData sheetId="10631" refreshError="1"/>
      <sheetData sheetId="10632"/>
      <sheetData sheetId="10633"/>
      <sheetData sheetId="10634"/>
      <sheetData sheetId="10635"/>
      <sheetData sheetId="10636"/>
      <sheetData sheetId="10637"/>
      <sheetData sheetId="10638"/>
      <sheetData sheetId="10639"/>
      <sheetData sheetId="10640"/>
      <sheetData sheetId="10641"/>
      <sheetData sheetId="10642"/>
      <sheetData sheetId="10643"/>
      <sheetData sheetId="10644"/>
      <sheetData sheetId="10645"/>
      <sheetData sheetId="10646"/>
      <sheetData sheetId="10647"/>
      <sheetData sheetId="10648"/>
      <sheetData sheetId="10649"/>
      <sheetData sheetId="10650"/>
      <sheetData sheetId="10651"/>
      <sheetData sheetId="10652"/>
      <sheetData sheetId="10653"/>
      <sheetData sheetId="10654"/>
      <sheetData sheetId="10655"/>
      <sheetData sheetId="10656"/>
      <sheetData sheetId="10657"/>
      <sheetData sheetId="10658"/>
      <sheetData sheetId="10659"/>
      <sheetData sheetId="10660"/>
      <sheetData sheetId="10661"/>
      <sheetData sheetId="10662"/>
      <sheetData sheetId="10663"/>
      <sheetData sheetId="10664"/>
      <sheetData sheetId="10665"/>
      <sheetData sheetId="10666"/>
      <sheetData sheetId="10667"/>
      <sheetData sheetId="10668"/>
      <sheetData sheetId="10669"/>
      <sheetData sheetId="10670"/>
      <sheetData sheetId="10671"/>
      <sheetData sheetId="10672"/>
      <sheetData sheetId="10673"/>
      <sheetData sheetId="10674"/>
      <sheetData sheetId="10675"/>
      <sheetData sheetId="10676"/>
      <sheetData sheetId="10677"/>
      <sheetData sheetId="10678"/>
      <sheetData sheetId="10679"/>
      <sheetData sheetId="10680"/>
      <sheetData sheetId="10681"/>
      <sheetData sheetId="10682"/>
      <sheetData sheetId="10683"/>
      <sheetData sheetId="10684"/>
      <sheetData sheetId="10685"/>
      <sheetData sheetId="10686"/>
      <sheetData sheetId="10687"/>
      <sheetData sheetId="10688" refreshError="1"/>
      <sheetData sheetId="10689" refreshError="1"/>
      <sheetData sheetId="10690" refreshError="1"/>
      <sheetData sheetId="10691" refreshError="1"/>
      <sheetData sheetId="10692" refreshError="1"/>
      <sheetData sheetId="10693" refreshError="1"/>
      <sheetData sheetId="10694" refreshError="1"/>
      <sheetData sheetId="10695" refreshError="1"/>
      <sheetData sheetId="10696" refreshError="1"/>
      <sheetData sheetId="10697" refreshError="1"/>
      <sheetData sheetId="10698" refreshError="1"/>
      <sheetData sheetId="10699"/>
      <sheetData sheetId="10700"/>
      <sheetData sheetId="10701"/>
      <sheetData sheetId="10702"/>
      <sheetData sheetId="10703"/>
      <sheetData sheetId="10704"/>
      <sheetData sheetId="10705"/>
      <sheetData sheetId="10706"/>
      <sheetData sheetId="10707"/>
      <sheetData sheetId="10708"/>
      <sheetData sheetId="10709"/>
      <sheetData sheetId="10710"/>
      <sheetData sheetId="10711"/>
      <sheetData sheetId="10712"/>
      <sheetData sheetId="10713"/>
      <sheetData sheetId="10714"/>
      <sheetData sheetId="10715"/>
      <sheetData sheetId="10716"/>
      <sheetData sheetId="10717"/>
      <sheetData sheetId="10718"/>
      <sheetData sheetId="10719"/>
      <sheetData sheetId="10720"/>
      <sheetData sheetId="10721"/>
      <sheetData sheetId="10722"/>
      <sheetData sheetId="10723"/>
      <sheetData sheetId="10724"/>
      <sheetData sheetId="10725"/>
      <sheetData sheetId="10726"/>
      <sheetData sheetId="10727"/>
      <sheetData sheetId="10728"/>
      <sheetData sheetId="10729"/>
      <sheetData sheetId="10730"/>
      <sheetData sheetId="10731"/>
      <sheetData sheetId="10732"/>
      <sheetData sheetId="10733"/>
      <sheetData sheetId="10734"/>
      <sheetData sheetId="10735"/>
      <sheetData sheetId="10736"/>
      <sheetData sheetId="10737"/>
      <sheetData sheetId="10738"/>
      <sheetData sheetId="10739"/>
      <sheetData sheetId="10740"/>
      <sheetData sheetId="10741"/>
      <sheetData sheetId="10742"/>
      <sheetData sheetId="10743"/>
      <sheetData sheetId="10744"/>
      <sheetData sheetId="10745"/>
      <sheetData sheetId="10746"/>
      <sheetData sheetId="10747"/>
      <sheetData sheetId="10748"/>
      <sheetData sheetId="10749"/>
      <sheetData sheetId="10750"/>
      <sheetData sheetId="10751"/>
      <sheetData sheetId="10752"/>
      <sheetData sheetId="10753" refreshError="1"/>
      <sheetData sheetId="10754"/>
      <sheetData sheetId="10755" refreshError="1"/>
      <sheetData sheetId="10756" refreshError="1"/>
      <sheetData sheetId="10757" refreshError="1"/>
      <sheetData sheetId="10758" refreshError="1"/>
      <sheetData sheetId="10759" refreshError="1"/>
      <sheetData sheetId="10760" refreshError="1"/>
      <sheetData sheetId="10761" refreshError="1"/>
      <sheetData sheetId="10762" refreshError="1"/>
      <sheetData sheetId="10763" refreshError="1"/>
      <sheetData sheetId="10764" refreshError="1"/>
      <sheetData sheetId="10765" refreshError="1"/>
      <sheetData sheetId="10766" refreshError="1"/>
      <sheetData sheetId="10767" refreshError="1"/>
      <sheetData sheetId="10768" refreshError="1"/>
      <sheetData sheetId="10769" refreshError="1"/>
      <sheetData sheetId="10770" refreshError="1"/>
      <sheetData sheetId="10771" refreshError="1"/>
      <sheetData sheetId="10772" refreshError="1"/>
      <sheetData sheetId="10773" refreshError="1"/>
      <sheetData sheetId="10774" refreshError="1"/>
      <sheetData sheetId="10775" refreshError="1"/>
      <sheetData sheetId="10776" refreshError="1"/>
      <sheetData sheetId="10777" refreshError="1"/>
      <sheetData sheetId="10778" refreshError="1"/>
      <sheetData sheetId="10779" refreshError="1"/>
      <sheetData sheetId="10780" refreshError="1"/>
      <sheetData sheetId="10781" refreshError="1"/>
      <sheetData sheetId="10782" refreshError="1"/>
      <sheetData sheetId="10783" refreshError="1"/>
      <sheetData sheetId="10784" refreshError="1"/>
      <sheetData sheetId="10785" refreshError="1"/>
      <sheetData sheetId="10786" refreshError="1"/>
      <sheetData sheetId="10787" refreshError="1"/>
      <sheetData sheetId="10788" refreshError="1"/>
      <sheetData sheetId="10789" refreshError="1"/>
      <sheetData sheetId="10790" refreshError="1"/>
      <sheetData sheetId="10791" refreshError="1"/>
      <sheetData sheetId="10792" refreshError="1"/>
      <sheetData sheetId="10793" refreshError="1"/>
      <sheetData sheetId="10794" refreshError="1"/>
      <sheetData sheetId="10795" refreshError="1"/>
      <sheetData sheetId="10796" refreshError="1"/>
      <sheetData sheetId="10797" refreshError="1"/>
      <sheetData sheetId="10798" refreshError="1"/>
      <sheetData sheetId="10799" refreshError="1"/>
      <sheetData sheetId="10800" refreshError="1"/>
      <sheetData sheetId="10801" refreshError="1"/>
      <sheetData sheetId="10802" refreshError="1"/>
      <sheetData sheetId="10803" refreshError="1"/>
      <sheetData sheetId="10804" refreshError="1"/>
      <sheetData sheetId="10805" refreshError="1"/>
      <sheetData sheetId="10806" refreshError="1"/>
      <sheetData sheetId="10807" refreshError="1"/>
      <sheetData sheetId="10808" refreshError="1"/>
      <sheetData sheetId="10809" refreshError="1"/>
      <sheetData sheetId="10810" refreshError="1"/>
      <sheetData sheetId="10811" refreshError="1"/>
      <sheetData sheetId="10812" refreshError="1"/>
      <sheetData sheetId="10813" refreshError="1"/>
      <sheetData sheetId="10814" refreshError="1"/>
      <sheetData sheetId="10815" refreshError="1"/>
      <sheetData sheetId="10816" refreshError="1"/>
      <sheetData sheetId="10817" refreshError="1"/>
      <sheetData sheetId="10818" refreshError="1"/>
      <sheetData sheetId="10819" refreshError="1"/>
      <sheetData sheetId="10820" refreshError="1"/>
      <sheetData sheetId="10821" refreshError="1"/>
      <sheetData sheetId="10822" refreshError="1"/>
      <sheetData sheetId="10823" refreshError="1"/>
      <sheetData sheetId="10824" refreshError="1"/>
      <sheetData sheetId="10825" refreshError="1"/>
      <sheetData sheetId="10826" refreshError="1"/>
      <sheetData sheetId="10827" refreshError="1"/>
      <sheetData sheetId="10828" refreshError="1"/>
      <sheetData sheetId="10829" refreshError="1"/>
      <sheetData sheetId="10830" refreshError="1"/>
      <sheetData sheetId="10831" refreshError="1"/>
      <sheetData sheetId="10832" refreshError="1"/>
      <sheetData sheetId="10833" refreshError="1"/>
      <sheetData sheetId="10834" refreshError="1"/>
      <sheetData sheetId="10835" refreshError="1"/>
      <sheetData sheetId="10836" refreshError="1"/>
      <sheetData sheetId="10837" refreshError="1"/>
      <sheetData sheetId="10838" refreshError="1"/>
      <sheetData sheetId="10839" refreshError="1"/>
      <sheetData sheetId="10840" refreshError="1"/>
      <sheetData sheetId="10841" refreshError="1"/>
      <sheetData sheetId="10842" refreshError="1"/>
      <sheetData sheetId="10843" refreshError="1"/>
      <sheetData sheetId="10844" refreshError="1"/>
      <sheetData sheetId="10845" refreshError="1"/>
      <sheetData sheetId="10846" refreshError="1"/>
      <sheetData sheetId="10847" refreshError="1"/>
      <sheetData sheetId="10848" refreshError="1"/>
      <sheetData sheetId="10849" refreshError="1"/>
      <sheetData sheetId="10850" refreshError="1"/>
      <sheetData sheetId="10851" refreshError="1"/>
      <sheetData sheetId="10852" refreshError="1"/>
      <sheetData sheetId="10853" refreshError="1"/>
      <sheetData sheetId="10854" refreshError="1"/>
      <sheetData sheetId="10855" refreshError="1"/>
      <sheetData sheetId="10856" refreshError="1"/>
      <sheetData sheetId="10857" refreshError="1"/>
      <sheetData sheetId="10858" refreshError="1"/>
      <sheetData sheetId="10859" refreshError="1"/>
      <sheetData sheetId="10860" refreshError="1"/>
      <sheetData sheetId="10861" refreshError="1"/>
      <sheetData sheetId="10862" refreshError="1"/>
      <sheetData sheetId="10863" refreshError="1"/>
      <sheetData sheetId="10864" refreshError="1"/>
      <sheetData sheetId="10865" refreshError="1"/>
      <sheetData sheetId="10866" refreshError="1"/>
      <sheetData sheetId="10867" refreshError="1"/>
      <sheetData sheetId="10868" refreshError="1"/>
      <sheetData sheetId="10869" refreshError="1"/>
      <sheetData sheetId="10870" refreshError="1"/>
      <sheetData sheetId="10871" refreshError="1"/>
      <sheetData sheetId="10872" refreshError="1"/>
      <sheetData sheetId="10873" refreshError="1"/>
      <sheetData sheetId="10874" refreshError="1"/>
      <sheetData sheetId="10875" refreshError="1"/>
      <sheetData sheetId="10876" refreshError="1"/>
      <sheetData sheetId="10877" refreshError="1"/>
      <sheetData sheetId="10878" refreshError="1"/>
      <sheetData sheetId="10879" refreshError="1"/>
      <sheetData sheetId="10880" refreshError="1"/>
      <sheetData sheetId="10881" refreshError="1"/>
      <sheetData sheetId="10882" refreshError="1"/>
      <sheetData sheetId="10883" refreshError="1"/>
      <sheetData sheetId="10884" refreshError="1"/>
      <sheetData sheetId="10885" refreshError="1"/>
      <sheetData sheetId="10886" refreshError="1"/>
      <sheetData sheetId="10887" refreshError="1"/>
      <sheetData sheetId="10888" refreshError="1"/>
      <sheetData sheetId="10889" refreshError="1"/>
      <sheetData sheetId="10890" refreshError="1"/>
      <sheetData sheetId="10891" refreshError="1"/>
      <sheetData sheetId="10892" refreshError="1"/>
      <sheetData sheetId="10893"/>
      <sheetData sheetId="10894" refreshError="1"/>
      <sheetData sheetId="10895" refreshError="1"/>
      <sheetData sheetId="10896" refreshError="1"/>
      <sheetData sheetId="10897" refreshError="1"/>
      <sheetData sheetId="10898" refreshError="1"/>
      <sheetData sheetId="10899" refreshError="1"/>
      <sheetData sheetId="10900" refreshError="1"/>
      <sheetData sheetId="10901" refreshError="1"/>
      <sheetData sheetId="10902" refreshError="1"/>
      <sheetData sheetId="10903" refreshError="1"/>
      <sheetData sheetId="10904" refreshError="1"/>
      <sheetData sheetId="10905" refreshError="1"/>
      <sheetData sheetId="10906" refreshError="1"/>
      <sheetData sheetId="10907"/>
      <sheetData sheetId="10908"/>
      <sheetData sheetId="10909"/>
      <sheetData sheetId="10910"/>
      <sheetData sheetId="10911" refreshError="1"/>
      <sheetData sheetId="10912" refreshError="1"/>
      <sheetData sheetId="10913" refreshError="1"/>
      <sheetData sheetId="10914" refreshError="1"/>
      <sheetData sheetId="10915"/>
      <sheetData sheetId="10916" refreshError="1"/>
      <sheetData sheetId="10917" refreshError="1"/>
      <sheetData sheetId="10918" refreshError="1"/>
      <sheetData sheetId="10919" refreshError="1"/>
      <sheetData sheetId="10920" refreshError="1"/>
      <sheetData sheetId="10921" refreshError="1"/>
      <sheetData sheetId="10922" refreshError="1"/>
      <sheetData sheetId="10923" refreshError="1"/>
      <sheetData sheetId="10924" refreshError="1"/>
      <sheetData sheetId="10925" refreshError="1"/>
      <sheetData sheetId="10926"/>
      <sheetData sheetId="10927"/>
      <sheetData sheetId="10928"/>
      <sheetData sheetId="10929"/>
      <sheetData sheetId="10930"/>
      <sheetData sheetId="10931"/>
      <sheetData sheetId="10932"/>
      <sheetData sheetId="10933"/>
      <sheetData sheetId="10934"/>
      <sheetData sheetId="10935"/>
      <sheetData sheetId="10936"/>
      <sheetData sheetId="10937"/>
      <sheetData sheetId="10938"/>
      <sheetData sheetId="10939"/>
      <sheetData sheetId="10940"/>
      <sheetData sheetId="10941"/>
      <sheetData sheetId="10942"/>
      <sheetData sheetId="10943"/>
      <sheetData sheetId="10944"/>
      <sheetData sheetId="10945"/>
      <sheetData sheetId="10946"/>
      <sheetData sheetId="10947"/>
      <sheetData sheetId="10948"/>
      <sheetData sheetId="10949"/>
      <sheetData sheetId="10950"/>
      <sheetData sheetId="10951"/>
      <sheetData sheetId="10952"/>
      <sheetData sheetId="10953"/>
      <sheetData sheetId="10954" refreshError="1"/>
      <sheetData sheetId="10955"/>
      <sheetData sheetId="10956"/>
      <sheetData sheetId="10957"/>
      <sheetData sheetId="10958"/>
      <sheetData sheetId="10959"/>
      <sheetData sheetId="10960"/>
      <sheetData sheetId="10961"/>
      <sheetData sheetId="10962"/>
      <sheetData sheetId="10963"/>
      <sheetData sheetId="10964"/>
      <sheetData sheetId="10965"/>
      <sheetData sheetId="10966"/>
      <sheetData sheetId="10967"/>
      <sheetData sheetId="10968"/>
      <sheetData sheetId="10969"/>
      <sheetData sheetId="10970"/>
      <sheetData sheetId="10971"/>
      <sheetData sheetId="10972"/>
      <sheetData sheetId="10973"/>
      <sheetData sheetId="10974"/>
      <sheetData sheetId="10975"/>
      <sheetData sheetId="10976"/>
      <sheetData sheetId="10977"/>
      <sheetData sheetId="10978"/>
      <sheetData sheetId="10979"/>
      <sheetData sheetId="10980"/>
      <sheetData sheetId="10981"/>
      <sheetData sheetId="10982"/>
      <sheetData sheetId="10983"/>
      <sheetData sheetId="10984"/>
      <sheetData sheetId="10985"/>
      <sheetData sheetId="10986"/>
      <sheetData sheetId="10987"/>
      <sheetData sheetId="10988"/>
      <sheetData sheetId="10989"/>
      <sheetData sheetId="10990"/>
      <sheetData sheetId="10991"/>
      <sheetData sheetId="10992"/>
      <sheetData sheetId="10993"/>
      <sheetData sheetId="10994"/>
      <sheetData sheetId="10995"/>
      <sheetData sheetId="10996"/>
      <sheetData sheetId="10997"/>
      <sheetData sheetId="10998"/>
      <sheetData sheetId="10999"/>
      <sheetData sheetId="11000"/>
      <sheetData sheetId="11001"/>
      <sheetData sheetId="11002"/>
      <sheetData sheetId="11003"/>
      <sheetData sheetId="11004"/>
      <sheetData sheetId="11005"/>
      <sheetData sheetId="11006"/>
      <sheetData sheetId="11007"/>
      <sheetData sheetId="11008"/>
      <sheetData sheetId="11009"/>
      <sheetData sheetId="11010"/>
      <sheetData sheetId="11011"/>
      <sheetData sheetId="11012"/>
      <sheetData sheetId="11013"/>
      <sheetData sheetId="11014"/>
      <sheetData sheetId="11015"/>
      <sheetData sheetId="11016"/>
      <sheetData sheetId="11017"/>
      <sheetData sheetId="11018"/>
      <sheetData sheetId="11019"/>
      <sheetData sheetId="11020"/>
      <sheetData sheetId="11021"/>
      <sheetData sheetId="11022"/>
      <sheetData sheetId="11023"/>
      <sheetData sheetId="11024"/>
      <sheetData sheetId="11025"/>
      <sheetData sheetId="11026"/>
      <sheetData sheetId="11027"/>
      <sheetData sheetId="11028"/>
      <sheetData sheetId="11029"/>
      <sheetData sheetId="11030"/>
      <sheetData sheetId="11031" refreshError="1"/>
      <sheetData sheetId="11032" refreshError="1"/>
      <sheetData sheetId="11033"/>
      <sheetData sheetId="11034"/>
      <sheetData sheetId="11035"/>
      <sheetData sheetId="11036"/>
      <sheetData sheetId="11037" refreshError="1"/>
      <sheetData sheetId="11038" refreshError="1"/>
      <sheetData sheetId="11039" refreshError="1"/>
      <sheetData sheetId="11040" refreshError="1"/>
      <sheetData sheetId="11041" refreshError="1"/>
      <sheetData sheetId="11042" refreshError="1"/>
      <sheetData sheetId="11043" refreshError="1"/>
      <sheetData sheetId="11044" refreshError="1"/>
      <sheetData sheetId="11045" refreshError="1"/>
      <sheetData sheetId="11046" refreshError="1"/>
      <sheetData sheetId="11047" refreshError="1"/>
      <sheetData sheetId="11048"/>
      <sheetData sheetId="11049"/>
      <sheetData sheetId="11050"/>
      <sheetData sheetId="11051"/>
      <sheetData sheetId="11052"/>
      <sheetData sheetId="11053"/>
      <sheetData sheetId="11054"/>
      <sheetData sheetId="11055"/>
      <sheetData sheetId="11056"/>
      <sheetData sheetId="11057"/>
      <sheetData sheetId="11058"/>
      <sheetData sheetId="11059"/>
      <sheetData sheetId="11060"/>
      <sheetData sheetId="11061"/>
      <sheetData sheetId="11062"/>
      <sheetData sheetId="11063"/>
      <sheetData sheetId="11064"/>
      <sheetData sheetId="11065"/>
      <sheetData sheetId="11066"/>
      <sheetData sheetId="11067"/>
      <sheetData sheetId="11068"/>
      <sheetData sheetId="11069"/>
      <sheetData sheetId="11070"/>
      <sheetData sheetId="11071"/>
      <sheetData sheetId="11072" refreshError="1"/>
      <sheetData sheetId="11073" refreshError="1"/>
      <sheetData sheetId="11074"/>
      <sheetData sheetId="11075"/>
      <sheetData sheetId="11076"/>
      <sheetData sheetId="11077"/>
      <sheetData sheetId="11078"/>
      <sheetData sheetId="11079"/>
      <sheetData sheetId="11080"/>
      <sheetData sheetId="11081"/>
      <sheetData sheetId="11082"/>
      <sheetData sheetId="11083"/>
      <sheetData sheetId="11084"/>
      <sheetData sheetId="11085"/>
      <sheetData sheetId="11086"/>
      <sheetData sheetId="11087"/>
      <sheetData sheetId="11088"/>
      <sheetData sheetId="11089"/>
      <sheetData sheetId="11090"/>
      <sheetData sheetId="11091"/>
      <sheetData sheetId="11092"/>
      <sheetData sheetId="11093"/>
      <sheetData sheetId="11094"/>
      <sheetData sheetId="11095"/>
      <sheetData sheetId="11096"/>
      <sheetData sheetId="11097"/>
      <sheetData sheetId="11098"/>
      <sheetData sheetId="11099"/>
      <sheetData sheetId="11100"/>
      <sheetData sheetId="11101"/>
      <sheetData sheetId="11102"/>
      <sheetData sheetId="11103"/>
      <sheetData sheetId="11104"/>
      <sheetData sheetId="11105"/>
      <sheetData sheetId="11106"/>
      <sheetData sheetId="11107"/>
      <sheetData sheetId="11108"/>
      <sheetData sheetId="11109"/>
      <sheetData sheetId="11110"/>
      <sheetData sheetId="11111"/>
      <sheetData sheetId="11112"/>
      <sheetData sheetId="11113"/>
      <sheetData sheetId="11114"/>
      <sheetData sheetId="11115"/>
      <sheetData sheetId="11116"/>
      <sheetData sheetId="11117"/>
      <sheetData sheetId="11118"/>
      <sheetData sheetId="11119"/>
      <sheetData sheetId="11120"/>
      <sheetData sheetId="11121"/>
      <sheetData sheetId="11122"/>
      <sheetData sheetId="11123"/>
      <sheetData sheetId="11124"/>
      <sheetData sheetId="11125"/>
      <sheetData sheetId="11126"/>
      <sheetData sheetId="11127"/>
      <sheetData sheetId="11128"/>
      <sheetData sheetId="11129"/>
      <sheetData sheetId="11130"/>
      <sheetData sheetId="11131"/>
      <sheetData sheetId="11132"/>
      <sheetData sheetId="11133"/>
      <sheetData sheetId="11134"/>
      <sheetData sheetId="11135"/>
      <sheetData sheetId="11136"/>
      <sheetData sheetId="11137"/>
      <sheetData sheetId="11138"/>
      <sheetData sheetId="11139"/>
      <sheetData sheetId="11140"/>
      <sheetData sheetId="11141"/>
      <sheetData sheetId="11142"/>
      <sheetData sheetId="11143"/>
      <sheetData sheetId="11144"/>
      <sheetData sheetId="11145"/>
      <sheetData sheetId="11146"/>
      <sheetData sheetId="11147"/>
      <sheetData sheetId="11148"/>
      <sheetData sheetId="11149"/>
      <sheetData sheetId="11150"/>
      <sheetData sheetId="11151"/>
      <sheetData sheetId="11152"/>
      <sheetData sheetId="11153"/>
      <sheetData sheetId="11154"/>
      <sheetData sheetId="11155"/>
      <sheetData sheetId="11156"/>
      <sheetData sheetId="11157"/>
      <sheetData sheetId="11158"/>
      <sheetData sheetId="11159"/>
      <sheetData sheetId="11160"/>
      <sheetData sheetId="11161"/>
      <sheetData sheetId="11162"/>
      <sheetData sheetId="11163"/>
      <sheetData sheetId="11164"/>
      <sheetData sheetId="11165"/>
      <sheetData sheetId="11166"/>
      <sheetData sheetId="11167"/>
      <sheetData sheetId="11168" refreshError="1"/>
      <sheetData sheetId="11169" refreshError="1"/>
      <sheetData sheetId="11170"/>
      <sheetData sheetId="11171"/>
      <sheetData sheetId="11172"/>
      <sheetData sheetId="11173"/>
      <sheetData sheetId="11174"/>
      <sheetData sheetId="11175" refreshError="1"/>
      <sheetData sheetId="11176"/>
      <sheetData sheetId="11177"/>
      <sheetData sheetId="11178"/>
      <sheetData sheetId="11179"/>
      <sheetData sheetId="11180"/>
      <sheetData sheetId="11181"/>
      <sheetData sheetId="11182"/>
      <sheetData sheetId="11183"/>
      <sheetData sheetId="11184"/>
      <sheetData sheetId="11185"/>
      <sheetData sheetId="11186"/>
      <sheetData sheetId="11187"/>
      <sheetData sheetId="11188"/>
      <sheetData sheetId="11189"/>
      <sheetData sheetId="11190" refreshError="1"/>
      <sheetData sheetId="11191" refreshError="1"/>
      <sheetData sheetId="11192" refreshError="1"/>
      <sheetData sheetId="11193" refreshError="1"/>
      <sheetData sheetId="11194" refreshError="1"/>
      <sheetData sheetId="11195" refreshError="1"/>
      <sheetData sheetId="11196" refreshError="1"/>
      <sheetData sheetId="11197" refreshError="1"/>
      <sheetData sheetId="11198" refreshError="1"/>
      <sheetData sheetId="11199" refreshError="1"/>
      <sheetData sheetId="11200" refreshError="1"/>
      <sheetData sheetId="11201" refreshError="1"/>
      <sheetData sheetId="11202" refreshError="1"/>
      <sheetData sheetId="11203" refreshError="1"/>
      <sheetData sheetId="11204" refreshError="1"/>
      <sheetData sheetId="11205"/>
      <sheetData sheetId="11206"/>
      <sheetData sheetId="11207"/>
      <sheetData sheetId="11208"/>
      <sheetData sheetId="11209"/>
      <sheetData sheetId="11210"/>
      <sheetData sheetId="11211" refreshError="1"/>
      <sheetData sheetId="11212"/>
      <sheetData sheetId="11213"/>
      <sheetData sheetId="11214"/>
      <sheetData sheetId="11215"/>
      <sheetData sheetId="11216"/>
      <sheetData sheetId="11217"/>
      <sheetData sheetId="11218"/>
      <sheetData sheetId="11219"/>
      <sheetData sheetId="11220"/>
      <sheetData sheetId="11221"/>
      <sheetData sheetId="11222"/>
      <sheetData sheetId="11223"/>
      <sheetData sheetId="11224"/>
      <sheetData sheetId="11225"/>
      <sheetData sheetId="11226"/>
      <sheetData sheetId="11227"/>
      <sheetData sheetId="11228"/>
      <sheetData sheetId="11229"/>
      <sheetData sheetId="11230"/>
      <sheetData sheetId="11231"/>
      <sheetData sheetId="11232"/>
      <sheetData sheetId="11233"/>
      <sheetData sheetId="11234"/>
      <sheetData sheetId="11235" refreshError="1"/>
      <sheetData sheetId="11236"/>
      <sheetData sheetId="11237" refreshError="1"/>
      <sheetData sheetId="11238" refreshError="1"/>
      <sheetData sheetId="11239"/>
      <sheetData sheetId="11240" refreshError="1"/>
      <sheetData sheetId="11241"/>
      <sheetData sheetId="11242"/>
      <sheetData sheetId="11243"/>
      <sheetData sheetId="11244"/>
      <sheetData sheetId="11245"/>
      <sheetData sheetId="11246"/>
      <sheetData sheetId="11247"/>
      <sheetData sheetId="11248"/>
      <sheetData sheetId="11249"/>
      <sheetData sheetId="11250"/>
      <sheetData sheetId="11251"/>
      <sheetData sheetId="11252"/>
      <sheetData sheetId="11253"/>
      <sheetData sheetId="11254"/>
      <sheetData sheetId="11255"/>
      <sheetData sheetId="11256"/>
      <sheetData sheetId="11257"/>
      <sheetData sheetId="11258"/>
      <sheetData sheetId="11259"/>
      <sheetData sheetId="11260"/>
      <sheetData sheetId="11261"/>
      <sheetData sheetId="11262"/>
      <sheetData sheetId="11263"/>
      <sheetData sheetId="11264"/>
      <sheetData sheetId="11265"/>
      <sheetData sheetId="11266"/>
      <sheetData sheetId="11267"/>
      <sheetData sheetId="11268"/>
      <sheetData sheetId="11269"/>
      <sheetData sheetId="11270"/>
      <sheetData sheetId="11271"/>
      <sheetData sheetId="11272"/>
      <sheetData sheetId="11273"/>
      <sheetData sheetId="11274"/>
      <sheetData sheetId="11275"/>
      <sheetData sheetId="11276"/>
      <sheetData sheetId="11277"/>
      <sheetData sheetId="11278"/>
      <sheetData sheetId="11279"/>
      <sheetData sheetId="11280"/>
      <sheetData sheetId="11281"/>
      <sheetData sheetId="11282"/>
      <sheetData sheetId="11283"/>
      <sheetData sheetId="11284"/>
      <sheetData sheetId="11285" refreshError="1"/>
      <sheetData sheetId="11286" refreshError="1"/>
      <sheetData sheetId="11287" refreshError="1"/>
      <sheetData sheetId="11288" refreshError="1"/>
      <sheetData sheetId="11289"/>
      <sheetData sheetId="11290"/>
      <sheetData sheetId="11291"/>
      <sheetData sheetId="11292"/>
      <sheetData sheetId="11293"/>
      <sheetData sheetId="11294"/>
      <sheetData sheetId="11295"/>
      <sheetData sheetId="11296"/>
      <sheetData sheetId="11297" refreshError="1"/>
      <sheetData sheetId="11298" refreshError="1"/>
      <sheetData sheetId="11299"/>
      <sheetData sheetId="11300"/>
      <sheetData sheetId="11301" refreshError="1"/>
      <sheetData sheetId="11302" refreshError="1"/>
      <sheetData sheetId="11303"/>
      <sheetData sheetId="11304"/>
      <sheetData sheetId="11305" refreshError="1"/>
      <sheetData sheetId="11306" refreshError="1"/>
      <sheetData sheetId="11307" refreshError="1"/>
      <sheetData sheetId="11308"/>
      <sheetData sheetId="11309"/>
      <sheetData sheetId="11310"/>
      <sheetData sheetId="11311"/>
      <sheetData sheetId="11312" refreshError="1"/>
      <sheetData sheetId="11313" refreshError="1"/>
      <sheetData sheetId="11314" refreshError="1"/>
      <sheetData sheetId="11315"/>
      <sheetData sheetId="11316"/>
      <sheetData sheetId="11317"/>
      <sheetData sheetId="11318"/>
      <sheetData sheetId="11319"/>
      <sheetData sheetId="11320"/>
      <sheetData sheetId="11321"/>
      <sheetData sheetId="11322"/>
      <sheetData sheetId="11323"/>
      <sheetData sheetId="11324"/>
      <sheetData sheetId="11325"/>
      <sheetData sheetId="11326"/>
      <sheetData sheetId="11327"/>
      <sheetData sheetId="11328"/>
      <sheetData sheetId="11329"/>
      <sheetData sheetId="11330"/>
      <sheetData sheetId="11331"/>
      <sheetData sheetId="11332"/>
      <sheetData sheetId="11333"/>
      <sheetData sheetId="11334"/>
      <sheetData sheetId="11335"/>
      <sheetData sheetId="11336"/>
      <sheetData sheetId="11337"/>
      <sheetData sheetId="11338"/>
      <sheetData sheetId="11339"/>
      <sheetData sheetId="11340"/>
      <sheetData sheetId="11341"/>
      <sheetData sheetId="11342"/>
      <sheetData sheetId="11343"/>
      <sheetData sheetId="11344"/>
      <sheetData sheetId="11345"/>
      <sheetData sheetId="11346"/>
      <sheetData sheetId="11347"/>
      <sheetData sheetId="11348"/>
      <sheetData sheetId="11349"/>
      <sheetData sheetId="11350"/>
      <sheetData sheetId="11351"/>
      <sheetData sheetId="11352" refreshError="1"/>
      <sheetData sheetId="11353"/>
      <sheetData sheetId="11354"/>
      <sheetData sheetId="11355" refreshError="1"/>
      <sheetData sheetId="11356" refreshError="1"/>
      <sheetData sheetId="11357" refreshError="1"/>
      <sheetData sheetId="11358" refreshError="1"/>
      <sheetData sheetId="11359" refreshError="1"/>
      <sheetData sheetId="11360" refreshError="1"/>
      <sheetData sheetId="11361" refreshError="1"/>
      <sheetData sheetId="11362" refreshError="1"/>
      <sheetData sheetId="11363" refreshError="1"/>
      <sheetData sheetId="11364" refreshError="1"/>
      <sheetData sheetId="11365" refreshError="1"/>
      <sheetData sheetId="11366" refreshError="1"/>
      <sheetData sheetId="11367" refreshError="1"/>
      <sheetData sheetId="11368" refreshError="1"/>
      <sheetData sheetId="11369" refreshError="1"/>
      <sheetData sheetId="11370" refreshError="1"/>
      <sheetData sheetId="11371" refreshError="1"/>
      <sheetData sheetId="11372" refreshError="1"/>
      <sheetData sheetId="11373" refreshError="1"/>
      <sheetData sheetId="11374" refreshError="1"/>
      <sheetData sheetId="11375" refreshError="1"/>
      <sheetData sheetId="11376" refreshError="1"/>
      <sheetData sheetId="11377" refreshError="1"/>
      <sheetData sheetId="11378" refreshError="1"/>
      <sheetData sheetId="11379" refreshError="1"/>
      <sheetData sheetId="11380" refreshError="1"/>
      <sheetData sheetId="11381" refreshError="1"/>
      <sheetData sheetId="11382" refreshError="1"/>
      <sheetData sheetId="11383" refreshError="1"/>
      <sheetData sheetId="11384" refreshError="1"/>
      <sheetData sheetId="11385" refreshError="1"/>
      <sheetData sheetId="11386" refreshError="1"/>
      <sheetData sheetId="11387" refreshError="1"/>
      <sheetData sheetId="11388" refreshError="1"/>
      <sheetData sheetId="11389" refreshError="1"/>
      <sheetData sheetId="11390" refreshError="1"/>
      <sheetData sheetId="11391" refreshError="1"/>
      <sheetData sheetId="11392" refreshError="1"/>
      <sheetData sheetId="11393" refreshError="1"/>
      <sheetData sheetId="11394" refreshError="1"/>
      <sheetData sheetId="11395" refreshError="1"/>
      <sheetData sheetId="11396" refreshError="1"/>
      <sheetData sheetId="11397" refreshError="1"/>
      <sheetData sheetId="11398" refreshError="1"/>
      <sheetData sheetId="11399" refreshError="1"/>
      <sheetData sheetId="11400" refreshError="1"/>
      <sheetData sheetId="11401" refreshError="1"/>
      <sheetData sheetId="11402" refreshError="1"/>
      <sheetData sheetId="11403"/>
      <sheetData sheetId="11404"/>
      <sheetData sheetId="11405"/>
      <sheetData sheetId="11406"/>
      <sheetData sheetId="11407"/>
      <sheetData sheetId="11408"/>
      <sheetData sheetId="11409"/>
      <sheetData sheetId="11410"/>
      <sheetData sheetId="11411"/>
      <sheetData sheetId="11412"/>
      <sheetData sheetId="11413" refreshError="1"/>
      <sheetData sheetId="11414" refreshError="1"/>
      <sheetData sheetId="11415" refreshError="1"/>
      <sheetData sheetId="11416" refreshError="1"/>
      <sheetData sheetId="11417" refreshError="1"/>
      <sheetData sheetId="11418" refreshError="1"/>
      <sheetData sheetId="11419" refreshError="1"/>
      <sheetData sheetId="11420" refreshError="1"/>
      <sheetData sheetId="11421" refreshError="1"/>
      <sheetData sheetId="11422" refreshError="1"/>
      <sheetData sheetId="11423" refreshError="1"/>
      <sheetData sheetId="11424" refreshError="1"/>
      <sheetData sheetId="11425" refreshError="1"/>
      <sheetData sheetId="11426" refreshError="1"/>
      <sheetData sheetId="11427" refreshError="1"/>
      <sheetData sheetId="11428" refreshError="1"/>
      <sheetData sheetId="11429" refreshError="1"/>
      <sheetData sheetId="11430" refreshError="1"/>
      <sheetData sheetId="11431" refreshError="1"/>
      <sheetData sheetId="11432"/>
      <sheetData sheetId="11433"/>
      <sheetData sheetId="11434"/>
      <sheetData sheetId="11435"/>
      <sheetData sheetId="11436"/>
      <sheetData sheetId="11437"/>
      <sheetData sheetId="11438"/>
      <sheetData sheetId="11439"/>
      <sheetData sheetId="11440"/>
      <sheetData sheetId="11441"/>
      <sheetData sheetId="11442"/>
      <sheetData sheetId="11443"/>
      <sheetData sheetId="11444"/>
      <sheetData sheetId="11445"/>
      <sheetData sheetId="11446"/>
      <sheetData sheetId="11447"/>
      <sheetData sheetId="11448"/>
      <sheetData sheetId="11449"/>
      <sheetData sheetId="11450"/>
      <sheetData sheetId="11451"/>
      <sheetData sheetId="11452"/>
      <sheetData sheetId="11453"/>
      <sheetData sheetId="11454"/>
      <sheetData sheetId="11455"/>
      <sheetData sheetId="11456" refreshError="1"/>
      <sheetData sheetId="11457" refreshError="1"/>
      <sheetData sheetId="11458"/>
      <sheetData sheetId="11459"/>
      <sheetData sheetId="11460"/>
      <sheetData sheetId="11461"/>
      <sheetData sheetId="11462"/>
      <sheetData sheetId="11463"/>
      <sheetData sheetId="11464"/>
      <sheetData sheetId="11465"/>
      <sheetData sheetId="11466"/>
      <sheetData sheetId="11467" refreshError="1"/>
      <sheetData sheetId="11468" refreshError="1"/>
      <sheetData sheetId="11469" refreshError="1"/>
      <sheetData sheetId="11470" refreshError="1"/>
      <sheetData sheetId="11471"/>
      <sheetData sheetId="11472"/>
      <sheetData sheetId="11473"/>
      <sheetData sheetId="11474"/>
      <sheetData sheetId="11475"/>
      <sheetData sheetId="11476"/>
      <sheetData sheetId="11477"/>
      <sheetData sheetId="11478"/>
      <sheetData sheetId="11479"/>
      <sheetData sheetId="11480"/>
      <sheetData sheetId="11481"/>
      <sheetData sheetId="11482"/>
      <sheetData sheetId="11483"/>
      <sheetData sheetId="11484"/>
      <sheetData sheetId="11485"/>
      <sheetData sheetId="11486"/>
      <sheetData sheetId="11487"/>
      <sheetData sheetId="11488"/>
      <sheetData sheetId="11489"/>
      <sheetData sheetId="11490"/>
      <sheetData sheetId="11491"/>
      <sheetData sheetId="11492"/>
      <sheetData sheetId="11493"/>
      <sheetData sheetId="11494"/>
      <sheetData sheetId="11495"/>
      <sheetData sheetId="11496"/>
      <sheetData sheetId="11497"/>
      <sheetData sheetId="11498"/>
      <sheetData sheetId="11499" refreshError="1"/>
      <sheetData sheetId="11500" refreshError="1"/>
      <sheetData sheetId="11501" refreshError="1"/>
      <sheetData sheetId="11502" refreshError="1"/>
      <sheetData sheetId="11503" refreshError="1"/>
      <sheetData sheetId="11504"/>
      <sheetData sheetId="11505"/>
      <sheetData sheetId="11506"/>
      <sheetData sheetId="11507"/>
      <sheetData sheetId="11508"/>
      <sheetData sheetId="11509" refreshError="1"/>
      <sheetData sheetId="11510" refreshError="1"/>
      <sheetData sheetId="11511" refreshError="1"/>
      <sheetData sheetId="11512" refreshError="1"/>
      <sheetData sheetId="11513" refreshError="1"/>
      <sheetData sheetId="11514" refreshError="1"/>
      <sheetData sheetId="11515" refreshError="1"/>
      <sheetData sheetId="11516" refreshError="1"/>
      <sheetData sheetId="11517" refreshError="1"/>
      <sheetData sheetId="11518"/>
      <sheetData sheetId="11519" refreshError="1"/>
      <sheetData sheetId="11520" refreshError="1"/>
      <sheetData sheetId="11521" refreshError="1"/>
      <sheetData sheetId="11522" refreshError="1"/>
      <sheetData sheetId="11523" refreshError="1"/>
      <sheetData sheetId="11524" refreshError="1"/>
      <sheetData sheetId="11525" refreshError="1"/>
      <sheetData sheetId="11526" refreshError="1"/>
      <sheetData sheetId="11527" refreshError="1"/>
      <sheetData sheetId="11528" refreshError="1"/>
      <sheetData sheetId="11529" refreshError="1"/>
      <sheetData sheetId="11530"/>
      <sheetData sheetId="11531"/>
      <sheetData sheetId="11532"/>
      <sheetData sheetId="11533"/>
      <sheetData sheetId="11534"/>
      <sheetData sheetId="11535"/>
      <sheetData sheetId="11536" refreshError="1"/>
      <sheetData sheetId="11537"/>
      <sheetData sheetId="11538"/>
      <sheetData sheetId="11539"/>
      <sheetData sheetId="11540"/>
      <sheetData sheetId="11541"/>
      <sheetData sheetId="11542"/>
      <sheetData sheetId="11543"/>
      <sheetData sheetId="11544"/>
      <sheetData sheetId="11545"/>
      <sheetData sheetId="11546"/>
      <sheetData sheetId="11547"/>
      <sheetData sheetId="11548"/>
      <sheetData sheetId="11549"/>
      <sheetData sheetId="11550"/>
      <sheetData sheetId="11551"/>
      <sheetData sheetId="11552"/>
      <sheetData sheetId="11553"/>
      <sheetData sheetId="11554"/>
      <sheetData sheetId="11555"/>
      <sheetData sheetId="11556"/>
      <sheetData sheetId="11557"/>
      <sheetData sheetId="11558"/>
      <sheetData sheetId="11559"/>
      <sheetData sheetId="11560"/>
      <sheetData sheetId="11561"/>
      <sheetData sheetId="11562"/>
      <sheetData sheetId="11563"/>
      <sheetData sheetId="11564"/>
      <sheetData sheetId="11565"/>
      <sheetData sheetId="11566"/>
      <sheetData sheetId="11567"/>
      <sheetData sheetId="11568"/>
      <sheetData sheetId="11569"/>
      <sheetData sheetId="11570"/>
      <sheetData sheetId="11571"/>
      <sheetData sheetId="11572"/>
      <sheetData sheetId="11573"/>
      <sheetData sheetId="11574"/>
      <sheetData sheetId="11575"/>
      <sheetData sheetId="11576"/>
      <sheetData sheetId="11577"/>
      <sheetData sheetId="11578"/>
      <sheetData sheetId="11579"/>
      <sheetData sheetId="11580"/>
      <sheetData sheetId="11581"/>
      <sheetData sheetId="11582"/>
      <sheetData sheetId="11583"/>
      <sheetData sheetId="11584"/>
      <sheetData sheetId="11585"/>
      <sheetData sheetId="11586"/>
      <sheetData sheetId="11587"/>
      <sheetData sheetId="11588"/>
      <sheetData sheetId="11589"/>
      <sheetData sheetId="11590"/>
      <sheetData sheetId="11591"/>
      <sheetData sheetId="11592"/>
      <sheetData sheetId="11593"/>
      <sheetData sheetId="11594"/>
      <sheetData sheetId="11595"/>
      <sheetData sheetId="11596"/>
      <sheetData sheetId="11597"/>
      <sheetData sheetId="11598"/>
      <sheetData sheetId="11599"/>
      <sheetData sheetId="11600"/>
      <sheetData sheetId="11601"/>
      <sheetData sheetId="11602"/>
      <sheetData sheetId="11603" refreshError="1"/>
      <sheetData sheetId="11604"/>
      <sheetData sheetId="11605"/>
      <sheetData sheetId="11606" refreshError="1"/>
      <sheetData sheetId="11607" refreshError="1"/>
      <sheetData sheetId="11608" refreshError="1"/>
      <sheetData sheetId="11609" refreshError="1"/>
      <sheetData sheetId="11610"/>
      <sheetData sheetId="11611"/>
      <sheetData sheetId="11612"/>
      <sheetData sheetId="11613"/>
      <sheetData sheetId="11614"/>
      <sheetData sheetId="11615"/>
      <sheetData sheetId="11616"/>
      <sheetData sheetId="11617"/>
      <sheetData sheetId="11618"/>
      <sheetData sheetId="11619"/>
      <sheetData sheetId="11620"/>
      <sheetData sheetId="11621"/>
      <sheetData sheetId="11622" refreshError="1"/>
      <sheetData sheetId="11623"/>
      <sheetData sheetId="11624"/>
      <sheetData sheetId="11625"/>
      <sheetData sheetId="11626"/>
      <sheetData sheetId="11627"/>
      <sheetData sheetId="11628"/>
      <sheetData sheetId="11629"/>
      <sheetData sheetId="11630"/>
      <sheetData sheetId="11631"/>
      <sheetData sheetId="11632"/>
      <sheetData sheetId="11633" refreshError="1"/>
      <sheetData sheetId="11634"/>
      <sheetData sheetId="11635"/>
      <sheetData sheetId="11636" refreshError="1"/>
      <sheetData sheetId="11637"/>
      <sheetData sheetId="11638" refreshError="1"/>
      <sheetData sheetId="11639" refreshError="1"/>
      <sheetData sheetId="11640" refreshError="1"/>
      <sheetData sheetId="11641" refreshError="1"/>
      <sheetData sheetId="11642"/>
      <sheetData sheetId="11643"/>
      <sheetData sheetId="11644"/>
      <sheetData sheetId="11645"/>
      <sheetData sheetId="11646"/>
      <sheetData sheetId="11647"/>
      <sheetData sheetId="11648"/>
      <sheetData sheetId="11649"/>
      <sheetData sheetId="11650" refreshError="1"/>
      <sheetData sheetId="11651" refreshError="1"/>
      <sheetData sheetId="11652" refreshError="1"/>
      <sheetData sheetId="11653" refreshError="1"/>
      <sheetData sheetId="11654" refreshError="1"/>
      <sheetData sheetId="11655" refreshError="1"/>
      <sheetData sheetId="11656"/>
      <sheetData sheetId="11657" refreshError="1"/>
      <sheetData sheetId="11658" refreshError="1"/>
      <sheetData sheetId="11659" refreshError="1"/>
      <sheetData sheetId="11660" refreshError="1"/>
      <sheetData sheetId="11661"/>
      <sheetData sheetId="11662"/>
      <sheetData sheetId="11663"/>
      <sheetData sheetId="11664"/>
      <sheetData sheetId="11665"/>
      <sheetData sheetId="11666"/>
      <sheetData sheetId="11667"/>
      <sheetData sheetId="11668"/>
      <sheetData sheetId="11669"/>
      <sheetData sheetId="11670"/>
      <sheetData sheetId="11671"/>
      <sheetData sheetId="11672"/>
      <sheetData sheetId="11673"/>
      <sheetData sheetId="11674"/>
      <sheetData sheetId="11675"/>
      <sheetData sheetId="11676"/>
      <sheetData sheetId="11677"/>
      <sheetData sheetId="11678"/>
      <sheetData sheetId="11679"/>
      <sheetData sheetId="11680"/>
      <sheetData sheetId="11681"/>
      <sheetData sheetId="11682"/>
      <sheetData sheetId="11683"/>
      <sheetData sheetId="11684"/>
      <sheetData sheetId="11685"/>
      <sheetData sheetId="11686"/>
      <sheetData sheetId="11687"/>
      <sheetData sheetId="11688"/>
      <sheetData sheetId="11689"/>
      <sheetData sheetId="11690"/>
      <sheetData sheetId="11691"/>
      <sheetData sheetId="11692"/>
      <sheetData sheetId="11693"/>
      <sheetData sheetId="11694"/>
      <sheetData sheetId="11695"/>
      <sheetData sheetId="11696"/>
      <sheetData sheetId="11697"/>
      <sheetData sheetId="11698"/>
      <sheetData sheetId="11699"/>
      <sheetData sheetId="11700"/>
      <sheetData sheetId="11701" refreshError="1"/>
      <sheetData sheetId="11702"/>
      <sheetData sheetId="11703"/>
      <sheetData sheetId="11704"/>
      <sheetData sheetId="11705"/>
      <sheetData sheetId="11706"/>
      <sheetData sheetId="11707"/>
      <sheetData sheetId="11708"/>
      <sheetData sheetId="11709"/>
      <sheetData sheetId="11710"/>
      <sheetData sheetId="11711"/>
      <sheetData sheetId="11712"/>
      <sheetData sheetId="11713"/>
      <sheetData sheetId="11714"/>
      <sheetData sheetId="11715"/>
      <sheetData sheetId="11716"/>
      <sheetData sheetId="11717"/>
      <sheetData sheetId="11718"/>
      <sheetData sheetId="11719"/>
      <sheetData sheetId="11720"/>
      <sheetData sheetId="11721"/>
      <sheetData sheetId="11722"/>
      <sheetData sheetId="11723"/>
      <sheetData sheetId="11724"/>
      <sheetData sheetId="11725"/>
      <sheetData sheetId="11726"/>
      <sheetData sheetId="11727"/>
      <sheetData sheetId="11728"/>
      <sheetData sheetId="11729"/>
      <sheetData sheetId="11730"/>
      <sheetData sheetId="11731"/>
      <sheetData sheetId="11732"/>
      <sheetData sheetId="11733"/>
      <sheetData sheetId="11734"/>
      <sheetData sheetId="11735"/>
      <sheetData sheetId="11736"/>
      <sheetData sheetId="11737"/>
      <sheetData sheetId="11738"/>
      <sheetData sheetId="11739"/>
      <sheetData sheetId="11740"/>
      <sheetData sheetId="11741"/>
      <sheetData sheetId="11742"/>
      <sheetData sheetId="11743"/>
      <sheetData sheetId="11744"/>
      <sheetData sheetId="11745"/>
      <sheetData sheetId="11746"/>
      <sheetData sheetId="11747"/>
      <sheetData sheetId="11748"/>
      <sheetData sheetId="11749"/>
      <sheetData sheetId="11750"/>
      <sheetData sheetId="11751"/>
      <sheetData sheetId="11752"/>
      <sheetData sheetId="11753"/>
      <sheetData sheetId="11754"/>
      <sheetData sheetId="11755"/>
      <sheetData sheetId="11756"/>
      <sheetData sheetId="11757"/>
      <sheetData sheetId="11758"/>
      <sheetData sheetId="11759"/>
      <sheetData sheetId="11760"/>
      <sheetData sheetId="11761"/>
      <sheetData sheetId="11762"/>
      <sheetData sheetId="11763"/>
      <sheetData sheetId="11764"/>
      <sheetData sheetId="11765"/>
      <sheetData sheetId="11766"/>
      <sheetData sheetId="11767"/>
      <sheetData sheetId="11768" refreshError="1"/>
      <sheetData sheetId="11769" refreshError="1"/>
      <sheetData sheetId="11770" refreshError="1"/>
      <sheetData sheetId="11771" refreshError="1"/>
      <sheetData sheetId="11772" refreshError="1"/>
      <sheetData sheetId="11773"/>
      <sheetData sheetId="11774"/>
      <sheetData sheetId="11775"/>
      <sheetData sheetId="11776"/>
      <sheetData sheetId="11777"/>
      <sheetData sheetId="11778"/>
      <sheetData sheetId="11779"/>
      <sheetData sheetId="11780"/>
      <sheetData sheetId="11781"/>
      <sheetData sheetId="11782"/>
      <sheetData sheetId="11783"/>
      <sheetData sheetId="11784"/>
      <sheetData sheetId="11785"/>
      <sheetData sheetId="11786"/>
      <sheetData sheetId="11787"/>
      <sheetData sheetId="11788"/>
      <sheetData sheetId="11789" refreshError="1"/>
      <sheetData sheetId="11790" refreshError="1"/>
      <sheetData sheetId="11791" refreshError="1"/>
      <sheetData sheetId="11792" refreshError="1"/>
      <sheetData sheetId="11793"/>
      <sheetData sheetId="11794"/>
      <sheetData sheetId="11795"/>
      <sheetData sheetId="11796"/>
      <sheetData sheetId="11797"/>
      <sheetData sheetId="11798"/>
      <sheetData sheetId="11799"/>
      <sheetData sheetId="11800"/>
      <sheetData sheetId="11801"/>
      <sheetData sheetId="11802" refreshError="1"/>
      <sheetData sheetId="11803" refreshError="1"/>
      <sheetData sheetId="11804" refreshError="1"/>
      <sheetData sheetId="11805" refreshError="1"/>
      <sheetData sheetId="11806" refreshError="1"/>
      <sheetData sheetId="11807" refreshError="1"/>
      <sheetData sheetId="11808"/>
      <sheetData sheetId="11809"/>
      <sheetData sheetId="11810" refreshError="1"/>
      <sheetData sheetId="11811" refreshError="1"/>
      <sheetData sheetId="11812"/>
      <sheetData sheetId="11813"/>
      <sheetData sheetId="11814"/>
      <sheetData sheetId="11815"/>
      <sheetData sheetId="11816"/>
      <sheetData sheetId="11817"/>
      <sheetData sheetId="11818"/>
      <sheetData sheetId="11819"/>
      <sheetData sheetId="11820"/>
      <sheetData sheetId="11821"/>
      <sheetData sheetId="11822"/>
      <sheetData sheetId="11823"/>
      <sheetData sheetId="11824"/>
      <sheetData sheetId="11825"/>
      <sheetData sheetId="11826"/>
      <sheetData sheetId="11827"/>
      <sheetData sheetId="11828"/>
      <sheetData sheetId="11829"/>
      <sheetData sheetId="11830"/>
      <sheetData sheetId="11831"/>
      <sheetData sheetId="11832"/>
      <sheetData sheetId="11833"/>
      <sheetData sheetId="11834"/>
      <sheetData sheetId="11835"/>
      <sheetData sheetId="11836"/>
      <sheetData sheetId="11837"/>
      <sheetData sheetId="11838"/>
      <sheetData sheetId="11839"/>
      <sheetData sheetId="11840"/>
      <sheetData sheetId="11841"/>
      <sheetData sheetId="11842"/>
      <sheetData sheetId="11843"/>
      <sheetData sheetId="11844"/>
      <sheetData sheetId="11845"/>
      <sheetData sheetId="11846"/>
      <sheetData sheetId="11847"/>
      <sheetData sheetId="11848"/>
      <sheetData sheetId="11849"/>
      <sheetData sheetId="11850"/>
      <sheetData sheetId="11851"/>
      <sheetData sheetId="11852" refreshError="1"/>
      <sheetData sheetId="11853"/>
      <sheetData sheetId="11854"/>
      <sheetData sheetId="11855"/>
      <sheetData sheetId="11856"/>
      <sheetData sheetId="11857"/>
      <sheetData sheetId="11858"/>
      <sheetData sheetId="11859"/>
      <sheetData sheetId="11860"/>
      <sheetData sheetId="11861"/>
      <sheetData sheetId="11862"/>
      <sheetData sheetId="11863"/>
      <sheetData sheetId="11864"/>
      <sheetData sheetId="11865"/>
      <sheetData sheetId="11866"/>
      <sheetData sheetId="11867"/>
      <sheetData sheetId="11868"/>
      <sheetData sheetId="11869"/>
      <sheetData sheetId="11870"/>
      <sheetData sheetId="11871"/>
      <sheetData sheetId="11872"/>
      <sheetData sheetId="11873"/>
      <sheetData sheetId="11874"/>
      <sheetData sheetId="11875"/>
      <sheetData sheetId="11876"/>
      <sheetData sheetId="11877"/>
      <sheetData sheetId="11878"/>
      <sheetData sheetId="11879"/>
      <sheetData sheetId="11880"/>
      <sheetData sheetId="11881"/>
      <sheetData sheetId="11882"/>
      <sheetData sheetId="11883"/>
      <sheetData sheetId="11884"/>
      <sheetData sheetId="11885"/>
      <sheetData sheetId="11886"/>
      <sheetData sheetId="11887"/>
      <sheetData sheetId="11888"/>
      <sheetData sheetId="11889"/>
      <sheetData sheetId="11890"/>
      <sheetData sheetId="11891"/>
      <sheetData sheetId="11892"/>
      <sheetData sheetId="11893"/>
      <sheetData sheetId="11894"/>
      <sheetData sheetId="11895"/>
      <sheetData sheetId="11896"/>
      <sheetData sheetId="11897"/>
      <sheetData sheetId="11898"/>
      <sheetData sheetId="11899"/>
      <sheetData sheetId="11900"/>
      <sheetData sheetId="11901"/>
      <sheetData sheetId="11902"/>
      <sheetData sheetId="11903"/>
      <sheetData sheetId="11904"/>
      <sheetData sheetId="11905"/>
      <sheetData sheetId="11906"/>
      <sheetData sheetId="11907"/>
      <sheetData sheetId="11908"/>
      <sheetData sheetId="11909"/>
      <sheetData sheetId="11910"/>
      <sheetData sheetId="11911"/>
      <sheetData sheetId="11912"/>
      <sheetData sheetId="11913"/>
      <sheetData sheetId="11914"/>
      <sheetData sheetId="11915"/>
      <sheetData sheetId="11916"/>
      <sheetData sheetId="11917"/>
      <sheetData sheetId="11918"/>
      <sheetData sheetId="11919" refreshError="1"/>
      <sheetData sheetId="11920" refreshError="1"/>
      <sheetData sheetId="11921" refreshError="1"/>
      <sheetData sheetId="11922" refreshError="1"/>
      <sheetData sheetId="11923" refreshError="1"/>
      <sheetData sheetId="11924"/>
      <sheetData sheetId="11925" refreshError="1"/>
      <sheetData sheetId="11926" refreshError="1"/>
      <sheetData sheetId="11927" refreshError="1"/>
      <sheetData sheetId="11928"/>
      <sheetData sheetId="11929" refreshError="1"/>
      <sheetData sheetId="11930" refreshError="1"/>
      <sheetData sheetId="11931" refreshError="1"/>
      <sheetData sheetId="11932" refreshError="1"/>
      <sheetData sheetId="11933" refreshError="1"/>
      <sheetData sheetId="11934"/>
      <sheetData sheetId="11935" refreshError="1"/>
      <sheetData sheetId="11936" refreshError="1"/>
      <sheetData sheetId="11937" refreshError="1"/>
      <sheetData sheetId="11938" refreshError="1"/>
      <sheetData sheetId="11939" refreshError="1"/>
      <sheetData sheetId="11940" refreshError="1"/>
      <sheetData sheetId="11941" refreshError="1"/>
      <sheetData sheetId="11942" refreshError="1"/>
      <sheetData sheetId="11943" refreshError="1"/>
      <sheetData sheetId="11944" refreshError="1"/>
      <sheetData sheetId="11945" refreshError="1"/>
      <sheetData sheetId="11946" refreshError="1"/>
      <sheetData sheetId="11947" refreshError="1"/>
      <sheetData sheetId="11948" refreshError="1"/>
      <sheetData sheetId="11949" refreshError="1"/>
      <sheetData sheetId="11950" refreshError="1"/>
      <sheetData sheetId="11951" refreshError="1"/>
      <sheetData sheetId="11952" refreshError="1"/>
      <sheetData sheetId="11953" refreshError="1"/>
      <sheetData sheetId="11954" refreshError="1"/>
      <sheetData sheetId="11955" refreshError="1"/>
      <sheetData sheetId="11956" refreshError="1"/>
      <sheetData sheetId="11957" refreshError="1"/>
      <sheetData sheetId="11958" refreshError="1"/>
      <sheetData sheetId="11959" refreshError="1"/>
      <sheetData sheetId="11960" refreshError="1"/>
      <sheetData sheetId="11961" refreshError="1"/>
      <sheetData sheetId="11962" refreshError="1"/>
      <sheetData sheetId="11963" refreshError="1"/>
      <sheetData sheetId="11964" refreshError="1"/>
      <sheetData sheetId="11965" refreshError="1"/>
      <sheetData sheetId="11966" refreshError="1"/>
      <sheetData sheetId="11967" refreshError="1"/>
      <sheetData sheetId="11968" refreshError="1"/>
      <sheetData sheetId="11969" refreshError="1"/>
      <sheetData sheetId="11970"/>
      <sheetData sheetId="11971" refreshError="1"/>
      <sheetData sheetId="11972" refreshError="1"/>
      <sheetData sheetId="11973" refreshError="1"/>
      <sheetData sheetId="11974" refreshError="1"/>
      <sheetData sheetId="11975" refreshError="1"/>
      <sheetData sheetId="11976" refreshError="1"/>
      <sheetData sheetId="11977" refreshError="1"/>
      <sheetData sheetId="11978" refreshError="1"/>
      <sheetData sheetId="11979" refreshError="1"/>
      <sheetData sheetId="11980" refreshError="1"/>
      <sheetData sheetId="11981" refreshError="1"/>
      <sheetData sheetId="11982" refreshError="1"/>
      <sheetData sheetId="11983" refreshError="1"/>
      <sheetData sheetId="11984" refreshError="1"/>
      <sheetData sheetId="11985" refreshError="1"/>
      <sheetData sheetId="11986" refreshError="1"/>
      <sheetData sheetId="11987" refreshError="1"/>
      <sheetData sheetId="11988" refreshError="1"/>
      <sheetData sheetId="11989" refreshError="1"/>
      <sheetData sheetId="11990" refreshError="1"/>
      <sheetData sheetId="11991" refreshError="1"/>
      <sheetData sheetId="11992" refreshError="1"/>
      <sheetData sheetId="11993" refreshError="1"/>
      <sheetData sheetId="11994" refreshError="1"/>
      <sheetData sheetId="11995"/>
      <sheetData sheetId="11996"/>
      <sheetData sheetId="11997"/>
      <sheetData sheetId="11998"/>
      <sheetData sheetId="11999"/>
      <sheetData sheetId="12000"/>
      <sheetData sheetId="12001"/>
      <sheetData sheetId="12002"/>
      <sheetData sheetId="12003"/>
      <sheetData sheetId="12004"/>
      <sheetData sheetId="12005"/>
      <sheetData sheetId="12006"/>
      <sheetData sheetId="12007"/>
      <sheetData sheetId="12008"/>
      <sheetData sheetId="12009"/>
      <sheetData sheetId="12010"/>
      <sheetData sheetId="12011"/>
      <sheetData sheetId="12012"/>
      <sheetData sheetId="12013"/>
      <sheetData sheetId="12014"/>
      <sheetData sheetId="12015"/>
      <sheetData sheetId="12016"/>
      <sheetData sheetId="12017"/>
      <sheetData sheetId="12018"/>
      <sheetData sheetId="12019"/>
      <sheetData sheetId="12020"/>
      <sheetData sheetId="12021"/>
      <sheetData sheetId="12022"/>
      <sheetData sheetId="12023"/>
      <sheetData sheetId="12024"/>
      <sheetData sheetId="12025"/>
      <sheetData sheetId="12026"/>
      <sheetData sheetId="12027"/>
      <sheetData sheetId="12028"/>
      <sheetData sheetId="12029"/>
      <sheetData sheetId="12030"/>
      <sheetData sheetId="12031"/>
      <sheetData sheetId="12032"/>
      <sheetData sheetId="12033"/>
      <sheetData sheetId="12034"/>
      <sheetData sheetId="12035"/>
      <sheetData sheetId="12036"/>
      <sheetData sheetId="12037"/>
      <sheetData sheetId="12038"/>
      <sheetData sheetId="12039"/>
      <sheetData sheetId="12040"/>
      <sheetData sheetId="12041"/>
      <sheetData sheetId="12042"/>
      <sheetData sheetId="12043"/>
      <sheetData sheetId="12044"/>
      <sheetData sheetId="12045"/>
      <sheetData sheetId="12046"/>
      <sheetData sheetId="12047"/>
      <sheetData sheetId="12048"/>
      <sheetData sheetId="12049"/>
      <sheetData sheetId="12050"/>
      <sheetData sheetId="12051"/>
      <sheetData sheetId="12052"/>
      <sheetData sheetId="12053"/>
      <sheetData sheetId="12054"/>
      <sheetData sheetId="12055"/>
      <sheetData sheetId="12056"/>
      <sheetData sheetId="12057"/>
      <sheetData sheetId="12058"/>
      <sheetData sheetId="12059"/>
      <sheetData sheetId="12060"/>
      <sheetData sheetId="12061"/>
      <sheetData sheetId="12062"/>
      <sheetData sheetId="12063"/>
      <sheetData sheetId="12064"/>
      <sheetData sheetId="12065"/>
      <sheetData sheetId="12066"/>
      <sheetData sheetId="12067"/>
      <sheetData sheetId="12068"/>
      <sheetData sheetId="12069"/>
      <sheetData sheetId="12070"/>
      <sheetData sheetId="12071"/>
      <sheetData sheetId="12072"/>
      <sheetData sheetId="12073"/>
      <sheetData sheetId="12074"/>
      <sheetData sheetId="12075"/>
      <sheetData sheetId="12076"/>
      <sheetData sheetId="12077"/>
      <sheetData sheetId="12078"/>
      <sheetData sheetId="12079"/>
      <sheetData sheetId="12080"/>
      <sheetData sheetId="12081"/>
      <sheetData sheetId="12082"/>
      <sheetData sheetId="12083"/>
      <sheetData sheetId="12084"/>
      <sheetData sheetId="12085"/>
      <sheetData sheetId="12086"/>
      <sheetData sheetId="12087"/>
      <sheetData sheetId="12088"/>
      <sheetData sheetId="12089"/>
      <sheetData sheetId="12090"/>
      <sheetData sheetId="12091"/>
      <sheetData sheetId="12092"/>
      <sheetData sheetId="12093"/>
      <sheetData sheetId="12094"/>
      <sheetData sheetId="12095"/>
      <sheetData sheetId="12096"/>
      <sheetData sheetId="12097"/>
      <sheetData sheetId="12098"/>
      <sheetData sheetId="12099"/>
      <sheetData sheetId="12100"/>
      <sheetData sheetId="12101"/>
      <sheetData sheetId="12102"/>
      <sheetData sheetId="12103"/>
      <sheetData sheetId="12104"/>
      <sheetData sheetId="12105"/>
      <sheetData sheetId="12106"/>
      <sheetData sheetId="12107"/>
      <sheetData sheetId="12108"/>
      <sheetData sheetId="12109"/>
      <sheetData sheetId="12110"/>
      <sheetData sheetId="12111"/>
      <sheetData sheetId="12112"/>
      <sheetData sheetId="12113"/>
      <sheetData sheetId="12114"/>
      <sheetData sheetId="12115"/>
      <sheetData sheetId="12116"/>
      <sheetData sheetId="12117"/>
      <sheetData sheetId="12118"/>
      <sheetData sheetId="12119"/>
      <sheetData sheetId="12120"/>
      <sheetData sheetId="12121"/>
      <sheetData sheetId="12122"/>
      <sheetData sheetId="12123"/>
      <sheetData sheetId="12124"/>
      <sheetData sheetId="12125"/>
      <sheetData sheetId="12126"/>
      <sheetData sheetId="12127"/>
      <sheetData sheetId="12128"/>
      <sheetData sheetId="12129"/>
      <sheetData sheetId="12130"/>
      <sheetData sheetId="12131"/>
      <sheetData sheetId="12132"/>
      <sheetData sheetId="12133"/>
      <sheetData sheetId="12134"/>
      <sheetData sheetId="12135"/>
      <sheetData sheetId="12136"/>
      <sheetData sheetId="12137"/>
      <sheetData sheetId="12138"/>
      <sheetData sheetId="12139"/>
      <sheetData sheetId="12140"/>
      <sheetData sheetId="12141"/>
      <sheetData sheetId="12142"/>
      <sheetData sheetId="12143"/>
      <sheetData sheetId="12144"/>
      <sheetData sheetId="12145"/>
      <sheetData sheetId="12146"/>
      <sheetData sheetId="12147"/>
      <sheetData sheetId="12148"/>
      <sheetData sheetId="12149"/>
      <sheetData sheetId="12150"/>
      <sheetData sheetId="12151"/>
      <sheetData sheetId="12152"/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/>
      <sheetData sheetId="12166"/>
      <sheetData sheetId="12167"/>
      <sheetData sheetId="12168"/>
      <sheetData sheetId="12169"/>
      <sheetData sheetId="12170"/>
      <sheetData sheetId="12171"/>
      <sheetData sheetId="12172"/>
      <sheetData sheetId="12173"/>
      <sheetData sheetId="12174"/>
      <sheetData sheetId="12175"/>
      <sheetData sheetId="12176"/>
      <sheetData sheetId="12177"/>
      <sheetData sheetId="12178"/>
      <sheetData sheetId="12179"/>
      <sheetData sheetId="12180"/>
      <sheetData sheetId="12181"/>
      <sheetData sheetId="12182"/>
      <sheetData sheetId="12183"/>
      <sheetData sheetId="12184"/>
      <sheetData sheetId="12185"/>
      <sheetData sheetId="12186"/>
      <sheetData sheetId="12187"/>
      <sheetData sheetId="12188"/>
      <sheetData sheetId="12189"/>
      <sheetData sheetId="12190"/>
      <sheetData sheetId="12191"/>
      <sheetData sheetId="12192"/>
      <sheetData sheetId="12193"/>
      <sheetData sheetId="12194"/>
      <sheetData sheetId="12195"/>
      <sheetData sheetId="12196"/>
      <sheetData sheetId="12197"/>
      <sheetData sheetId="12198"/>
      <sheetData sheetId="12199"/>
      <sheetData sheetId="12200"/>
      <sheetData sheetId="12201"/>
      <sheetData sheetId="12202"/>
      <sheetData sheetId="12203"/>
      <sheetData sheetId="12204"/>
      <sheetData sheetId="12205"/>
      <sheetData sheetId="12206"/>
      <sheetData sheetId="12207"/>
      <sheetData sheetId="12208"/>
      <sheetData sheetId="12209"/>
      <sheetData sheetId="12210"/>
      <sheetData sheetId="12211"/>
      <sheetData sheetId="12212"/>
      <sheetData sheetId="12213"/>
      <sheetData sheetId="12214"/>
      <sheetData sheetId="12215"/>
      <sheetData sheetId="12216"/>
      <sheetData sheetId="12217"/>
      <sheetData sheetId="12218"/>
      <sheetData sheetId="12219"/>
      <sheetData sheetId="12220"/>
      <sheetData sheetId="12221"/>
      <sheetData sheetId="12222"/>
      <sheetData sheetId="12223"/>
      <sheetData sheetId="12224"/>
      <sheetData sheetId="12225"/>
      <sheetData sheetId="12226"/>
      <sheetData sheetId="12227"/>
      <sheetData sheetId="12228"/>
      <sheetData sheetId="12229"/>
      <sheetData sheetId="12230"/>
      <sheetData sheetId="12231"/>
      <sheetData sheetId="12232"/>
      <sheetData sheetId="12233"/>
      <sheetData sheetId="12234"/>
      <sheetData sheetId="12235"/>
      <sheetData sheetId="12236"/>
      <sheetData sheetId="12237"/>
      <sheetData sheetId="12238"/>
      <sheetData sheetId="12239"/>
      <sheetData sheetId="12240"/>
      <sheetData sheetId="12241"/>
      <sheetData sheetId="12242"/>
      <sheetData sheetId="12243"/>
      <sheetData sheetId="12244"/>
      <sheetData sheetId="12245"/>
      <sheetData sheetId="12246"/>
      <sheetData sheetId="12247"/>
      <sheetData sheetId="12248"/>
      <sheetData sheetId="12249"/>
      <sheetData sheetId="12250"/>
      <sheetData sheetId="12251"/>
      <sheetData sheetId="12252"/>
      <sheetData sheetId="12253"/>
      <sheetData sheetId="12254"/>
      <sheetData sheetId="12255"/>
      <sheetData sheetId="12256"/>
      <sheetData sheetId="12257"/>
      <sheetData sheetId="12258"/>
      <sheetData sheetId="12259"/>
      <sheetData sheetId="12260"/>
      <sheetData sheetId="12261"/>
      <sheetData sheetId="12262"/>
      <sheetData sheetId="12263"/>
      <sheetData sheetId="12264"/>
      <sheetData sheetId="12265"/>
      <sheetData sheetId="12266"/>
      <sheetData sheetId="12267"/>
      <sheetData sheetId="12268"/>
      <sheetData sheetId="12269"/>
      <sheetData sheetId="12270"/>
      <sheetData sheetId="12271"/>
      <sheetData sheetId="12272"/>
      <sheetData sheetId="12273"/>
      <sheetData sheetId="12274"/>
      <sheetData sheetId="12275"/>
      <sheetData sheetId="12276"/>
      <sheetData sheetId="12277"/>
      <sheetData sheetId="12278"/>
      <sheetData sheetId="12279"/>
      <sheetData sheetId="12280"/>
      <sheetData sheetId="12281"/>
      <sheetData sheetId="12282"/>
      <sheetData sheetId="12283"/>
      <sheetData sheetId="12284"/>
      <sheetData sheetId="12285"/>
      <sheetData sheetId="12286"/>
      <sheetData sheetId="12287"/>
      <sheetData sheetId="12288"/>
      <sheetData sheetId="12289"/>
      <sheetData sheetId="12290"/>
      <sheetData sheetId="12291"/>
      <sheetData sheetId="12292"/>
      <sheetData sheetId="12293"/>
      <sheetData sheetId="12294"/>
      <sheetData sheetId="12295"/>
      <sheetData sheetId="12296"/>
      <sheetData sheetId="12297"/>
      <sheetData sheetId="12298"/>
      <sheetData sheetId="12299"/>
      <sheetData sheetId="12300"/>
      <sheetData sheetId="12301"/>
      <sheetData sheetId="12302"/>
      <sheetData sheetId="12303"/>
      <sheetData sheetId="12304"/>
      <sheetData sheetId="12305"/>
      <sheetData sheetId="12306"/>
      <sheetData sheetId="12307"/>
      <sheetData sheetId="12308"/>
      <sheetData sheetId="12309"/>
      <sheetData sheetId="12310"/>
      <sheetData sheetId="12311"/>
      <sheetData sheetId="12312"/>
      <sheetData sheetId="12313"/>
      <sheetData sheetId="12314"/>
      <sheetData sheetId="12315"/>
      <sheetData sheetId="12316"/>
      <sheetData sheetId="12317"/>
      <sheetData sheetId="12318"/>
      <sheetData sheetId="12319"/>
      <sheetData sheetId="12320"/>
      <sheetData sheetId="12321"/>
      <sheetData sheetId="12322"/>
      <sheetData sheetId="12323"/>
      <sheetData sheetId="12324"/>
      <sheetData sheetId="12325"/>
      <sheetData sheetId="12326"/>
      <sheetData sheetId="12327"/>
      <sheetData sheetId="12328"/>
      <sheetData sheetId="12329"/>
      <sheetData sheetId="12330"/>
      <sheetData sheetId="12331"/>
      <sheetData sheetId="12332"/>
      <sheetData sheetId="12333"/>
      <sheetData sheetId="12334"/>
      <sheetData sheetId="12335"/>
      <sheetData sheetId="12336"/>
      <sheetData sheetId="12337"/>
      <sheetData sheetId="12338"/>
      <sheetData sheetId="12339"/>
      <sheetData sheetId="12340"/>
      <sheetData sheetId="12341"/>
      <sheetData sheetId="12342"/>
      <sheetData sheetId="12343"/>
      <sheetData sheetId="12344"/>
      <sheetData sheetId="12345"/>
      <sheetData sheetId="12346"/>
      <sheetData sheetId="12347"/>
      <sheetData sheetId="12348"/>
      <sheetData sheetId="12349"/>
      <sheetData sheetId="12350"/>
      <sheetData sheetId="12351"/>
      <sheetData sheetId="12352"/>
      <sheetData sheetId="12353"/>
      <sheetData sheetId="12354"/>
      <sheetData sheetId="12355"/>
      <sheetData sheetId="12356"/>
      <sheetData sheetId="12357"/>
      <sheetData sheetId="12358"/>
      <sheetData sheetId="12359"/>
      <sheetData sheetId="12360"/>
      <sheetData sheetId="12361"/>
      <sheetData sheetId="12362"/>
      <sheetData sheetId="12363"/>
      <sheetData sheetId="12364"/>
      <sheetData sheetId="12365"/>
      <sheetData sheetId="12366"/>
      <sheetData sheetId="12367"/>
      <sheetData sheetId="12368"/>
      <sheetData sheetId="12369"/>
      <sheetData sheetId="12370"/>
      <sheetData sheetId="12371"/>
      <sheetData sheetId="12372"/>
      <sheetData sheetId="12373"/>
      <sheetData sheetId="12374"/>
      <sheetData sheetId="12375"/>
      <sheetData sheetId="12376"/>
      <sheetData sheetId="12377"/>
      <sheetData sheetId="12378"/>
      <sheetData sheetId="12379"/>
      <sheetData sheetId="12380"/>
      <sheetData sheetId="12381"/>
      <sheetData sheetId="12382"/>
      <sheetData sheetId="12383"/>
      <sheetData sheetId="12384"/>
      <sheetData sheetId="12385"/>
      <sheetData sheetId="12386"/>
      <sheetData sheetId="12387"/>
      <sheetData sheetId="12388"/>
      <sheetData sheetId="12389"/>
      <sheetData sheetId="12390"/>
      <sheetData sheetId="12391"/>
      <sheetData sheetId="12392"/>
      <sheetData sheetId="12393"/>
      <sheetData sheetId="12394"/>
      <sheetData sheetId="12395"/>
      <sheetData sheetId="12396"/>
      <sheetData sheetId="12397"/>
      <sheetData sheetId="12398"/>
      <sheetData sheetId="12399"/>
      <sheetData sheetId="12400"/>
      <sheetData sheetId="12401"/>
      <sheetData sheetId="12402"/>
      <sheetData sheetId="12403"/>
      <sheetData sheetId="12404"/>
      <sheetData sheetId="12405"/>
      <sheetData sheetId="12406"/>
      <sheetData sheetId="12407"/>
      <sheetData sheetId="12408"/>
      <sheetData sheetId="12409"/>
      <sheetData sheetId="12410"/>
      <sheetData sheetId="12411"/>
      <sheetData sheetId="12412"/>
      <sheetData sheetId="12413"/>
      <sheetData sheetId="12414"/>
      <sheetData sheetId="12415"/>
      <sheetData sheetId="12416"/>
      <sheetData sheetId="12417"/>
      <sheetData sheetId="12418"/>
      <sheetData sheetId="12419"/>
      <sheetData sheetId="12420"/>
      <sheetData sheetId="12421"/>
      <sheetData sheetId="12422"/>
      <sheetData sheetId="12423"/>
      <sheetData sheetId="12424"/>
      <sheetData sheetId="12425"/>
      <sheetData sheetId="12426"/>
      <sheetData sheetId="12427"/>
      <sheetData sheetId="12428"/>
      <sheetData sheetId="12429"/>
      <sheetData sheetId="12430"/>
      <sheetData sheetId="12431"/>
      <sheetData sheetId="12432"/>
      <sheetData sheetId="12433"/>
      <sheetData sheetId="12434"/>
      <sheetData sheetId="12435"/>
      <sheetData sheetId="12436"/>
      <sheetData sheetId="12437"/>
      <sheetData sheetId="12438"/>
      <sheetData sheetId="12439"/>
      <sheetData sheetId="12440"/>
      <sheetData sheetId="12441"/>
      <sheetData sheetId="12442"/>
      <sheetData sheetId="12443"/>
      <sheetData sheetId="12444"/>
      <sheetData sheetId="12445"/>
      <sheetData sheetId="12446"/>
      <sheetData sheetId="12447"/>
      <sheetData sheetId="12448"/>
      <sheetData sheetId="12449"/>
      <sheetData sheetId="12450"/>
      <sheetData sheetId="12451"/>
      <sheetData sheetId="12452"/>
      <sheetData sheetId="12453"/>
      <sheetData sheetId="12454"/>
      <sheetData sheetId="12455"/>
      <sheetData sheetId="12456"/>
      <sheetData sheetId="12457"/>
      <sheetData sheetId="12458"/>
      <sheetData sheetId="12459"/>
      <sheetData sheetId="12460"/>
      <sheetData sheetId="12461"/>
      <sheetData sheetId="12462"/>
      <sheetData sheetId="12463"/>
      <sheetData sheetId="12464"/>
      <sheetData sheetId="12465"/>
      <sheetData sheetId="12466"/>
      <sheetData sheetId="12467"/>
      <sheetData sheetId="12468"/>
      <sheetData sheetId="12469"/>
      <sheetData sheetId="12470"/>
      <sheetData sheetId="12471"/>
      <sheetData sheetId="12472"/>
      <sheetData sheetId="12473"/>
      <sheetData sheetId="12474"/>
      <sheetData sheetId="12475"/>
      <sheetData sheetId="12476"/>
      <sheetData sheetId="12477"/>
      <sheetData sheetId="12478"/>
      <sheetData sheetId="12479"/>
      <sheetData sheetId="12480"/>
      <sheetData sheetId="12481"/>
      <sheetData sheetId="12482"/>
      <sheetData sheetId="12483"/>
      <sheetData sheetId="12484"/>
      <sheetData sheetId="12485"/>
      <sheetData sheetId="12486"/>
      <sheetData sheetId="12487"/>
      <sheetData sheetId="12488"/>
      <sheetData sheetId="12489"/>
      <sheetData sheetId="12490"/>
      <sheetData sheetId="12491"/>
      <sheetData sheetId="12492"/>
      <sheetData sheetId="12493"/>
      <sheetData sheetId="12494"/>
      <sheetData sheetId="12495"/>
      <sheetData sheetId="12496"/>
      <sheetData sheetId="12497"/>
      <sheetData sheetId="12498"/>
      <sheetData sheetId="12499"/>
      <sheetData sheetId="12500"/>
      <sheetData sheetId="12501"/>
      <sheetData sheetId="12502"/>
      <sheetData sheetId="12503"/>
      <sheetData sheetId="12504"/>
      <sheetData sheetId="12505"/>
      <sheetData sheetId="12506"/>
      <sheetData sheetId="12507"/>
      <sheetData sheetId="12508"/>
      <sheetData sheetId="12509"/>
      <sheetData sheetId="12510"/>
      <sheetData sheetId="12511"/>
      <sheetData sheetId="12512"/>
      <sheetData sheetId="12513"/>
      <sheetData sheetId="12514"/>
      <sheetData sheetId="12515"/>
      <sheetData sheetId="12516"/>
      <sheetData sheetId="12517"/>
      <sheetData sheetId="12518"/>
      <sheetData sheetId="12519"/>
      <sheetData sheetId="12520"/>
      <sheetData sheetId="12521"/>
      <sheetData sheetId="12522"/>
      <sheetData sheetId="12523"/>
      <sheetData sheetId="12524"/>
      <sheetData sheetId="12525"/>
      <sheetData sheetId="12526"/>
      <sheetData sheetId="12527"/>
      <sheetData sheetId="12528"/>
      <sheetData sheetId="12529"/>
      <sheetData sheetId="12530"/>
      <sheetData sheetId="12531"/>
      <sheetData sheetId="12532"/>
      <sheetData sheetId="12533"/>
      <sheetData sheetId="12534"/>
      <sheetData sheetId="12535"/>
      <sheetData sheetId="12536"/>
      <sheetData sheetId="12537"/>
      <sheetData sheetId="12538"/>
      <sheetData sheetId="12539"/>
      <sheetData sheetId="12540"/>
      <sheetData sheetId="12541"/>
      <sheetData sheetId="12542"/>
      <sheetData sheetId="12543"/>
      <sheetData sheetId="12544"/>
      <sheetData sheetId="12545"/>
      <sheetData sheetId="12546"/>
      <sheetData sheetId="12547"/>
      <sheetData sheetId="12548"/>
      <sheetData sheetId="12549"/>
      <sheetData sheetId="12550"/>
      <sheetData sheetId="12551"/>
      <sheetData sheetId="12552"/>
      <sheetData sheetId="12553"/>
      <sheetData sheetId="12554"/>
      <sheetData sheetId="12555"/>
      <sheetData sheetId="12556"/>
      <sheetData sheetId="12557"/>
      <sheetData sheetId="12558"/>
      <sheetData sheetId="12559"/>
      <sheetData sheetId="12560"/>
      <sheetData sheetId="12561"/>
      <sheetData sheetId="12562"/>
      <sheetData sheetId="12563"/>
      <sheetData sheetId="12564"/>
      <sheetData sheetId="12565"/>
      <sheetData sheetId="12566"/>
      <sheetData sheetId="12567"/>
      <sheetData sheetId="12568"/>
      <sheetData sheetId="12569"/>
      <sheetData sheetId="12570"/>
      <sheetData sheetId="12571"/>
      <sheetData sheetId="12572"/>
      <sheetData sheetId="12573"/>
      <sheetData sheetId="12574"/>
      <sheetData sheetId="12575"/>
      <sheetData sheetId="12576"/>
      <sheetData sheetId="12577"/>
      <sheetData sheetId="12578"/>
      <sheetData sheetId="12579"/>
      <sheetData sheetId="12580"/>
      <sheetData sheetId="12581"/>
      <sheetData sheetId="12582"/>
      <sheetData sheetId="12583"/>
      <sheetData sheetId="12584"/>
      <sheetData sheetId="12585"/>
      <sheetData sheetId="12586"/>
      <sheetData sheetId="12587"/>
      <sheetData sheetId="12588"/>
      <sheetData sheetId="12589"/>
      <sheetData sheetId="12590"/>
      <sheetData sheetId="12591"/>
      <sheetData sheetId="12592"/>
      <sheetData sheetId="12593"/>
      <sheetData sheetId="12594"/>
      <sheetData sheetId="12595"/>
      <sheetData sheetId="12596"/>
      <sheetData sheetId="12597"/>
      <sheetData sheetId="12598"/>
      <sheetData sheetId="12599"/>
      <sheetData sheetId="12600"/>
      <sheetData sheetId="12601"/>
      <sheetData sheetId="12602"/>
      <sheetData sheetId="12603"/>
      <sheetData sheetId="12604"/>
      <sheetData sheetId="12605"/>
      <sheetData sheetId="12606"/>
      <sheetData sheetId="12607"/>
      <sheetData sheetId="12608"/>
      <sheetData sheetId="12609"/>
      <sheetData sheetId="12610"/>
      <sheetData sheetId="12611"/>
      <sheetData sheetId="12612"/>
      <sheetData sheetId="12613"/>
      <sheetData sheetId="12614"/>
      <sheetData sheetId="12615"/>
      <sheetData sheetId="12616"/>
      <sheetData sheetId="12617"/>
      <sheetData sheetId="12618"/>
      <sheetData sheetId="12619"/>
      <sheetData sheetId="12620"/>
      <sheetData sheetId="12621"/>
      <sheetData sheetId="12622"/>
      <sheetData sheetId="12623"/>
      <sheetData sheetId="12624"/>
      <sheetData sheetId="12625"/>
      <sheetData sheetId="12626"/>
      <sheetData sheetId="12627"/>
      <sheetData sheetId="12628"/>
      <sheetData sheetId="12629"/>
      <sheetData sheetId="12630"/>
      <sheetData sheetId="12631"/>
      <sheetData sheetId="12632"/>
      <sheetData sheetId="12633"/>
      <sheetData sheetId="12634"/>
      <sheetData sheetId="12635"/>
      <sheetData sheetId="12636"/>
      <sheetData sheetId="12637"/>
      <sheetData sheetId="12638"/>
      <sheetData sheetId="12639"/>
      <sheetData sheetId="12640"/>
      <sheetData sheetId="12641"/>
      <sheetData sheetId="12642"/>
      <sheetData sheetId="12643"/>
      <sheetData sheetId="12644"/>
      <sheetData sheetId="12645"/>
      <sheetData sheetId="12646"/>
      <sheetData sheetId="12647"/>
      <sheetData sheetId="12648"/>
      <sheetData sheetId="12649"/>
      <sheetData sheetId="12650"/>
      <sheetData sheetId="12651"/>
      <sheetData sheetId="12652"/>
      <sheetData sheetId="12653"/>
      <sheetData sheetId="12654"/>
      <sheetData sheetId="12655"/>
      <sheetData sheetId="12656"/>
      <sheetData sheetId="12657"/>
      <sheetData sheetId="12658"/>
      <sheetData sheetId="12659"/>
      <sheetData sheetId="12660"/>
      <sheetData sheetId="12661"/>
      <sheetData sheetId="12662"/>
      <sheetData sheetId="12663"/>
      <sheetData sheetId="12664"/>
      <sheetData sheetId="12665"/>
      <sheetData sheetId="12666"/>
      <sheetData sheetId="12667"/>
      <sheetData sheetId="12668"/>
      <sheetData sheetId="12669"/>
      <sheetData sheetId="12670"/>
      <sheetData sheetId="12671"/>
      <sheetData sheetId="12672"/>
      <sheetData sheetId="12673"/>
      <sheetData sheetId="12674"/>
      <sheetData sheetId="12675"/>
      <sheetData sheetId="12676"/>
      <sheetData sheetId="12677"/>
      <sheetData sheetId="12678"/>
      <sheetData sheetId="12679"/>
      <sheetData sheetId="12680"/>
      <sheetData sheetId="12681"/>
      <sheetData sheetId="12682"/>
      <sheetData sheetId="12683"/>
      <sheetData sheetId="12684"/>
      <sheetData sheetId="12685"/>
      <sheetData sheetId="12686"/>
      <sheetData sheetId="12687"/>
      <sheetData sheetId="12688"/>
      <sheetData sheetId="12689"/>
      <sheetData sheetId="12690"/>
      <sheetData sheetId="12691"/>
      <sheetData sheetId="12692"/>
      <sheetData sheetId="12693"/>
      <sheetData sheetId="12694"/>
      <sheetData sheetId="12695"/>
      <sheetData sheetId="12696"/>
      <sheetData sheetId="12697"/>
      <sheetData sheetId="12698"/>
      <sheetData sheetId="12699"/>
      <sheetData sheetId="12700"/>
      <sheetData sheetId="12701"/>
      <sheetData sheetId="12702"/>
      <sheetData sheetId="12703"/>
      <sheetData sheetId="12704"/>
      <sheetData sheetId="12705"/>
      <sheetData sheetId="12706"/>
      <sheetData sheetId="12707"/>
      <sheetData sheetId="12708"/>
      <sheetData sheetId="12709"/>
      <sheetData sheetId="12710"/>
      <sheetData sheetId="12711"/>
      <sheetData sheetId="12712"/>
      <sheetData sheetId="12713"/>
      <sheetData sheetId="12714"/>
      <sheetData sheetId="12715"/>
      <sheetData sheetId="12716"/>
      <sheetData sheetId="12717"/>
      <sheetData sheetId="12718"/>
      <sheetData sheetId="12719"/>
      <sheetData sheetId="12720"/>
      <sheetData sheetId="12721"/>
      <sheetData sheetId="12722"/>
      <sheetData sheetId="12723"/>
      <sheetData sheetId="12724"/>
      <sheetData sheetId="12725"/>
      <sheetData sheetId="12726"/>
      <sheetData sheetId="12727"/>
      <sheetData sheetId="12728"/>
      <sheetData sheetId="12729"/>
      <sheetData sheetId="12730"/>
      <sheetData sheetId="12731"/>
      <sheetData sheetId="12732"/>
      <sheetData sheetId="12733"/>
      <sheetData sheetId="12734"/>
      <sheetData sheetId="12735"/>
      <sheetData sheetId="12736"/>
      <sheetData sheetId="12737"/>
      <sheetData sheetId="12738"/>
      <sheetData sheetId="12739"/>
      <sheetData sheetId="12740"/>
      <sheetData sheetId="12741"/>
      <sheetData sheetId="12742"/>
      <sheetData sheetId="12743"/>
      <sheetData sheetId="12744"/>
      <sheetData sheetId="12745"/>
      <sheetData sheetId="12746"/>
      <sheetData sheetId="12747"/>
      <sheetData sheetId="12748"/>
      <sheetData sheetId="12749"/>
      <sheetData sheetId="12750"/>
      <sheetData sheetId="12751"/>
      <sheetData sheetId="12752"/>
      <sheetData sheetId="12753"/>
      <sheetData sheetId="12754"/>
      <sheetData sheetId="12755"/>
      <sheetData sheetId="12756"/>
      <sheetData sheetId="12757"/>
      <sheetData sheetId="12758"/>
      <sheetData sheetId="12759"/>
      <sheetData sheetId="12760"/>
      <sheetData sheetId="12761"/>
      <sheetData sheetId="12762"/>
      <sheetData sheetId="12763"/>
      <sheetData sheetId="12764"/>
      <sheetData sheetId="12765"/>
      <sheetData sheetId="12766"/>
      <sheetData sheetId="12767"/>
      <sheetData sheetId="12768"/>
      <sheetData sheetId="12769"/>
      <sheetData sheetId="12770"/>
      <sheetData sheetId="12771"/>
      <sheetData sheetId="12772"/>
      <sheetData sheetId="12773"/>
      <sheetData sheetId="12774"/>
      <sheetData sheetId="12775"/>
      <sheetData sheetId="12776"/>
      <sheetData sheetId="12777"/>
      <sheetData sheetId="12778"/>
      <sheetData sheetId="12779"/>
      <sheetData sheetId="12780"/>
      <sheetData sheetId="12781"/>
      <sheetData sheetId="12782"/>
      <sheetData sheetId="12783"/>
      <sheetData sheetId="12784"/>
      <sheetData sheetId="12785"/>
      <sheetData sheetId="12786"/>
      <sheetData sheetId="12787"/>
      <sheetData sheetId="12788"/>
      <sheetData sheetId="12789"/>
      <sheetData sheetId="12790"/>
      <sheetData sheetId="12791"/>
      <sheetData sheetId="12792"/>
      <sheetData sheetId="12793"/>
      <sheetData sheetId="12794"/>
      <sheetData sheetId="12795"/>
      <sheetData sheetId="12796"/>
      <sheetData sheetId="12797"/>
      <sheetData sheetId="12798"/>
      <sheetData sheetId="12799"/>
      <sheetData sheetId="12800"/>
      <sheetData sheetId="12801"/>
      <sheetData sheetId="12802"/>
      <sheetData sheetId="12803"/>
      <sheetData sheetId="12804"/>
      <sheetData sheetId="12805"/>
      <sheetData sheetId="12806"/>
      <sheetData sheetId="12807"/>
      <sheetData sheetId="12808"/>
      <sheetData sheetId="12809"/>
      <sheetData sheetId="12810"/>
      <sheetData sheetId="12811"/>
      <sheetData sheetId="12812"/>
      <sheetData sheetId="12813"/>
      <sheetData sheetId="12814"/>
      <sheetData sheetId="12815"/>
      <sheetData sheetId="12816"/>
      <sheetData sheetId="12817"/>
      <sheetData sheetId="12818"/>
      <sheetData sheetId="12819"/>
      <sheetData sheetId="12820"/>
      <sheetData sheetId="12821"/>
      <sheetData sheetId="12822"/>
      <sheetData sheetId="12823"/>
      <sheetData sheetId="12824"/>
      <sheetData sheetId="12825"/>
      <sheetData sheetId="12826"/>
      <sheetData sheetId="12827"/>
      <sheetData sheetId="12828"/>
      <sheetData sheetId="12829"/>
      <sheetData sheetId="12830"/>
      <sheetData sheetId="12831"/>
      <sheetData sheetId="12832"/>
      <sheetData sheetId="12833"/>
      <sheetData sheetId="12834"/>
      <sheetData sheetId="12835"/>
      <sheetData sheetId="12836"/>
      <sheetData sheetId="12837"/>
      <sheetData sheetId="12838"/>
      <sheetData sheetId="12839"/>
      <sheetData sheetId="12840"/>
      <sheetData sheetId="12841"/>
      <sheetData sheetId="12842"/>
      <sheetData sheetId="12843"/>
      <sheetData sheetId="12844"/>
      <sheetData sheetId="12845"/>
      <sheetData sheetId="12846"/>
      <sheetData sheetId="12847"/>
      <sheetData sheetId="12848"/>
      <sheetData sheetId="12849"/>
      <sheetData sheetId="12850"/>
      <sheetData sheetId="12851"/>
      <sheetData sheetId="12852"/>
      <sheetData sheetId="12853"/>
      <sheetData sheetId="12854"/>
      <sheetData sheetId="12855"/>
      <sheetData sheetId="12856"/>
      <sheetData sheetId="12857"/>
      <sheetData sheetId="12858"/>
      <sheetData sheetId="12859"/>
      <sheetData sheetId="12860"/>
      <sheetData sheetId="12861"/>
      <sheetData sheetId="12862"/>
      <sheetData sheetId="12863"/>
      <sheetData sheetId="12864"/>
      <sheetData sheetId="12865"/>
      <sheetData sheetId="12866"/>
      <sheetData sheetId="12867"/>
      <sheetData sheetId="12868"/>
      <sheetData sheetId="12869"/>
      <sheetData sheetId="12870"/>
      <sheetData sheetId="12871"/>
      <sheetData sheetId="12872"/>
      <sheetData sheetId="12873"/>
      <sheetData sheetId="12874"/>
      <sheetData sheetId="12875"/>
      <sheetData sheetId="12876"/>
      <sheetData sheetId="12877"/>
      <sheetData sheetId="12878"/>
      <sheetData sheetId="12879"/>
      <sheetData sheetId="12880"/>
      <sheetData sheetId="12881"/>
      <sheetData sheetId="12882"/>
      <sheetData sheetId="12883"/>
      <sheetData sheetId="12884"/>
      <sheetData sheetId="12885"/>
      <sheetData sheetId="12886"/>
      <sheetData sheetId="12887"/>
      <sheetData sheetId="12888"/>
      <sheetData sheetId="12889"/>
      <sheetData sheetId="12890"/>
      <sheetData sheetId="12891"/>
      <sheetData sheetId="12892"/>
      <sheetData sheetId="12893"/>
      <sheetData sheetId="12894"/>
      <sheetData sheetId="12895"/>
      <sheetData sheetId="12896"/>
      <sheetData sheetId="12897"/>
      <sheetData sheetId="12898"/>
      <sheetData sheetId="12899"/>
      <sheetData sheetId="12900"/>
      <sheetData sheetId="12901"/>
      <sheetData sheetId="12902"/>
      <sheetData sheetId="12903" refreshError="1"/>
      <sheetData sheetId="12904" refreshError="1"/>
      <sheetData sheetId="12905" refreshError="1"/>
      <sheetData sheetId="12906" refreshError="1"/>
      <sheetData sheetId="12907" refreshError="1"/>
      <sheetData sheetId="12908" refreshError="1"/>
      <sheetData sheetId="12909" refreshError="1"/>
      <sheetData sheetId="12910" refreshError="1"/>
      <sheetData sheetId="12911"/>
      <sheetData sheetId="12912"/>
      <sheetData sheetId="12913"/>
      <sheetData sheetId="12914"/>
      <sheetData sheetId="12915"/>
      <sheetData sheetId="12916"/>
      <sheetData sheetId="12917"/>
      <sheetData sheetId="12918"/>
      <sheetData sheetId="12919"/>
      <sheetData sheetId="12920"/>
      <sheetData sheetId="12921"/>
      <sheetData sheetId="12922"/>
      <sheetData sheetId="12923"/>
      <sheetData sheetId="12924"/>
      <sheetData sheetId="12925"/>
      <sheetData sheetId="12926"/>
      <sheetData sheetId="12927"/>
      <sheetData sheetId="12928"/>
      <sheetData sheetId="12929"/>
      <sheetData sheetId="12930"/>
      <sheetData sheetId="12931"/>
      <sheetData sheetId="12932"/>
      <sheetData sheetId="12933"/>
      <sheetData sheetId="12934"/>
      <sheetData sheetId="12935"/>
      <sheetData sheetId="12936"/>
      <sheetData sheetId="12937"/>
      <sheetData sheetId="12938"/>
      <sheetData sheetId="12939"/>
      <sheetData sheetId="12940"/>
      <sheetData sheetId="12941"/>
      <sheetData sheetId="12942"/>
      <sheetData sheetId="12943"/>
      <sheetData sheetId="12944"/>
      <sheetData sheetId="12945"/>
      <sheetData sheetId="12946"/>
      <sheetData sheetId="12947"/>
      <sheetData sheetId="12948"/>
      <sheetData sheetId="12949"/>
      <sheetData sheetId="12950"/>
      <sheetData sheetId="12951"/>
      <sheetData sheetId="12952"/>
      <sheetData sheetId="12953"/>
      <sheetData sheetId="12954"/>
      <sheetData sheetId="12955"/>
      <sheetData sheetId="12956"/>
      <sheetData sheetId="12957"/>
      <sheetData sheetId="12958"/>
      <sheetData sheetId="12959"/>
      <sheetData sheetId="12960"/>
      <sheetData sheetId="12961"/>
      <sheetData sheetId="12962"/>
      <sheetData sheetId="12963"/>
      <sheetData sheetId="12964"/>
      <sheetData sheetId="12965"/>
      <sheetData sheetId="12966"/>
      <sheetData sheetId="12967"/>
      <sheetData sheetId="12968"/>
      <sheetData sheetId="12969"/>
      <sheetData sheetId="12970"/>
      <sheetData sheetId="12971"/>
      <sheetData sheetId="12972" refreshError="1"/>
      <sheetData sheetId="12973"/>
      <sheetData sheetId="12974" refreshError="1"/>
      <sheetData sheetId="12975" refreshError="1"/>
      <sheetData sheetId="12976"/>
      <sheetData sheetId="12977"/>
      <sheetData sheetId="12978"/>
      <sheetData sheetId="12979"/>
      <sheetData sheetId="12980"/>
      <sheetData sheetId="12981"/>
      <sheetData sheetId="12982"/>
      <sheetData sheetId="12983"/>
      <sheetData sheetId="12984"/>
      <sheetData sheetId="12985"/>
      <sheetData sheetId="12986" refreshError="1"/>
      <sheetData sheetId="12987"/>
      <sheetData sheetId="12988"/>
      <sheetData sheetId="12989"/>
      <sheetData sheetId="12990" refreshError="1"/>
      <sheetData sheetId="12991"/>
      <sheetData sheetId="12992"/>
      <sheetData sheetId="12993"/>
      <sheetData sheetId="12994"/>
      <sheetData sheetId="12995"/>
      <sheetData sheetId="12996"/>
      <sheetData sheetId="12997"/>
      <sheetData sheetId="12998"/>
      <sheetData sheetId="12999"/>
      <sheetData sheetId="13000"/>
      <sheetData sheetId="13001"/>
      <sheetData sheetId="13002" refreshError="1"/>
      <sheetData sheetId="13003" refreshError="1"/>
      <sheetData sheetId="13004" refreshError="1"/>
      <sheetData sheetId="13005" refreshError="1"/>
      <sheetData sheetId="13006" refreshError="1"/>
      <sheetData sheetId="13007" refreshError="1"/>
      <sheetData sheetId="13008"/>
      <sheetData sheetId="13009"/>
      <sheetData sheetId="13010"/>
      <sheetData sheetId="13011"/>
      <sheetData sheetId="13012" refreshError="1"/>
      <sheetData sheetId="13013" refreshError="1"/>
      <sheetData sheetId="13014"/>
      <sheetData sheetId="13015"/>
      <sheetData sheetId="13016"/>
      <sheetData sheetId="13017" refreshError="1"/>
      <sheetData sheetId="13018" refreshError="1"/>
      <sheetData sheetId="13019" refreshError="1"/>
      <sheetData sheetId="13020" refreshError="1"/>
      <sheetData sheetId="13021"/>
      <sheetData sheetId="13022"/>
      <sheetData sheetId="13023"/>
      <sheetData sheetId="13024"/>
      <sheetData sheetId="13025"/>
      <sheetData sheetId="13026"/>
      <sheetData sheetId="13027"/>
      <sheetData sheetId="13028" refreshError="1"/>
      <sheetData sheetId="13029"/>
      <sheetData sheetId="13030"/>
      <sheetData sheetId="13031"/>
      <sheetData sheetId="13032"/>
      <sheetData sheetId="13033"/>
      <sheetData sheetId="13034"/>
      <sheetData sheetId="13035"/>
      <sheetData sheetId="13036"/>
      <sheetData sheetId="13037"/>
      <sheetData sheetId="13038"/>
      <sheetData sheetId="13039"/>
      <sheetData sheetId="13040"/>
      <sheetData sheetId="13041"/>
      <sheetData sheetId="13042"/>
      <sheetData sheetId="13043" refreshError="1"/>
      <sheetData sheetId="13044" refreshError="1"/>
      <sheetData sheetId="13045"/>
      <sheetData sheetId="13046"/>
      <sheetData sheetId="13047"/>
      <sheetData sheetId="13048"/>
      <sheetData sheetId="13049"/>
      <sheetData sheetId="13050"/>
      <sheetData sheetId="13051"/>
      <sheetData sheetId="13052"/>
      <sheetData sheetId="13053"/>
      <sheetData sheetId="13054"/>
      <sheetData sheetId="13055"/>
      <sheetData sheetId="13056"/>
      <sheetData sheetId="13057" refreshError="1"/>
      <sheetData sheetId="13058"/>
      <sheetData sheetId="13059"/>
      <sheetData sheetId="13060"/>
      <sheetData sheetId="13061"/>
      <sheetData sheetId="13062"/>
      <sheetData sheetId="13063"/>
      <sheetData sheetId="13064"/>
      <sheetData sheetId="13065"/>
      <sheetData sheetId="13066"/>
      <sheetData sheetId="13067"/>
      <sheetData sheetId="13068"/>
      <sheetData sheetId="13069"/>
      <sheetData sheetId="13070"/>
      <sheetData sheetId="13071" refreshError="1"/>
      <sheetData sheetId="13072" refreshError="1"/>
      <sheetData sheetId="13073" refreshError="1"/>
      <sheetData sheetId="13074" refreshError="1"/>
      <sheetData sheetId="13075" refreshError="1"/>
      <sheetData sheetId="13076"/>
      <sheetData sheetId="13077"/>
      <sheetData sheetId="13078"/>
      <sheetData sheetId="13079"/>
      <sheetData sheetId="13080"/>
      <sheetData sheetId="13081"/>
      <sheetData sheetId="13082"/>
      <sheetData sheetId="13083"/>
      <sheetData sheetId="13084"/>
      <sheetData sheetId="13085"/>
      <sheetData sheetId="13086"/>
      <sheetData sheetId="13087"/>
      <sheetData sheetId="13088"/>
      <sheetData sheetId="13089"/>
      <sheetData sheetId="13090"/>
      <sheetData sheetId="13091"/>
      <sheetData sheetId="13092"/>
      <sheetData sheetId="13093"/>
      <sheetData sheetId="13094"/>
      <sheetData sheetId="13095"/>
      <sheetData sheetId="13096"/>
      <sheetData sheetId="13097"/>
      <sheetData sheetId="13098"/>
      <sheetData sheetId="13099"/>
      <sheetData sheetId="13100"/>
      <sheetData sheetId="13101"/>
      <sheetData sheetId="13102"/>
      <sheetData sheetId="13103"/>
      <sheetData sheetId="13104"/>
      <sheetData sheetId="13105"/>
      <sheetData sheetId="13106"/>
      <sheetData sheetId="13107"/>
      <sheetData sheetId="13108"/>
      <sheetData sheetId="13109"/>
      <sheetData sheetId="13110"/>
      <sheetData sheetId="13111"/>
      <sheetData sheetId="13112"/>
      <sheetData sheetId="13113"/>
      <sheetData sheetId="13114"/>
      <sheetData sheetId="13115"/>
      <sheetData sheetId="13116"/>
      <sheetData sheetId="13117"/>
      <sheetData sheetId="13118"/>
      <sheetData sheetId="13119"/>
      <sheetData sheetId="13120"/>
      <sheetData sheetId="13121"/>
      <sheetData sheetId="13122"/>
      <sheetData sheetId="13123"/>
      <sheetData sheetId="13124"/>
      <sheetData sheetId="13125"/>
      <sheetData sheetId="13126"/>
      <sheetData sheetId="13127"/>
      <sheetData sheetId="13128"/>
      <sheetData sheetId="13129"/>
      <sheetData sheetId="13130"/>
      <sheetData sheetId="13131"/>
      <sheetData sheetId="13132"/>
      <sheetData sheetId="13133"/>
      <sheetData sheetId="13134"/>
      <sheetData sheetId="13135"/>
      <sheetData sheetId="13136"/>
      <sheetData sheetId="13137"/>
      <sheetData sheetId="13138"/>
      <sheetData sheetId="13139"/>
      <sheetData sheetId="13140"/>
      <sheetData sheetId="13141"/>
      <sheetData sheetId="13142"/>
      <sheetData sheetId="13143"/>
      <sheetData sheetId="13144"/>
      <sheetData sheetId="13145"/>
      <sheetData sheetId="13146"/>
      <sheetData sheetId="13147"/>
      <sheetData sheetId="13148"/>
      <sheetData sheetId="13149"/>
      <sheetData sheetId="13150"/>
      <sheetData sheetId="13151" refreshError="1"/>
      <sheetData sheetId="13152"/>
      <sheetData sheetId="13153" refreshError="1"/>
      <sheetData sheetId="13154" refreshError="1"/>
      <sheetData sheetId="13155"/>
      <sheetData sheetId="13156"/>
      <sheetData sheetId="13157"/>
      <sheetData sheetId="13158"/>
      <sheetData sheetId="13159"/>
      <sheetData sheetId="13160"/>
      <sheetData sheetId="13161"/>
      <sheetData sheetId="13162"/>
      <sheetData sheetId="13163"/>
      <sheetData sheetId="13164"/>
      <sheetData sheetId="13165"/>
      <sheetData sheetId="13166"/>
      <sheetData sheetId="13167"/>
      <sheetData sheetId="13168"/>
      <sheetData sheetId="13169"/>
      <sheetData sheetId="13170"/>
      <sheetData sheetId="13171"/>
      <sheetData sheetId="13172"/>
      <sheetData sheetId="13173"/>
      <sheetData sheetId="13174"/>
      <sheetData sheetId="13175"/>
      <sheetData sheetId="13176"/>
      <sheetData sheetId="13177"/>
      <sheetData sheetId="13178"/>
      <sheetData sheetId="13179" refreshError="1"/>
      <sheetData sheetId="13180" refreshError="1"/>
      <sheetData sheetId="13181" refreshError="1"/>
      <sheetData sheetId="13182" refreshError="1"/>
      <sheetData sheetId="13183"/>
      <sheetData sheetId="13184"/>
      <sheetData sheetId="13185" refreshError="1"/>
      <sheetData sheetId="13186" refreshError="1"/>
      <sheetData sheetId="13187" refreshError="1"/>
      <sheetData sheetId="13188" refreshError="1"/>
      <sheetData sheetId="13189"/>
      <sheetData sheetId="13190"/>
      <sheetData sheetId="13191"/>
      <sheetData sheetId="13192"/>
      <sheetData sheetId="13193"/>
      <sheetData sheetId="13194"/>
      <sheetData sheetId="13195"/>
      <sheetData sheetId="13196"/>
      <sheetData sheetId="13197"/>
      <sheetData sheetId="13198"/>
      <sheetData sheetId="13199"/>
      <sheetData sheetId="13200"/>
      <sheetData sheetId="13201"/>
      <sheetData sheetId="13202"/>
      <sheetData sheetId="13203"/>
      <sheetData sheetId="13204"/>
      <sheetData sheetId="13205"/>
      <sheetData sheetId="13206"/>
      <sheetData sheetId="13207"/>
      <sheetData sheetId="13208"/>
      <sheetData sheetId="13209"/>
      <sheetData sheetId="13210"/>
      <sheetData sheetId="13211"/>
      <sheetData sheetId="13212"/>
      <sheetData sheetId="13213"/>
      <sheetData sheetId="13214"/>
      <sheetData sheetId="13215" refreshError="1"/>
      <sheetData sheetId="13216"/>
      <sheetData sheetId="13217" refreshError="1"/>
      <sheetData sheetId="13218" refreshError="1"/>
      <sheetData sheetId="13219" refreshError="1"/>
      <sheetData sheetId="13220" refreshError="1"/>
      <sheetData sheetId="13221" refreshError="1"/>
      <sheetData sheetId="13222" refreshError="1"/>
      <sheetData sheetId="13223" refreshError="1"/>
      <sheetData sheetId="13224" refreshError="1"/>
      <sheetData sheetId="13225" refreshError="1"/>
      <sheetData sheetId="13226" refreshError="1"/>
      <sheetData sheetId="13227" refreshError="1"/>
      <sheetData sheetId="13228" refreshError="1"/>
      <sheetData sheetId="13229" refreshError="1"/>
      <sheetData sheetId="13230" refreshError="1"/>
      <sheetData sheetId="13231" refreshError="1"/>
      <sheetData sheetId="13232" refreshError="1"/>
      <sheetData sheetId="13233" refreshError="1"/>
      <sheetData sheetId="13234" refreshError="1"/>
      <sheetData sheetId="13235"/>
      <sheetData sheetId="13236" refreshError="1"/>
      <sheetData sheetId="13237" refreshError="1"/>
      <sheetData sheetId="13238" refreshError="1"/>
      <sheetData sheetId="13239" refreshError="1"/>
      <sheetData sheetId="13240" refreshError="1"/>
      <sheetData sheetId="13241" refreshError="1"/>
      <sheetData sheetId="13242" refreshError="1"/>
      <sheetData sheetId="13243" refreshError="1"/>
      <sheetData sheetId="13244" refreshError="1"/>
      <sheetData sheetId="13245" refreshError="1"/>
      <sheetData sheetId="13246" refreshError="1"/>
      <sheetData sheetId="13247" refreshError="1"/>
      <sheetData sheetId="13248"/>
      <sheetData sheetId="13249" refreshError="1"/>
      <sheetData sheetId="13250" refreshError="1"/>
      <sheetData sheetId="13251" refreshError="1"/>
      <sheetData sheetId="13252" refreshError="1"/>
      <sheetData sheetId="13253" refreshError="1"/>
      <sheetData sheetId="13254" refreshError="1"/>
      <sheetData sheetId="13255" refreshError="1"/>
      <sheetData sheetId="13256" refreshError="1"/>
      <sheetData sheetId="13257" refreshError="1"/>
      <sheetData sheetId="13258" refreshError="1"/>
      <sheetData sheetId="13259"/>
      <sheetData sheetId="13260" refreshError="1"/>
      <sheetData sheetId="13261" refreshError="1"/>
      <sheetData sheetId="13262" refreshError="1"/>
      <sheetData sheetId="13263" refreshError="1"/>
      <sheetData sheetId="13264" refreshError="1"/>
      <sheetData sheetId="13265"/>
      <sheetData sheetId="13266"/>
      <sheetData sheetId="13267"/>
      <sheetData sheetId="13268"/>
      <sheetData sheetId="13269"/>
      <sheetData sheetId="13270"/>
      <sheetData sheetId="13271"/>
      <sheetData sheetId="13272"/>
      <sheetData sheetId="13273"/>
      <sheetData sheetId="13274"/>
      <sheetData sheetId="13275"/>
      <sheetData sheetId="13276"/>
      <sheetData sheetId="13277"/>
      <sheetData sheetId="13278"/>
      <sheetData sheetId="13279"/>
      <sheetData sheetId="13280"/>
      <sheetData sheetId="13281"/>
      <sheetData sheetId="13282"/>
      <sheetData sheetId="13283"/>
      <sheetData sheetId="13284"/>
      <sheetData sheetId="13285"/>
      <sheetData sheetId="13286"/>
      <sheetData sheetId="13287"/>
      <sheetData sheetId="13288"/>
      <sheetData sheetId="13289"/>
      <sheetData sheetId="13290"/>
      <sheetData sheetId="13291"/>
      <sheetData sheetId="13292" refreshError="1"/>
      <sheetData sheetId="13293"/>
      <sheetData sheetId="13294"/>
      <sheetData sheetId="13295"/>
      <sheetData sheetId="13296"/>
      <sheetData sheetId="13297"/>
      <sheetData sheetId="13298"/>
      <sheetData sheetId="13299"/>
      <sheetData sheetId="13300"/>
      <sheetData sheetId="13301"/>
      <sheetData sheetId="13302"/>
      <sheetData sheetId="13303"/>
      <sheetData sheetId="13304"/>
      <sheetData sheetId="13305"/>
      <sheetData sheetId="13306"/>
      <sheetData sheetId="13307"/>
      <sheetData sheetId="13308"/>
      <sheetData sheetId="13309"/>
      <sheetData sheetId="13310"/>
      <sheetData sheetId="13311"/>
      <sheetData sheetId="13312"/>
      <sheetData sheetId="13313"/>
      <sheetData sheetId="13314"/>
      <sheetData sheetId="13315"/>
      <sheetData sheetId="13316"/>
      <sheetData sheetId="13317" refreshError="1"/>
      <sheetData sheetId="13318" refreshError="1"/>
      <sheetData sheetId="13319"/>
      <sheetData sheetId="13320"/>
      <sheetData sheetId="13321"/>
      <sheetData sheetId="13322"/>
      <sheetData sheetId="13323"/>
      <sheetData sheetId="13324"/>
      <sheetData sheetId="13325"/>
      <sheetData sheetId="13326"/>
      <sheetData sheetId="13327"/>
      <sheetData sheetId="13328"/>
      <sheetData sheetId="13329"/>
      <sheetData sheetId="13330"/>
      <sheetData sheetId="13331"/>
      <sheetData sheetId="13332"/>
      <sheetData sheetId="13333"/>
      <sheetData sheetId="13334"/>
      <sheetData sheetId="13335"/>
      <sheetData sheetId="13336"/>
      <sheetData sheetId="13337"/>
      <sheetData sheetId="13338"/>
      <sheetData sheetId="13339" refreshError="1"/>
      <sheetData sheetId="13340" refreshError="1"/>
      <sheetData sheetId="13341" refreshError="1"/>
      <sheetData sheetId="13342" refreshError="1"/>
      <sheetData sheetId="13343" refreshError="1"/>
      <sheetData sheetId="13344"/>
      <sheetData sheetId="13345"/>
      <sheetData sheetId="13346"/>
      <sheetData sheetId="13347"/>
      <sheetData sheetId="13348" refreshError="1"/>
      <sheetData sheetId="13349" refreshError="1"/>
      <sheetData sheetId="13350" refreshError="1"/>
      <sheetData sheetId="13351" refreshError="1"/>
      <sheetData sheetId="13352"/>
      <sheetData sheetId="13353"/>
      <sheetData sheetId="13354"/>
      <sheetData sheetId="13355"/>
      <sheetData sheetId="13356" refreshError="1"/>
      <sheetData sheetId="13357" refreshError="1"/>
      <sheetData sheetId="13358" refreshError="1"/>
      <sheetData sheetId="13359" refreshError="1"/>
      <sheetData sheetId="13360"/>
      <sheetData sheetId="13361"/>
      <sheetData sheetId="13362"/>
      <sheetData sheetId="13363"/>
      <sheetData sheetId="13364" refreshError="1"/>
      <sheetData sheetId="13365" refreshError="1"/>
      <sheetData sheetId="13366" refreshError="1"/>
      <sheetData sheetId="13367" refreshError="1"/>
      <sheetData sheetId="13368" refreshError="1"/>
      <sheetData sheetId="13369" refreshError="1"/>
      <sheetData sheetId="13370" refreshError="1"/>
      <sheetData sheetId="13371" refreshError="1"/>
      <sheetData sheetId="13372" refreshError="1"/>
      <sheetData sheetId="13373" refreshError="1"/>
      <sheetData sheetId="13374" refreshError="1"/>
      <sheetData sheetId="13375" refreshError="1"/>
      <sheetData sheetId="13376" refreshError="1"/>
      <sheetData sheetId="13377" refreshError="1"/>
      <sheetData sheetId="13378" refreshError="1"/>
      <sheetData sheetId="13379" refreshError="1"/>
      <sheetData sheetId="13380" refreshError="1"/>
      <sheetData sheetId="13381" refreshError="1"/>
      <sheetData sheetId="13382" refreshError="1"/>
      <sheetData sheetId="13383" refreshError="1"/>
      <sheetData sheetId="13384" refreshError="1"/>
      <sheetData sheetId="13385" refreshError="1"/>
      <sheetData sheetId="13386" refreshError="1"/>
      <sheetData sheetId="13387" refreshError="1"/>
      <sheetData sheetId="13388" refreshError="1"/>
      <sheetData sheetId="13389" refreshError="1"/>
      <sheetData sheetId="13390" refreshError="1"/>
      <sheetData sheetId="13391" refreshError="1"/>
      <sheetData sheetId="13392" refreshError="1"/>
      <sheetData sheetId="13393" refreshError="1"/>
      <sheetData sheetId="13394" refreshError="1"/>
      <sheetData sheetId="13395"/>
      <sheetData sheetId="13396"/>
      <sheetData sheetId="13397"/>
      <sheetData sheetId="13398"/>
      <sheetData sheetId="13399"/>
      <sheetData sheetId="13400"/>
      <sheetData sheetId="13401"/>
      <sheetData sheetId="13402"/>
      <sheetData sheetId="13403"/>
      <sheetData sheetId="13404"/>
      <sheetData sheetId="13405"/>
      <sheetData sheetId="13406"/>
      <sheetData sheetId="13407"/>
      <sheetData sheetId="13408"/>
      <sheetData sheetId="13409"/>
      <sheetData sheetId="13410"/>
      <sheetData sheetId="13411"/>
      <sheetData sheetId="13412"/>
      <sheetData sheetId="13413"/>
      <sheetData sheetId="13414"/>
      <sheetData sheetId="13415"/>
      <sheetData sheetId="13416" refreshError="1"/>
      <sheetData sheetId="13417" refreshError="1"/>
      <sheetData sheetId="13418"/>
      <sheetData sheetId="13419"/>
      <sheetData sheetId="13420"/>
      <sheetData sheetId="13421"/>
      <sheetData sheetId="13422"/>
      <sheetData sheetId="13423"/>
      <sheetData sheetId="13424" refreshError="1"/>
      <sheetData sheetId="13425"/>
      <sheetData sheetId="13426"/>
      <sheetData sheetId="13427"/>
      <sheetData sheetId="13428"/>
      <sheetData sheetId="13429"/>
      <sheetData sheetId="13430"/>
      <sheetData sheetId="13431"/>
      <sheetData sheetId="13432"/>
      <sheetData sheetId="13433"/>
      <sheetData sheetId="13434"/>
      <sheetData sheetId="13435"/>
      <sheetData sheetId="13436"/>
      <sheetData sheetId="13437" refreshError="1"/>
      <sheetData sheetId="13438" refreshError="1"/>
      <sheetData sheetId="13439" refreshError="1"/>
      <sheetData sheetId="13440" refreshError="1"/>
      <sheetData sheetId="13441" refreshError="1"/>
      <sheetData sheetId="13442" refreshError="1"/>
      <sheetData sheetId="13443" refreshError="1"/>
      <sheetData sheetId="13444" refreshError="1"/>
      <sheetData sheetId="13445" refreshError="1"/>
      <sheetData sheetId="13446" refreshError="1"/>
      <sheetData sheetId="13447" refreshError="1"/>
      <sheetData sheetId="13448" refreshError="1"/>
      <sheetData sheetId="13449" refreshError="1"/>
      <sheetData sheetId="13450" refreshError="1"/>
      <sheetData sheetId="13451" refreshError="1"/>
      <sheetData sheetId="13452" refreshError="1"/>
      <sheetData sheetId="13453" refreshError="1"/>
      <sheetData sheetId="13454" refreshError="1"/>
      <sheetData sheetId="13455" refreshError="1"/>
      <sheetData sheetId="13456" refreshError="1"/>
      <sheetData sheetId="13457"/>
      <sheetData sheetId="13458" refreshError="1"/>
      <sheetData sheetId="13459" refreshError="1"/>
      <sheetData sheetId="13460" refreshError="1"/>
      <sheetData sheetId="13461" refreshError="1"/>
      <sheetData sheetId="13462" refreshError="1"/>
      <sheetData sheetId="13463" refreshError="1"/>
      <sheetData sheetId="13464" refreshError="1"/>
      <sheetData sheetId="13465" refreshError="1"/>
      <sheetData sheetId="13466" refreshError="1"/>
      <sheetData sheetId="13467" refreshError="1"/>
      <sheetData sheetId="13468" refreshError="1"/>
      <sheetData sheetId="13469" refreshError="1"/>
      <sheetData sheetId="13470" refreshError="1"/>
      <sheetData sheetId="13471" refreshError="1"/>
      <sheetData sheetId="13472" refreshError="1"/>
      <sheetData sheetId="13473" refreshError="1"/>
      <sheetData sheetId="13474" refreshError="1"/>
      <sheetData sheetId="13475" refreshError="1"/>
      <sheetData sheetId="13476" refreshError="1"/>
      <sheetData sheetId="13477" refreshError="1"/>
      <sheetData sheetId="13478" refreshError="1"/>
      <sheetData sheetId="13479" refreshError="1"/>
      <sheetData sheetId="13480" refreshError="1"/>
      <sheetData sheetId="13481" refreshError="1"/>
      <sheetData sheetId="13482"/>
      <sheetData sheetId="13483" refreshError="1"/>
      <sheetData sheetId="13484"/>
      <sheetData sheetId="13485"/>
      <sheetData sheetId="13486"/>
      <sheetData sheetId="13487" refreshError="1"/>
      <sheetData sheetId="13488" refreshError="1"/>
      <sheetData sheetId="13489"/>
      <sheetData sheetId="13490" refreshError="1"/>
      <sheetData sheetId="13491" refreshError="1"/>
      <sheetData sheetId="13492" refreshError="1"/>
      <sheetData sheetId="13493" refreshError="1"/>
      <sheetData sheetId="13494" refreshError="1"/>
      <sheetData sheetId="13495" refreshError="1"/>
      <sheetData sheetId="13496" refreshError="1"/>
      <sheetData sheetId="13497" refreshError="1"/>
      <sheetData sheetId="13498"/>
      <sheetData sheetId="13499"/>
      <sheetData sheetId="13500" refreshError="1"/>
      <sheetData sheetId="13501" refreshError="1"/>
      <sheetData sheetId="13502" refreshError="1"/>
      <sheetData sheetId="13503"/>
      <sheetData sheetId="13504" refreshError="1"/>
      <sheetData sheetId="13505"/>
      <sheetData sheetId="13506"/>
      <sheetData sheetId="13507"/>
      <sheetData sheetId="13508"/>
      <sheetData sheetId="13509" refreshError="1"/>
      <sheetData sheetId="13510" refreshError="1"/>
      <sheetData sheetId="13511" refreshError="1"/>
      <sheetData sheetId="13512" refreshError="1"/>
      <sheetData sheetId="13513" refreshError="1"/>
      <sheetData sheetId="13514"/>
      <sheetData sheetId="13515"/>
      <sheetData sheetId="13516"/>
      <sheetData sheetId="13517"/>
      <sheetData sheetId="13518"/>
      <sheetData sheetId="13519"/>
      <sheetData sheetId="13520" refreshError="1"/>
      <sheetData sheetId="13521"/>
      <sheetData sheetId="13522"/>
      <sheetData sheetId="13523"/>
      <sheetData sheetId="13524"/>
      <sheetData sheetId="13525"/>
      <sheetData sheetId="13526"/>
      <sheetData sheetId="13527"/>
      <sheetData sheetId="13528"/>
      <sheetData sheetId="13529"/>
      <sheetData sheetId="13530"/>
      <sheetData sheetId="13531"/>
      <sheetData sheetId="13532"/>
      <sheetData sheetId="13533"/>
      <sheetData sheetId="13534"/>
      <sheetData sheetId="13535"/>
      <sheetData sheetId="13536"/>
      <sheetData sheetId="13537"/>
      <sheetData sheetId="13538"/>
      <sheetData sheetId="13539" refreshError="1"/>
      <sheetData sheetId="13540" refreshError="1"/>
      <sheetData sheetId="13541" refreshError="1"/>
      <sheetData sheetId="13542" refreshError="1"/>
      <sheetData sheetId="13543" refreshError="1"/>
      <sheetData sheetId="13544" refreshError="1"/>
      <sheetData sheetId="13545" refreshError="1"/>
      <sheetData sheetId="13546" refreshError="1"/>
      <sheetData sheetId="13547" refreshError="1"/>
      <sheetData sheetId="13548" refreshError="1"/>
      <sheetData sheetId="13549" refreshError="1"/>
      <sheetData sheetId="13550" refreshError="1"/>
      <sheetData sheetId="13551" refreshError="1"/>
      <sheetData sheetId="13552" refreshError="1"/>
      <sheetData sheetId="13553" refreshError="1"/>
      <sheetData sheetId="13554" refreshError="1"/>
      <sheetData sheetId="13555" refreshError="1"/>
      <sheetData sheetId="13556" refreshError="1"/>
      <sheetData sheetId="13557" refreshError="1"/>
      <sheetData sheetId="13558" refreshError="1"/>
      <sheetData sheetId="13559" refreshError="1"/>
      <sheetData sheetId="13560" refreshError="1"/>
      <sheetData sheetId="13561" refreshError="1"/>
      <sheetData sheetId="13562" refreshError="1"/>
      <sheetData sheetId="13563" refreshError="1"/>
      <sheetData sheetId="13564" refreshError="1"/>
      <sheetData sheetId="13565" refreshError="1"/>
      <sheetData sheetId="13566" refreshError="1"/>
      <sheetData sheetId="13567" refreshError="1"/>
      <sheetData sheetId="13568" refreshError="1"/>
      <sheetData sheetId="13569" refreshError="1"/>
      <sheetData sheetId="13570" refreshError="1"/>
      <sheetData sheetId="13571" refreshError="1"/>
      <sheetData sheetId="13572" refreshError="1"/>
      <sheetData sheetId="13573" refreshError="1"/>
      <sheetData sheetId="13574" refreshError="1"/>
      <sheetData sheetId="13575" refreshError="1"/>
      <sheetData sheetId="13576" refreshError="1"/>
      <sheetData sheetId="13577" refreshError="1"/>
      <sheetData sheetId="13578" refreshError="1"/>
      <sheetData sheetId="13579" refreshError="1"/>
      <sheetData sheetId="13580" refreshError="1"/>
      <sheetData sheetId="13581" refreshError="1"/>
      <sheetData sheetId="13582" refreshError="1"/>
      <sheetData sheetId="13583" refreshError="1"/>
      <sheetData sheetId="13584" refreshError="1"/>
      <sheetData sheetId="13585" refreshError="1"/>
      <sheetData sheetId="13586" refreshError="1"/>
      <sheetData sheetId="13587" refreshError="1"/>
      <sheetData sheetId="13588" refreshError="1"/>
      <sheetData sheetId="13589" refreshError="1"/>
      <sheetData sheetId="13590" refreshError="1"/>
      <sheetData sheetId="13591" refreshError="1"/>
      <sheetData sheetId="13592" refreshError="1"/>
      <sheetData sheetId="13593" refreshError="1"/>
      <sheetData sheetId="13594" refreshError="1"/>
      <sheetData sheetId="13595" refreshError="1"/>
      <sheetData sheetId="13596" refreshError="1"/>
      <sheetData sheetId="13597" refreshError="1"/>
      <sheetData sheetId="13598" refreshError="1"/>
      <sheetData sheetId="13599" refreshError="1"/>
      <sheetData sheetId="13600" refreshError="1"/>
      <sheetData sheetId="13601" refreshError="1"/>
      <sheetData sheetId="13602" refreshError="1"/>
      <sheetData sheetId="13603" refreshError="1"/>
      <sheetData sheetId="13604" refreshError="1"/>
      <sheetData sheetId="13605" refreshError="1"/>
      <sheetData sheetId="13606" refreshError="1"/>
      <sheetData sheetId="13607" refreshError="1"/>
      <sheetData sheetId="13608" refreshError="1"/>
      <sheetData sheetId="13609" refreshError="1"/>
      <sheetData sheetId="13610" refreshError="1"/>
      <sheetData sheetId="13611" refreshError="1"/>
      <sheetData sheetId="13612"/>
      <sheetData sheetId="13613"/>
      <sheetData sheetId="13614" refreshError="1"/>
      <sheetData sheetId="13615" refreshError="1"/>
      <sheetData sheetId="13616" refreshError="1"/>
      <sheetData sheetId="13617" refreshError="1"/>
      <sheetData sheetId="13618" refreshError="1"/>
      <sheetData sheetId="13619" refreshError="1"/>
      <sheetData sheetId="13620" refreshError="1"/>
      <sheetData sheetId="13621" refreshError="1"/>
      <sheetData sheetId="13622" refreshError="1"/>
      <sheetData sheetId="13623" refreshError="1"/>
      <sheetData sheetId="13624" refreshError="1"/>
      <sheetData sheetId="13625" refreshError="1"/>
      <sheetData sheetId="13626" refreshError="1"/>
      <sheetData sheetId="13627" refreshError="1"/>
      <sheetData sheetId="13628" refreshError="1"/>
      <sheetData sheetId="13629" refreshError="1"/>
      <sheetData sheetId="13630" refreshError="1"/>
      <sheetData sheetId="13631" refreshError="1"/>
      <sheetData sheetId="13632" refreshError="1"/>
      <sheetData sheetId="13633" refreshError="1"/>
      <sheetData sheetId="13634" refreshError="1"/>
      <sheetData sheetId="13635" refreshError="1"/>
      <sheetData sheetId="13636" refreshError="1"/>
      <sheetData sheetId="13637" refreshError="1"/>
      <sheetData sheetId="13638" refreshError="1"/>
      <sheetData sheetId="13639" refreshError="1"/>
      <sheetData sheetId="13640" refreshError="1"/>
      <sheetData sheetId="13641" refreshError="1"/>
      <sheetData sheetId="13642" refreshError="1"/>
      <sheetData sheetId="13643" refreshError="1"/>
      <sheetData sheetId="13644" refreshError="1"/>
      <sheetData sheetId="13645" refreshError="1"/>
      <sheetData sheetId="13646" refreshError="1"/>
      <sheetData sheetId="13647" refreshError="1"/>
      <sheetData sheetId="13648" refreshError="1"/>
      <sheetData sheetId="13649" refreshError="1"/>
      <sheetData sheetId="13650" refreshError="1"/>
      <sheetData sheetId="13651" refreshError="1"/>
      <sheetData sheetId="13652" refreshError="1"/>
      <sheetData sheetId="13653" refreshError="1"/>
      <sheetData sheetId="13654" refreshError="1"/>
      <sheetData sheetId="13655" refreshError="1"/>
      <sheetData sheetId="13656" refreshError="1"/>
      <sheetData sheetId="13657" refreshError="1"/>
      <sheetData sheetId="13658" refreshError="1"/>
      <sheetData sheetId="13659" refreshError="1"/>
      <sheetData sheetId="13660" refreshError="1"/>
      <sheetData sheetId="13661" refreshError="1"/>
      <sheetData sheetId="13662" refreshError="1"/>
      <sheetData sheetId="13663" refreshError="1"/>
      <sheetData sheetId="13664" refreshError="1"/>
      <sheetData sheetId="13665" refreshError="1"/>
      <sheetData sheetId="13666" refreshError="1"/>
      <sheetData sheetId="13667" refreshError="1"/>
      <sheetData sheetId="13668" refreshError="1"/>
      <sheetData sheetId="13669" refreshError="1"/>
      <sheetData sheetId="13670" refreshError="1"/>
      <sheetData sheetId="13671" refreshError="1"/>
      <sheetData sheetId="13672" refreshError="1"/>
      <sheetData sheetId="13673" refreshError="1"/>
      <sheetData sheetId="13674" refreshError="1"/>
      <sheetData sheetId="13675" refreshError="1"/>
      <sheetData sheetId="13676" refreshError="1"/>
      <sheetData sheetId="13677" refreshError="1"/>
      <sheetData sheetId="13678" refreshError="1"/>
      <sheetData sheetId="13679" refreshError="1"/>
      <sheetData sheetId="13680" refreshError="1"/>
      <sheetData sheetId="13681" refreshError="1"/>
      <sheetData sheetId="13682" refreshError="1"/>
      <sheetData sheetId="13683" refreshError="1"/>
      <sheetData sheetId="13684" refreshError="1"/>
      <sheetData sheetId="13685" refreshError="1"/>
      <sheetData sheetId="13686" refreshError="1"/>
      <sheetData sheetId="13687" refreshError="1"/>
      <sheetData sheetId="13688" refreshError="1"/>
      <sheetData sheetId="13689" refreshError="1"/>
      <sheetData sheetId="13690" refreshError="1"/>
      <sheetData sheetId="13691" refreshError="1"/>
      <sheetData sheetId="13692" refreshError="1"/>
      <sheetData sheetId="13693" refreshError="1"/>
      <sheetData sheetId="13694" refreshError="1"/>
      <sheetData sheetId="13695" refreshError="1"/>
      <sheetData sheetId="13696" refreshError="1"/>
      <sheetData sheetId="13697" refreshError="1"/>
      <sheetData sheetId="13698" refreshError="1"/>
      <sheetData sheetId="13699" refreshError="1"/>
      <sheetData sheetId="13700" refreshError="1"/>
      <sheetData sheetId="13701" refreshError="1"/>
      <sheetData sheetId="13702" refreshError="1"/>
      <sheetData sheetId="13703" refreshError="1"/>
      <sheetData sheetId="13704" refreshError="1"/>
      <sheetData sheetId="13705" refreshError="1"/>
      <sheetData sheetId="13706" refreshError="1"/>
      <sheetData sheetId="13707" refreshError="1"/>
      <sheetData sheetId="13708" refreshError="1"/>
      <sheetData sheetId="13709" refreshError="1"/>
      <sheetData sheetId="13710" refreshError="1"/>
      <sheetData sheetId="13711" refreshError="1"/>
      <sheetData sheetId="13712" refreshError="1"/>
      <sheetData sheetId="13713" refreshError="1"/>
      <sheetData sheetId="13714" refreshError="1"/>
      <sheetData sheetId="13715" refreshError="1"/>
      <sheetData sheetId="13716" refreshError="1"/>
      <sheetData sheetId="13717" refreshError="1"/>
      <sheetData sheetId="13718" refreshError="1"/>
      <sheetData sheetId="13719" refreshError="1"/>
      <sheetData sheetId="13720" refreshError="1"/>
      <sheetData sheetId="13721" refreshError="1"/>
      <sheetData sheetId="13722" refreshError="1"/>
      <sheetData sheetId="13723" refreshError="1"/>
      <sheetData sheetId="13724" refreshError="1"/>
      <sheetData sheetId="13725" refreshError="1"/>
      <sheetData sheetId="13726" refreshError="1"/>
      <sheetData sheetId="13727" refreshError="1"/>
      <sheetData sheetId="13728" refreshError="1"/>
      <sheetData sheetId="13729" refreshError="1"/>
      <sheetData sheetId="13730" refreshError="1"/>
      <sheetData sheetId="13731" refreshError="1"/>
      <sheetData sheetId="13732" refreshError="1"/>
      <sheetData sheetId="13733" refreshError="1"/>
      <sheetData sheetId="13734" refreshError="1"/>
      <sheetData sheetId="13735" refreshError="1"/>
      <sheetData sheetId="13736" refreshError="1"/>
      <sheetData sheetId="13737" refreshError="1"/>
      <sheetData sheetId="13738" refreshError="1"/>
      <sheetData sheetId="13739" refreshError="1"/>
      <sheetData sheetId="13740"/>
      <sheetData sheetId="13741"/>
      <sheetData sheetId="13742"/>
      <sheetData sheetId="13743"/>
      <sheetData sheetId="13744"/>
      <sheetData sheetId="13745"/>
      <sheetData sheetId="13746"/>
      <sheetData sheetId="13747"/>
      <sheetData sheetId="13748"/>
      <sheetData sheetId="13749"/>
      <sheetData sheetId="13750"/>
      <sheetData sheetId="13751"/>
      <sheetData sheetId="13752"/>
      <sheetData sheetId="13753"/>
      <sheetData sheetId="13754"/>
      <sheetData sheetId="13755"/>
      <sheetData sheetId="13756"/>
      <sheetData sheetId="13757"/>
      <sheetData sheetId="13758"/>
      <sheetData sheetId="13759"/>
      <sheetData sheetId="13760"/>
      <sheetData sheetId="13761"/>
      <sheetData sheetId="13762"/>
      <sheetData sheetId="13763" refreshError="1"/>
      <sheetData sheetId="13764"/>
      <sheetData sheetId="13765"/>
      <sheetData sheetId="13766"/>
      <sheetData sheetId="13767"/>
      <sheetData sheetId="13768"/>
      <sheetData sheetId="13769"/>
      <sheetData sheetId="13770"/>
      <sheetData sheetId="13771"/>
      <sheetData sheetId="13772"/>
      <sheetData sheetId="13773"/>
      <sheetData sheetId="13774"/>
      <sheetData sheetId="13775"/>
      <sheetData sheetId="13776"/>
      <sheetData sheetId="13777"/>
      <sheetData sheetId="13778"/>
      <sheetData sheetId="13779"/>
      <sheetData sheetId="13780"/>
      <sheetData sheetId="13781"/>
      <sheetData sheetId="13782"/>
      <sheetData sheetId="13783"/>
      <sheetData sheetId="13784"/>
      <sheetData sheetId="13785"/>
      <sheetData sheetId="13786"/>
      <sheetData sheetId="13787"/>
      <sheetData sheetId="13788"/>
      <sheetData sheetId="13789"/>
      <sheetData sheetId="13790"/>
      <sheetData sheetId="13791"/>
      <sheetData sheetId="13792"/>
      <sheetData sheetId="13793"/>
      <sheetData sheetId="13794"/>
      <sheetData sheetId="13795"/>
      <sheetData sheetId="13796"/>
      <sheetData sheetId="13797"/>
      <sheetData sheetId="13798"/>
      <sheetData sheetId="13799"/>
      <sheetData sheetId="13800"/>
      <sheetData sheetId="13801"/>
      <sheetData sheetId="13802"/>
      <sheetData sheetId="13803"/>
      <sheetData sheetId="13804"/>
      <sheetData sheetId="13805"/>
      <sheetData sheetId="13806"/>
      <sheetData sheetId="13807"/>
      <sheetData sheetId="13808"/>
      <sheetData sheetId="13809"/>
      <sheetData sheetId="13810"/>
      <sheetData sheetId="13811"/>
      <sheetData sheetId="13812"/>
      <sheetData sheetId="13813"/>
      <sheetData sheetId="13814"/>
      <sheetData sheetId="13815"/>
      <sheetData sheetId="13816"/>
      <sheetData sheetId="13817"/>
      <sheetData sheetId="13818"/>
      <sheetData sheetId="13819"/>
      <sheetData sheetId="13820"/>
      <sheetData sheetId="13821"/>
      <sheetData sheetId="13822"/>
      <sheetData sheetId="13823"/>
      <sheetData sheetId="13824"/>
      <sheetData sheetId="13825"/>
      <sheetData sheetId="13826"/>
      <sheetData sheetId="13827"/>
      <sheetData sheetId="13828"/>
      <sheetData sheetId="13829"/>
      <sheetData sheetId="13830"/>
      <sheetData sheetId="13831"/>
      <sheetData sheetId="13832"/>
      <sheetData sheetId="13833"/>
      <sheetData sheetId="13834"/>
      <sheetData sheetId="13835"/>
      <sheetData sheetId="13836"/>
      <sheetData sheetId="13837"/>
      <sheetData sheetId="13838"/>
      <sheetData sheetId="13839"/>
      <sheetData sheetId="13840"/>
      <sheetData sheetId="13841"/>
      <sheetData sheetId="13842"/>
      <sheetData sheetId="13843"/>
      <sheetData sheetId="13844"/>
      <sheetData sheetId="13845"/>
      <sheetData sheetId="13846"/>
      <sheetData sheetId="13847"/>
      <sheetData sheetId="13848"/>
      <sheetData sheetId="13849"/>
      <sheetData sheetId="13850"/>
      <sheetData sheetId="13851"/>
      <sheetData sheetId="13852"/>
      <sheetData sheetId="13853"/>
      <sheetData sheetId="13854"/>
      <sheetData sheetId="13855"/>
      <sheetData sheetId="13856"/>
      <sheetData sheetId="13857"/>
      <sheetData sheetId="13858"/>
      <sheetData sheetId="13859"/>
      <sheetData sheetId="13860"/>
      <sheetData sheetId="13861"/>
      <sheetData sheetId="13862"/>
      <sheetData sheetId="13863"/>
      <sheetData sheetId="13864"/>
      <sheetData sheetId="13865"/>
      <sheetData sheetId="13866"/>
      <sheetData sheetId="13867"/>
      <sheetData sheetId="13868"/>
      <sheetData sheetId="13869"/>
      <sheetData sheetId="13870"/>
      <sheetData sheetId="13871"/>
      <sheetData sheetId="13872"/>
      <sheetData sheetId="13873"/>
      <sheetData sheetId="13874"/>
      <sheetData sheetId="13875"/>
      <sheetData sheetId="13876"/>
      <sheetData sheetId="13877"/>
      <sheetData sheetId="13878"/>
      <sheetData sheetId="13879"/>
      <sheetData sheetId="13880"/>
      <sheetData sheetId="13881"/>
      <sheetData sheetId="13882"/>
      <sheetData sheetId="13883"/>
      <sheetData sheetId="13884"/>
      <sheetData sheetId="13885"/>
      <sheetData sheetId="13886"/>
      <sheetData sheetId="13887"/>
      <sheetData sheetId="13888"/>
      <sheetData sheetId="13889"/>
      <sheetData sheetId="13890"/>
      <sheetData sheetId="13891"/>
      <sheetData sheetId="13892"/>
      <sheetData sheetId="13893"/>
      <sheetData sheetId="13894"/>
      <sheetData sheetId="13895"/>
      <sheetData sheetId="13896"/>
      <sheetData sheetId="13897"/>
      <sheetData sheetId="13898"/>
      <sheetData sheetId="13899"/>
      <sheetData sheetId="13900"/>
      <sheetData sheetId="13901"/>
      <sheetData sheetId="13902"/>
      <sheetData sheetId="13903"/>
      <sheetData sheetId="13904"/>
      <sheetData sheetId="13905"/>
      <sheetData sheetId="13906"/>
      <sheetData sheetId="13907"/>
      <sheetData sheetId="13908"/>
      <sheetData sheetId="13909"/>
      <sheetData sheetId="13910"/>
      <sheetData sheetId="13911"/>
      <sheetData sheetId="13912"/>
      <sheetData sheetId="13913"/>
      <sheetData sheetId="13914"/>
      <sheetData sheetId="13915"/>
      <sheetData sheetId="13916"/>
      <sheetData sheetId="13917"/>
      <sheetData sheetId="13918"/>
      <sheetData sheetId="13919"/>
      <sheetData sheetId="13920"/>
      <sheetData sheetId="13921"/>
      <sheetData sheetId="13922"/>
      <sheetData sheetId="13923"/>
      <sheetData sheetId="13924"/>
      <sheetData sheetId="13925"/>
      <sheetData sheetId="13926"/>
      <sheetData sheetId="13927"/>
      <sheetData sheetId="13928"/>
      <sheetData sheetId="13929"/>
      <sheetData sheetId="13930"/>
      <sheetData sheetId="13931"/>
      <sheetData sheetId="13932"/>
      <sheetData sheetId="13933"/>
      <sheetData sheetId="13934"/>
      <sheetData sheetId="13935"/>
      <sheetData sheetId="13936"/>
      <sheetData sheetId="13937"/>
      <sheetData sheetId="13938"/>
      <sheetData sheetId="13939"/>
      <sheetData sheetId="13940"/>
      <sheetData sheetId="13941"/>
      <sheetData sheetId="13942"/>
      <sheetData sheetId="13943"/>
      <sheetData sheetId="13944"/>
      <sheetData sheetId="13945"/>
      <sheetData sheetId="13946"/>
      <sheetData sheetId="13947"/>
      <sheetData sheetId="13948"/>
      <sheetData sheetId="13949"/>
      <sheetData sheetId="13950"/>
      <sheetData sheetId="13951"/>
      <sheetData sheetId="13952"/>
      <sheetData sheetId="13953"/>
      <sheetData sheetId="13954"/>
      <sheetData sheetId="13955"/>
      <sheetData sheetId="13956"/>
      <sheetData sheetId="13957"/>
      <sheetData sheetId="13958"/>
      <sheetData sheetId="13959"/>
      <sheetData sheetId="13960"/>
      <sheetData sheetId="13961"/>
      <sheetData sheetId="13962"/>
      <sheetData sheetId="13963"/>
      <sheetData sheetId="13964"/>
      <sheetData sheetId="13965"/>
      <sheetData sheetId="13966"/>
      <sheetData sheetId="13967"/>
      <sheetData sheetId="13968"/>
      <sheetData sheetId="13969"/>
      <sheetData sheetId="13970"/>
      <sheetData sheetId="13971"/>
      <sheetData sheetId="13972"/>
      <sheetData sheetId="13973"/>
      <sheetData sheetId="13974"/>
      <sheetData sheetId="13975"/>
      <sheetData sheetId="13976"/>
      <sheetData sheetId="13977"/>
      <sheetData sheetId="13978"/>
      <sheetData sheetId="13979"/>
      <sheetData sheetId="13980"/>
      <sheetData sheetId="13981"/>
      <sheetData sheetId="13982"/>
      <sheetData sheetId="13983"/>
      <sheetData sheetId="13984"/>
      <sheetData sheetId="13985"/>
      <sheetData sheetId="13986"/>
      <sheetData sheetId="13987"/>
      <sheetData sheetId="13988"/>
      <sheetData sheetId="13989"/>
      <sheetData sheetId="13990"/>
      <sheetData sheetId="13991"/>
      <sheetData sheetId="13992"/>
      <sheetData sheetId="13993"/>
      <sheetData sheetId="13994"/>
      <sheetData sheetId="13995"/>
      <sheetData sheetId="13996"/>
      <sheetData sheetId="13997"/>
      <sheetData sheetId="13998"/>
      <sheetData sheetId="13999"/>
      <sheetData sheetId="14000"/>
      <sheetData sheetId="14001"/>
      <sheetData sheetId="14002"/>
      <sheetData sheetId="14003"/>
      <sheetData sheetId="14004"/>
      <sheetData sheetId="14005"/>
      <sheetData sheetId="14006"/>
      <sheetData sheetId="14007"/>
      <sheetData sheetId="14008"/>
      <sheetData sheetId="14009"/>
      <sheetData sheetId="14010"/>
      <sheetData sheetId="14011"/>
      <sheetData sheetId="14012"/>
      <sheetData sheetId="14013"/>
      <sheetData sheetId="14014"/>
      <sheetData sheetId="14015"/>
      <sheetData sheetId="14016"/>
      <sheetData sheetId="14017"/>
      <sheetData sheetId="14018"/>
      <sheetData sheetId="14019"/>
      <sheetData sheetId="14020"/>
      <sheetData sheetId="14021"/>
      <sheetData sheetId="14022"/>
      <sheetData sheetId="14023"/>
      <sheetData sheetId="14024"/>
      <sheetData sheetId="14025"/>
      <sheetData sheetId="14026"/>
      <sheetData sheetId="14027"/>
      <sheetData sheetId="14028"/>
      <sheetData sheetId="14029"/>
      <sheetData sheetId="14030"/>
      <sheetData sheetId="14031"/>
      <sheetData sheetId="14032"/>
      <sheetData sheetId="14033"/>
      <sheetData sheetId="14034"/>
      <sheetData sheetId="14035"/>
      <sheetData sheetId="14036"/>
      <sheetData sheetId="14037"/>
      <sheetData sheetId="14038"/>
      <sheetData sheetId="14039"/>
      <sheetData sheetId="14040"/>
      <sheetData sheetId="14041"/>
      <sheetData sheetId="14042"/>
      <sheetData sheetId="14043"/>
      <sheetData sheetId="14044"/>
      <sheetData sheetId="14045"/>
      <sheetData sheetId="14046"/>
      <sheetData sheetId="14047"/>
      <sheetData sheetId="14048"/>
      <sheetData sheetId="14049"/>
      <sheetData sheetId="14050"/>
      <sheetData sheetId="14051"/>
      <sheetData sheetId="14052"/>
      <sheetData sheetId="14053"/>
      <sheetData sheetId="14054"/>
      <sheetData sheetId="14055"/>
      <sheetData sheetId="14056"/>
      <sheetData sheetId="14057"/>
      <sheetData sheetId="14058"/>
      <sheetData sheetId="14059"/>
      <sheetData sheetId="14060"/>
      <sheetData sheetId="14061"/>
      <sheetData sheetId="14062"/>
      <sheetData sheetId="14063" refreshError="1"/>
      <sheetData sheetId="14064"/>
      <sheetData sheetId="14065" refreshError="1"/>
      <sheetData sheetId="14066" refreshError="1"/>
      <sheetData sheetId="14067"/>
      <sheetData sheetId="14068"/>
      <sheetData sheetId="14069"/>
      <sheetData sheetId="14070"/>
      <sheetData sheetId="14071"/>
      <sheetData sheetId="14072"/>
      <sheetData sheetId="14073"/>
      <sheetData sheetId="14074"/>
      <sheetData sheetId="14075"/>
      <sheetData sheetId="14076" refreshError="1"/>
      <sheetData sheetId="14077" refreshError="1"/>
      <sheetData sheetId="14078" refreshError="1"/>
      <sheetData sheetId="14079" refreshError="1"/>
      <sheetData sheetId="14080" refreshError="1"/>
      <sheetData sheetId="14081" refreshError="1"/>
      <sheetData sheetId="14082" refreshError="1"/>
      <sheetData sheetId="14083" refreshError="1"/>
      <sheetData sheetId="14084" refreshError="1"/>
      <sheetData sheetId="14085" refreshError="1"/>
      <sheetData sheetId="14086"/>
      <sheetData sheetId="14087"/>
      <sheetData sheetId="14088"/>
      <sheetData sheetId="14089" refreshError="1"/>
      <sheetData sheetId="14090"/>
      <sheetData sheetId="14091" refreshError="1"/>
      <sheetData sheetId="14092" refreshError="1"/>
      <sheetData sheetId="14093" refreshError="1"/>
      <sheetData sheetId="14094" refreshError="1"/>
      <sheetData sheetId="14095" refreshError="1"/>
      <sheetData sheetId="14096" refreshError="1"/>
      <sheetData sheetId="14097" refreshError="1"/>
      <sheetData sheetId="14098" refreshError="1"/>
      <sheetData sheetId="14099" refreshError="1"/>
      <sheetData sheetId="14100" refreshError="1"/>
      <sheetData sheetId="14101" refreshError="1"/>
      <sheetData sheetId="14102" refreshError="1"/>
      <sheetData sheetId="14103" refreshError="1"/>
      <sheetData sheetId="14104" refreshError="1"/>
      <sheetData sheetId="14105" refreshError="1"/>
      <sheetData sheetId="14106" refreshError="1"/>
      <sheetData sheetId="14107" refreshError="1"/>
      <sheetData sheetId="14108" refreshError="1"/>
      <sheetData sheetId="14109" refreshError="1"/>
      <sheetData sheetId="14110" refreshError="1"/>
      <sheetData sheetId="14111" refreshError="1"/>
      <sheetData sheetId="14112" refreshError="1"/>
      <sheetData sheetId="14113" refreshError="1"/>
      <sheetData sheetId="14114" refreshError="1"/>
      <sheetData sheetId="14115" refreshError="1"/>
      <sheetData sheetId="14116" refreshError="1"/>
      <sheetData sheetId="14117" refreshError="1"/>
      <sheetData sheetId="14118" refreshError="1"/>
      <sheetData sheetId="14119" refreshError="1"/>
      <sheetData sheetId="14120" refreshError="1"/>
      <sheetData sheetId="14121" refreshError="1"/>
      <sheetData sheetId="14122" refreshError="1"/>
      <sheetData sheetId="14123" refreshError="1"/>
      <sheetData sheetId="14124" refreshError="1"/>
      <sheetData sheetId="14125" refreshError="1"/>
      <sheetData sheetId="14126" refreshError="1"/>
      <sheetData sheetId="14127" refreshError="1"/>
      <sheetData sheetId="14128" refreshError="1"/>
      <sheetData sheetId="14129" refreshError="1"/>
      <sheetData sheetId="14130" refreshError="1"/>
      <sheetData sheetId="14131" refreshError="1"/>
      <sheetData sheetId="14132" refreshError="1"/>
      <sheetData sheetId="14133" refreshError="1"/>
      <sheetData sheetId="14134" refreshError="1"/>
      <sheetData sheetId="14135" refreshError="1"/>
      <sheetData sheetId="14136"/>
      <sheetData sheetId="14137"/>
      <sheetData sheetId="14138"/>
      <sheetData sheetId="14139"/>
      <sheetData sheetId="14140"/>
      <sheetData sheetId="14141"/>
      <sheetData sheetId="14142"/>
      <sheetData sheetId="14143"/>
      <sheetData sheetId="14144"/>
      <sheetData sheetId="14145"/>
      <sheetData sheetId="14146"/>
      <sheetData sheetId="14147"/>
      <sheetData sheetId="14148"/>
      <sheetData sheetId="14149"/>
      <sheetData sheetId="14150"/>
      <sheetData sheetId="14151"/>
      <sheetData sheetId="14152"/>
      <sheetData sheetId="14153"/>
      <sheetData sheetId="14154"/>
      <sheetData sheetId="14155"/>
      <sheetData sheetId="14156"/>
      <sheetData sheetId="14157"/>
      <sheetData sheetId="14158"/>
      <sheetData sheetId="14159"/>
      <sheetData sheetId="14160"/>
      <sheetData sheetId="14161"/>
      <sheetData sheetId="14162"/>
      <sheetData sheetId="14163"/>
      <sheetData sheetId="14164"/>
      <sheetData sheetId="14165"/>
      <sheetData sheetId="14166"/>
      <sheetData sheetId="14167"/>
      <sheetData sheetId="14168"/>
      <sheetData sheetId="14169"/>
      <sheetData sheetId="14170"/>
      <sheetData sheetId="14171"/>
      <sheetData sheetId="14172"/>
      <sheetData sheetId="14173"/>
      <sheetData sheetId="14174"/>
      <sheetData sheetId="14175"/>
      <sheetData sheetId="14176"/>
      <sheetData sheetId="14177"/>
      <sheetData sheetId="14178"/>
      <sheetData sheetId="14179"/>
      <sheetData sheetId="14180"/>
      <sheetData sheetId="14181"/>
      <sheetData sheetId="14182"/>
      <sheetData sheetId="14183"/>
      <sheetData sheetId="14184"/>
      <sheetData sheetId="14185"/>
      <sheetData sheetId="14186"/>
      <sheetData sheetId="14187"/>
      <sheetData sheetId="14188"/>
      <sheetData sheetId="14189"/>
      <sheetData sheetId="14190"/>
      <sheetData sheetId="14191"/>
      <sheetData sheetId="14192"/>
      <sheetData sheetId="14193"/>
      <sheetData sheetId="14194"/>
      <sheetData sheetId="14195"/>
      <sheetData sheetId="14196"/>
      <sheetData sheetId="14197"/>
      <sheetData sheetId="14198"/>
      <sheetData sheetId="14199" refreshError="1"/>
      <sheetData sheetId="14200" refreshError="1"/>
      <sheetData sheetId="14201"/>
      <sheetData sheetId="14202" refreshError="1"/>
      <sheetData sheetId="14203"/>
      <sheetData sheetId="14204"/>
      <sheetData sheetId="14205" refreshError="1"/>
      <sheetData sheetId="14206" refreshError="1"/>
      <sheetData sheetId="14207" refreshError="1"/>
      <sheetData sheetId="14208" refreshError="1"/>
      <sheetData sheetId="14209"/>
      <sheetData sheetId="14210"/>
      <sheetData sheetId="14211"/>
      <sheetData sheetId="14212"/>
      <sheetData sheetId="14213"/>
      <sheetData sheetId="14214"/>
      <sheetData sheetId="14215"/>
      <sheetData sheetId="14216"/>
      <sheetData sheetId="14217"/>
      <sheetData sheetId="14218"/>
      <sheetData sheetId="14219"/>
      <sheetData sheetId="14220"/>
      <sheetData sheetId="14221"/>
      <sheetData sheetId="14222"/>
      <sheetData sheetId="14223"/>
      <sheetData sheetId="14224"/>
      <sheetData sheetId="14225"/>
      <sheetData sheetId="14226"/>
      <sheetData sheetId="14227"/>
      <sheetData sheetId="14228"/>
      <sheetData sheetId="14229"/>
      <sheetData sheetId="14230"/>
      <sheetData sheetId="14231"/>
      <sheetData sheetId="14232"/>
      <sheetData sheetId="14233"/>
      <sheetData sheetId="14234"/>
      <sheetData sheetId="14235"/>
      <sheetData sheetId="14236"/>
      <sheetData sheetId="14237"/>
      <sheetData sheetId="14238"/>
      <sheetData sheetId="14239"/>
      <sheetData sheetId="14240"/>
      <sheetData sheetId="14241"/>
      <sheetData sheetId="14242"/>
      <sheetData sheetId="14243"/>
      <sheetData sheetId="14244"/>
      <sheetData sheetId="14245"/>
      <sheetData sheetId="14246"/>
      <sheetData sheetId="14247"/>
      <sheetData sheetId="14248"/>
      <sheetData sheetId="14249"/>
      <sheetData sheetId="14250"/>
      <sheetData sheetId="14251"/>
      <sheetData sheetId="14252"/>
      <sheetData sheetId="14253"/>
      <sheetData sheetId="14254"/>
      <sheetData sheetId="14255"/>
      <sheetData sheetId="14256"/>
      <sheetData sheetId="14257"/>
      <sheetData sheetId="14258"/>
      <sheetData sheetId="14259"/>
      <sheetData sheetId="14260"/>
      <sheetData sheetId="14261"/>
      <sheetData sheetId="14262"/>
      <sheetData sheetId="14263"/>
      <sheetData sheetId="14264"/>
      <sheetData sheetId="14265"/>
      <sheetData sheetId="14266"/>
      <sheetData sheetId="14267"/>
      <sheetData sheetId="14268"/>
      <sheetData sheetId="14269"/>
      <sheetData sheetId="14270"/>
      <sheetData sheetId="14271"/>
      <sheetData sheetId="14272"/>
      <sheetData sheetId="14273"/>
      <sheetData sheetId="14274"/>
      <sheetData sheetId="14275"/>
      <sheetData sheetId="14276"/>
      <sheetData sheetId="14277"/>
      <sheetData sheetId="14278"/>
      <sheetData sheetId="14279"/>
      <sheetData sheetId="14280"/>
      <sheetData sheetId="14281"/>
      <sheetData sheetId="14282"/>
      <sheetData sheetId="14283"/>
      <sheetData sheetId="14284"/>
      <sheetData sheetId="14285"/>
      <sheetData sheetId="14286"/>
      <sheetData sheetId="14287"/>
      <sheetData sheetId="14288"/>
      <sheetData sheetId="14289"/>
      <sheetData sheetId="14290"/>
      <sheetData sheetId="14291"/>
      <sheetData sheetId="14292"/>
      <sheetData sheetId="14293"/>
      <sheetData sheetId="14294"/>
      <sheetData sheetId="14295"/>
      <sheetData sheetId="14296"/>
      <sheetData sheetId="14297"/>
      <sheetData sheetId="14298"/>
      <sheetData sheetId="14299"/>
      <sheetData sheetId="14300"/>
      <sheetData sheetId="14301"/>
      <sheetData sheetId="14302"/>
      <sheetData sheetId="14303"/>
      <sheetData sheetId="14304"/>
      <sheetData sheetId="14305"/>
      <sheetData sheetId="14306"/>
      <sheetData sheetId="14307"/>
      <sheetData sheetId="14308"/>
      <sheetData sheetId="14309"/>
      <sheetData sheetId="14310"/>
      <sheetData sheetId="14311"/>
      <sheetData sheetId="14312"/>
      <sheetData sheetId="14313"/>
      <sheetData sheetId="14314"/>
      <sheetData sheetId="14315"/>
      <sheetData sheetId="14316"/>
      <sheetData sheetId="14317"/>
      <sheetData sheetId="14318"/>
      <sheetData sheetId="14319"/>
      <sheetData sheetId="14320"/>
      <sheetData sheetId="14321"/>
      <sheetData sheetId="14322"/>
      <sheetData sheetId="14323"/>
      <sheetData sheetId="14324"/>
      <sheetData sheetId="14325"/>
      <sheetData sheetId="14326"/>
      <sheetData sheetId="14327"/>
      <sheetData sheetId="14328"/>
      <sheetData sheetId="14329"/>
      <sheetData sheetId="14330"/>
      <sheetData sheetId="14331"/>
      <sheetData sheetId="14332"/>
      <sheetData sheetId="14333"/>
      <sheetData sheetId="14334"/>
      <sheetData sheetId="14335"/>
      <sheetData sheetId="14336"/>
      <sheetData sheetId="14337"/>
      <sheetData sheetId="14338"/>
      <sheetData sheetId="14339"/>
      <sheetData sheetId="14340"/>
      <sheetData sheetId="14341"/>
      <sheetData sheetId="14342"/>
      <sheetData sheetId="14343"/>
      <sheetData sheetId="14344"/>
      <sheetData sheetId="14345"/>
      <sheetData sheetId="14346"/>
      <sheetData sheetId="14347"/>
      <sheetData sheetId="14348"/>
      <sheetData sheetId="14349"/>
      <sheetData sheetId="14350"/>
      <sheetData sheetId="14351"/>
      <sheetData sheetId="14352"/>
      <sheetData sheetId="14353"/>
      <sheetData sheetId="14354"/>
      <sheetData sheetId="14355"/>
      <sheetData sheetId="14356"/>
      <sheetData sheetId="14357"/>
      <sheetData sheetId="14358"/>
      <sheetData sheetId="14359"/>
      <sheetData sheetId="14360"/>
      <sheetData sheetId="14361"/>
      <sheetData sheetId="14362"/>
      <sheetData sheetId="14363"/>
      <sheetData sheetId="14364"/>
      <sheetData sheetId="14365"/>
      <sheetData sheetId="14366"/>
      <sheetData sheetId="14367"/>
      <sheetData sheetId="14368"/>
      <sheetData sheetId="14369"/>
      <sheetData sheetId="14370"/>
      <sheetData sheetId="14371"/>
      <sheetData sheetId="14372"/>
      <sheetData sheetId="14373"/>
      <sheetData sheetId="14374"/>
      <sheetData sheetId="14375"/>
      <sheetData sheetId="14376"/>
      <sheetData sheetId="14377"/>
      <sheetData sheetId="14378"/>
      <sheetData sheetId="14379"/>
      <sheetData sheetId="14380"/>
      <sheetData sheetId="14381"/>
      <sheetData sheetId="14382"/>
      <sheetData sheetId="14383"/>
      <sheetData sheetId="14384"/>
      <sheetData sheetId="14385"/>
      <sheetData sheetId="14386"/>
      <sheetData sheetId="14387"/>
      <sheetData sheetId="14388"/>
      <sheetData sheetId="14389"/>
      <sheetData sheetId="14390"/>
      <sheetData sheetId="14391"/>
      <sheetData sheetId="14392"/>
      <sheetData sheetId="14393"/>
      <sheetData sheetId="14394"/>
      <sheetData sheetId="14395" refreshError="1"/>
      <sheetData sheetId="14396"/>
      <sheetData sheetId="14397"/>
      <sheetData sheetId="14398"/>
      <sheetData sheetId="14399"/>
      <sheetData sheetId="14400"/>
      <sheetData sheetId="14401"/>
      <sheetData sheetId="14402"/>
      <sheetData sheetId="14403"/>
      <sheetData sheetId="14404"/>
      <sheetData sheetId="14405"/>
      <sheetData sheetId="14406"/>
      <sheetData sheetId="14407"/>
      <sheetData sheetId="14408"/>
      <sheetData sheetId="14409"/>
      <sheetData sheetId="14410"/>
      <sheetData sheetId="14411"/>
      <sheetData sheetId="14412"/>
      <sheetData sheetId="14413"/>
      <sheetData sheetId="14414"/>
      <sheetData sheetId="14415"/>
      <sheetData sheetId="14416"/>
      <sheetData sheetId="14417"/>
      <sheetData sheetId="14418"/>
      <sheetData sheetId="14419"/>
      <sheetData sheetId="14420"/>
      <sheetData sheetId="14421"/>
      <sheetData sheetId="14422"/>
      <sheetData sheetId="14423"/>
      <sheetData sheetId="14424"/>
      <sheetData sheetId="14425"/>
      <sheetData sheetId="14426"/>
      <sheetData sheetId="14427"/>
      <sheetData sheetId="14428"/>
      <sheetData sheetId="14429"/>
      <sheetData sheetId="14430"/>
      <sheetData sheetId="14431"/>
      <sheetData sheetId="14432"/>
      <sheetData sheetId="14433"/>
      <sheetData sheetId="14434"/>
      <sheetData sheetId="14435"/>
      <sheetData sheetId="14436"/>
      <sheetData sheetId="14437"/>
      <sheetData sheetId="14438"/>
      <sheetData sheetId="14439"/>
      <sheetData sheetId="14440"/>
      <sheetData sheetId="14441"/>
      <sheetData sheetId="14442"/>
      <sheetData sheetId="14443"/>
      <sheetData sheetId="14444"/>
      <sheetData sheetId="14445"/>
      <sheetData sheetId="14446"/>
      <sheetData sheetId="14447"/>
      <sheetData sheetId="14448"/>
      <sheetData sheetId="14449"/>
      <sheetData sheetId="14450"/>
      <sheetData sheetId="14451"/>
      <sheetData sheetId="14452"/>
      <sheetData sheetId="14453"/>
      <sheetData sheetId="14454"/>
      <sheetData sheetId="14455"/>
      <sheetData sheetId="14456"/>
      <sheetData sheetId="14457"/>
      <sheetData sheetId="14458"/>
      <sheetData sheetId="14459"/>
      <sheetData sheetId="14460"/>
      <sheetData sheetId="14461"/>
      <sheetData sheetId="14462"/>
      <sheetData sheetId="14463"/>
      <sheetData sheetId="14464"/>
      <sheetData sheetId="14465"/>
      <sheetData sheetId="14466"/>
      <sheetData sheetId="14467"/>
      <sheetData sheetId="14468"/>
      <sheetData sheetId="14469"/>
      <sheetData sheetId="14470"/>
      <sheetData sheetId="14471"/>
      <sheetData sheetId="14472"/>
      <sheetData sheetId="14473"/>
      <sheetData sheetId="14474"/>
      <sheetData sheetId="14475"/>
      <sheetData sheetId="14476"/>
      <sheetData sheetId="14477"/>
      <sheetData sheetId="14478"/>
      <sheetData sheetId="14479"/>
      <sheetData sheetId="14480"/>
      <sheetData sheetId="14481"/>
      <sheetData sheetId="14482"/>
      <sheetData sheetId="14483"/>
      <sheetData sheetId="14484"/>
      <sheetData sheetId="14485"/>
      <sheetData sheetId="14486"/>
      <sheetData sheetId="14487"/>
      <sheetData sheetId="14488"/>
      <sheetData sheetId="14489"/>
      <sheetData sheetId="14490"/>
      <sheetData sheetId="14491"/>
      <sheetData sheetId="14492"/>
      <sheetData sheetId="14493"/>
      <sheetData sheetId="14494"/>
      <sheetData sheetId="14495"/>
      <sheetData sheetId="14496"/>
      <sheetData sheetId="14497"/>
      <sheetData sheetId="14498"/>
      <sheetData sheetId="14499"/>
      <sheetData sheetId="14500"/>
      <sheetData sheetId="14501"/>
      <sheetData sheetId="14502"/>
      <sheetData sheetId="14503"/>
      <sheetData sheetId="14504"/>
      <sheetData sheetId="14505"/>
      <sheetData sheetId="14506"/>
      <sheetData sheetId="14507"/>
      <sheetData sheetId="14508"/>
      <sheetData sheetId="14509"/>
      <sheetData sheetId="14510"/>
      <sheetData sheetId="14511"/>
      <sheetData sheetId="14512"/>
      <sheetData sheetId="14513"/>
      <sheetData sheetId="14514"/>
      <sheetData sheetId="14515"/>
      <sheetData sheetId="14516"/>
      <sheetData sheetId="14517"/>
      <sheetData sheetId="14518"/>
      <sheetData sheetId="14519"/>
      <sheetData sheetId="14520"/>
      <sheetData sheetId="14521"/>
      <sheetData sheetId="14522"/>
      <sheetData sheetId="14523"/>
      <sheetData sheetId="14524"/>
      <sheetData sheetId="14525"/>
      <sheetData sheetId="14526"/>
      <sheetData sheetId="14527"/>
      <sheetData sheetId="14528"/>
      <sheetData sheetId="14529"/>
      <sheetData sheetId="14530"/>
      <sheetData sheetId="14531"/>
      <sheetData sheetId="14532"/>
      <sheetData sheetId="14533"/>
      <sheetData sheetId="14534"/>
      <sheetData sheetId="14535"/>
      <sheetData sheetId="14536"/>
      <sheetData sheetId="14537"/>
      <sheetData sheetId="14538"/>
      <sheetData sheetId="14539"/>
      <sheetData sheetId="14540"/>
      <sheetData sheetId="14541"/>
      <sheetData sheetId="14542"/>
      <sheetData sheetId="14543"/>
      <sheetData sheetId="14544"/>
      <sheetData sheetId="14545"/>
      <sheetData sheetId="14546"/>
      <sheetData sheetId="14547"/>
      <sheetData sheetId="14548"/>
      <sheetData sheetId="14549"/>
      <sheetData sheetId="14550"/>
      <sheetData sheetId="14551"/>
      <sheetData sheetId="14552"/>
      <sheetData sheetId="14553"/>
      <sheetData sheetId="14554"/>
      <sheetData sheetId="14555"/>
      <sheetData sheetId="14556"/>
      <sheetData sheetId="14557"/>
      <sheetData sheetId="14558"/>
      <sheetData sheetId="14559"/>
      <sheetData sheetId="14560"/>
      <sheetData sheetId="14561"/>
      <sheetData sheetId="14562"/>
      <sheetData sheetId="14563"/>
      <sheetData sheetId="14564"/>
      <sheetData sheetId="14565"/>
      <sheetData sheetId="14566"/>
      <sheetData sheetId="14567"/>
      <sheetData sheetId="14568"/>
      <sheetData sheetId="14569"/>
      <sheetData sheetId="14570"/>
      <sheetData sheetId="14571"/>
      <sheetData sheetId="14572"/>
      <sheetData sheetId="14573"/>
      <sheetData sheetId="14574"/>
      <sheetData sheetId="14575"/>
      <sheetData sheetId="14576"/>
      <sheetData sheetId="14577"/>
      <sheetData sheetId="14578"/>
      <sheetData sheetId="14579"/>
      <sheetData sheetId="14580"/>
      <sheetData sheetId="14581"/>
      <sheetData sheetId="14582"/>
      <sheetData sheetId="14583"/>
      <sheetData sheetId="14584"/>
      <sheetData sheetId="14585"/>
      <sheetData sheetId="14586"/>
      <sheetData sheetId="14587"/>
      <sheetData sheetId="14588"/>
      <sheetData sheetId="14589"/>
      <sheetData sheetId="14590"/>
      <sheetData sheetId="14591"/>
      <sheetData sheetId="14592"/>
      <sheetData sheetId="14593"/>
      <sheetData sheetId="14594"/>
      <sheetData sheetId="14595"/>
      <sheetData sheetId="14596"/>
      <sheetData sheetId="14597"/>
      <sheetData sheetId="14598"/>
      <sheetData sheetId="14599"/>
      <sheetData sheetId="14600"/>
      <sheetData sheetId="14601"/>
      <sheetData sheetId="14602"/>
      <sheetData sheetId="14603"/>
      <sheetData sheetId="14604"/>
      <sheetData sheetId="14605"/>
      <sheetData sheetId="14606"/>
      <sheetData sheetId="14607"/>
      <sheetData sheetId="14608"/>
      <sheetData sheetId="14609"/>
      <sheetData sheetId="14610"/>
      <sheetData sheetId="14611"/>
      <sheetData sheetId="14612"/>
      <sheetData sheetId="14613"/>
      <sheetData sheetId="14614"/>
      <sheetData sheetId="14615"/>
      <sheetData sheetId="14616"/>
      <sheetData sheetId="14617"/>
      <sheetData sheetId="14618"/>
      <sheetData sheetId="14619"/>
      <sheetData sheetId="14620"/>
      <sheetData sheetId="14621"/>
      <sheetData sheetId="14622"/>
      <sheetData sheetId="14623"/>
      <sheetData sheetId="14624"/>
      <sheetData sheetId="14625"/>
      <sheetData sheetId="14626"/>
      <sheetData sheetId="14627"/>
      <sheetData sheetId="14628"/>
      <sheetData sheetId="14629"/>
      <sheetData sheetId="14630"/>
      <sheetData sheetId="14631"/>
      <sheetData sheetId="14632"/>
      <sheetData sheetId="14633"/>
      <sheetData sheetId="14634"/>
      <sheetData sheetId="14635"/>
      <sheetData sheetId="14636"/>
      <sheetData sheetId="14637"/>
      <sheetData sheetId="14638"/>
      <sheetData sheetId="14639"/>
      <sheetData sheetId="14640"/>
      <sheetData sheetId="14641"/>
      <sheetData sheetId="14642"/>
      <sheetData sheetId="14643"/>
      <sheetData sheetId="14644"/>
      <sheetData sheetId="14645"/>
      <sheetData sheetId="14646"/>
      <sheetData sheetId="14647"/>
      <sheetData sheetId="14648"/>
      <sheetData sheetId="14649"/>
      <sheetData sheetId="14650"/>
      <sheetData sheetId="14651"/>
      <sheetData sheetId="14652"/>
      <sheetData sheetId="14653"/>
      <sheetData sheetId="14654"/>
      <sheetData sheetId="14655"/>
      <sheetData sheetId="14656"/>
      <sheetData sheetId="14657"/>
      <sheetData sheetId="14658"/>
      <sheetData sheetId="14659"/>
      <sheetData sheetId="14660"/>
      <sheetData sheetId="14661"/>
      <sheetData sheetId="14662"/>
      <sheetData sheetId="14663"/>
      <sheetData sheetId="14664"/>
      <sheetData sheetId="14665"/>
      <sheetData sheetId="14666"/>
      <sheetData sheetId="14667"/>
      <sheetData sheetId="14668"/>
      <sheetData sheetId="14669"/>
      <sheetData sheetId="14670"/>
      <sheetData sheetId="14671"/>
      <sheetData sheetId="14672"/>
      <sheetData sheetId="14673"/>
      <sheetData sheetId="14674"/>
      <sheetData sheetId="14675"/>
      <sheetData sheetId="14676"/>
      <sheetData sheetId="14677"/>
      <sheetData sheetId="14678"/>
      <sheetData sheetId="14679"/>
      <sheetData sheetId="14680"/>
      <sheetData sheetId="14681"/>
      <sheetData sheetId="14682"/>
      <sheetData sheetId="14683"/>
      <sheetData sheetId="14684"/>
      <sheetData sheetId="14685"/>
      <sheetData sheetId="14686"/>
      <sheetData sheetId="14687"/>
      <sheetData sheetId="14688"/>
      <sheetData sheetId="14689"/>
      <sheetData sheetId="14690"/>
      <sheetData sheetId="14691"/>
      <sheetData sheetId="14692"/>
      <sheetData sheetId="14693"/>
      <sheetData sheetId="14694"/>
      <sheetData sheetId="14695"/>
      <sheetData sheetId="14696"/>
      <sheetData sheetId="14697"/>
      <sheetData sheetId="14698"/>
      <sheetData sheetId="14699"/>
      <sheetData sheetId="14700"/>
      <sheetData sheetId="14701"/>
      <sheetData sheetId="14702"/>
      <sheetData sheetId="14703"/>
      <sheetData sheetId="14704"/>
      <sheetData sheetId="14705"/>
      <sheetData sheetId="14706"/>
      <sheetData sheetId="14707"/>
      <sheetData sheetId="14708"/>
      <sheetData sheetId="14709"/>
      <sheetData sheetId="14710"/>
      <sheetData sheetId="14711"/>
      <sheetData sheetId="14712"/>
      <sheetData sheetId="14713"/>
      <sheetData sheetId="14714"/>
      <sheetData sheetId="14715"/>
      <sheetData sheetId="14716"/>
      <sheetData sheetId="14717"/>
      <sheetData sheetId="14718"/>
      <sheetData sheetId="14719"/>
      <sheetData sheetId="14720"/>
      <sheetData sheetId="14721"/>
      <sheetData sheetId="14722"/>
      <sheetData sheetId="14723"/>
      <sheetData sheetId="14724"/>
      <sheetData sheetId="14725"/>
      <sheetData sheetId="14726"/>
      <sheetData sheetId="14727"/>
      <sheetData sheetId="14728"/>
      <sheetData sheetId="14729"/>
      <sheetData sheetId="14730"/>
      <sheetData sheetId="14731"/>
      <sheetData sheetId="14732"/>
      <sheetData sheetId="14733"/>
      <sheetData sheetId="14734"/>
      <sheetData sheetId="14735"/>
      <sheetData sheetId="14736"/>
      <sheetData sheetId="14737"/>
      <sheetData sheetId="14738"/>
      <sheetData sheetId="14739"/>
      <sheetData sheetId="14740"/>
      <sheetData sheetId="14741"/>
      <sheetData sheetId="14742"/>
      <sheetData sheetId="14743"/>
      <sheetData sheetId="14744"/>
      <sheetData sheetId="14745"/>
      <sheetData sheetId="14746"/>
      <sheetData sheetId="14747"/>
      <sheetData sheetId="14748"/>
      <sheetData sheetId="14749"/>
      <sheetData sheetId="14750"/>
      <sheetData sheetId="14751"/>
      <sheetData sheetId="14752"/>
      <sheetData sheetId="14753"/>
      <sheetData sheetId="14754"/>
      <sheetData sheetId="14755"/>
      <sheetData sheetId="14756"/>
      <sheetData sheetId="14757"/>
      <sheetData sheetId="14758"/>
      <sheetData sheetId="14759"/>
      <sheetData sheetId="14760"/>
      <sheetData sheetId="14761"/>
      <sheetData sheetId="14762"/>
      <sheetData sheetId="14763"/>
      <sheetData sheetId="14764"/>
      <sheetData sheetId="14765"/>
      <sheetData sheetId="14766"/>
      <sheetData sheetId="14767"/>
      <sheetData sheetId="14768"/>
      <sheetData sheetId="14769"/>
      <sheetData sheetId="14770"/>
      <sheetData sheetId="14771"/>
      <sheetData sheetId="14772"/>
      <sheetData sheetId="14773"/>
      <sheetData sheetId="14774"/>
      <sheetData sheetId="14775"/>
      <sheetData sheetId="14776"/>
      <sheetData sheetId="14777"/>
      <sheetData sheetId="14778"/>
      <sheetData sheetId="14779"/>
      <sheetData sheetId="14780"/>
      <sheetData sheetId="14781"/>
      <sheetData sheetId="14782"/>
      <sheetData sheetId="14783"/>
      <sheetData sheetId="14784"/>
      <sheetData sheetId="14785"/>
      <sheetData sheetId="14786"/>
      <sheetData sheetId="14787"/>
      <sheetData sheetId="14788"/>
      <sheetData sheetId="14789"/>
      <sheetData sheetId="14790"/>
      <sheetData sheetId="14791"/>
      <sheetData sheetId="14792"/>
      <sheetData sheetId="14793"/>
      <sheetData sheetId="14794"/>
      <sheetData sheetId="14795"/>
      <sheetData sheetId="14796"/>
      <sheetData sheetId="14797"/>
      <sheetData sheetId="14798"/>
      <sheetData sheetId="14799"/>
      <sheetData sheetId="14800"/>
      <sheetData sheetId="14801"/>
      <sheetData sheetId="14802"/>
      <sheetData sheetId="14803"/>
      <sheetData sheetId="14804"/>
      <sheetData sheetId="14805"/>
      <sheetData sheetId="14806"/>
      <sheetData sheetId="14807"/>
      <sheetData sheetId="14808"/>
      <sheetData sheetId="14809"/>
      <sheetData sheetId="14810"/>
      <sheetData sheetId="14811"/>
      <sheetData sheetId="14812"/>
      <sheetData sheetId="14813"/>
      <sheetData sheetId="14814"/>
      <sheetData sheetId="14815"/>
      <sheetData sheetId="14816"/>
      <sheetData sheetId="14817"/>
      <sheetData sheetId="14818"/>
      <sheetData sheetId="14819"/>
      <sheetData sheetId="14820"/>
      <sheetData sheetId="14821"/>
      <sheetData sheetId="14822"/>
      <sheetData sheetId="14823"/>
      <sheetData sheetId="14824"/>
      <sheetData sheetId="14825"/>
      <sheetData sheetId="14826"/>
      <sheetData sheetId="14827"/>
      <sheetData sheetId="14828"/>
      <sheetData sheetId="14829"/>
      <sheetData sheetId="14830"/>
      <sheetData sheetId="14831"/>
      <sheetData sheetId="14832"/>
      <sheetData sheetId="14833"/>
      <sheetData sheetId="14834"/>
      <sheetData sheetId="14835"/>
      <sheetData sheetId="14836"/>
      <sheetData sheetId="14837"/>
      <sheetData sheetId="14838"/>
      <sheetData sheetId="14839"/>
      <sheetData sheetId="14840"/>
      <sheetData sheetId="14841"/>
      <sheetData sheetId="14842"/>
      <sheetData sheetId="14843"/>
      <sheetData sheetId="14844"/>
      <sheetData sheetId="14845"/>
      <sheetData sheetId="14846"/>
      <sheetData sheetId="14847"/>
      <sheetData sheetId="14848"/>
      <sheetData sheetId="14849"/>
      <sheetData sheetId="14850"/>
      <sheetData sheetId="14851"/>
      <sheetData sheetId="14852"/>
      <sheetData sheetId="14853"/>
      <sheetData sheetId="14854"/>
      <sheetData sheetId="14855"/>
      <sheetData sheetId="14856"/>
      <sheetData sheetId="14857"/>
      <sheetData sheetId="14858"/>
      <sheetData sheetId="14859"/>
      <sheetData sheetId="14860"/>
      <sheetData sheetId="14861"/>
      <sheetData sheetId="14862"/>
      <sheetData sheetId="14863"/>
      <sheetData sheetId="14864"/>
      <sheetData sheetId="14865"/>
      <sheetData sheetId="14866"/>
      <sheetData sheetId="14867"/>
      <sheetData sheetId="14868"/>
      <sheetData sheetId="14869"/>
      <sheetData sheetId="14870"/>
      <sheetData sheetId="14871"/>
      <sheetData sheetId="14872"/>
      <sheetData sheetId="14873"/>
      <sheetData sheetId="14874"/>
      <sheetData sheetId="14875"/>
      <sheetData sheetId="14876"/>
      <sheetData sheetId="14877"/>
      <sheetData sheetId="14878"/>
      <sheetData sheetId="14879"/>
      <sheetData sheetId="14880"/>
      <sheetData sheetId="14881"/>
      <sheetData sheetId="14882"/>
      <sheetData sheetId="14883"/>
      <sheetData sheetId="14884"/>
      <sheetData sheetId="14885"/>
      <sheetData sheetId="14886"/>
      <sheetData sheetId="14887"/>
      <sheetData sheetId="14888"/>
      <sheetData sheetId="14889"/>
      <sheetData sheetId="14890"/>
      <sheetData sheetId="14891"/>
      <sheetData sheetId="14892"/>
      <sheetData sheetId="14893"/>
      <sheetData sheetId="14894"/>
      <sheetData sheetId="14895"/>
      <sheetData sheetId="14896"/>
      <sheetData sheetId="14897"/>
      <sheetData sheetId="14898"/>
      <sheetData sheetId="14899"/>
      <sheetData sheetId="14900"/>
      <sheetData sheetId="14901"/>
      <sheetData sheetId="14902"/>
      <sheetData sheetId="14903"/>
      <sheetData sheetId="14904"/>
      <sheetData sheetId="14905"/>
      <sheetData sheetId="14906"/>
      <sheetData sheetId="14907"/>
      <sheetData sheetId="14908"/>
      <sheetData sheetId="14909"/>
      <sheetData sheetId="14910"/>
      <sheetData sheetId="14911"/>
      <sheetData sheetId="14912"/>
      <sheetData sheetId="14913"/>
      <sheetData sheetId="14914"/>
      <sheetData sheetId="14915"/>
      <sheetData sheetId="14916"/>
      <sheetData sheetId="14917"/>
      <sheetData sheetId="14918"/>
      <sheetData sheetId="14919"/>
      <sheetData sheetId="14920"/>
      <sheetData sheetId="14921"/>
      <sheetData sheetId="14922"/>
      <sheetData sheetId="14923"/>
      <sheetData sheetId="14924"/>
      <sheetData sheetId="14925"/>
      <sheetData sheetId="14926"/>
      <sheetData sheetId="14927"/>
      <sheetData sheetId="14928"/>
      <sheetData sheetId="14929"/>
      <sheetData sheetId="14930"/>
      <sheetData sheetId="14931"/>
      <sheetData sheetId="14932"/>
      <sheetData sheetId="14933"/>
      <sheetData sheetId="14934"/>
      <sheetData sheetId="14935"/>
      <sheetData sheetId="14936"/>
      <sheetData sheetId="14937"/>
      <sheetData sheetId="14938"/>
      <sheetData sheetId="14939"/>
      <sheetData sheetId="14940"/>
      <sheetData sheetId="14941"/>
      <sheetData sheetId="14942"/>
      <sheetData sheetId="14943"/>
      <sheetData sheetId="14944"/>
      <sheetData sheetId="14945"/>
      <sheetData sheetId="14946"/>
      <sheetData sheetId="14947"/>
      <sheetData sheetId="14948"/>
      <sheetData sheetId="14949"/>
      <sheetData sheetId="14950"/>
      <sheetData sheetId="14951"/>
      <sheetData sheetId="14952"/>
      <sheetData sheetId="14953"/>
      <sheetData sheetId="14954"/>
      <sheetData sheetId="14955"/>
      <sheetData sheetId="14956"/>
      <sheetData sheetId="14957"/>
      <sheetData sheetId="14958"/>
      <sheetData sheetId="14959"/>
      <sheetData sheetId="14960"/>
      <sheetData sheetId="14961"/>
      <sheetData sheetId="14962"/>
      <sheetData sheetId="14963"/>
      <sheetData sheetId="14964"/>
      <sheetData sheetId="14965"/>
      <sheetData sheetId="14966"/>
      <sheetData sheetId="14967"/>
      <sheetData sheetId="14968"/>
      <sheetData sheetId="14969"/>
      <sheetData sheetId="14970"/>
      <sheetData sheetId="14971"/>
      <sheetData sheetId="14972"/>
      <sheetData sheetId="14973"/>
      <sheetData sheetId="14974"/>
      <sheetData sheetId="14975"/>
      <sheetData sheetId="14976"/>
      <sheetData sheetId="14977"/>
      <sheetData sheetId="14978"/>
      <sheetData sheetId="14979"/>
      <sheetData sheetId="14980"/>
      <sheetData sheetId="14981"/>
      <sheetData sheetId="14982"/>
      <sheetData sheetId="14983"/>
      <sheetData sheetId="14984"/>
      <sheetData sheetId="14985"/>
      <sheetData sheetId="14986"/>
      <sheetData sheetId="14987"/>
      <sheetData sheetId="14988"/>
      <sheetData sheetId="14989"/>
      <sheetData sheetId="14990"/>
      <sheetData sheetId="14991"/>
      <sheetData sheetId="14992"/>
      <sheetData sheetId="14993"/>
      <sheetData sheetId="14994"/>
      <sheetData sheetId="14995"/>
      <sheetData sheetId="14996"/>
      <sheetData sheetId="14997"/>
      <sheetData sheetId="14998"/>
      <sheetData sheetId="14999"/>
      <sheetData sheetId="15000"/>
      <sheetData sheetId="15001"/>
      <sheetData sheetId="15002"/>
      <sheetData sheetId="15003"/>
      <sheetData sheetId="15004"/>
      <sheetData sheetId="15005"/>
      <sheetData sheetId="15006"/>
      <sheetData sheetId="15007"/>
      <sheetData sheetId="15008"/>
      <sheetData sheetId="15009"/>
      <sheetData sheetId="15010"/>
      <sheetData sheetId="15011"/>
      <sheetData sheetId="15012"/>
      <sheetData sheetId="15013"/>
      <sheetData sheetId="15014"/>
      <sheetData sheetId="15015"/>
      <sheetData sheetId="15016"/>
      <sheetData sheetId="15017"/>
      <sheetData sheetId="15018"/>
      <sheetData sheetId="15019"/>
      <sheetData sheetId="15020"/>
      <sheetData sheetId="15021"/>
      <sheetData sheetId="15022"/>
      <sheetData sheetId="15023"/>
      <sheetData sheetId="15024"/>
      <sheetData sheetId="15025"/>
      <sheetData sheetId="15026"/>
      <sheetData sheetId="15027"/>
      <sheetData sheetId="15028"/>
      <sheetData sheetId="15029"/>
      <sheetData sheetId="15030"/>
      <sheetData sheetId="15031"/>
      <sheetData sheetId="15032"/>
      <sheetData sheetId="15033"/>
      <sheetData sheetId="15034"/>
      <sheetData sheetId="15035"/>
      <sheetData sheetId="15036"/>
      <sheetData sheetId="15037"/>
      <sheetData sheetId="15038"/>
      <sheetData sheetId="15039"/>
      <sheetData sheetId="15040"/>
      <sheetData sheetId="15041"/>
      <sheetData sheetId="15042"/>
      <sheetData sheetId="15043"/>
      <sheetData sheetId="15044"/>
      <sheetData sheetId="15045"/>
      <sheetData sheetId="15046"/>
      <sheetData sheetId="15047"/>
      <sheetData sheetId="15048"/>
      <sheetData sheetId="15049"/>
      <sheetData sheetId="15050"/>
      <sheetData sheetId="15051"/>
      <sheetData sheetId="15052"/>
      <sheetData sheetId="15053"/>
      <sheetData sheetId="15054"/>
      <sheetData sheetId="15055"/>
      <sheetData sheetId="15056"/>
      <sheetData sheetId="15057"/>
      <sheetData sheetId="15058"/>
      <sheetData sheetId="15059"/>
      <sheetData sheetId="15060"/>
      <sheetData sheetId="15061"/>
      <sheetData sheetId="15062"/>
      <sheetData sheetId="15063"/>
      <sheetData sheetId="15064"/>
      <sheetData sheetId="15065"/>
      <sheetData sheetId="15066"/>
      <sheetData sheetId="15067"/>
      <sheetData sheetId="15068"/>
      <sheetData sheetId="15069"/>
      <sheetData sheetId="15070"/>
      <sheetData sheetId="15071"/>
      <sheetData sheetId="15072"/>
      <sheetData sheetId="15073"/>
      <sheetData sheetId="15074"/>
      <sheetData sheetId="15075"/>
      <sheetData sheetId="15076"/>
      <sheetData sheetId="15077"/>
      <sheetData sheetId="15078"/>
      <sheetData sheetId="15079"/>
      <sheetData sheetId="15080"/>
      <sheetData sheetId="15081"/>
      <sheetData sheetId="15082"/>
      <sheetData sheetId="15083"/>
      <sheetData sheetId="15084"/>
      <sheetData sheetId="15085"/>
      <sheetData sheetId="15086"/>
      <sheetData sheetId="15087"/>
      <sheetData sheetId="15088"/>
      <sheetData sheetId="15089"/>
      <sheetData sheetId="15090"/>
      <sheetData sheetId="15091"/>
      <sheetData sheetId="15092"/>
      <sheetData sheetId="15093"/>
      <sheetData sheetId="15094"/>
      <sheetData sheetId="15095"/>
      <sheetData sheetId="15096"/>
      <sheetData sheetId="15097"/>
      <sheetData sheetId="15098"/>
      <sheetData sheetId="15099"/>
      <sheetData sheetId="15100"/>
      <sheetData sheetId="15101"/>
      <sheetData sheetId="15102"/>
      <sheetData sheetId="15103"/>
      <sheetData sheetId="15104"/>
      <sheetData sheetId="15105"/>
      <sheetData sheetId="15106"/>
      <sheetData sheetId="15107"/>
      <sheetData sheetId="15108"/>
      <sheetData sheetId="15109"/>
      <sheetData sheetId="15110"/>
      <sheetData sheetId="15111"/>
      <sheetData sheetId="15112"/>
      <sheetData sheetId="15113"/>
      <sheetData sheetId="15114"/>
      <sheetData sheetId="15115"/>
      <sheetData sheetId="15116"/>
      <sheetData sheetId="15117"/>
      <sheetData sheetId="15118"/>
      <sheetData sheetId="15119"/>
      <sheetData sheetId="15120"/>
      <sheetData sheetId="15121"/>
      <sheetData sheetId="15122"/>
      <sheetData sheetId="15123"/>
      <sheetData sheetId="15124"/>
      <sheetData sheetId="15125"/>
      <sheetData sheetId="15126"/>
      <sheetData sheetId="15127"/>
      <sheetData sheetId="15128"/>
      <sheetData sheetId="15129"/>
      <sheetData sheetId="15130"/>
      <sheetData sheetId="15131"/>
      <sheetData sheetId="15132"/>
      <sheetData sheetId="15133"/>
      <sheetData sheetId="15134"/>
      <sheetData sheetId="15135"/>
      <sheetData sheetId="15136"/>
      <sheetData sheetId="15137"/>
      <sheetData sheetId="15138"/>
      <sheetData sheetId="15139"/>
      <sheetData sheetId="15140"/>
      <sheetData sheetId="15141"/>
      <sheetData sheetId="15142"/>
      <sheetData sheetId="15143"/>
      <sheetData sheetId="15144"/>
      <sheetData sheetId="15145"/>
      <sheetData sheetId="15146"/>
      <sheetData sheetId="15147"/>
      <sheetData sheetId="15148"/>
      <sheetData sheetId="15149"/>
      <sheetData sheetId="15150"/>
      <sheetData sheetId="15151"/>
      <sheetData sheetId="15152"/>
      <sheetData sheetId="15153"/>
      <sheetData sheetId="15154"/>
      <sheetData sheetId="15155"/>
      <sheetData sheetId="15156"/>
      <sheetData sheetId="15157"/>
      <sheetData sheetId="15158"/>
      <sheetData sheetId="15159"/>
      <sheetData sheetId="15160"/>
      <sheetData sheetId="15161"/>
      <sheetData sheetId="15162"/>
      <sheetData sheetId="15163"/>
      <sheetData sheetId="15164"/>
      <sheetData sheetId="15165"/>
      <sheetData sheetId="15166"/>
      <sheetData sheetId="15167"/>
      <sheetData sheetId="15168"/>
      <sheetData sheetId="15169"/>
      <sheetData sheetId="15170"/>
      <sheetData sheetId="15171"/>
      <sheetData sheetId="15172"/>
      <sheetData sheetId="15173"/>
      <sheetData sheetId="15174"/>
      <sheetData sheetId="15175"/>
      <sheetData sheetId="15176"/>
      <sheetData sheetId="15177"/>
      <sheetData sheetId="15178"/>
      <sheetData sheetId="15179"/>
      <sheetData sheetId="15180"/>
      <sheetData sheetId="15181"/>
      <sheetData sheetId="15182"/>
      <sheetData sheetId="15183"/>
      <sheetData sheetId="15184"/>
      <sheetData sheetId="15185"/>
      <sheetData sheetId="15186"/>
      <sheetData sheetId="15187"/>
      <sheetData sheetId="15188"/>
      <sheetData sheetId="15189"/>
      <sheetData sheetId="15190"/>
      <sheetData sheetId="15191"/>
      <sheetData sheetId="15192"/>
      <sheetData sheetId="15193"/>
      <sheetData sheetId="15194"/>
      <sheetData sheetId="15195"/>
      <sheetData sheetId="15196"/>
      <sheetData sheetId="15197"/>
      <sheetData sheetId="15198"/>
      <sheetData sheetId="15199"/>
      <sheetData sheetId="15200"/>
      <sheetData sheetId="15201"/>
      <sheetData sheetId="15202"/>
      <sheetData sheetId="15203"/>
      <sheetData sheetId="15204"/>
      <sheetData sheetId="15205"/>
      <sheetData sheetId="15206"/>
      <sheetData sheetId="15207"/>
      <sheetData sheetId="15208"/>
      <sheetData sheetId="15209"/>
      <sheetData sheetId="15210"/>
      <sheetData sheetId="15211"/>
      <sheetData sheetId="15212"/>
      <sheetData sheetId="15213"/>
      <sheetData sheetId="15214"/>
      <sheetData sheetId="15215"/>
      <sheetData sheetId="15216"/>
      <sheetData sheetId="15217"/>
      <sheetData sheetId="15218"/>
      <sheetData sheetId="15219"/>
      <sheetData sheetId="15220"/>
      <sheetData sheetId="15221"/>
      <sheetData sheetId="15222"/>
      <sheetData sheetId="15223"/>
      <sheetData sheetId="15224"/>
      <sheetData sheetId="15225"/>
      <sheetData sheetId="15226"/>
      <sheetData sheetId="15227"/>
      <sheetData sheetId="15228"/>
      <sheetData sheetId="15229"/>
      <sheetData sheetId="15230"/>
      <sheetData sheetId="15231"/>
      <sheetData sheetId="15232"/>
      <sheetData sheetId="15233"/>
      <sheetData sheetId="15234"/>
      <sheetData sheetId="15235"/>
      <sheetData sheetId="15236"/>
      <sheetData sheetId="15237"/>
      <sheetData sheetId="15238"/>
      <sheetData sheetId="15239"/>
      <sheetData sheetId="15240"/>
      <sheetData sheetId="15241"/>
      <sheetData sheetId="15242"/>
      <sheetData sheetId="15243"/>
      <sheetData sheetId="15244"/>
      <sheetData sheetId="15245"/>
      <sheetData sheetId="15246"/>
      <sheetData sheetId="15247"/>
      <sheetData sheetId="15248"/>
      <sheetData sheetId="15249"/>
      <sheetData sheetId="15250"/>
      <sheetData sheetId="15251"/>
      <sheetData sheetId="15252"/>
      <sheetData sheetId="15253"/>
      <sheetData sheetId="15254"/>
      <sheetData sheetId="15255"/>
      <sheetData sheetId="15256"/>
      <sheetData sheetId="15257"/>
      <sheetData sheetId="15258"/>
      <sheetData sheetId="15259"/>
      <sheetData sheetId="15260"/>
      <sheetData sheetId="15261"/>
      <sheetData sheetId="15262"/>
      <sheetData sheetId="15263"/>
      <sheetData sheetId="15264"/>
      <sheetData sheetId="15265"/>
      <sheetData sheetId="15266"/>
      <sheetData sheetId="15267"/>
      <sheetData sheetId="15268"/>
      <sheetData sheetId="15269"/>
      <sheetData sheetId="15270"/>
      <sheetData sheetId="15271"/>
      <sheetData sheetId="15272"/>
      <sheetData sheetId="15273"/>
      <sheetData sheetId="15274"/>
      <sheetData sheetId="15275"/>
      <sheetData sheetId="15276"/>
      <sheetData sheetId="15277"/>
      <sheetData sheetId="15278"/>
      <sheetData sheetId="15279"/>
      <sheetData sheetId="15280"/>
      <sheetData sheetId="15281"/>
      <sheetData sheetId="15282"/>
      <sheetData sheetId="15283"/>
      <sheetData sheetId="15284"/>
      <sheetData sheetId="15285"/>
      <sheetData sheetId="15286"/>
      <sheetData sheetId="15287"/>
      <sheetData sheetId="15288"/>
      <sheetData sheetId="15289"/>
      <sheetData sheetId="15290"/>
      <sheetData sheetId="15291"/>
      <sheetData sheetId="15292"/>
      <sheetData sheetId="15293"/>
      <sheetData sheetId="15294"/>
      <sheetData sheetId="15295"/>
      <sheetData sheetId="15296"/>
      <sheetData sheetId="15297"/>
      <sheetData sheetId="15298"/>
      <sheetData sheetId="15299"/>
      <sheetData sheetId="15300"/>
      <sheetData sheetId="15301"/>
      <sheetData sheetId="15302"/>
      <sheetData sheetId="15303"/>
      <sheetData sheetId="15304"/>
      <sheetData sheetId="15305"/>
      <sheetData sheetId="15306"/>
      <sheetData sheetId="15307"/>
      <sheetData sheetId="15308"/>
      <sheetData sheetId="15309"/>
      <sheetData sheetId="15310"/>
      <sheetData sheetId="15311"/>
      <sheetData sheetId="15312"/>
      <sheetData sheetId="15313"/>
      <sheetData sheetId="15314"/>
      <sheetData sheetId="15315"/>
      <sheetData sheetId="15316"/>
      <sheetData sheetId="15317"/>
      <sheetData sheetId="15318"/>
      <sheetData sheetId="15319"/>
      <sheetData sheetId="15320"/>
      <sheetData sheetId="15321"/>
      <sheetData sheetId="15322"/>
      <sheetData sheetId="15323"/>
      <sheetData sheetId="15324"/>
      <sheetData sheetId="15325"/>
      <sheetData sheetId="15326"/>
      <sheetData sheetId="15327"/>
      <sheetData sheetId="15328"/>
      <sheetData sheetId="15329"/>
      <sheetData sheetId="15330"/>
      <sheetData sheetId="15331"/>
      <sheetData sheetId="15332"/>
      <sheetData sheetId="15333"/>
      <sheetData sheetId="15334"/>
      <sheetData sheetId="15335"/>
      <sheetData sheetId="15336"/>
      <sheetData sheetId="15337"/>
      <sheetData sheetId="15338"/>
      <sheetData sheetId="15339"/>
      <sheetData sheetId="15340"/>
      <sheetData sheetId="15341"/>
      <sheetData sheetId="15342"/>
      <sheetData sheetId="15343"/>
      <sheetData sheetId="15344"/>
      <sheetData sheetId="15345"/>
      <sheetData sheetId="15346"/>
      <sheetData sheetId="15347"/>
      <sheetData sheetId="15348"/>
      <sheetData sheetId="15349"/>
      <sheetData sheetId="15350"/>
      <sheetData sheetId="15351"/>
      <sheetData sheetId="15352"/>
      <sheetData sheetId="15353"/>
      <sheetData sheetId="15354"/>
      <sheetData sheetId="15355"/>
      <sheetData sheetId="15356"/>
      <sheetData sheetId="15357"/>
      <sheetData sheetId="15358"/>
      <sheetData sheetId="15359"/>
      <sheetData sheetId="15360"/>
      <sheetData sheetId="15361"/>
      <sheetData sheetId="15362"/>
      <sheetData sheetId="15363"/>
      <sheetData sheetId="15364"/>
      <sheetData sheetId="15365"/>
      <sheetData sheetId="15366"/>
      <sheetData sheetId="15367"/>
      <sheetData sheetId="15368"/>
      <sheetData sheetId="15369"/>
      <sheetData sheetId="15370"/>
      <sheetData sheetId="15371"/>
      <sheetData sheetId="15372"/>
      <sheetData sheetId="15373"/>
      <sheetData sheetId="15374"/>
      <sheetData sheetId="15375"/>
      <sheetData sheetId="15376"/>
      <sheetData sheetId="15377"/>
      <sheetData sheetId="15378"/>
      <sheetData sheetId="15379"/>
      <sheetData sheetId="15380"/>
      <sheetData sheetId="15381"/>
      <sheetData sheetId="15382"/>
      <sheetData sheetId="15383"/>
      <sheetData sheetId="15384"/>
      <sheetData sheetId="15385"/>
      <sheetData sheetId="15386"/>
      <sheetData sheetId="15387"/>
      <sheetData sheetId="15388"/>
      <sheetData sheetId="15389"/>
      <sheetData sheetId="15390"/>
      <sheetData sheetId="15391"/>
      <sheetData sheetId="15392"/>
      <sheetData sheetId="15393"/>
      <sheetData sheetId="15394"/>
      <sheetData sheetId="15395"/>
      <sheetData sheetId="15396"/>
      <sheetData sheetId="15397"/>
      <sheetData sheetId="15398"/>
      <sheetData sheetId="15399"/>
      <sheetData sheetId="15400"/>
      <sheetData sheetId="15401"/>
      <sheetData sheetId="15402"/>
      <sheetData sheetId="15403"/>
      <sheetData sheetId="15404"/>
      <sheetData sheetId="15405"/>
      <sheetData sheetId="15406"/>
      <sheetData sheetId="15407"/>
      <sheetData sheetId="15408"/>
      <sheetData sheetId="15409"/>
      <sheetData sheetId="15410"/>
      <sheetData sheetId="15411"/>
      <sheetData sheetId="15412"/>
      <sheetData sheetId="15413"/>
      <sheetData sheetId="15414"/>
      <sheetData sheetId="15415"/>
      <sheetData sheetId="15416"/>
      <sheetData sheetId="15417"/>
      <sheetData sheetId="15418"/>
      <sheetData sheetId="15419"/>
      <sheetData sheetId="15420"/>
      <sheetData sheetId="15421"/>
      <sheetData sheetId="15422"/>
      <sheetData sheetId="15423"/>
      <sheetData sheetId="15424"/>
      <sheetData sheetId="15425"/>
      <sheetData sheetId="15426"/>
      <sheetData sheetId="15427"/>
      <sheetData sheetId="15428"/>
      <sheetData sheetId="15429"/>
      <sheetData sheetId="15430"/>
      <sheetData sheetId="15431"/>
      <sheetData sheetId="15432"/>
      <sheetData sheetId="15433"/>
      <sheetData sheetId="15434"/>
      <sheetData sheetId="15435"/>
      <sheetData sheetId="15436"/>
      <sheetData sheetId="15437"/>
      <sheetData sheetId="15438"/>
      <sheetData sheetId="15439"/>
      <sheetData sheetId="15440"/>
      <sheetData sheetId="15441"/>
      <sheetData sheetId="15442"/>
      <sheetData sheetId="15443"/>
      <sheetData sheetId="15444"/>
      <sheetData sheetId="15445"/>
      <sheetData sheetId="15446"/>
      <sheetData sheetId="15447"/>
      <sheetData sheetId="15448"/>
      <sheetData sheetId="15449"/>
      <sheetData sheetId="15450"/>
      <sheetData sheetId="15451"/>
      <sheetData sheetId="15452"/>
      <sheetData sheetId="15453"/>
      <sheetData sheetId="15454"/>
      <sheetData sheetId="15455"/>
      <sheetData sheetId="15456"/>
      <sheetData sheetId="15457"/>
      <sheetData sheetId="15458"/>
      <sheetData sheetId="15459"/>
      <sheetData sheetId="15460"/>
      <sheetData sheetId="15461"/>
      <sheetData sheetId="15462"/>
      <sheetData sheetId="15463"/>
      <sheetData sheetId="15464"/>
      <sheetData sheetId="15465"/>
      <sheetData sheetId="15466"/>
      <sheetData sheetId="15467"/>
      <sheetData sheetId="15468"/>
      <sheetData sheetId="15469"/>
      <sheetData sheetId="15470"/>
      <sheetData sheetId="15471"/>
      <sheetData sheetId="15472"/>
      <sheetData sheetId="15473"/>
      <sheetData sheetId="15474"/>
      <sheetData sheetId="15475"/>
      <sheetData sheetId="15476"/>
      <sheetData sheetId="15477"/>
      <sheetData sheetId="15478"/>
      <sheetData sheetId="15479"/>
      <sheetData sheetId="15480"/>
      <sheetData sheetId="15481"/>
      <sheetData sheetId="15482"/>
      <sheetData sheetId="15483"/>
      <sheetData sheetId="15484"/>
      <sheetData sheetId="15485"/>
      <sheetData sheetId="15486"/>
      <sheetData sheetId="15487"/>
      <sheetData sheetId="15488"/>
      <sheetData sheetId="15489"/>
      <sheetData sheetId="15490"/>
      <sheetData sheetId="15491"/>
      <sheetData sheetId="15492"/>
      <sheetData sheetId="15493"/>
      <sheetData sheetId="15494"/>
      <sheetData sheetId="15495"/>
      <sheetData sheetId="15496"/>
      <sheetData sheetId="15497"/>
      <sheetData sheetId="15498"/>
      <sheetData sheetId="15499"/>
      <sheetData sheetId="15500"/>
      <sheetData sheetId="15501"/>
      <sheetData sheetId="15502"/>
      <sheetData sheetId="15503"/>
      <sheetData sheetId="15504"/>
      <sheetData sheetId="15505"/>
      <sheetData sheetId="15506"/>
      <sheetData sheetId="15507"/>
      <sheetData sheetId="15508"/>
      <sheetData sheetId="15509"/>
      <sheetData sheetId="15510"/>
      <sheetData sheetId="15511"/>
      <sheetData sheetId="15512"/>
      <sheetData sheetId="15513"/>
      <sheetData sheetId="15514"/>
      <sheetData sheetId="15515"/>
      <sheetData sheetId="15516"/>
      <sheetData sheetId="15517"/>
      <sheetData sheetId="15518"/>
      <sheetData sheetId="15519"/>
      <sheetData sheetId="15520"/>
      <sheetData sheetId="15521"/>
      <sheetData sheetId="15522"/>
      <sheetData sheetId="15523"/>
      <sheetData sheetId="15524"/>
      <sheetData sheetId="15525"/>
      <sheetData sheetId="15526"/>
      <sheetData sheetId="15527"/>
      <sheetData sheetId="15528"/>
      <sheetData sheetId="15529"/>
      <sheetData sheetId="15530"/>
      <sheetData sheetId="15531"/>
      <sheetData sheetId="15532"/>
      <sheetData sheetId="15533"/>
      <sheetData sheetId="15534"/>
      <sheetData sheetId="15535"/>
      <sheetData sheetId="15536"/>
      <sheetData sheetId="15537"/>
      <sheetData sheetId="15538"/>
      <sheetData sheetId="15539"/>
      <sheetData sheetId="15540"/>
      <sheetData sheetId="15541"/>
      <sheetData sheetId="15542"/>
      <sheetData sheetId="15543"/>
      <sheetData sheetId="15544"/>
      <sheetData sheetId="15545"/>
      <sheetData sheetId="15546"/>
      <sheetData sheetId="15547"/>
      <sheetData sheetId="15548"/>
      <sheetData sheetId="15549"/>
      <sheetData sheetId="15550"/>
      <sheetData sheetId="15551"/>
      <sheetData sheetId="15552"/>
      <sheetData sheetId="15553"/>
      <sheetData sheetId="15554"/>
      <sheetData sheetId="15555"/>
      <sheetData sheetId="15556"/>
      <sheetData sheetId="15557"/>
      <sheetData sheetId="15558"/>
      <sheetData sheetId="15559"/>
      <sheetData sheetId="15560"/>
      <sheetData sheetId="15561"/>
      <sheetData sheetId="15562"/>
      <sheetData sheetId="15563"/>
      <sheetData sheetId="15564"/>
      <sheetData sheetId="15565"/>
      <sheetData sheetId="15566"/>
      <sheetData sheetId="15567"/>
      <sheetData sheetId="15568"/>
      <sheetData sheetId="15569"/>
      <sheetData sheetId="15570"/>
      <sheetData sheetId="15571"/>
      <sheetData sheetId="15572"/>
      <sheetData sheetId="15573"/>
      <sheetData sheetId="15574"/>
      <sheetData sheetId="15575"/>
      <sheetData sheetId="15576"/>
      <sheetData sheetId="15577"/>
      <sheetData sheetId="15578"/>
      <sheetData sheetId="15579"/>
      <sheetData sheetId="15580"/>
      <sheetData sheetId="15581"/>
      <sheetData sheetId="15582"/>
      <sheetData sheetId="15583"/>
      <sheetData sheetId="15584"/>
      <sheetData sheetId="15585"/>
      <sheetData sheetId="15586"/>
      <sheetData sheetId="15587"/>
      <sheetData sheetId="15588"/>
      <sheetData sheetId="15589"/>
      <sheetData sheetId="15590"/>
      <sheetData sheetId="15591"/>
      <sheetData sheetId="15592"/>
      <sheetData sheetId="15593"/>
      <sheetData sheetId="15594"/>
      <sheetData sheetId="15595"/>
      <sheetData sheetId="15596"/>
      <sheetData sheetId="15597"/>
      <sheetData sheetId="15598"/>
      <sheetData sheetId="15599"/>
      <sheetData sheetId="15600"/>
      <sheetData sheetId="15601"/>
      <sheetData sheetId="15602"/>
      <sheetData sheetId="15603"/>
      <sheetData sheetId="15604"/>
      <sheetData sheetId="15605"/>
      <sheetData sheetId="15606"/>
      <sheetData sheetId="15607"/>
      <sheetData sheetId="15608"/>
      <sheetData sheetId="15609"/>
      <sheetData sheetId="15610"/>
      <sheetData sheetId="15611"/>
      <sheetData sheetId="15612"/>
      <sheetData sheetId="15613"/>
      <sheetData sheetId="15614"/>
      <sheetData sheetId="15615"/>
      <sheetData sheetId="15616"/>
      <sheetData sheetId="15617"/>
      <sheetData sheetId="15618"/>
      <sheetData sheetId="15619"/>
      <sheetData sheetId="15620"/>
      <sheetData sheetId="15621"/>
      <sheetData sheetId="15622"/>
      <sheetData sheetId="15623"/>
      <sheetData sheetId="15624"/>
      <sheetData sheetId="15625"/>
      <sheetData sheetId="15626"/>
      <sheetData sheetId="15627"/>
      <sheetData sheetId="15628"/>
      <sheetData sheetId="15629"/>
      <sheetData sheetId="15630"/>
      <sheetData sheetId="15631"/>
      <sheetData sheetId="15632"/>
      <sheetData sheetId="15633"/>
      <sheetData sheetId="15634"/>
      <sheetData sheetId="15635"/>
      <sheetData sheetId="15636"/>
      <sheetData sheetId="15637"/>
      <sheetData sheetId="15638"/>
      <sheetData sheetId="15639"/>
      <sheetData sheetId="15640"/>
      <sheetData sheetId="15641"/>
      <sheetData sheetId="15642"/>
      <sheetData sheetId="15643"/>
      <sheetData sheetId="15644"/>
      <sheetData sheetId="15645"/>
      <sheetData sheetId="15646"/>
      <sheetData sheetId="15647"/>
      <sheetData sheetId="15648"/>
      <sheetData sheetId="15649"/>
      <sheetData sheetId="15650"/>
      <sheetData sheetId="15651"/>
      <sheetData sheetId="15652"/>
      <sheetData sheetId="15653"/>
      <sheetData sheetId="15654"/>
      <sheetData sheetId="15655"/>
      <sheetData sheetId="15656"/>
      <sheetData sheetId="15657"/>
      <sheetData sheetId="15658"/>
      <sheetData sheetId="15659"/>
      <sheetData sheetId="15660"/>
      <sheetData sheetId="15661"/>
      <sheetData sheetId="15662"/>
      <sheetData sheetId="15663"/>
      <sheetData sheetId="15664"/>
      <sheetData sheetId="15665"/>
      <sheetData sheetId="15666"/>
      <sheetData sheetId="15667"/>
      <sheetData sheetId="15668"/>
      <sheetData sheetId="15669"/>
      <sheetData sheetId="15670"/>
      <sheetData sheetId="15671"/>
      <sheetData sheetId="15672"/>
      <sheetData sheetId="15673"/>
      <sheetData sheetId="15674"/>
      <sheetData sheetId="15675"/>
      <sheetData sheetId="15676"/>
      <sheetData sheetId="15677"/>
      <sheetData sheetId="15678"/>
      <sheetData sheetId="15679"/>
      <sheetData sheetId="15680"/>
      <sheetData sheetId="15681"/>
      <sheetData sheetId="15682"/>
      <sheetData sheetId="15683"/>
      <sheetData sheetId="15684"/>
      <sheetData sheetId="15685"/>
      <sheetData sheetId="15686"/>
      <sheetData sheetId="15687"/>
      <sheetData sheetId="15688"/>
      <sheetData sheetId="15689" refreshError="1"/>
      <sheetData sheetId="15690" refreshError="1"/>
      <sheetData sheetId="15691" refreshError="1"/>
      <sheetData sheetId="15692" refreshError="1"/>
      <sheetData sheetId="15693" refreshError="1"/>
      <sheetData sheetId="15694" refreshError="1"/>
      <sheetData sheetId="15695"/>
      <sheetData sheetId="15696"/>
      <sheetData sheetId="15697"/>
      <sheetData sheetId="15698" refreshError="1"/>
      <sheetData sheetId="15699" refreshError="1"/>
      <sheetData sheetId="15700" refreshError="1"/>
      <sheetData sheetId="15701" refreshError="1"/>
      <sheetData sheetId="15702"/>
      <sheetData sheetId="15703" refreshError="1"/>
      <sheetData sheetId="15704" refreshError="1"/>
      <sheetData sheetId="15705" refreshError="1"/>
      <sheetData sheetId="15706" refreshError="1"/>
      <sheetData sheetId="15707" refreshError="1"/>
      <sheetData sheetId="15708" refreshError="1"/>
      <sheetData sheetId="15709" refreshError="1"/>
      <sheetData sheetId="15710" refreshError="1"/>
      <sheetData sheetId="15711" refreshError="1"/>
      <sheetData sheetId="15712" refreshError="1"/>
      <sheetData sheetId="15713" refreshError="1"/>
      <sheetData sheetId="15714" refreshError="1"/>
      <sheetData sheetId="15715" refreshError="1"/>
      <sheetData sheetId="15716" refreshError="1"/>
      <sheetData sheetId="15717" refreshError="1"/>
      <sheetData sheetId="15718" refreshError="1"/>
      <sheetData sheetId="15719" refreshError="1"/>
      <sheetData sheetId="15720" refreshError="1"/>
      <sheetData sheetId="15721" refreshError="1"/>
      <sheetData sheetId="15722"/>
      <sheetData sheetId="15723"/>
      <sheetData sheetId="15724"/>
      <sheetData sheetId="15725"/>
      <sheetData sheetId="15726"/>
      <sheetData sheetId="15727"/>
      <sheetData sheetId="15728" refreshError="1"/>
      <sheetData sheetId="15729" refreshError="1"/>
      <sheetData sheetId="15730" refreshError="1"/>
      <sheetData sheetId="15731" refreshError="1"/>
      <sheetData sheetId="15732" refreshError="1"/>
      <sheetData sheetId="15733" refreshError="1"/>
      <sheetData sheetId="15734" refreshError="1"/>
      <sheetData sheetId="15735" refreshError="1"/>
      <sheetData sheetId="15736" refreshError="1"/>
      <sheetData sheetId="15737" refreshError="1"/>
      <sheetData sheetId="15738" refreshError="1"/>
      <sheetData sheetId="15739" refreshError="1"/>
      <sheetData sheetId="15740" refreshError="1"/>
      <sheetData sheetId="15741" refreshError="1"/>
      <sheetData sheetId="15742" refreshError="1"/>
      <sheetData sheetId="15743" refreshError="1"/>
      <sheetData sheetId="15744"/>
      <sheetData sheetId="15745"/>
      <sheetData sheetId="15746"/>
      <sheetData sheetId="15747"/>
      <sheetData sheetId="15748"/>
      <sheetData sheetId="15749"/>
      <sheetData sheetId="15750"/>
      <sheetData sheetId="15751"/>
      <sheetData sheetId="15752"/>
      <sheetData sheetId="15753" refreshError="1"/>
      <sheetData sheetId="15754" refreshError="1"/>
      <sheetData sheetId="15755"/>
      <sheetData sheetId="15756" refreshError="1"/>
      <sheetData sheetId="15757" refreshError="1"/>
      <sheetData sheetId="15758" refreshError="1"/>
      <sheetData sheetId="15759" refreshError="1"/>
      <sheetData sheetId="15760" refreshError="1"/>
      <sheetData sheetId="15761" refreshError="1"/>
      <sheetData sheetId="15762" refreshError="1"/>
      <sheetData sheetId="15763" refreshError="1"/>
      <sheetData sheetId="15764"/>
      <sheetData sheetId="15765"/>
      <sheetData sheetId="15766"/>
      <sheetData sheetId="15767"/>
      <sheetData sheetId="15768"/>
      <sheetData sheetId="15769"/>
      <sheetData sheetId="15770"/>
      <sheetData sheetId="15771"/>
      <sheetData sheetId="15772"/>
      <sheetData sheetId="15773"/>
      <sheetData sheetId="15774"/>
      <sheetData sheetId="15775"/>
      <sheetData sheetId="15776"/>
      <sheetData sheetId="15777"/>
      <sheetData sheetId="15778"/>
      <sheetData sheetId="15779"/>
      <sheetData sheetId="15780"/>
      <sheetData sheetId="15781"/>
      <sheetData sheetId="15782"/>
      <sheetData sheetId="15783"/>
      <sheetData sheetId="15784"/>
      <sheetData sheetId="15785"/>
      <sheetData sheetId="15786"/>
      <sheetData sheetId="15787"/>
      <sheetData sheetId="15788"/>
      <sheetData sheetId="15789"/>
      <sheetData sheetId="15790"/>
      <sheetData sheetId="15791"/>
      <sheetData sheetId="15792"/>
      <sheetData sheetId="15793"/>
      <sheetData sheetId="15794"/>
      <sheetData sheetId="15795"/>
      <sheetData sheetId="15796"/>
      <sheetData sheetId="15797"/>
      <sheetData sheetId="15798"/>
      <sheetData sheetId="15799"/>
      <sheetData sheetId="15800"/>
      <sheetData sheetId="15801"/>
      <sheetData sheetId="15802"/>
      <sheetData sheetId="15803"/>
      <sheetData sheetId="15804"/>
      <sheetData sheetId="15805"/>
      <sheetData sheetId="15806"/>
      <sheetData sheetId="15807"/>
      <sheetData sheetId="15808"/>
      <sheetData sheetId="15809"/>
      <sheetData sheetId="15810"/>
      <sheetData sheetId="15811"/>
      <sheetData sheetId="15812"/>
      <sheetData sheetId="15813"/>
      <sheetData sheetId="15814"/>
      <sheetData sheetId="15815"/>
      <sheetData sheetId="15816"/>
      <sheetData sheetId="15817"/>
      <sheetData sheetId="15818"/>
      <sheetData sheetId="15819"/>
      <sheetData sheetId="15820"/>
      <sheetData sheetId="15821"/>
      <sheetData sheetId="15822"/>
      <sheetData sheetId="15823"/>
      <sheetData sheetId="15824"/>
      <sheetData sheetId="15825"/>
      <sheetData sheetId="15826"/>
      <sheetData sheetId="15827"/>
      <sheetData sheetId="15828"/>
      <sheetData sheetId="15829"/>
      <sheetData sheetId="15830"/>
      <sheetData sheetId="15831"/>
      <sheetData sheetId="15832"/>
      <sheetData sheetId="15833"/>
      <sheetData sheetId="15834"/>
      <sheetData sheetId="15835"/>
      <sheetData sheetId="15836"/>
      <sheetData sheetId="15837"/>
      <sheetData sheetId="15838"/>
      <sheetData sheetId="15839"/>
      <sheetData sheetId="15840"/>
      <sheetData sheetId="15841"/>
      <sheetData sheetId="15842"/>
      <sheetData sheetId="15843"/>
      <sheetData sheetId="15844"/>
      <sheetData sheetId="15845"/>
      <sheetData sheetId="15846"/>
      <sheetData sheetId="15847"/>
      <sheetData sheetId="15848"/>
      <sheetData sheetId="15849"/>
      <sheetData sheetId="15850"/>
      <sheetData sheetId="15851"/>
      <sheetData sheetId="15852"/>
      <sheetData sheetId="15853"/>
      <sheetData sheetId="15854"/>
      <sheetData sheetId="15855"/>
      <sheetData sheetId="15856"/>
      <sheetData sheetId="15857"/>
      <sheetData sheetId="15858"/>
      <sheetData sheetId="15859"/>
      <sheetData sheetId="15860"/>
      <sheetData sheetId="15861"/>
      <sheetData sheetId="15862"/>
      <sheetData sheetId="15863"/>
      <sheetData sheetId="15864"/>
      <sheetData sheetId="15865"/>
      <sheetData sheetId="15866"/>
      <sheetData sheetId="15867"/>
      <sheetData sheetId="15868"/>
      <sheetData sheetId="15869"/>
      <sheetData sheetId="15870"/>
      <sheetData sheetId="15871"/>
      <sheetData sheetId="15872"/>
      <sheetData sheetId="15873"/>
      <sheetData sheetId="15874"/>
      <sheetData sheetId="15875"/>
      <sheetData sheetId="15876"/>
      <sheetData sheetId="15877"/>
      <sheetData sheetId="15878"/>
      <sheetData sheetId="15879"/>
      <sheetData sheetId="15880"/>
      <sheetData sheetId="15881"/>
      <sheetData sheetId="15882"/>
      <sheetData sheetId="15883"/>
      <sheetData sheetId="15884"/>
      <sheetData sheetId="15885"/>
      <sheetData sheetId="15886"/>
      <sheetData sheetId="15887"/>
      <sheetData sheetId="15888"/>
      <sheetData sheetId="15889"/>
      <sheetData sheetId="15890"/>
      <sheetData sheetId="15891"/>
      <sheetData sheetId="15892"/>
      <sheetData sheetId="15893"/>
      <sheetData sheetId="15894"/>
      <sheetData sheetId="15895"/>
      <sheetData sheetId="15896"/>
      <sheetData sheetId="15897"/>
      <sheetData sheetId="15898"/>
      <sheetData sheetId="15899"/>
      <sheetData sheetId="15900"/>
      <sheetData sheetId="15901"/>
      <sheetData sheetId="15902"/>
      <sheetData sheetId="15903"/>
      <sheetData sheetId="15904"/>
      <sheetData sheetId="15905"/>
      <sheetData sheetId="15906"/>
      <sheetData sheetId="15907"/>
      <sheetData sheetId="15908"/>
      <sheetData sheetId="15909"/>
      <sheetData sheetId="15910"/>
      <sheetData sheetId="15911"/>
      <sheetData sheetId="15912"/>
      <sheetData sheetId="15913"/>
      <sheetData sheetId="15914"/>
      <sheetData sheetId="15915"/>
      <sheetData sheetId="15916"/>
      <sheetData sheetId="15917"/>
      <sheetData sheetId="15918"/>
      <sheetData sheetId="15919"/>
      <sheetData sheetId="15920"/>
      <sheetData sheetId="15921"/>
      <sheetData sheetId="15922"/>
      <sheetData sheetId="15923"/>
      <sheetData sheetId="15924"/>
      <sheetData sheetId="15925"/>
      <sheetData sheetId="15926"/>
      <sheetData sheetId="15927"/>
      <sheetData sheetId="15928"/>
      <sheetData sheetId="15929"/>
      <sheetData sheetId="15930"/>
      <sheetData sheetId="15931"/>
      <sheetData sheetId="15932"/>
      <sheetData sheetId="15933"/>
      <sheetData sheetId="15934"/>
      <sheetData sheetId="15935"/>
      <sheetData sheetId="15936"/>
      <sheetData sheetId="15937"/>
      <sheetData sheetId="15938"/>
      <sheetData sheetId="15939"/>
      <sheetData sheetId="15940"/>
      <sheetData sheetId="15941"/>
      <sheetData sheetId="15942"/>
      <sheetData sheetId="15943"/>
      <sheetData sheetId="15944"/>
      <sheetData sheetId="15945"/>
      <sheetData sheetId="15946"/>
      <sheetData sheetId="15947"/>
      <sheetData sheetId="15948"/>
      <sheetData sheetId="15949"/>
      <sheetData sheetId="15950"/>
      <sheetData sheetId="15951"/>
      <sheetData sheetId="15952"/>
      <sheetData sheetId="15953"/>
      <sheetData sheetId="15954"/>
      <sheetData sheetId="15955"/>
      <sheetData sheetId="15956"/>
      <sheetData sheetId="15957"/>
      <sheetData sheetId="15958"/>
      <sheetData sheetId="15959"/>
      <sheetData sheetId="15960"/>
      <sheetData sheetId="15961"/>
      <sheetData sheetId="15962"/>
      <sheetData sheetId="15963"/>
      <sheetData sheetId="15964"/>
      <sheetData sheetId="15965"/>
      <sheetData sheetId="15966"/>
      <sheetData sheetId="15967"/>
      <sheetData sheetId="15968"/>
      <sheetData sheetId="15969"/>
      <sheetData sheetId="15970"/>
      <sheetData sheetId="15971"/>
      <sheetData sheetId="15972"/>
      <sheetData sheetId="15973"/>
      <sheetData sheetId="15974"/>
      <sheetData sheetId="15975"/>
      <sheetData sheetId="15976"/>
      <sheetData sheetId="15977"/>
      <sheetData sheetId="15978"/>
      <sheetData sheetId="15979"/>
      <sheetData sheetId="15980"/>
      <sheetData sheetId="15981"/>
      <sheetData sheetId="15982"/>
      <sheetData sheetId="15983"/>
      <sheetData sheetId="15984"/>
      <sheetData sheetId="15985"/>
      <sheetData sheetId="15986"/>
      <sheetData sheetId="15987"/>
      <sheetData sheetId="15988"/>
      <sheetData sheetId="15989"/>
      <sheetData sheetId="15990"/>
      <sheetData sheetId="15991"/>
      <sheetData sheetId="15992"/>
      <sheetData sheetId="15993"/>
      <sheetData sheetId="15994"/>
      <sheetData sheetId="15995"/>
      <sheetData sheetId="15996"/>
      <sheetData sheetId="15997"/>
      <sheetData sheetId="15998"/>
      <sheetData sheetId="15999"/>
      <sheetData sheetId="16000"/>
      <sheetData sheetId="16001"/>
      <sheetData sheetId="16002"/>
      <sheetData sheetId="16003"/>
      <sheetData sheetId="16004"/>
      <sheetData sheetId="16005"/>
      <sheetData sheetId="16006"/>
      <sheetData sheetId="16007"/>
      <sheetData sheetId="16008"/>
      <sheetData sheetId="16009"/>
      <sheetData sheetId="16010"/>
      <sheetData sheetId="16011"/>
      <sheetData sheetId="16012"/>
      <sheetData sheetId="16013"/>
      <sheetData sheetId="16014"/>
      <sheetData sheetId="16015"/>
      <sheetData sheetId="16016"/>
      <sheetData sheetId="16017"/>
      <sheetData sheetId="16018"/>
      <sheetData sheetId="16019"/>
      <sheetData sheetId="16020"/>
      <sheetData sheetId="16021"/>
      <sheetData sheetId="16022"/>
      <sheetData sheetId="16023"/>
      <sheetData sheetId="16024"/>
      <sheetData sheetId="16025"/>
      <sheetData sheetId="16026"/>
      <sheetData sheetId="16027"/>
      <sheetData sheetId="16028"/>
      <sheetData sheetId="16029"/>
      <sheetData sheetId="16030"/>
      <sheetData sheetId="16031"/>
      <sheetData sheetId="16032"/>
      <sheetData sheetId="16033"/>
      <sheetData sheetId="16034"/>
      <sheetData sheetId="16035"/>
      <sheetData sheetId="16036"/>
      <sheetData sheetId="16037"/>
      <sheetData sheetId="16038"/>
      <sheetData sheetId="16039"/>
      <sheetData sheetId="16040"/>
      <sheetData sheetId="16041"/>
      <sheetData sheetId="16042"/>
      <sheetData sheetId="16043"/>
      <sheetData sheetId="16044"/>
      <sheetData sheetId="16045"/>
      <sheetData sheetId="16046"/>
      <sheetData sheetId="16047"/>
      <sheetData sheetId="16048"/>
      <sheetData sheetId="16049"/>
      <sheetData sheetId="16050"/>
      <sheetData sheetId="16051"/>
      <sheetData sheetId="16052"/>
      <sheetData sheetId="16053"/>
      <sheetData sheetId="16054"/>
      <sheetData sheetId="16055"/>
      <sheetData sheetId="16056"/>
      <sheetData sheetId="16057"/>
      <sheetData sheetId="16058"/>
      <sheetData sheetId="16059"/>
      <sheetData sheetId="16060"/>
      <sheetData sheetId="16061"/>
      <sheetData sheetId="16062"/>
      <sheetData sheetId="16063"/>
      <sheetData sheetId="16064"/>
      <sheetData sheetId="16065"/>
      <sheetData sheetId="16066"/>
      <sheetData sheetId="16067"/>
      <sheetData sheetId="16068"/>
      <sheetData sheetId="16069"/>
      <sheetData sheetId="16070"/>
      <sheetData sheetId="16071"/>
      <sheetData sheetId="16072"/>
      <sheetData sheetId="16073"/>
      <sheetData sheetId="16074"/>
      <sheetData sheetId="16075"/>
      <sheetData sheetId="16076"/>
      <sheetData sheetId="16077"/>
      <sheetData sheetId="16078"/>
      <sheetData sheetId="16079"/>
      <sheetData sheetId="16080"/>
      <sheetData sheetId="16081"/>
      <sheetData sheetId="16082"/>
      <sheetData sheetId="16083"/>
      <sheetData sheetId="16084"/>
      <sheetData sheetId="16085"/>
      <sheetData sheetId="16086"/>
      <sheetData sheetId="16087"/>
      <sheetData sheetId="16088"/>
      <sheetData sheetId="16089"/>
      <sheetData sheetId="16090"/>
      <sheetData sheetId="16091"/>
      <sheetData sheetId="16092"/>
      <sheetData sheetId="16093"/>
      <sheetData sheetId="16094"/>
      <sheetData sheetId="16095"/>
      <sheetData sheetId="16096"/>
      <sheetData sheetId="16097"/>
      <sheetData sheetId="16098"/>
      <sheetData sheetId="16099"/>
      <sheetData sheetId="16100"/>
      <sheetData sheetId="16101"/>
      <sheetData sheetId="16102"/>
      <sheetData sheetId="16103"/>
      <sheetData sheetId="16104"/>
      <sheetData sheetId="16105"/>
      <sheetData sheetId="16106"/>
      <sheetData sheetId="16107"/>
      <sheetData sheetId="16108"/>
      <sheetData sheetId="16109"/>
      <sheetData sheetId="16110"/>
      <sheetData sheetId="16111"/>
      <sheetData sheetId="16112"/>
      <sheetData sheetId="16113"/>
      <sheetData sheetId="16114"/>
      <sheetData sheetId="16115"/>
      <sheetData sheetId="16116"/>
      <sheetData sheetId="16117"/>
      <sheetData sheetId="16118"/>
      <sheetData sheetId="16119"/>
      <sheetData sheetId="16120"/>
      <sheetData sheetId="16121"/>
      <sheetData sheetId="16122"/>
      <sheetData sheetId="16123"/>
      <sheetData sheetId="16124"/>
      <sheetData sheetId="16125"/>
      <sheetData sheetId="16126"/>
      <sheetData sheetId="16127"/>
      <sheetData sheetId="16128"/>
      <sheetData sheetId="16129"/>
      <sheetData sheetId="16130"/>
      <sheetData sheetId="16131"/>
      <sheetData sheetId="16132"/>
      <sheetData sheetId="16133"/>
      <sheetData sheetId="16134"/>
      <sheetData sheetId="16135"/>
      <sheetData sheetId="16136"/>
      <sheetData sheetId="16137"/>
      <sheetData sheetId="16138"/>
      <sheetData sheetId="16139"/>
      <sheetData sheetId="16140"/>
      <sheetData sheetId="16141"/>
      <sheetData sheetId="16142"/>
      <sheetData sheetId="16143"/>
      <sheetData sheetId="16144"/>
      <sheetData sheetId="16145"/>
      <sheetData sheetId="16146"/>
      <sheetData sheetId="16147"/>
      <sheetData sheetId="16148"/>
      <sheetData sheetId="16149"/>
      <sheetData sheetId="16150"/>
      <sheetData sheetId="16151"/>
      <sheetData sheetId="16152"/>
      <sheetData sheetId="16153"/>
      <sheetData sheetId="16154"/>
      <sheetData sheetId="16155"/>
      <sheetData sheetId="16156"/>
      <sheetData sheetId="16157"/>
      <sheetData sheetId="16158"/>
      <sheetData sheetId="16159"/>
      <sheetData sheetId="16160"/>
      <sheetData sheetId="16161"/>
      <sheetData sheetId="16162"/>
      <sheetData sheetId="16163"/>
      <sheetData sheetId="16164"/>
      <sheetData sheetId="16165"/>
      <sheetData sheetId="16166"/>
      <sheetData sheetId="16167"/>
      <sheetData sheetId="16168"/>
      <sheetData sheetId="16169"/>
      <sheetData sheetId="16170"/>
      <sheetData sheetId="16171"/>
      <sheetData sheetId="16172"/>
      <sheetData sheetId="16173"/>
      <sheetData sheetId="16174"/>
      <sheetData sheetId="16175"/>
      <sheetData sheetId="16176"/>
      <sheetData sheetId="16177"/>
      <sheetData sheetId="16178"/>
      <sheetData sheetId="16179"/>
      <sheetData sheetId="16180"/>
      <sheetData sheetId="16181"/>
      <sheetData sheetId="16182"/>
      <sheetData sheetId="16183"/>
      <sheetData sheetId="16184"/>
      <sheetData sheetId="16185"/>
      <sheetData sheetId="16186"/>
      <sheetData sheetId="16187"/>
      <sheetData sheetId="16188"/>
      <sheetData sheetId="16189"/>
      <sheetData sheetId="16190"/>
      <sheetData sheetId="16191"/>
      <sheetData sheetId="16192"/>
      <sheetData sheetId="16193"/>
      <sheetData sheetId="16194"/>
      <sheetData sheetId="16195"/>
      <sheetData sheetId="16196"/>
      <sheetData sheetId="16197"/>
      <sheetData sheetId="16198"/>
      <sheetData sheetId="16199"/>
      <sheetData sheetId="16200"/>
      <sheetData sheetId="16201"/>
      <sheetData sheetId="16202"/>
      <sheetData sheetId="16203"/>
      <sheetData sheetId="16204"/>
      <sheetData sheetId="16205"/>
      <sheetData sheetId="16206"/>
      <sheetData sheetId="16207"/>
      <sheetData sheetId="16208"/>
      <sheetData sheetId="16209"/>
      <sheetData sheetId="16210"/>
      <sheetData sheetId="16211"/>
      <sheetData sheetId="16212"/>
      <sheetData sheetId="16213"/>
      <sheetData sheetId="16214"/>
      <sheetData sheetId="16215"/>
      <sheetData sheetId="16216"/>
      <sheetData sheetId="16217"/>
      <sheetData sheetId="16218"/>
      <sheetData sheetId="16219"/>
      <sheetData sheetId="16220"/>
      <sheetData sheetId="16221"/>
      <sheetData sheetId="16222"/>
      <sheetData sheetId="16223"/>
      <sheetData sheetId="16224"/>
      <sheetData sheetId="16225"/>
      <sheetData sheetId="16226"/>
      <sheetData sheetId="16227"/>
      <sheetData sheetId="16228"/>
      <sheetData sheetId="16229"/>
      <sheetData sheetId="16230"/>
      <sheetData sheetId="16231"/>
      <sheetData sheetId="16232"/>
      <sheetData sheetId="16233"/>
      <sheetData sheetId="16234"/>
      <sheetData sheetId="16235"/>
      <sheetData sheetId="16236"/>
      <sheetData sheetId="16237"/>
      <sheetData sheetId="16238"/>
      <sheetData sheetId="16239"/>
      <sheetData sheetId="16240"/>
      <sheetData sheetId="16241"/>
      <sheetData sheetId="16242"/>
      <sheetData sheetId="16243"/>
      <sheetData sheetId="16244"/>
      <sheetData sheetId="16245"/>
      <sheetData sheetId="16246"/>
      <sheetData sheetId="16247"/>
      <sheetData sheetId="16248"/>
      <sheetData sheetId="16249"/>
      <sheetData sheetId="16250"/>
      <sheetData sheetId="16251"/>
      <sheetData sheetId="16252"/>
      <sheetData sheetId="16253"/>
      <sheetData sheetId="16254"/>
      <sheetData sheetId="16255"/>
      <sheetData sheetId="16256"/>
      <sheetData sheetId="16257"/>
      <sheetData sheetId="16258"/>
      <sheetData sheetId="16259"/>
      <sheetData sheetId="16260"/>
      <sheetData sheetId="16261"/>
      <sheetData sheetId="16262"/>
      <sheetData sheetId="16263"/>
      <sheetData sheetId="16264"/>
      <sheetData sheetId="16265"/>
      <sheetData sheetId="16266"/>
      <sheetData sheetId="16267"/>
      <sheetData sheetId="16268"/>
      <sheetData sheetId="16269"/>
      <sheetData sheetId="16270"/>
      <sheetData sheetId="16271"/>
      <sheetData sheetId="16272"/>
      <sheetData sheetId="16273"/>
      <sheetData sheetId="16274"/>
      <sheetData sheetId="16275"/>
      <sheetData sheetId="16276"/>
      <sheetData sheetId="16277"/>
      <sheetData sheetId="16278"/>
      <sheetData sheetId="16279"/>
      <sheetData sheetId="16280"/>
      <sheetData sheetId="16281"/>
      <sheetData sheetId="16282"/>
      <sheetData sheetId="16283"/>
      <sheetData sheetId="16284"/>
      <sheetData sheetId="16285"/>
      <sheetData sheetId="16286"/>
      <sheetData sheetId="16287"/>
      <sheetData sheetId="16288"/>
      <sheetData sheetId="16289"/>
      <sheetData sheetId="16290"/>
      <sheetData sheetId="16291"/>
      <sheetData sheetId="16292"/>
      <sheetData sheetId="16293"/>
      <sheetData sheetId="16294"/>
      <sheetData sheetId="16295"/>
      <sheetData sheetId="16296"/>
      <sheetData sheetId="16297"/>
      <sheetData sheetId="16298"/>
      <sheetData sheetId="16299"/>
      <sheetData sheetId="16300"/>
      <sheetData sheetId="16301"/>
      <sheetData sheetId="16302"/>
      <sheetData sheetId="16303"/>
      <sheetData sheetId="16304"/>
      <sheetData sheetId="16305"/>
      <sheetData sheetId="16306"/>
      <sheetData sheetId="16307"/>
      <sheetData sheetId="16308"/>
      <sheetData sheetId="16309"/>
      <sheetData sheetId="16310"/>
      <sheetData sheetId="16311"/>
      <sheetData sheetId="16312"/>
      <sheetData sheetId="16313"/>
      <sheetData sheetId="16314"/>
      <sheetData sheetId="16315"/>
      <sheetData sheetId="16316"/>
      <sheetData sheetId="16317"/>
      <sheetData sheetId="16318"/>
      <sheetData sheetId="16319"/>
      <sheetData sheetId="16320"/>
      <sheetData sheetId="16321"/>
      <sheetData sheetId="16322"/>
      <sheetData sheetId="16323"/>
      <sheetData sheetId="16324"/>
      <sheetData sheetId="16325"/>
      <sheetData sheetId="16326"/>
      <sheetData sheetId="16327"/>
      <sheetData sheetId="16328"/>
      <sheetData sheetId="16329"/>
      <sheetData sheetId="16330"/>
      <sheetData sheetId="16331"/>
      <sheetData sheetId="16332"/>
      <sheetData sheetId="16333"/>
      <sheetData sheetId="16334"/>
      <sheetData sheetId="16335"/>
      <sheetData sheetId="16336"/>
      <sheetData sheetId="16337"/>
      <sheetData sheetId="16338"/>
      <sheetData sheetId="16339"/>
      <sheetData sheetId="16340"/>
      <sheetData sheetId="16341"/>
      <sheetData sheetId="16342"/>
      <sheetData sheetId="16343"/>
      <sheetData sheetId="16344"/>
      <sheetData sheetId="16345"/>
      <sheetData sheetId="16346"/>
      <sheetData sheetId="16347"/>
      <sheetData sheetId="16348"/>
      <sheetData sheetId="16349"/>
      <sheetData sheetId="16350"/>
      <sheetData sheetId="16351"/>
      <sheetData sheetId="16352"/>
      <sheetData sheetId="16353"/>
      <sheetData sheetId="16354"/>
      <sheetData sheetId="16355"/>
      <sheetData sheetId="16356"/>
      <sheetData sheetId="16357"/>
      <sheetData sheetId="16358"/>
      <sheetData sheetId="16359"/>
      <sheetData sheetId="16360"/>
      <sheetData sheetId="16361"/>
      <sheetData sheetId="16362"/>
      <sheetData sheetId="16363"/>
      <sheetData sheetId="16364"/>
      <sheetData sheetId="16365"/>
      <sheetData sheetId="16366"/>
      <sheetData sheetId="16367"/>
      <sheetData sheetId="16368"/>
      <sheetData sheetId="16369"/>
      <sheetData sheetId="16370"/>
      <sheetData sheetId="16371"/>
      <sheetData sheetId="16372"/>
      <sheetData sheetId="16373"/>
      <sheetData sheetId="16374"/>
      <sheetData sheetId="16375"/>
      <sheetData sheetId="16376"/>
      <sheetData sheetId="16377"/>
      <sheetData sheetId="16378"/>
      <sheetData sheetId="16379"/>
      <sheetData sheetId="16380"/>
      <sheetData sheetId="16381"/>
      <sheetData sheetId="16382"/>
      <sheetData sheetId="16383"/>
      <sheetData sheetId="16384"/>
      <sheetData sheetId="16385"/>
      <sheetData sheetId="16386"/>
      <sheetData sheetId="16387"/>
      <sheetData sheetId="16388"/>
      <sheetData sheetId="16389"/>
      <sheetData sheetId="16390"/>
      <sheetData sheetId="16391"/>
      <sheetData sheetId="16392"/>
      <sheetData sheetId="16393"/>
      <sheetData sheetId="16394"/>
      <sheetData sheetId="16395"/>
      <sheetData sheetId="16396"/>
      <sheetData sheetId="16397"/>
      <sheetData sheetId="16398"/>
      <sheetData sheetId="16399"/>
      <sheetData sheetId="16400"/>
      <sheetData sheetId="16401"/>
      <sheetData sheetId="16402"/>
      <sheetData sheetId="16403"/>
      <sheetData sheetId="16404"/>
      <sheetData sheetId="16405"/>
      <sheetData sheetId="16406"/>
      <sheetData sheetId="16407"/>
      <sheetData sheetId="16408"/>
      <sheetData sheetId="16409"/>
      <sheetData sheetId="16410"/>
      <sheetData sheetId="16411"/>
      <sheetData sheetId="16412"/>
      <sheetData sheetId="16413"/>
      <sheetData sheetId="16414"/>
      <sheetData sheetId="16415"/>
      <sheetData sheetId="16416"/>
      <sheetData sheetId="16417"/>
      <sheetData sheetId="16418"/>
      <sheetData sheetId="16419"/>
      <sheetData sheetId="16420"/>
      <sheetData sheetId="16421"/>
      <sheetData sheetId="16422"/>
      <sheetData sheetId="16423"/>
      <sheetData sheetId="16424"/>
      <sheetData sheetId="16425"/>
      <sheetData sheetId="16426"/>
      <sheetData sheetId="16427"/>
      <sheetData sheetId="16428"/>
      <sheetData sheetId="16429"/>
      <sheetData sheetId="16430"/>
      <sheetData sheetId="16431"/>
      <sheetData sheetId="16432"/>
      <sheetData sheetId="16433"/>
      <sheetData sheetId="16434"/>
      <sheetData sheetId="16435"/>
      <sheetData sheetId="16436"/>
      <sheetData sheetId="16437"/>
      <sheetData sheetId="16438"/>
      <sheetData sheetId="16439"/>
      <sheetData sheetId="16440"/>
      <sheetData sheetId="16441"/>
      <sheetData sheetId="16442"/>
      <sheetData sheetId="16443"/>
      <sheetData sheetId="16444"/>
      <sheetData sheetId="16445"/>
      <sheetData sheetId="16446"/>
      <sheetData sheetId="16447"/>
      <sheetData sheetId="16448"/>
      <sheetData sheetId="16449"/>
      <sheetData sheetId="16450"/>
      <sheetData sheetId="16451"/>
      <sheetData sheetId="16452"/>
      <sheetData sheetId="16453"/>
      <sheetData sheetId="16454"/>
      <sheetData sheetId="16455"/>
      <sheetData sheetId="16456"/>
      <sheetData sheetId="16457"/>
      <sheetData sheetId="16458"/>
      <sheetData sheetId="16459"/>
      <sheetData sheetId="16460"/>
      <sheetData sheetId="16461"/>
      <sheetData sheetId="16462"/>
      <sheetData sheetId="16463"/>
      <sheetData sheetId="16464"/>
      <sheetData sheetId="16465"/>
      <sheetData sheetId="16466"/>
      <sheetData sheetId="16467"/>
      <sheetData sheetId="16468"/>
      <sheetData sheetId="16469"/>
      <sheetData sheetId="16470"/>
      <sheetData sheetId="16471"/>
      <sheetData sheetId="16472"/>
      <sheetData sheetId="16473"/>
      <sheetData sheetId="16474"/>
      <sheetData sheetId="16475"/>
      <sheetData sheetId="16476"/>
      <sheetData sheetId="16477"/>
      <sheetData sheetId="16478"/>
      <sheetData sheetId="16479"/>
      <sheetData sheetId="16480"/>
      <sheetData sheetId="16481"/>
      <sheetData sheetId="16482"/>
      <sheetData sheetId="16483"/>
      <sheetData sheetId="16484"/>
      <sheetData sheetId="16485"/>
      <sheetData sheetId="16486"/>
      <sheetData sheetId="16487"/>
      <sheetData sheetId="16488"/>
      <sheetData sheetId="16489"/>
      <sheetData sheetId="16490"/>
      <sheetData sheetId="16491"/>
      <sheetData sheetId="16492"/>
      <sheetData sheetId="16493"/>
      <sheetData sheetId="16494"/>
      <sheetData sheetId="16495"/>
      <sheetData sheetId="16496"/>
      <sheetData sheetId="16497"/>
      <sheetData sheetId="16498"/>
      <sheetData sheetId="16499"/>
      <sheetData sheetId="16500"/>
      <sheetData sheetId="16501"/>
      <sheetData sheetId="16502"/>
      <sheetData sheetId="16503"/>
      <sheetData sheetId="16504"/>
      <sheetData sheetId="16505"/>
      <sheetData sheetId="16506"/>
      <sheetData sheetId="16507"/>
      <sheetData sheetId="16508"/>
      <sheetData sheetId="16509"/>
      <sheetData sheetId="16510"/>
      <sheetData sheetId="16511"/>
      <sheetData sheetId="16512"/>
      <sheetData sheetId="16513"/>
      <sheetData sheetId="16514"/>
      <sheetData sheetId="16515"/>
      <sheetData sheetId="16516"/>
      <sheetData sheetId="16517"/>
      <sheetData sheetId="16518"/>
      <sheetData sheetId="16519"/>
      <sheetData sheetId="16520"/>
      <sheetData sheetId="16521"/>
      <sheetData sheetId="16522"/>
      <sheetData sheetId="16523"/>
      <sheetData sheetId="16524"/>
      <sheetData sheetId="16525"/>
      <sheetData sheetId="16526"/>
      <sheetData sheetId="16527"/>
      <sheetData sheetId="16528"/>
      <sheetData sheetId="16529"/>
      <sheetData sheetId="16530"/>
      <sheetData sheetId="16531"/>
      <sheetData sheetId="16532"/>
      <sheetData sheetId="16533"/>
      <sheetData sheetId="16534"/>
      <sheetData sheetId="16535"/>
      <sheetData sheetId="16536"/>
      <sheetData sheetId="16537"/>
      <sheetData sheetId="16538"/>
      <sheetData sheetId="16539"/>
      <sheetData sheetId="16540"/>
      <sheetData sheetId="16541"/>
      <sheetData sheetId="16542"/>
      <sheetData sheetId="16543"/>
      <sheetData sheetId="16544"/>
      <sheetData sheetId="16545"/>
      <sheetData sheetId="16546"/>
      <sheetData sheetId="16547"/>
      <sheetData sheetId="16548"/>
      <sheetData sheetId="16549"/>
      <sheetData sheetId="16550"/>
      <sheetData sheetId="16551"/>
      <sheetData sheetId="16552"/>
      <sheetData sheetId="16553"/>
      <sheetData sheetId="16554"/>
      <sheetData sheetId="16555"/>
      <sheetData sheetId="16556"/>
      <sheetData sheetId="16557"/>
      <sheetData sheetId="16558"/>
      <sheetData sheetId="16559"/>
      <sheetData sheetId="16560"/>
      <sheetData sheetId="16561"/>
      <sheetData sheetId="16562"/>
      <sheetData sheetId="16563"/>
      <sheetData sheetId="16564"/>
      <sheetData sheetId="16565"/>
      <sheetData sheetId="16566"/>
      <sheetData sheetId="16567"/>
      <sheetData sheetId="16568"/>
      <sheetData sheetId="16569"/>
      <sheetData sheetId="16570"/>
      <sheetData sheetId="16571"/>
      <sheetData sheetId="16572"/>
      <sheetData sheetId="16573"/>
      <sheetData sheetId="16574"/>
      <sheetData sheetId="16575"/>
      <sheetData sheetId="16576"/>
      <sheetData sheetId="16577"/>
      <sheetData sheetId="16578"/>
      <sheetData sheetId="16579"/>
      <sheetData sheetId="16580"/>
      <sheetData sheetId="16581"/>
      <sheetData sheetId="16582"/>
      <sheetData sheetId="16583"/>
      <sheetData sheetId="16584"/>
      <sheetData sheetId="16585"/>
      <sheetData sheetId="16586"/>
      <sheetData sheetId="16587"/>
      <sheetData sheetId="16588"/>
      <sheetData sheetId="16589"/>
      <sheetData sheetId="16590"/>
      <sheetData sheetId="16591"/>
      <sheetData sheetId="16592"/>
      <sheetData sheetId="16593"/>
      <sheetData sheetId="16594"/>
      <sheetData sheetId="16595"/>
      <sheetData sheetId="16596"/>
      <sheetData sheetId="16597"/>
      <sheetData sheetId="16598"/>
      <sheetData sheetId="16599"/>
      <sheetData sheetId="16600"/>
      <sheetData sheetId="16601"/>
      <sheetData sheetId="16602"/>
      <sheetData sheetId="16603"/>
      <sheetData sheetId="16604"/>
      <sheetData sheetId="16605"/>
      <sheetData sheetId="16606"/>
      <sheetData sheetId="16607"/>
      <sheetData sheetId="16608"/>
      <sheetData sheetId="16609"/>
      <sheetData sheetId="16610"/>
      <sheetData sheetId="16611"/>
      <sheetData sheetId="16612"/>
      <sheetData sheetId="16613"/>
      <sheetData sheetId="16614"/>
      <sheetData sheetId="16615"/>
      <sheetData sheetId="16616"/>
      <sheetData sheetId="16617"/>
      <sheetData sheetId="16618"/>
      <sheetData sheetId="16619"/>
      <sheetData sheetId="16620"/>
      <sheetData sheetId="16621"/>
      <sheetData sheetId="16622"/>
      <sheetData sheetId="16623"/>
      <sheetData sheetId="16624"/>
      <sheetData sheetId="16625"/>
      <sheetData sheetId="16626"/>
      <sheetData sheetId="16627"/>
      <sheetData sheetId="16628"/>
      <sheetData sheetId="16629"/>
      <sheetData sheetId="16630"/>
      <sheetData sheetId="16631"/>
      <sheetData sheetId="16632"/>
      <sheetData sheetId="16633"/>
      <sheetData sheetId="16634"/>
      <sheetData sheetId="16635"/>
      <sheetData sheetId="16636"/>
      <sheetData sheetId="16637"/>
      <sheetData sheetId="16638"/>
      <sheetData sheetId="16639"/>
      <sheetData sheetId="16640"/>
      <sheetData sheetId="16641"/>
      <sheetData sheetId="16642"/>
      <sheetData sheetId="16643"/>
      <sheetData sheetId="16644"/>
      <sheetData sheetId="16645"/>
      <sheetData sheetId="16646"/>
      <sheetData sheetId="16647"/>
      <sheetData sheetId="16648"/>
      <sheetData sheetId="16649"/>
      <sheetData sheetId="16650"/>
      <sheetData sheetId="16651"/>
      <sheetData sheetId="16652"/>
      <sheetData sheetId="16653"/>
      <sheetData sheetId="16654"/>
      <sheetData sheetId="16655"/>
      <sheetData sheetId="16656"/>
      <sheetData sheetId="16657"/>
      <sheetData sheetId="16658"/>
      <sheetData sheetId="16659"/>
      <sheetData sheetId="16660"/>
      <sheetData sheetId="16661"/>
      <sheetData sheetId="16662"/>
      <sheetData sheetId="16663"/>
      <sheetData sheetId="16664"/>
      <sheetData sheetId="16665"/>
      <sheetData sheetId="16666"/>
      <sheetData sheetId="16667"/>
      <sheetData sheetId="16668"/>
      <sheetData sheetId="16669"/>
      <sheetData sheetId="16670"/>
      <sheetData sheetId="16671"/>
      <sheetData sheetId="16672"/>
      <sheetData sheetId="16673"/>
      <sheetData sheetId="16674"/>
      <sheetData sheetId="16675"/>
      <sheetData sheetId="16676"/>
      <sheetData sheetId="16677"/>
      <sheetData sheetId="16678"/>
      <sheetData sheetId="16679"/>
      <sheetData sheetId="16680"/>
      <sheetData sheetId="16681"/>
      <sheetData sheetId="16682"/>
      <sheetData sheetId="16683"/>
      <sheetData sheetId="16684"/>
      <sheetData sheetId="16685"/>
      <sheetData sheetId="16686"/>
      <sheetData sheetId="16687"/>
      <sheetData sheetId="16688"/>
      <sheetData sheetId="16689"/>
      <sheetData sheetId="16690"/>
      <sheetData sheetId="16691"/>
      <sheetData sheetId="16692"/>
      <sheetData sheetId="16693"/>
      <sheetData sheetId="16694"/>
      <sheetData sheetId="16695"/>
      <sheetData sheetId="16696"/>
      <sheetData sheetId="16697"/>
      <sheetData sheetId="16698"/>
      <sheetData sheetId="16699"/>
      <sheetData sheetId="16700"/>
      <sheetData sheetId="16701"/>
      <sheetData sheetId="16702"/>
      <sheetData sheetId="16703"/>
      <sheetData sheetId="16704"/>
      <sheetData sheetId="16705"/>
      <sheetData sheetId="16706"/>
      <sheetData sheetId="16707"/>
      <sheetData sheetId="16708"/>
      <sheetData sheetId="16709"/>
      <sheetData sheetId="16710"/>
      <sheetData sheetId="16711"/>
      <sheetData sheetId="16712"/>
      <sheetData sheetId="16713"/>
      <sheetData sheetId="16714"/>
      <sheetData sheetId="16715"/>
      <sheetData sheetId="16716"/>
      <sheetData sheetId="16717"/>
      <sheetData sheetId="16718"/>
      <sheetData sheetId="16719"/>
      <sheetData sheetId="16720"/>
      <sheetData sheetId="16721"/>
      <sheetData sheetId="16722"/>
      <sheetData sheetId="16723"/>
      <sheetData sheetId="16724"/>
      <sheetData sheetId="16725"/>
      <sheetData sheetId="16726"/>
      <sheetData sheetId="16727"/>
      <sheetData sheetId="16728"/>
      <sheetData sheetId="16729"/>
      <sheetData sheetId="16730"/>
      <sheetData sheetId="16731"/>
      <sheetData sheetId="16732"/>
      <sheetData sheetId="16733"/>
      <sheetData sheetId="16734"/>
      <sheetData sheetId="16735"/>
      <sheetData sheetId="16736"/>
      <sheetData sheetId="16737"/>
      <sheetData sheetId="16738"/>
      <sheetData sheetId="16739"/>
      <sheetData sheetId="16740"/>
      <sheetData sheetId="16741"/>
      <sheetData sheetId="16742"/>
      <sheetData sheetId="16743"/>
      <sheetData sheetId="16744"/>
      <sheetData sheetId="16745"/>
      <sheetData sheetId="16746"/>
      <sheetData sheetId="16747"/>
      <sheetData sheetId="16748"/>
      <sheetData sheetId="16749"/>
      <sheetData sheetId="16750"/>
      <sheetData sheetId="16751"/>
      <sheetData sheetId="16752"/>
      <sheetData sheetId="16753"/>
      <sheetData sheetId="16754"/>
      <sheetData sheetId="16755"/>
      <sheetData sheetId="16756"/>
      <sheetData sheetId="16757"/>
      <sheetData sheetId="16758"/>
      <sheetData sheetId="16759"/>
      <sheetData sheetId="16760"/>
      <sheetData sheetId="16761"/>
      <sheetData sheetId="16762"/>
      <sheetData sheetId="16763"/>
      <sheetData sheetId="16764"/>
      <sheetData sheetId="16765"/>
      <sheetData sheetId="16766"/>
      <sheetData sheetId="16767"/>
      <sheetData sheetId="16768"/>
      <sheetData sheetId="16769"/>
      <sheetData sheetId="16770"/>
      <sheetData sheetId="16771"/>
      <sheetData sheetId="16772"/>
      <sheetData sheetId="16773"/>
      <sheetData sheetId="16774"/>
      <sheetData sheetId="16775"/>
      <sheetData sheetId="16776"/>
      <sheetData sheetId="16777"/>
      <sheetData sheetId="16778"/>
      <sheetData sheetId="16779"/>
      <sheetData sheetId="16780"/>
      <sheetData sheetId="16781"/>
      <sheetData sheetId="16782"/>
      <sheetData sheetId="16783"/>
      <sheetData sheetId="16784"/>
      <sheetData sheetId="16785"/>
      <sheetData sheetId="16786"/>
      <sheetData sheetId="16787"/>
      <sheetData sheetId="16788"/>
      <sheetData sheetId="16789"/>
      <sheetData sheetId="16790"/>
      <sheetData sheetId="16791"/>
      <sheetData sheetId="16792"/>
      <sheetData sheetId="16793"/>
      <sheetData sheetId="16794"/>
      <sheetData sheetId="16795"/>
      <sheetData sheetId="16796"/>
      <sheetData sheetId="16797"/>
      <sheetData sheetId="16798"/>
      <sheetData sheetId="16799"/>
      <sheetData sheetId="16800"/>
      <sheetData sheetId="16801"/>
      <sheetData sheetId="16802"/>
      <sheetData sheetId="16803"/>
      <sheetData sheetId="16804"/>
      <sheetData sheetId="16805"/>
      <sheetData sheetId="16806"/>
      <sheetData sheetId="16807"/>
      <sheetData sheetId="16808"/>
      <sheetData sheetId="16809"/>
      <sheetData sheetId="16810"/>
      <sheetData sheetId="16811"/>
      <sheetData sheetId="16812"/>
      <sheetData sheetId="16813"/>
      <sheetData sheetId="16814"/>
      <sheetData sheetId="16815"/>
      <sheetData sheetId="16816"/>
      <sheetData sheetId="16817"/>
      <sheetData sheetId="16818"/>
      <sheetData sheetId="16819"/>
      <sheetData sheetId="16820"/>
      <sheetData sheetId="16821"/>
      <sheetData sheetId="16822"/>
      <sheetData sheetId="16823"/>
      <sheetData sheetId="16824"/>
      <sheetData sheetId="16825"/>
      <sheetData sheetId="16826"/>
      <sheetData sheetId="16827"/>
      <sheetData sheetId="16828"/>
      <sheetData sheetId="16829"/>
      <sheetData sheetId="16830"/>
      <sheetData sheetId="16831"/>
      <sheetData sheetId="16832"/>
      <sheetData sheetId="16833"/>
      <sheetData sheetId="16834"/>
      <sheetData sheetId="16835"/>
      <sheetData sheetId="16836"/>
      <sheetData sheetId="16837"/>
      <sheetData sheetId="16838"/>
      <sheetData sheetId="16839"/>
      <sheetData sheetId="16840" refreshError="1"/>
      <sheetData sheetId="16841" refreshError="1"/>
      <sheetData sheetId="16842" refreshError="1"/>
      <sheetData sheetId="16843" refreshError="1"/>
      <sheetData sheetId="16844" refreshError="1"/>
      <sheetData sheetId="16845" refreshError="1"/>
      <sheetData sheetId="16846" refreshError="1"/>
      <sheetData sheetId="16847" refreshError="1"/>
      <sheetData sheetId="16848" refreshError="1"/>
      <sheetData sheetId="16849" refreshError="1"/>
      <sheetData sheetId="16850" refreshError="1"/>
      <sheetData sheetId="16851" refreshError="1"/>
      <sheetData sheetId="16852" refreshError="1"/>
      <sheetData sheetId="16853" refreshError="1"/>
      <sheetData sheetId="16854" refreshError="1"/>
      <sheetData sheetId="16855" refreshError="1"/>
      <sheetData sheetId="16856" refreshError="1"/>
      <sheetData sheetId="16857" refreshError="1"/>
      <sheetData sheetId="16858" refreshError="1"/>
      <sheetData sheetId="16859" refreshError="1"/>
      <sheetData sheetId="16860" refreshError="1"/>
      <sheetData sheetId="16861" refreshError="1"/>
      <sheetData sheetId="16862" refreshError="1"/>
      <sheetData sheetId="16863" refreshError="1"/>
      <sheetData sheetId="16864" refreshError="1"/>
      <sheetData sheetId="16865" refreshError="1"/>
      <sheetData sheetId="16866" refreshError="1"/>
      <sheetData sheetId="16867" refreshError="1"/>
      <sheetData sheetId="16868" refreshError="1"/>
      <sheetData sheetId="16869" refreshError="1"/>
      <sheetData sheetId="16870" refreshError="1"/>
      <sheetData sheetId="16871" refreshError="1"/>
      <sheetData sheetId="16872" refreshError="1"/>
      <sheetData sheetId="16873" refreshError="1"/>
      <sheetData sheetId="16874" refreshError="1"/>
      <sheetData sheetId="16875" refreshError="1"/>
      <sheetData sheetId="16876" refreshError="1"/>
      <sheetData sheetId="16877" refreshError="1"/>
      <sheetData sheetId="16878" refreshError="1"/>
      <sheetData sheetId="16879" refreshError="1"/>
      <sheetData sheetId="16880" refreshError="1"/>
      <sheetData sheetId="16881" refreshError="1"/>
      <sheetData sheetId="16882" refreshError="1"/>
      <sheetData sheetId="16883" refreshError="1"/>
      <sheetData sheetId="16884" refreshError="1"/>
      <sheetData sheetId="16885" refreshError="1"/>
      <sheetData sheetId="16886" refreshError="1"/>
      <sheetData sheetId="16887" refreshError="1"/>
      <sheetData sheetId="16888" refreshError="1"/>
      <sheetData sheetId="16889" refreshError="1"/>
      <sheetData sheetId="16890" refreshError="1"/>
      <sheetData sheetId="16891" refreshError="1"/>
      <sheetData sheetId="16892" refreshError="1"/>
      <sheetData sheetId="16893" refreshError="1"/>
      <sheetData sheetId="16894" refreshError="1"/>
      <sheetData sheetId="16895" refreshError="1"/>
      <sheetData sheetId="16896" refreshError="1"/>
      <sheetData sheetId="16897" refreshError="1"/>
      <sheetData sheetId="16898" refreshError="1"/>
      <sheetData sheetId="16899" refreshError="1"/>
      <sheetData sheetId="16900" refreshError="1"/>
      <sheetData sheetId="16901" refreshError="1"/>
      <sheetData sheetId="16902" refreshError="1"/>
      <sheetData sheetId="16903" refreshError="1"/>
      <sheetData sheetId="16904" refreshError="1"/>
      <sheetData sheetId="16905" refreshError="1"/>
      <sheetData sheetId="16906" refreshError="1"/>
      <sheetData sheetId="16907" refreshError="1"/>
      <sheetData sheetId="16908" refreshError="1"/>
      <sheetData sheetId="16909" refreshError="1"/>
      <sheetData sheetId="16910" refreshError="1"/>
      <sheetData sheetId="16911" refreshError="1"/>
      <sheetData sheetId="16912" refreshError="1"/>
      <sheetData sheetId="16913" refreshError="1"/>
      <sheetData sheetId="16914" refreshError="1"/>
      <sheetData sheetId="16915" refreshError="1"/>
      <sheetData sheetId="16916" refreshError="1"/>
      <sheetData sheetId="16917" refreshError="1"/>
      <sheetData sheetId="16918" refreshError="1"/>
      <sheetData sheetId="16919" refreshError="1"/>
      <sheetData sheetId="16920" refreshError="1"/>
      <sheetData sheetId="16921" refreshError="1"/>
      <sheetData sheetId="16922" refreshError="1"/>
      <sheetData sheetId="16923" refreshError="1"/>
      <sheetData sheetId="16924" refreshError="1"/>
      <sheetData sheetId="16925" refreshError="1"/>
      <sheetData sheetId="16926" refreshError="1"/>
      <sheetData sheetId="16927" refreshError="1"/>
      <sheetData sheetId="16928" refreshError="1"/>
      <sheetData sheetId="16929" refreshError="1"/>
      <sheetData sheetId="16930" refreshError="1"/>
      <sheetData sheetId="16931" refreshError="1"/>
      <sheetData sheetId="16932" refreshError="1"/>
      <sheetData sheetId="16933" refreshError="1"/>
      <sheetData sheetId="16934" refreshError="1"/>
      <sheetData sheetId="16935" refreshError="1"/>
      <sheetData sheetId="16936" refreshError="1"/>
      <sheetData sheetId="16937" refreshError="1"/>
      <sheetData sheetId="16938" refreshError="1"/>
      <sheetData sheetId="16939" refreshError="1"/>
      <sheetData sheetId="16940" refreshError="1"/>
      <sheetData sheetId="16941" refreshError="1"/>
      <sheetData sheetId="16942" refreshError="1"/>
      <sheetData sheetId="16943" refreshError="1"/>
      <sheetData sheetId="16944" refreshError="1"/>
      <sheetData sheetId="16945" refreshError="1"/>
      <sheetData sheetId="16946" refreshError="1"/>
      <sheetData sheetId="16947" refreshError="1"/>
      <sheetData sheetId="16948" refreshError="1"/>
      <sheetData sheetId="16949" refreshError="1"/>
      <sheetData sheetId="16950" refreshError="1"/>
      <sheetData sheetId="16951" refreshError="1"/>
      <sheetData sheetId="16952" refreshError="1"/>
      <sheetData sheetId="16953" refreshError="1"/>
      <sheetData sheetId="16954" refreshError="1"/>
      <sheetData sheetId="16955" refreshError="1"/>
      <sheetData sheetId="16956" refreshError="1"/>
      <sheetData sheetId="16957" refreshError="1"/>
      <sheetData sheetId="16958" refreshError="1"/>
      <sheetData sheetId="16959" refreshError="1"/>
      <sheetData sheetId="16960" refreshError="1"/>
      <sheetData sheetId="16961" refreshError="1"/>
      <sheetData sheetId="16962" refreshError="1"/>
      <sheetData sheetId="16963" refreshError="1"/>
      <sheetData sheetId="16964" refreshError="1"/>
      <sheetData sheetId="16965" refreshError="1"/>
      <sheetData sheetId="16966" refreshError="1"/>
      <sheetData sheetId="16967" refreshError="1"/>
      <sheetData sheetId="16968" refreshError="1"/>
      <sheetData sheetId="16969" refreshError="1"/>
      <sheetData sheetId="16970" refreshError="1"/>
      <sheetData sheetId="16971" refreshError="1"/>
      <sheetData sheetId="16972" refreshError="1"/>
      <sheetData sheetId="16973" refreshError="1"/>
      <sheetData sheetId="16974" refreshError="1"/>
      <sheetData sheetId="16975" refreshError="1"/>
      <sheetData sheetId="16976" refreshError="1"/>
      <sheetData sheetId="16977" refreshError="1"/>
      <sheetData sheetId="16978" refreshError="1"/>
      <sheetData sheetId="16979" refreshError="1"/>
      <sheetData sheetId="16980" refreshError="1"/>
      <sheetData sheetId="16981" refreshError="1"/>
      <sheetData sheetId="16982" refreshError="1"/>
      <sheetData sheetId="16983" refreshError="1"/>
      <sheetData sheetId="16984" refreshError="1"/>
      <sheetData sheetId="16985" refreshError="1"/>
      <sheetData sheetId="16986" refreshError="1"/>
      <sheetData sheetId="16987" refreshError="1"/>
      <sheetData sheetId="16988" refreshError="1"/>
      <sheetData sheetId="16989" refreshError="1"/>
      <sheetData sheetId="16990" refreshError="1"/>
      <sheetData sheetId="16991" refreshError="1"/>
      <sheetData sheetId="16992" refreshError="1"/>
      <sheetData sheetId="16993" refreshError="1"/>
      <sheetData sheetId="16994" refreshError="1"/>
      <sheetData sheetId="16995" refreshError="1"/>
      <sheetData sheetId="16996" refreshError="1"/>
      <sheetData sheetId="16997" refreshError="1"/>
      <sheetData sheetId="16998" refreshError="1"/>
      <sheetData sheetId="16999" refreshError="1"/>
      <sheetData sheetId="17000" refreshError="1"/>
      <sheetData sheetId="17001" refreshError="1"/>
      <sheetData sheetId="17002" refreshError="1"/>
      <sheetData sheetId="17003" refreshError="1"/>
      <sheetData sheetId="17004" refreshError="1"/>
      <sheetData sheetId="17005" refreshError="1"/>
      <sheetData sheetId="17006" refreshError="1"/>
      <sheetData sheetId="17007" refreshError="1"/>
      <sheetData sheetId="17008" refreshError="1"/>
      <sheetData sheetId="17009" refreshError="1"/>
      <sheetData sheetId="17010" refreshError="1"/>
      <sheetData sheetId="17011" refreshError="1"/>
      <sheetData sheetId="17012" refreshError="1"/>
      <sheetData sheetId="17013" refreshError="1"/>
      <sheetData sheetId="17014" refreshError="1"/>
      <sheetData sheetId="17015" refreshError="1"/>
      <sheetData sheetId="17016" refreshError="1"/>
      <sheetData sheetId="17017" refreshError="1"/>
      <sheetData sheetId="17018" refreshError="1"/>
      <sheetData sheetId="17019" refreshError="1"/>
      <sheetData sheetId="17020" refreshError="1"/>
      <sheetData sheetId="17021" refreshError="1"/>
      <sheetData sheetId="17022" refreshError="1"/>
      <sheetData sheetId="17023" refreshError="1"/>
      <sheetData sheetId="17024" refreshError="1"/>
      <sheetData sheetId="17025" refreshError="1"/>
      <sheetData sheetId="17026" refreshError="1"/>
      <sheetData sheetId="17027" refreshError="1"/>
      <sheetData sheetId="17028" refreshError="1"/>
      <sheetData sheetId="17029" refreshError="1"/>
      <sheetData sheetId="17030" refreshError="1"/>
      <sheetData sheetId="17031" refreshError="1"/>
      <sheetData sheetId="17032" refreshError="1"/>
      <sheetData sheetId="17033" refreshError="1"/>
      <sheetData sheetId="17034" refreshError="1"/>
      <sheetData sheetId="17035" refreshError="1"/>
      <sheetData sheetId="17036" refreshError="1"/>
      <sheetData sheetId="17037" refreshError="1"/>
      <sheetData sheetId="17038" refreshError="1"/>
      <sheetData sheetId="17039" refreshError="1"/>
      <sheetData sheetId="17040" refreshError="1"/>
      <sheetData sheetId="17041" refreshError="1"/>
      <sheetData sheetId="17042" refreshError="1"/>
      <sheetData sheetId="17043" refreshError="1"/>
      <sheetData sheetId="17044" refreshError="1"/>
      <sheetData sheetId="17045" refreshError="1"/>
      <sheetData sheetId="17046" refreshError="1"/>
      <sheetData sheetId="17047" refreshError="1"/>
      <sheetData sheetId="17048" refreshError="1"/>
      <sheetData sheetId="17049" refreshError="1"/>
      <sheetData sheetId="17050" refreshError="1"/>
      <sheetData sheetId="17051" refreshError="1"/>
      <sheetData sheetId="17052" refreshError="1"/>
      <sheetData sheetId="17053" refreshError="1"/>
      <sheetData sheetId="17054" refreshError="1"/>
      <sheetData sheetId="17055" refreshError="1"/>
      <sheetData sheetId="17056" refreshError="1"/>
      <sheetData sheetId="17057" refreshError="1"/>
      <sheetData sheetId="17058" refreshError="1"/>
      <sheetData sheetId="17059" refreshError="1"/>
      <sheetData sheetId="17060" refreshError="1"/>
      <sheetData sheetId="17061" refreshError="1"/>
      <sheetData sheetId="17062" refreshError="1"/>
      <sheetData sheetId="17063" refreshError="1"/>
      <sheetData sheetId="17064" refreshError="1"/>
      <sheetData sheetId="17065" refreshError="1"/>
      <sheetData sheetId="17066" refreshError="1"/>
      <sheetData sheetId="17067" refreshError="1"/>
      <sheetData sheetId="17068" refreshError="1"/>
      <sheetData sheetId="17069" refreshError="1"/>
      <sheetData sheetId="17070" refreshError="1"/>
      <sheetData sheetId="17071" refreshError="1"/>
      <sheetData sheetId="17072" refreshError="1"/>
      <sheetData sheetId="17073" refreshError="1"/>
      <sheetData sheetId="17074" refreshError="1"/>
      <sheetData sheetId="17075" refreshError="1"/>
      <sheetData sheetId="17076" refreshError="1"/>
      <sheetData sheetId="17077" refreshError="1"/>
      <sheetData sheetId="17078" refreshError="1"/>
      <sheetData sheetId="17079" refreshError="1"/>
      <sheetData sheetId="17080" refreshError="1"/>
      <sheetData sheetId="17081" refreshError="1"/>
      <sheetData sheetId="17082" refreshError="1"/>
      <sheetData sheetId="17083" refreshError="1"/>
      <sheetData sheetId="17084" refreshError="1"/>
      <sheetData sheetId="17085" refreshError="1"/>
      <sheetData sheetId="17086" refreshError="1"/>
      <sheetData sheetId="17087" refreshError="1"/>
      <sheetData sheetId="17088" refreshError="1"/>
      <sheetData sheetId="17089" refreshError="1"/>
      <sheetData sheetId="17090" refreshError="1"/>
      <sheetData sheetId="17091" refreshError="1"/>
      <sheetData sheetId="17092" refreshError="1"/>
      <sheetData sheetId="17093" refreshError="1"/>
      <sheetData sheetId="17094" refreshError="1"/>
      <sheetData sheetId="17095" refreshError="1"/>
      <sheetData sheetId="17096" refreshError="1"/>
      <sheetData sheetId="17097" refreshError="1"/>
      <sheetData sheetId="17098" refreshError="1"/>
      <sheetData sheetId="17099" refreshError="1"/>
      <sheetData sheetId="17100" refreshError="1"/>
      <sheetData sheetId="17101" refreshError="1"/>
      <sheetData sheetId="17102" refreshError="1"/>
      <sheetData sheetId="17103" refreshError="1"/>
      <sheetData sheetId="17104" refreshError="1"/>
      <sheetData sheetId="17105" refreshError="1"/>
      <sheetData sheetId="17106" refreshError="1"/>
      <sheetData sheetId="17107" refreshError="1"/>
      <sheetData sheetId="17108" refreshError="1"/>
      <sheetData sheetId="17109" refreshError="1"/>
      <sheetData sheetId="17110" refreshError="1"/>
      <sheetData sheetId="17111" refreshError="1"/>
      <sheetData sheetId="17112" refreshError="1"/>
      <sheetData sheetId="17113" refreshError="1"/>
      <sheetData sheetId="17114" refreshError="1"/>
      <sheetData sheetId="17115" refreshError="1"/>
      <sheetData sheetId="17116" refreshError="1"/>
      <sheetData sheetId="17117" refreshError="1"/>
      <sheetData sheetId="17118" refreshError="1"/>
      <sheetData sheetId="17119" refreshError="1"/>
      <sheetData sheetId="17120" refreshError="1"/>
      <sheetData sheetId="17121" refreshError="1"/>
      <sheetData sheetId="17122" refreshError="1"/>
      <sheetData sheetId="17123" refreshError="1"/>
      <sheetData sheetId="17124" refreshError="1"/>
      <sheetData sheetId="17125" refreshError="1"/>
      <sheetData sheetId="17126" refreshError="1"/>
      <sheetData sheetId="17127" refreshError="1"/>
      <sheetData sheetId="17128" refreshError="1"/>
      <sheetData sheetId="17129" refreshError="1"/>
      <sheetData sheetId="17130" refreshError="1"/>
      <sheetData sheetId="17131" refreshError="1"/>
      <sheetData sheetId="17132" refreshError="1"/>
      <sheetData sheetId="17133" refreshError="1"/>
      <sheetData sheetId="17134" refreshError="1"/>
      <sheetData sheetId="17135" refreshError="1"/>
      <sheetData sheetId="17136" refreshError="1"/>
      <sheetData sheetId="17137" refreshError="1"/>
      <sheetData sheetId="17138" refreshError="1"/>
      <sheetData sheetId="17139" refreshError="1"/>
      <sheetData sheetId="17140" refreshError="1"/>
      <sheetData sheetId="17141" refreshError="1"/>
      <sheetData sheetId="17142" refreshError="1"/>
      <sheetData sheetId="17143" refreshError="1"/>
      <sheetData sheetId="17144" refreshError="1"/>
      <sheetData sheetId="17145" refreshError="1"/>
      <sheetData sheetId="17146" refreshError="1"/>
      <sheetData sheetId="17147" refreshError="1"/>
      <sheetData sheetId="17148" refreshError="1"/>
      <sheetData sheetId="17149" refreshError="1"/>
      <sheetData sheetId="17150" refreshError="1"/>
      <sheetData sheetId="17151" refreshError="1"/>
      <sheetData sheetId="17152" refreshError="1"/>
      <sheetData sheetId="17153" refreshError="1"/>
      <sheetData sheetId="17154" refreshError="1"/>
      <sheetData sheetId="17155" refreshError="1"/>
      <sheetData sheetId="17156" refreshError="1"/>
      <sheetData sheetId="17157" refreshError="1"/>
      <sheetData sheetId="17158" refreshError="1"/>
      <sheetData sheetId="17159" refreshError="1"/>
      <sheetData sheetId="17160" refreshError="1"/>
      <sheetData sheetId="17161" refreshError="1"/>
      <sheetData sheetId="17162" refreshError="1"/>
      <sheetData sheetId="17163" refreshError="1"/>
      <sheetData sheetId="17164" refreshError="1"/>
      <sheetData sheetId="17165" refreshError="1"/>
      <sheetData sheetId="17166" refreshError="1"/>
      <sheetData sheetId="17167"/>
      <sheetData sheetId="17168" refreshError="1"/>
      <sheetData sheetId="17169" refreshError="1"/>
      <sheetData sheetId="17170" refreshError="1"/>
      <sheetData sheetId="17171" refreshError="1"/>
      <sheetData sheetId="17172" refreshError="1"/>
      <sheetData sheetId="17173" refreshError="1"/>
      <sheetData sheetId="17174" refreshError="1"/>
      <sheetData sheetId="17175" refreshError="1"/>
      <sheetData sheetId="17176"/>
      <sheetData sheetId="17177" refreshError="1"/>
      <sheetData sheetId="17178" refreshError="1"/>
      <sheetData sheetId="17179" refreshError="1"/>
      <sheetData sheetId="17180" refreshError="1"/>
      <sheetData sheetId="17181" refreshError="1"/>
      <sheetData sheetId="17182" refreshError="1"/>
      <sheetData sheetId="17183" refreshError="1"/>
      <sheetData sheetId="17184"/>
      <sheetData sheetId="17185"/>
      <sheetData sheetId="17186"/>
      <sheetData sheetId="17187"/>
      <sheetData sheetId="17188"/>
      <sheetData sheetId="17189"/>
      <sheetData sheetId="17190" refreshError="1"/>
      <sheetData sheetId="17191"/>
      <sheetData sheetId="17192" refreshError="1"/>
      <sheetData sheetId="17193" refreshError="1"/>
      <sheetData sheetId="17194" refreshError="1"/>
      <sheetData sheetId="17195" refreshError="1"/>
      <sheetData sheetId="17196" refreshError="1"/>
      <sheetData sheetId="17197" refreshError="1"/>
      <sheetData sheetId="17198" refreshError="1"/>
      <sheetData sheetId="17199" refreshError="1"/>
      <sheetData sheetId="17200" refreshError="1"/>
      <sheetData sheetId="17201" refreshError="1"/>
      <sheetData sheetId="17202" refreshError="1"/>
      <sheetData sheetId="17203" refreshError="1"/>
      <sheetData sheetId="17204" refreshError="1"/>
      <sheetData sheetId="17205" refreshError="1"/>
      <sheetData sheetId="17206" refreshError="1"/>
      <sheetData sheetId="17207" refreshError="1"/>
      <sheetData sheetId="17208" refreshError="1"/>
      <sheetData sheetId="17209" refreshError="1"/>
      <sheetData sheetId="17210" refreshError="1"/>
      <sheetData sheetId="17211" refreshError="1"/>
      <sheetData sheetId="17212" refreshError="1"/>
      <sheetData sheetId="17213" refreshError="1"/>
      <sheetData sheetId="17214" refreshError="1"/>
      <sheetData sheetId="17215" refreshError="1"/>
      <sheetData sheetId="17216" refreshError="1"/>
      <sheetData sheetId="17217" refreshError="1"/>
      <sheetData sheetId="17218" refreshError="1"/>
      <sheetData sheetId="17219" refreshError="1"/>
      <sheetData sheetId="17220" refreshError="1"/>
      <sheetData sheetId="17221" refreshError="1"/>
      <sheetData sheetId="17222" refreshError="1"/>
      <sheetData sheetId="17223">
        <row r="9">
          <cell r="A9" t="str">
            <v>A</v>
          </cell>
        </row>
      </sheetData>
      <sheetData sheetId="17224">
        <row r="9">
          <cell r="A9" t="str">
            <v>A</v>
          </cell>
        </row>
      </sheetData>
      <sheetData sheetId="17225">
        <row r="9">
          <cell r="A9" t="str">
            <v>A</v>
          </cell>
        </row>
      </sheetData>
      <sheetData sheetId="17226">
        <row r="9">
          <cell r="A9" t="str">
            <v>A</v>
          </cell>
        </row>
      </sheetData>
      <sheetData sheetId="17227">
        <row r="9">
          <cell r="A9" t="str">
            <v>A</v>
          </cell>
        </row>
      </sheetData>
      <sheetData sheetId="17228">
        <row r="9">
          <cell r="A9" t="str">
            <v>A</v>
          </cell>
        </row>
      </sheetData>
      <sheetData sheetId="17229">
        <row r="9">
          <cell r="A9" t="str">
            <v>A</v>
          </cell>
        </row>
      </sheetData>
      <sheetData sheetId="17230">
        <row r="9">
          <cell r="A9" t="str">
            <v>A</v>
          </cell>
        </row>
      </sheetData>
      <sheetData sheetId="17231">
        <row r="9">
          <cell r="A9" t="str">
            <v>A</v>
          </cell>
        </row>
      </sheetData>
      <sheetData sheetId="17232">
        <row r="9">
          <cell r="A9" t="str">
            <v>A</v>
          </cell>
        </row>
      </sheetData>
      <sheetData sheetId="17233">
        <row r="9">
          <cell r="A9" t="str">
            <v>A</v>
          </cell>
        </row>
      </sheetData>
      <sheetData sheetId="17234">
        <row r="9">
          <cell r="A9" t="str">
            <v>A</v>
          </cell>
        </row>
      </sheetData>
      <sheetData sheetId="17235">
        <row r="9">
          <cell r="A9" t="str">
            <v>A</v>
          </cell>
        </row>
      </sheetData>
      <sheetData sheetId="17236">
        <row r="9">
          <cell r="A9" t="str">
            <v>A</v>
          </cell>
        </row>
      </sheetData>
      <sheetData sheetId="17237">
        <row r="9">
          <cell r="A9" t="str">
            <v>A</v>
          </cell>
        </row>
      </sheetData>
      <sheetData sheetId="17238">
        <row r="9">
          <cell r="A9" t="str">
            <v>A</v>
          </cell>
        </row>
      </sheetData>
      <sheetData sheetId="17239">
        <row r="9">
          <cell r="A9" t="str">
            <v>A</v>
          </cell>
        </row>
      </sheetData>
      <sheetData sheetId="17240">
        <row r="9">
          <cell r="A9" t="str">
            <v>A</v>
          </cell>
        </row>
      </sheetData>
      <sheetData sheetId="17241">
        <row r="9">
          <cell r="A9" t="str">
            <v>A</v>
          </cell>
        </row>
      </sheetData>
      <sheetData sheetId="17242">
        <row r="9">
          <cell r="A9" t="str">
            <v>A</v>
          </cell>
        </row>
      </sheetData>
      <sheetData sheetId="17243">
        <row r="9">
          <cell r="A9" t="str">
            <v>A</v>
          </cell>
        </row>
      </sheetData>
      <sheetData sheetId="17244">
        <row r="9">
          <cell r="A9" t="str">
            <v>A</v>
          </cell>
        </row>
      </sheetData>
      <sheetData sheetId="17245" refreshError="1"/>
      <sheetData sheetId="17246" refreshError="1"/>
      <sheetData sheetId="17247" refreshError="1"/>
      <sheetData sheetId="17248" refreshError="1"/>
      <sheetData sheetId="17249" refreshError="1"/>
      <sheetData sheetId="17250" refreshError="1"/>
      <sheetData sheetId="17251" refreshError="1"/>
      <sheetData sheetId="17252" refreshError="1"/>
      <sheetData sheetId="17253" refreshError="1"/>
      <sheetData sheetId="17254" refreshError="1"/>
      <sheetData sheetId="17255" refreshError="1"/>
      <sheetData sheetId="17256" refreshError="1"/>
      <sheetData sheetId="17257" refreshError="1"/>
      <sheetData sheetId="17258" refreshError="1"/>
      <sheetData sheetId="17259" refreshError="1"/>
      <sheetData sheetId="17260" refreshError="1"/>
      <sheetData sheetId="17261" refreshError="1"/>
      <sheetData sheetId="17262" refreshError="1"/>
      <sheetData sheetId="17263" refreshError="1"/>
      <sheetData sheetId="17264" refreshError="1"/>
      <sheetData sheetId="17265" refreshError="1"/>
      <sheetData sheetId="17266">
        <row r="9">
          <cell r="A9" t="str">
            <v>A</v>
          </cell>
        </row>
      </sheetData>
      <sheetData sheetId="17267">
        <row r="9">
          <cell r="A9" t="str">
            <v>A</v>
          </cell>
        </row>
      </sheetData>
      <sheetData sheetId="17268">
        <row r="9">
          <cell r="A9" t="str">
            <v>A</v>
          </cell>
        </row>
      </sheetData>
      <sheetData sheetId="17269">
        <row r="9">
          <cell r="A9" t="str">
            <v>A</v>
          </cell>
        </row>
      </sheetData>
      <sheetData sheetId="17270">
        <row r="9">
          <cell r="A9" t="str">
            <v>A</v>
          </cell>
        </row>
      </sheetData>
      <sheetData sheetId="17271">
        <row r="9">
          <cell r="A9" t="str">
            <v>A</v>
          </cell>
        </row>
      </sheetData>
      <sheetData sheetId="17272">
        <row r="9">
          <cell r="A9" t="str">
            <v>A</v>
          </cell>
        </row>
      </sheetData>
      <sheetData sheetId="17273" refreshError="1"/>
      <sheetData sheetId="17274" refreshError="1"/>
      <sheetData sheetId="17275" refreshError="1"/>
      <sheetData sheetId="17276" refreshError="1"/>
      <sheetData sheetId="17277">
        <row r="9">
          <cell r="A9" t="str">
            <v>A</v>
          </cell>
        </row>
      </sheetData>
      <sheetData sheetId="17278">
        <row r="9">
          <cell r="A9" t="str">
            <v>A</v>
          </cell>
        </row>
      </sheetData>
      <sheetData sheetId="17279" refreshError="1"/>
      <sheetData sheetId="17280" refreshError="1"/>
      <sheetData sheetId="17281" refreshError="1"/>
      <sheetData sheetId="17282" refreshError="1"/>
      <sheetData sheetId="17283">
        <row r="9">
          <cell r="A9" t="str">
            <v>A</v>
          </cell>
        </row>
      </sheetData>
      <sheetData sheetId="17284">
        <row r="9">
          <cell r="A9" t="str">
            <v>A</v>
          </cell>
        </row>
      </sheetData>
      <sheetData sheetId="17285">
        <row r="9">
          <cell r="A9" t="str">
            <v>A</v>
          </cell>
        </row>
      </sheetData>
      <sheetData sheetId="17286">
        <row r="9">
          <cell r="A9" t="str">
            <v>A</v>
          </cell>
        </row>
      </sheetData>
      <sheetData sheetId="17287">
        <row r="9">
          <cell r="A9" t="str">
            <v>A</v>
          </cell>
        </row>
      </sheetData>
      <sheetData sheetId="17288">
        <row r="9">
          <cell r="A9" t="str">
            <v>A</v>
          </cell>
        </row>
      </sheetData>
      <sheetData sheetId="17289">
        <row r="9">
          <cell r="A9" t="str">
            <v>A</v>
          </cell>
        </row>
      </sheetData>
      <sheetData sheetId="17290">
        <row r="9">
          <cell r="A9" t="str">
            <v>A</v>
          </cell>
        </row>
      </sheetData>
      <sheetData sheetId="17291">
        <row r="9">
          <cell r="A9" t="str">
            <v>A</v>
          </cell>
        </row>
      </sheetData>
      <sheetData sheetId="17292">
        <row r="9">
          <cell r="A9" t="str">
            <v>A</v>
          </cell>
        </row>
      </sheetData>
      <sheetData sheetId="17293">
        <row r="9">
          <cell r="A9" t="str">
            <v>A</v>
          </cell>
        </row>
      </sheetData>
      <sheetData sheetId="17294">
        <row r="9">
          <cell r="A9" t="str">
            <v>A</v>
          </cell>
        </row>
      </sheetData>
      <sheetData sheetId="17295">
        <row r="9">
          <cell r="A9" t="str">
            <v>A</v>
          </cell>
        </row>
      </sheetData>
      <sheetData sheetId="17296">
        <row r="9">
          <cell r="A9" t="str">
            <v>A</v>
          </cell>
        </row>
      </sheetData>
      <sheetData sheetId="17297">
        <row r="9">
          <cell r="A9" t="str">
            <v>A</v>
          </cell>
        </row>
      </sheetData>
      <sheetData sheetId="17298">
        <row r="9">
          <cell r="A9" t="str">
            <v>A</v>
          </cell>
        </row>
      </sheetData>
      <sheetData sheetId="17299">
        <row r="9">
          <cell r="A9" t="str">
            <v>A</v>
          </cell>
        </row>
      </sheetData>
      <sheetData sheetId="17300">
        <row r="9">
          <cell r="A9" t="str">
            <v>A</v>
          </cell>
        </row>
      </sheetData>
      <sheetData sheetId="17301">
        <row r="9">
          <cell r="A9" t="str">
            <v>A</v>
          </cell>
        </row>
      </sheetData>
      <sheetData sheetId="17302">
        <row r="9">
          <cell r="A9" t="str">
            <v>A</v>
          </cell>
        </row>
      </sheetData>
      <sheetData sheetId="17303">
        <row r="9">
          <cell r="A9" t="str">
            <v>A</v>
          </cell>
        </row>
      </sheetData>
      <sheetData sheetId="17304">
        <row r="9">
          <cell r="A9" t="str">
            <v>A</v>
          </cell>
        </row>
      </sheetData>
      <sheetData sheetId="17305">
        <row r="9">
          <cell r="A9" t="str">
            <v>A</v>
          </cell>
        </row>
      </sheetData>
      <sheetData sheetId="17306">
        <row r="9">
          <cell r="A9" t="str">
            <v>A</v>
          </cell>
        </row>
      </sheetData>
      <sheetData sheetId="17307">
        <row r="9">
          <cell r="A9" t="str">
            <v>A</v>
          </cell>
        </row>
      </sheetData>
      <sheetData sheetId="17308">
        <row r="9">
          <cell r="A9" t="str">
            <v>A</v>
          </cell>
        </row>
      </sheetData>
      <sheetData sheetId="17309">
        <row r="9">
          <cell r="A9" t="str">
            <v>A</v>
          </cell>
        </row>
      </sheetData>
      <sheetData sheetId="17310">
        <row r="9">
          <cell r="A9" t="str">
            <v>A</v>
          </cell>
        </row>
      </sheetData>
      <sheetData sheetId="17311">
        <row r="9">
          <cell r="A9" t="str">
            <v>A</v>
          </cell>
        </row>
      </sheetData>
      <sheetData sheetId="17312">
        <row r="9">
          <cell r="A9" t="str">
            <v>A</v>
          </cell>
        </row>
      </sheetData>
      <sheetData sheetId="17313">
        <row r="9">
          <cell r="A9" t="str">
            <v>A</v>
          </cell>
        </row>
      </sheetData>
      <sheetData sheetId="17314"/>
      <sheetData sheetId="17315"/>
      <sheetData sheetId="17316"/>
      <sheetData sheetId="17317"/>
      <sheetData sheetId="17318" refreshError="1"/>
      <sheetData sheetId="17319" refreshError="1"/>
      <sheetData sheetId="17320" refreshError="1"/>
      <sheetData sheetId="17321" refreshError="1"/>
      <sheetData sheetId="17322" refreshError="1"/>
      <sheetData sheetId="17323" refreshError="1"/>
      <sheetData sheetId="17324" refreshError="1"/>
      <sheetData sheetId="17325"/>
      <sheetData sheetId="17326" refreshError="1"/>
      <sheetData sheetId="17327" refreshError="1"/>
      <sheetData sheetId="17328" refreshError="1"/>
      <sheetData sheetId="17329" refreshError="1"/>
      <sheetData sheetId="17330" refreshError="1"/>
      <sheetData sheetId="17331" refreshError="1"/>
      <sheetData sheetId="17332" refreshError="1"/>
      <sheetData sheetId="17333" refreshError="1"/>
      <sheetData sheetId="17334" refreshError="1"/>
      <sheetData sheetId="17335" refreshError="1"/>
      <sheetData sheetId="17336" refreshError="1"/>
      <sheetData sheetId="17337" refreshError="1"/>
      <sheetData sheetId="17338" refreshError="1"/>
      <sheetData sheetId="17339" refreshError="1"/>
      <sheetData sheetId="17340" refreshError="1"/>
      <sheetData sheetId="17341" refreshError="1"/>
      <sheetData sheetId="17342" refreshError="1"/>
      <sheetData sheetId="17343" refreshError="1"/>
      <sheetData sheetId="17344" refreshError="1"/>
      <sheetData sheetId="17345" refreshError="1"/>
      <sheetData sheetId="17346" refreshError="1"/>
      <sheetData sheetId="17347" refreshError="1"/>
      <sheetData sheetId="17348">
        <row r="9">
          <cell r="A9" t="str">
            <v>A</v>
          </cell>
        </row>
      </sheetData>
      <sheetData sheetId="17349">
        <row r="9">
          <cell r="A9" t="str">
            <v>A</v>
          </cell>
        </row>
      </sheetData>
      <sheetData sheetId="17350" refreshError="1"/>
      <sheetData sheetId="17351"/>
      <sheetData sheetId="17352"/>
      <sheetData sheetId="17353"/>
      <sheetData sheetId="17354"/>
      <sheetData sheetId="17355"/>
      <sheetData sheetId="17356">
        <row r="9">
          <cell r="A9" t="str">
            <v>A</v>
          </cell>
        </row>
      </sheetData>
      <sheetData sheetId="17357">
        <row r="9">
          <cell r="A9" t="str">
            <v>A</v>
          </cell>
        </row>
      </sheetData>
      <sheetData sheetId="17358"/>
      <sheetData sheetId="17359">
        <row r="9">
          <cell r="A9" t="str">
            <v>A</v>
          </cell>
        </row>
      </sheetData>
      <sheetData sheetId="17360">
        <row r="9">
          <cell r="A9" t="str">
            <v>A</v>
          </cell>
        </row>
      </sheetData>
      <sheetData sheetId="17361">
        <row r="9">
          <cell r="A9" t="str">
            <v>A</v>
          </cell>
        </row>
      </sheetData>
      <sheetData sheetId="17362">
        <row r="9">
          <cell r="A9" t="str">
            <v>A</v>
          </cell>
        </row>
      </sheetData>
      <sheetData sheetId="17363">
        <row r="9">
          <cell r="A9" t="str">
            <v>A</v>
          </cell>
        </row>
      </sheetData>
      <sheetData sheetId="17364">
        <row r="9">
          <cell r="A9" t="str">
            <v>A</v>
          </cell>
        </row>
      </sheetData>
      <sheetData sheetId="17365">
        <row r="9">
          <cell r="A9" t="str">
            <v>A</v>
          </cell>
        </row>
      </sheetData>
      <sheetData sheetId="17366">
        <row r="9">
          <cell r="A9" t="str">
            <v>A</v>
          </cell>
        </row>
      </sheetData>
      <sheetData sheetId="17367">
        <row r="9">
          <cell r="A9" t="str">
            <v>A</v>
          </cell>
        </row>
      </sheetData>
      <sheetData sheetId="17368">
        <row r="9">
          <cell r="A9" t="str">
            <v>A</v>
          </cell>
        </row>
      </sheetData>
      <sheetData sheetId="17369"/>
      <sheetData sheetId="17370">
        <row r="9">
          <cell r="A9" t="str">
            <v>A</v>
          </cell>
        </row>
      </sheetData>
      <sheetData sheetId="17371"/>
      <sheetData sheetId="17372">
        <row r="9">
          <cell r="A9" t="str">
            <v>A</v>
          </cell>
        </row>
      </sheetData>
      <sheetData sheetId="17373">
        <row r="9">
          <cell r="A9" t="str">
            <v>A</v>
          </cell>
        </row>
      </sheetData>
      <sheetData sheetId="17374">
        <row r="9">
          <cell r="A9" t="str">
            <v>A</v>
          </cell>
        </row>
      </sheetData>
      <sheetData sheetId="17375" refreshError="1"/>
      <sheetData sheetId="17376" refreshError="1"/>
      <sheetData sheetId="17377" refreshError="1"/>
      <sheetData sheetId="17378" refreshError="1"/>
      <sheetData sheetId="17379" refreshError="1"/>
      <sheetData sheetId="17380" refreshError="1"/>
      <sheetData sheetId="17381"/>
      <sheetData sheetId="17382"/>
      <sheetData sheetId="17383"/>
      <sheetData sheetId="17384" refreshError="1"/>
      <sheetData sheetId="17385" refreshError="1"/>
      <sheetData sheetId="17386" refreshError="1"/>
      <sheetData sheetId="17387" refreshError="1"/>
      <sheetData sheetId="17388" refreshError="1"/>
      <sheetData sheetId="17389" refreshError="1"/>
      <sheetData sheetId="17390" refreshError="1"/>
      <sheetData sheetId="17391"/>
      <sheetData sheetId="17392" refreshError="1"/>
      <sheetData sheetId="17393"/>
      <sheetData sheetId="17394"/>
      <sheetData sheetId="17395"/>
      <sheetData sheetId="17396"/>
      <sheetData sheetId="17397"/>
      <sheetData sheetId="17398"/>
      <sheetData sheetId="17399"/>
      <sheetData sheetId="17400"/>
      <sheetData sheetId="17401"/>
      <sheetData sheetId="17402"/>
      <sheetData sheetId="17403"/>
      <sheetData sheetId="17404"/>
      <sheetData sheetId="17405"/>
      <sheetData sheetId="17406"/>
      <sheetData sheetId="17407"/>
      <sheetData sheetId="17408"/>
      <sheetData sheetId="17409"/>
      <sheetData sheetId="17410"/>
      <sheetData sheetId="17411"/>
      <sheetData sheetId="17412"/>
      <sheetData sheetId="17413"/>
      <sheetData sheetId="17414"/>
      <sheetData sheetId="17415"/>
      <sheetData sheetId="17416"/>
      <sheetData sheetId="17417"/>
      <sheetData sheetId="17418"/>
      <sheetData sheetId="17419"/>
      <sheetData sheetId="17420"/>
      <sheetData sheetId="17421"/>
      <sheetData sheetId="17422"/>
      <sheetData sheetId="17423"/>
      <sheetData sheetId="17424"/>
      <sheetData sheetId="17425"/>
      <sheetData sheetId="17426"/>
      <sheetData sheetId="17427"/>
      <sheetData sheetId="17428"/>
      <sheetData sheetId="17429"/>
      <sheetData sheetId="17430"/>
      <sheetData sheetId="17431"/>
      <sheetData sheetId="17432"/>
      <sheetData sheetId="17433"/>
      <sheetData sheetId="17434"/>
      <sheetData sheetId="17435"/>
      <sheetData sheetId="17436"/>
      <sheetData sheetId="17437"/>
      <sheetData sheetId="17438"/>
      <sheetData sheetId="17439"/>
      <sheetData sheetId="17440"/>
      <sheetData sheetId="17441"/>
      <sheetData sheetId="17442"/>
      <sheetData sheetId="17443"/>
      <sheetData sheetId="17444"/>
      <sheetData sheetId="17445"/>
      <sheetData sheetId="17446"/>
      <sheetData sheetId="17447"/>
      <sheetData sheetId="17448"/>
      <sheetData sheetId="17449"/>
      <sheetData sheetId="17450"/>
      <sheetData sheetId="17451"/>
      <sheetData sheetId="17452"/>
      <sheetData sheetId="17453"/>
      <sheetData sheetId="17454"/>
      <sheetData sheetId="17455"/>
      <sheetData sheetId="17456"/>
      <sheetData sheetId="17457"/>
      <sheetData sheetId="17458"/>
      <sheetData sheetId="17459"/>
      <sheetData sheetId="17460"/>
      <sheetData sheetId="17461"/>
      <sheetData sheetId="17462"/>
      <sheetData sheetId="17463"/>
      <sheetData sheetId="17464"/>
      <sheetData sheetId="17465"/>
      <sheetData sheetId="17466"/>
      <sheetData sheetId="17467"/>
      <sheetData sheetId="17468"/>
      <sheetData sheetId="17469"/>
      <sheetData sheetId="17470"/>
      <sheetData sheetId="17471"/>
      <sheetData sheetId="17472"/>
      <sheetData sheetId="17473"/>
      <sheetData sheetId="17474" refreshError="1"/>
      <sheetData sheetId="17475" refreshError="1"/>
      <sheetData sheetId="17476" refreshError="1"/>
      <sheetData sheetId="17477" refreshError="1"/>
      <sheetData sheetId="17478" refreshError="1"/>
      <sheetData sheetId="17479" refreshError="1"/>
      <sheetData sheetId="17480"/>
      <sheetData sheetId="17481"/>
      <sheetData sheetId="17482"/>
      <sheetData sheetId="17483"/>
      <sheetData sheetId="17484" refreshError="1"/>
      <sheetData sheetId="17485" refreshError="1"/>
      <sheetData sheetId="17486"/>
      <sheetData sheetId="17487"/>
      <sheetData sheetId="17488"/>
      <sheetData sheetId="17489"/>
      <sheetData sheetId="17490"/>
      <sheetData sheetId="17491" refreshError="1"/>
      <sheetData sheetId="17492" refreshError="1"/>
      <sheetData sheetId="17493" refreshError="1"/>
      <sheetData sheetId="17494"/>
      <sheetData sheetId="17495"/>
      <sheetData sheetId="17496"/>
      <sheetData sheetId="17497"/>
      <sheetData sheetId="17498"/>
      <sheetData sheetId="17499"/>
      <sheetData sheetId="17500"/>
      <sheetData sheetId="17501"/>
      <sheetData sheetId="17502"/>
      <sheetData sheetId="17503"/>
      <sheetData sheetId="17504"/>
      <sheetData sheetId="17505"/>
      <sheetData sheetId="17506"/>
      <sheetData sheetId="17507"/>
      <sheetData sheetId="17508"/>
      <sheetData sheetId="17509"/>
      <sheetData sheetId="17510"/>
      <sheetData sheetId="17511"/>
      <sheetData sheetId="17512"/>
      <sheetData sheetId="17513"/>
      <sheetData sheetId="17514"/>
      <sheetData sheetId="17515"/>
      <sheetData sheetId="17516" refreshError="1"/>
      <sheetData sheetId="17517" refreshError="1"/>
      <sheetData sheetId="17518"/>
      <sheetData sheetId="17519" refreshError="1"/>
      <sheetData sheetId="17520" refreshError="1"/>
      <sheetData sheetId="17521" refreshError="1"/>
      <sheetData sheetId="17522"/>
      <sheetData sheetId="17523"/>
      <sheetData sheetId="17524" refreshError="1"/>
      <sheetData sheetId="17525"/>
      <sheetData sheetId="17526"/>
      <sheetData sheetId="17527"/>
      <sheetData sheetId="17528"/>
      <sheetData sheetId="17529"/>
      <sheetData sheetId="17530"/>
      <sheetData sheetId="17531"/>
      <sheetData sheetId="17532"/>
      <sheetData sheetId="17533"/>
      <sheetData sheetId="17534"/>
      <sheetData sheetId="17535"/>
      <sheetData sheetId="17536"/>
      <sheetData sheetId="17537"/>
      <sheetData sheetId="17538"/>
      <sheetData sheetId="17539"/>
      <sheetData sheetId="17540"/>
      <sheetData sheetId="17541"/>
      <sheetData sheetId="17542"/>
      <sheetData sheetId="17543"/>
      <sheetData sheetId="17544"/>
      <sheetData sheetId="17545"/>
      <sheetData sheetId="17546"/>
      <sheetData sheetId="17547"/>
      <sheetData sheetId="17548"/>
      <sheetData sheetId="17549"/>
      <sheetData sheetId="17550"/>
      <sheetData sheetId="17551"/>
      <sheetData sheetId="17552"/>
      <sheetData sheetId="17553"/>
      <sheetData sheetId="17554"/>
      <sheetData sheetId="17555"/>
      <sheetData sheetId="17556"/>
      <sheetData sheetId="17557"/>
      <sheetData sheetId="17558"/>
      <sheetData sheetId="17559"/>
      <sheetData sheetId="17560"/>
      <sheetData sheetId="17561" refreshError="1"/>
      <sheetData sheetId="17562" refreshError="1"/>
      <sheetData sheetId="17563" refreshError="1"/>
      <sheetData sheetId="17564"/>
      <sheetData sheetId="17565"/>
      <sheetData sheetId="17566"/>
      <sheetData sheetId="17567"/>
      <sheetData sheetId="17568"/>
      <sheetData sheetId="17569"/>
      <sheetData sheetId="17570"/>
      <sheetData sheetId="17571"/>
      <sheetData sheetId="17572" refreshError="1"/>
      <sheetData sheetId="17573"/>
      <sheetData sheetId="17574"/>
      <sheetData sheetId="17575"/>
      <sheetData sheetId="17576"/>
      <sheetData sheetId="17577"/>
      <sheetData sheetId="17578"/>
      <sheetData sheetId="17579"/>
      <sheetData sheetId="17580"/>
      <sheetData sheetId="17581"/>
      <sheetData sheetId="17582"/>
      <sheetData sheetId="17583"/>
      <sheetData sheetId="17584"/>
      <sheetData sheetId="17585"/>
      <sheetData sheetId="17586"/>
      <sheetData sheetId="17587"/>
      <sheetData sheetId="17588"/>
      <sheetData sheetId="17589"/>
      <sheetData sheetId="17590"/>
      <sheetData sheetId="17591"/>
      <sheetData sheetId="17592"/>
      <sheetData sheetId="17593"/>
      <sheetData sheetId="17594"/>
      <sheetData sheetId="17595"/>
      <sheetData sheetId="17596"/>
      <sheetData sheetId="17597"/>
      <sheetData sheetId="17598"/>
      <sheetData sheetId="17599"/>
      <sheetData sheetId="17600"/>
      <sheetData sheetId="17601"/>
      <sheetData sheetId="17602"/>
      <sheetData sheetId="17603"/>
      <sheetData sheetId="17604"/>
      <sheetData sheetId="17605"/>
      <sheetData sheetId="17606"/>
      <sheetData sheetId="17607"/>
      <sheetData sheetId="17608"/>
      <sheetData sheetId="17609"/>
      <sheetData sheetId="17610"/>
      <sheetData sheetId="17611"/>
      <sheetData sheetId="17612"/>
      <sheetData sheetId="17613"/>
      <sheetData sheetId="17614"/>
      <sheetData sheetId="17615"/>
      <sheetData sheetId="17616"/>
      <sheetData sheetId="17617"/>
      <sheetData sheetId="17618"/>
      <sheetData sheetId="17619"/>
      <sheetData sheetId="17620"/>
      <sheetData sheetId="17621"/>
      <sheetData sheetId="17622"/>
      <sheetData sheetId="17623"/>
      <sheetData sheetId="17624"/>
      <sheetData sheetId="17625"/>
      <sheetData sheetId="17626"/>
      <sheetData sheetId="17627"/>
      <sheetData sheetId="17628"/>
      <sheetData sheetId="17629"/>
      <sheetData sheetId="17630"/>
      <sheetData sheetId="17631"/>
      <sheetData sheetId="17632"/>
      <sheetData sheetId="17633"/>
      <sheetData sheetId="17634"/>
      <sheetData sheetId="17635"/>
      <sheetData sheetId="17636"/>
      <sheetData sheetId="17637"/>
      <sheetData sheetId="17638"/>
      <sheetData sheetId="17639"/>
      <sheetData sheetId="17640"/>
      <sheetData sheetId="17641"/>
      <sheetData sheetId="17642"/>
      <sheetData sheetId="17643"/>
      <sheetData sheetId="17644"/>
      <sheetData sheetId="17645"/>
      <sheetData sheetId="17646" refreshError="1"/>
      <sheetData sheetId="17647"/>
      <sheetData sheetId="17648"/>
      <sheetData sheetId="17649"/>
      <sheetData sheetId="17650"/>
      <sheetData sheetId="17651"/>
      <sheetData sheetId="17652"/>
      <sheetData sheetId="17653"/>
      <sheetData sheetId="17654"/>
      <sheetData sheetId="17655"/>
      <sheetData sheetId="17656"/>
      <sheetData sheetId="17657"/>
      <sheetData sheetId="17658"/>
      <sheetData sheetId="17659" refreshError="1"/>
      <sheetData sheetId="17660" refreshError="1"/>
      <sheetData sheetId="17661" refreshError="1"/>
      <sheetData sheetId="17662" refreshError="1"/>
      <sheetData sheetId="17663" refreshError="1"/>
      <sheetData sheetId="17664"/>
      <sheetData sheetId="17665"/>
      <sheetData sheetId="17666" refreshError="1"/>
      <sheetData sheetId="17667"/>
      <sheetData sheetId="17668"/>
      <sheetData sheetId="17669"/>
      <sheetData sheetId="17670"/>
      <sheetData sheetId="17671"/>
      <sheetData sheetId="17672"/>
      <sheetData sheetId="17673"/>
      <sheetData sheetId="17674"/>
      <sheetData sheetId="17675"/>
      <sheetData sheetId="17676"/>
      <sheetData sheetId="17677"/>
      <sheetData sheetId="17678"/>
      <sheetData sheetId="17679"/>
      <sheetData sheetId="17680"/>
      <sheetData sheetId="17681"/>
      <sheetData sheetId="17682"/>
      <sheetData sheetId="17683"/>
      <sheetData sheetId="17684"/>
      <sheetData sheetId="17685"/>
      <sheetData sheetId="17686"/>
      <sheetData sheetId="17687" refreshError="1"/>
      <sheetData sheetId="17688" refreshError="1"/>
      <sheetData sheetId="17689" refreshError="1"/>
      <sheetData sheetId="17690"/>
      <sheetData sheetId="17691"/>
      <sheetData sheetId="17692"/>
      <sheetData sheetId="17693"/>
      <sheetData sheetId="17694"/>
      <sheetData sheetId="17695"/>
      <sheetData sheetId="17696"/>
      <sheetData sheetId="17697"/>
      <sheetData sheetId="17698"/>
      <sheetData sheetId="17699"/>
      <sheetData sheetId="17700"/>
      <sheetData sheetId="17701"/>
      <sheetData sheetId="17702"/>
      <sheetData sheetId="17703"/>
      <sheetData sheetId="17704"/>
      <sheetData sheetId="17705"/>
      <sheetData sheetId="17706"/>
      <sheetData sheetId="17707"/>
      <sheetData sheetId="17708"/>
      <sheetData sheetId="17709"/>
      <sheetData sheetId="17710"/>
      <sheetData sheetId="17711"/>
      <sheetData sheetId="17712"/>
      <sheetData sheetId="17713"/>
      <sheetData sheetId="17714"/>
      <sheetData sheetId="17715"/>
      <sheetData sheetId="17716"/>
      <sheetData sheetId="17717"/>
      <sheetData sheetId="17718"/>
      <sheetData sheetId="17719"/>
      <sheetData sheetId="17720"/>
      <sheetData sheetId="17721"/>
      <sheetData sheetId="17722"/>
      <sheetData sheetId="17723"/>
      <sheetData sheetId="17724"/>
      <sheetData sheetId="17725"/>
      <sheetData sheetId="17726"/>
      <sheetData sheetId="17727"/>
      <sheetData sheetId="17728"/>
      <sheetData sheetId="17729"/>
      <sheetData sheetId="17730"/>
      <sheetData sheetId="17731"/>
      <sheetData sheetId="17732"/>
      <sheetData sheetId="17733"/>
      <sheetData sheetId="17734"/>
      <sheetData sheetId="17735"/>
      <sheetData sheetId="17736"/>
      <sheetData sheetId="17737"/>
      <sheetData sheetId="17738"/>
      <sheetData sheetId="17739"/>
      <sheetData sheetId="17740"/>
      <sheetData sheetId="17741"/>
      <sheetData sheetId="17742"/>
      <sheetData sheetId="17743"/>
      <sheetData sheetId="17744"/>
      <sheetData sheetId="17745"/>
      <sheetData sheetId="17746"/>
      <sheetData sheetId="17747"/>
      <sheetData sheetId="17748"/>
      <sheetData sheetId="17749"/>
      <sheetData sheetId="17750"/>
      <sheetData sheetId="17751"/>
      <sheetData sheetId="17752"/>
      <sheetData sheetId="17753"/>
      <sheetData sheetId="17754"/>
      <sheetData sheetId="17755"/>
      <sheetData sheetId="17756"/>
      <sheetData sheetId="17757"/>
      <sheetData sheetId="17758"/>
      <sheetData sheetId="17759"/>
      <sheetData sheetId="17760"/>
      <sheetData sheetId="17761"/>
      <sheetData sheetId="17762"/>
      <sheetData sheetId="17763"/>
      <sheetData sheetId="17764"/>
      <sheetData sheetId="17765"/>
      <sheetData sheetId="17766"/>
      <sheetData sheetId="17767"/>
      <sheetData sheetId="17768"/>
      <sheetData sheetId="17769"/>
      <sheetData sheetId="17770"/>
      <sheetData sheetId="17771"/>
      <sheetData sheetId="17772"/>
      <sheetData sheetId="17773"/>
      <sheetData sheetId="17774"/>
      <sheetData sheetId="17775"/>
      <sheetData sheetId="17776"/>
      <sheetData sheetId="17777"/>
      <sheetData sheetId="17778"/>
      <sheetData sheetId="17779"/>
      <sheetData sheetId="17780"/>
      <sheetData sheetId="17781"/>
      <sheetData sheetId="17782"/>
      <sheetData sheetId="17783"/>
      <sheetData sheetId="17784"/>
      <sheetData sheetId="17785"/>
      <sheetData sheetId="17786"/>
      <sheetData sheetId="17787"/>
      <sheetData sheetId="17788"/>
      <sheetData sheetId="17789"/>
      <sheetData sheetId="17790"/>
      <sheetData sheetId="17791"/>
      <sheetData sheetId="17792"/>
      <sheetData sheetId="17793"/>
      <sheetData sheetId="17794"/>
      <sheetData sheetId="17795"/>
      <sheetData sheetId="17796"/>
      <sheetData sheetId="17797"/>
      <sheetData sheetId="17798" refreshError="1"/>
      <sheetData sheetId="17799" refreshError="1"/>
      <sheetData sheetId="17800" refreshError="1"/>
      <sheetData sheetId="17801" refreshError="1"/>
      <sheetData sheetId="17802" refreshError="1"/>
      <sheetData sheetId="17803" refreshError="1"/>
      <sheetData sheetId="17804" refreshError="1"/>
      <sheetData sheetId="17805" refreshError="1"/>
      <sheetData sheetId="17806" refreshError="1"/>
      <sheetData sheetId="17807" refreshError="1"/>
      <sheetData sheetId="17808" refreshError="1"/>
      <sheetData sheetId="17809" refreshError="1"/>
      <sheetData sheetId="17810" refreshError="1"/>
      <sheetData sheetId="17811" refreshError="1"/>
      <sheetData sheetId="17812" refreshError="1"/>
      <sheetData sheetId="17813" refreshError="1"/>
      <sheetData sheetId="17814" refreshError="1"/>
      <sheetData sheetId="17815" refreshError="1"/>
      <sheetData sheetId="17816" refreshError="1"/>
      <sheetData sheetId="17817" refreshError="1"/>
      <sheetData sheetId="17818" refreshError="1"/>
      <sheetData sheetId="17819" refreshError="1"/>
      <sheetData sheetId="17820" refreshError="1"/>
      <sheetData sheetId="17821" refreshError="1"/>
      <sheetData sheetId="17822" refreshError="1"/>
      <sheetData sheetId="17823" refreshError="1"/>
      <sheetData sheetId="17824" refreshError="1"/>
      <sheetData sheetId="17825" refreshError="1"/>
      <sheetData sheetId="17826" refreshError="1"/>
      <sheetData sheetId="17827" refreshError="1"/>
      <sheetData sheetId="17828" refreshError="1"/>
      <sheetData sheetId="17829" refreshError="1"/>
      <sheetData sheetId="17830" refreshError="1"/>
      <sheetData sheetId="17831" refreshError="1"/>
      <sheetData sheetId="17832" refreshError="1"/>
      <sheetData sheetId="17833" refreshError="1"/>
      <sheetData sheetId="17834" refreshError="1"/>
      <sheetData sheetId="17835" refreshError="1"/>
      <sheetData sheetId="17836" refreshError="1"/>
      <sheetData sheetId="17837" refreshError="1"/>
      <sheetData sheetId="17838" refreshError="1"/>
      <sheetData sheetId="17839" refreshError="1"/>
      <sheetData sheetId="17840" refreshError="1"/>
      <sheetData sheetId="17841" refreshError="1"/>
      <sheetData sheetId="17842" refreshError="1"/>
      <sheetData sheetId="17843" refreshError="1"/>
      <sheetData sheetId="17844" refreshError="1"/>
      <sheetData sheetId="17845" refreshError="1"/>
      <sheetData sheetId="17846" refreshError="1"/>
      <sheetData sheetId="17847" refreshError="1"/>
      <sheetData sheetId="17848" refreshError="1"/>
      <sheetData sheetId="17849" refreshError="1"/>
      <sheetData sheetId="17850" refreshError="1"/>
      <sheetData sheetId="17851" refreshError="1"/>
      <sheetData sheetId="17852"/>
      <sheetData sheetId="17853" refreshError="1"/>
      <sheetData sheetId="17854" refreshError="1"/>
      <sheetData sheetId="17855"/>
      <sheetData sheetId="17856"/>
      <sheetData sheetId="17857" refreshError="1"/>
      <sheetData sheetId="17858" refreshError="1"/>
      <sheetData sheetId="17859" refreshError="1"/>
      <sheetData sheetId="17860" refreshError="1"/>
      <sheetData sheetId="17861" refreshError="1"/>
      <sheetData sheetId="17862" refreshError="1"/>
      <sheetData sheetId="17863" refreshError="1"/>
      <sheetData sheetId="17864" refreshError="1"/>
      <sheetData sheetId="17865" refreshError="1"/>
      <sheetData sheetId="17866" refreshError="1"/>
      <sheetData sheetId="17867" refreshError="1"/>
      <sheetData sheetId="17868" refreshError="1"/>
      <sheetData sheetId="17869" refreshError="1"/>
      <sheetData sheetId="17870" refreshError="1"/>
      <sheetData sheetId="17871" refreshError="1"/>
      <sheetData sheetId="17872" refreshError="1"/>
      <sheetData sheetId="17873" refreshError="1"/>
      <sheetData sheetId="17874" refreshError="1"/>
      <sheetData sheetId="17875" refreshError="1"/>
      <sheetData sheetId="17876" refreshError="1"/>
      <sheetData sheetId="17877" refreshError="1"/>
      <sheetData sheetId="17878" refreshError="1"/>
      <sheetData sheetId="17879" refreshError="1"/>
      <sheetData sheetId="17880" refreshError="1"/>
      <sheetData sheetId="17881" refreshError="1"/>
      <sheetData sheetId="17882" refreshError="1"/>
      <sheetData sheetId="17883" refreshError="1"/>
      <sheetData sheetId="17884" refreshError="1"/>
      <sheetData sheetId="17885" refreshError="1"/>
      <sheetData sheetId="17886" refreshError="1"/>
      <sheetData sheetId="17887" refreshError="1"/>
      <sheetData sheetId="17888" refreshError="1"/>
      <sheetData sheetId="17889" refreshError="1"/>
      <sheetData sheetId="17890" refreshError="1"/>
      <sheetData sheetId="17891" refreshError="1"/>
      <sheetData sheetId="17892" refreshError="1"/>
      <sheetData sheetId="17893" refreshError="1"/>
      <sheetData sheetId="17894" refreshError="1"/>
      <sheetData sheetId="17895" refreshError="1"/>
      <sheetData sheetId="17896" refreshError="1"/>
      <sheetData sheetId="17897" refreshError="1"/>
      <sheetData sheetId="17898" refreshError="1"/>
      <sheetData sheetId="17899" refreshError="1"/>
      <sheetData sheetId="17900" refreshError="1"/>
      <sheetData sheetId="17901" refreshError="1"/>
      <sheetData sheetId="17902" refreshError="1"/>
      <sheetData sheetId="17903" refreshError="1"/>
      <sheetData sheetId="17904" refreshError="1"/>
      <sheetData sheetId="17905" refreshError="1"/>
      <sheetData sheetId="17906" refreshError="1"/>
      <sheetData sheetId="17907" refreshError="1"/>
      <sheetData sheetId="17908" refreshError="1"/>
      <sheetData sheetId="17909" refreshError="1"/>
      <sheetData sheetId="17910" refreshError="1"/>
      <sheetData sheetId="17911" refreshError="1"/>
      <sheetData sheetId="17912" refreshError="1"/>
      <sheetData sheetId="17913" refreshError="1"/>
      <sheetData sheetId="17914" refreshError="1"/>
      <sheetData sheetId="17915" refreshError="1"/>
      <sheetData sheetId="17916" refreshError="1"/>
      <sheetData sheetId="17917" refreshError="1"/>
      <sheetData sheetId="17918" refreshError="1"/>
      <sheetData sheetId="17919" refreshError="1"/>
      <sheetData sheetId="17920" refreshError="1"/>
      <sheetData sheetId="17921" refreshError="1"/>
      <sheetData sheetId="17922" refreshError="1"/>
      <sheetData sheetId="17923" refreshError="1"/>
      <sheetData sheetId="17924" refreshError="1"/>
      <sheetData sheetId="17925" refreshError="1"/>
      <sheetData sheetId="17926" refreshError="1"/>
      <sheetData sheetId="17927" refreshError="1"/>
      <sheetData sheetId="17928" refreshError="1"/>
      <sheetData sheetId="17929" refreshError="1"/>
      <sheetData sheetId="17930" refreshError="1"/>
      <sheetData sheetId="17931"/>
      <sheetData sheetId="17932"/>
      <sheetData sheetId="17933"/>
      <sheetData sheetId="17934"/>
      <sheetData sheetId="17935"/>
      <sheetData sheetId="17936"/>
      <sheetData sheetId="17937"/>
      <sheetData sheetId="17938"/>
      <sheetData sheetId="17939"/>
      <sheetData sheetId="17940"/>
      <sheetData sheetId="17941" refreshError="1"/>
      <sheetData sheetId="17942" refreshError="1"/>
      <sheetData sheetId="17943"/>
      <sheetData sheetId="17944"/>
      <sheetData sheetId="17945"/>
      <sheetData sheetId="17946"/>
      <sheetData sheetId="17947"/>
      <sheetData sheetId="17948"/>
      <sheetData sheetId="17949"/>
      <sheetData sheetId="17950"/>
      <sheetData sheetId="17951"/>
      <sheetData sheetId="17952"/>
      <sheetData sheetId="17953"/>
      <sheetData sheetId="17954"/>
      <sheetData sheetId="17955"/>
      <sheetData sheetId="17956"/>
      <sheetData sheetId="17957"/>
      <sheetData sheetId="17958"/>
      <sheetData sheetId="17959"/>
      <sheetData sheetId="17960"/>
      <sheetData sheetId="17961"/>
      <sheetData sheetId="17962"/>
      <sheetData sheetId="17963"/>
      <sheetData sheetId="17964" refreshError="1"/>
      <sheetData sheetId="17965"/>
      <sheetData sheetId="17966"/>
      <sheetData sheetId="17967"/>
      <sheetData sheetId="17968"/>
      <sheetData sheetId="17969"/>
      <sheetData sheetId="17970"/>
      <sheetData sheetId="17971"/>
      <sheetData sheetId="17972"/>
      <sheetData sheetId="17973"/>
      <sheetData sheetId="17974"/>
      <sheetData sheetId="17975"/>
      <sheetData sheetId="17976"/>
      <sheetData sheetId="17977"/>
      <sheetData sheetId="17978"/>
      <sheetData sheetId="17979"/>
      <sheetData sheetId="17980"/>
      <sheetData sheetId="17981"/>
      <sheetData sheetId="17982"/>
      <sheetData sheetId="17983"/>
      <sheetData sheetId="17984"/>
      <sheetData sheetId="17985"/>
      <sheetData sheetId="17986"/>
      <sheetData sheetId="17987"/>
      <sheetData sheetId="17988"/>
      <sheetData sheetId="17989"/>
      <sheetData sheetId="17990"/>
      <sheetData sheetId="17991"/>
      <sheetData sheetId="17992" refreshError="1"/>
      <sheetData sheetId="17993" refreshError="1"/>
      <sheetData sheetId="17994"/>
      <sheetData sheetId="17995" refreshError="1"/>
      <sheetData sheetId="17996" refreshError="1"/>
      <sheetData sheetId="17997" refreshError="1"/>
      <sheetData sheetId="17998" refreshError="1"/>
      <sheetData sheetId="17999" refreshError="1"/>
      <sheetData sheetId="18000" refreshError="1"/>
      <sheetData sheetId="18001" refreshError="1"/>
      <sheetData sheetId="18002" refreshError="1"/>
      <sheetData sheetId="18003" refreshError="1"/>
      <sheetData sheetId="18004" refreshError="1"/>
      <sheetData sheetId="18005" refreshError="1"/>
      <sheetData sheetId="18006" refreshError="1"/>
      <sheetData sheetId="18007" refreshError="1"/>
      <sheetData sheetId="18008" refreshError="1"/>
      <sheetData sheetId="18009"/>
      <sheetData sheetId="18010"/>
      <sheetData sheetId="18011"/>
      <sheetData sheetId="18012"/>
      <sheetData sheetId="18013"/>
      <sheetData sheetId="18014"/>
      <sheetData sheetId="18015"/>
      <sheetData sheetId="18016"/>
      <sheetData sheetId="18017"/>
      <sheetData sheetId="18018"/>
      <sheetData sheetId="18019"/>
      <sheetData sheetId="18020"/>
      <sheetData sheetId="18021"/>
      <sheetData sheetId="18022"/>
      <sheetData sheetId="18023"/>
      <sheetData sheetId="18024"/>
      <sheetData sheetId="18025"/>
      <sheetData sheetId="18026"/>
      <sheetData sheetId="18027"/>
      <sheetData sheetId="18028"/>
      <sheetData sheetId="18029"/>
      <sheetData sheetId="18030"/>
      <sheetData sheetId="18031"/>
      <sheetData sheetId="18032"/>
      <sheetData sheetId="18033"/>
      <sheetData sheetId="18034"/>
      <sheetData sheetId="18035" refreshError="1"/>
      <sheetData sheetId="18036" refreshError="1"/>
      <sheetData sheetId="18037" refreshError="1"/>
      <sheetData sheetId="18038" refreshError="1"/>
      <sheetData sheetId="18039" refreshError="1"/>
      <sheetData sheetId="18040" refreshError="1"/>
      <sheetData sheetId="18041"/>
      <sheetData sheetId="18042"/>
      <sheetData sheetId="18043"/>
      <sheetData sheetId="18044"/>
      <sheetData sheetId="18045"/>
      <sheetData sheetId="18046"/>
      <sheetData sheetId="18047"/>
      <sheetData sheetId="18048"/>
      <sheetData sheetId="18049"/>
      <sheetData sheetId="18050"/>
      <sheetData sheetId="18051"/>
      <sheetData sheetId="18052"/>
      <sheetData sheetId="18053"/>
      <sheetData sheetId="18054"/>
      <sheetData sheetId="18055"/>
      <sheetData sheetId="18056" refreshError="1"/>
      <sheetData sheetId="18057"/>
      <sheetData sheetId="18058"/>
      <sheetData sheetId="18059"/>
      <sheetData sheetId="18060"/>
      <sheetData sheetId="18061"/>
      <sheetData sheetId="18062"/>
      <sheetData sheetId="18063" refreshError="1"/>
      <sheetData sheetId="18064"/>
      <sheetData sheetId="18065"/>
      <sheetData sheetId="18066"/>
      <sheetData sheetId="18067"/>
      <sheetData sheetId="18068"/>
      <sheetData sheetId="18069"/>
      <sheetData sheetId="18070" refreshError="1"/>
      <sheetData sheetId="18071" refreshError="1"/>
      <sheetData sheetId="18072"/>
      <sheetData sheetId="18073"/>
      <sheetData sheetId="18074"/>
      <sheetData sheetId="18075"/>
      <sheetData sheetId="18076"/>
      <sheetData sheetId="18077"/>
      <sheetData sheetId="18078"/>
      <sheetData sheetId="18079"/>
      <sheetData sheetId="18080"/>
      <sheetData sheetId="18081"/>
      <sheetData sheetId="18082"/>
      <sheetData sheetId="18083"/>
      <sheetData sheetId="18084"/>
      <sheetData sheetId="18085"/>
      <sheetData sheetId="18086"/>
      <sheetData sheetId="18087"/>
      <sheetData sheetId="18088"/>
      <sheetData sheetId="18089"/>
      <sheetData sheetId="18090"/>
      <sheetData sheetId="18091"/>
      <sheetData sheetId="18092"/>
      <sheetData sheetId="18093"/>
      <sheetData sheetId="18094"/>
      <sheetData sheetId="18095"/>
      <sheetData sheetId="18096"/>
      <sheetData sheetId="18097"/>
      <sheetData sheetId="18098"/>
      <sheetData sheetId="18099"/>
      <sheetData sheetId="18100"/>
      <sheetData sheetId="18101"/>
      <sheetData sheetId="18102"/>
      <sheetData sheetId="18103"/>
      <sheetData sheetId="18104"/>
      <sheetData sheetId="18105"/>
      <sheetData sheetId="18106"/>
      <sheetData sheetId="18107"/>
      <sheetData sheetId="18108"/>
      <sheetData sheetId="18109"/>
      <sheetData sheetId="18110"/>
      <sheetData sheetId="18111"/>
      <sheetData sheetId="18112"/>
      <sheetData sheetId="18113"/>
      <sheetData sheetId="18114"/>
      <sheetData sheetId="18115"/>
      <sheetData sheetId="18116"/>
      <sheetData sheetId="18117"/>
      <sheetData sheetId="18118"/>
      <sheetData sheetId="18119"/>
      <sheetData sheetId="18120"/>
      <sheetData sheetId="18121"/>
      <sheetData sheetId="18122"/>
      <sheetData sheetId="18123"/>
      <sheetData sheetId="18124"/>
      <sheetData sheetId="18125"/>
      <sheetData sheetId="18126"/>
      <sheetData sheetId="18127"/>
      <sheetData sheetId="18128"/>
      <sheetData sheetId="18129"/>
      <sheetData sheetId="18130"/>
      <sheetData sheetId="18131"/>
      <sheetData sheetId="18132"/>
      <sheetData sheetId="18133"/>
      <sheetData sheetId="18134"/>
      <sheetData sheetId="18135"/>
      <sheetData sheetId="18136"/>
      <sheetData sheetId="18137"/>
      <sheetData sheetId="18138"/>
      <sheetData sheetId="18139"/>
      <sheetData sheetId="18140"/>
      <sheetData sheetId="18141"/>
      <sheetData sheetId="18142"/>
      <sheetData sheetId="18143"/>
      <sheetData sheetId="18144"/>
      <sheetData sheetId="18145"/>
      <sheetData sheetId="18146"/>
      <sheetData sheetId="18147"/>
      <sheetData sheetId="18148"/>
      <sheetData sheetId="18149"/>
      <sheetData sheetId="18150"/>
      <sheetData sheetId="18151"/>
      <sheetData sheetId="18152"/>
      <sheetData sheetId="18153"/>
      <sheetData sheetId="18154"/>
      <sheetData sheetId="18155"/>
      <sheetData sheetId="18156"/>
      <sheetData sheetId="18157"/>
      <sheetData sheetId="18158"/>
      <sheetData sheetId="18159"/>
      <sheetData sheetId="18160" refreshError="1"/>
      <sheetData sheetId="18161"/>
      <sheetData sheetId="18162"/>
      <sheetData sheetId="18163"/>
      <sheetData sheetId="18164"/>
      <sheetData sheetId="18165"/>
      <sheetData sheetId="18166"/>
      <sheetData sheetId="18167" refreshError="1"/>
      <sheetData sheetId="18168"/>
      <sheetData sheetId="18169"/>
      <sheetData sheetId="18170"/>
      <sheetData sheetId="18171"/>
      <sheetData sheetId="18172"/>
      <sheetData sheetId="18173"/>
      <sheetData sheetId="18174"/>
      <sheetData sheetId="18175"/>
      <sheetData sheetId="18176"/>
      <sheetData sheetId="18177" refreshError="1"/>
      <sheetData sheetId="18178" refreshError="1"/>
      <sheetData sheetId="18179" refreshError="1"/>
      <sheetData sheetId="18180" refreshError="1"/>
      <sheetData sheetId="18181" refreshError="1"/>
      <sheetData sheetId="18182" refreshError="1"/>
      <sheetData sheetId="18183" refreshError="1"/>
      <sheetData sheetId="18184" refreshError="1"/>
      <sheetData sheetId="18185" refreshError="1"/>
      <sheetData sheetId="18186" refreshError="1"/>
      <sheetData sheetId="18187" refreshError="1"/>
      <sheetData sheetId="18188" refreshError="1"/>
      <sheetData sheetId="18189" refreshError="1"/>
      <sheetData sheetId="18190" refreshError="1"/>
      <sheetData sheetId="18191" refreshError="1"/>
      <sheetData sheetId="18192" refreshError="1"/>
      <sheetData sheetId="18193" refreshError="1"/>
      <sheetData sheetId="18194" refreshError="1"/>
      <sheetData sheetId="18195" refreshError="1"/>
      <sheetData sheetId="18196" refreshError="1"/>
      <sheetData sheetId="18197" refreshError="1"/>
      <sheetData sheetId="18198" refreshError="1"/>
      <sheetData sheetId="18199" refreshError="1"/>
      <sheetData sheetId="18200" refreshError="1"/>
      <sheetData sheetId="18201" refreshError="1"/>
      <sheetData sheetId="18202" refreshError="1"/>
      <sheetData sheetId="18203" refreshError="1"/>
      <sheetData sheetId="18204"/>
      <sheetData sheetId="18205"/>
      <sheetData sheetId="18206"/>
      <sheetData sheetId="18207"/>
      <sheetData sheetId="18208"/>
      <sheetData sheetId="18209"/>
      <sheetData sheetId="18210"/>
      <sheetData sheetId="18211"/>
      <sheetData sheetId="18212"/>
      <sheetData sheetId="18213"/>
      <sheetData sheetId="18214"/>
      <sheetData sheetId="18215"/>
      <sheetData sheetId="18216"/>
      <sheetData sheetId="18217"/>
      <sheetData sheetId="18218"/>
      <sheetData sheetId="18219"/>
      <sheetData sheetId="18220"/>
      <sheetData sheetId="18221"/>
      <sheetData sheetId="18222"/>
      <sheetData sheetId="18223"/>
      <sheetData sheetId="18224"/>
      <sheetData sheetId="18225"/>
      <sheetData sheetId="18226"/>
      <sheetData sheetId="18227"/>
      <sheetData sheetId="18228"/>
      <sheetData sheetId="18229"/>
      <sheetData sheetId="18230"/>
      <sheetData sheetId="18231"/>
      <sheetData sheetId="18232"/>
      <sheetData sheetId="18233"/>
      <sheetData sheetId="18234"/>
      <sheetData sheetId="18235"/>
      <sheetData sheetId="18236"/>
      <sheetData sheetId="18237"/>
      <sheetData sheetId="18238"/>
      <sheetData sheetId="18239"/>
      <sheetData sheetId="18240"/>
      <sheetData sheetId="18241"/>
      <sheetData sheetId="18242"/>
      <sheetData sheetId="18243"/>
      <sheetData sheetId="18244"/>
      <sheetData sheetId="18245"/>
      <sheetData sheetId="18246"/>
      <sheetData sheetId="18247"/>
      <sheetData sheetId="18248"/>
      <sheetData sheetId="18249"/>
      <sheetData sheetId="18250"/>
      <sheetData sheetId="18251"/>
      <sheetData sheetId="18252"/>
      <sheetData sheetId="18253"/>
      <sheetData sheetId="18254"/>
      <sheetData sheetId="18255"/>
      <sheetData sheetId="18256"/>
      <sheetData sheetId="18257"/>
      <sheetData sheetId="18258"/>
      <sheetData sheetId="18259"/>
      <sheetData sheetId="18260" refreshError="1"/>
      <sheetData sheetId="18261" refreshError="1"/>
      <sheetData sheetId="18262" refreshError="1"/>
      <sheetData sheetId="18263"/>
      <sheetData sheetId="18264"/>
      <sheetData sheetId="18265"/>
      <sheetData sheetId="18266"/>
      <sheetData sheetId="18267" refreshError="1"/>
      <sheetData sheetId="18268" refreshError="1"/>
      <sheetData sheetId="18269" refreshError="1"/>
      <sheetData sheetId="18270" refreshError="1"/>
      <sheetData sheetId="18271" refreshError="1"/>
      <sheetData sheetId="18272" refreshError="1"/>
      <sheetData sheetId="18273" refreshError="1"/>
      <sheetData sheetId="18274" refreshError="1"/>
      <sheetData sheetId="18275" refreshError="1"/>
      <sheetData sheetId="18276" refreshError="1"/>
      <sheetData sheetId="18277" refreshError="1"/>
      <sheetData sheetId="18278" refreshError="1"/>
      <sheetData sheetId="18279" refreshError="1"/>
      <sheetData sheetId="18280" refreshError="1"/>
      <sheetData sheetId="18281" refreshError="1"/>
      <sheetData sheetId="18282" refreshError="1"/>
      <sheetData sheetId="18283" refreshError="1"/>
      <sheetData sheetId="18284" refreshError="1"/>
      <sheetData sheetId="18285" refreshError="1"/>
      <sheetData sheetId="18286" refreshError="1"/>
      <sheetData sheetId="18287" refreshError="1"/>
      <sheetData sheetId="18288" refreshError="1"/>
      <sheetData sheetId="18289" refreshError="1"/>
      <sheetData sheetId="18290" refreshError="1"/>
      <sheetData sheetId="18291" refreshError="1"/>
      <sheetData sheetId="18292" refreshError="1"/>
      <sheetData sheetId="18293" refreshError="1"/>
      <sheetData sheetId="18294" refreshError="1"/>
      <sheetData sheetId="18295" refreshError="1"/>
      <sheetData sheetId="18296" refreshError="1"/>
      <sheetData sheetId="18297" refreshError="1"/>
      <sheetData sheetId="18298" refreshError="1"/>
      <sheetData sheetId="18299" refreshError="1"/>
      <sheetData sheetId="18300" refreshError="1"/>
      <sheetData sheetId="18301" refreshError="1"/>
      <sheetData sheetId="18302" refreshError="1"/>
      <sheetData sheetId="18303" refreshError="1"/>
      <sheetData sheetId="18304" refreshError="1"/>
      <sheetData sheetId="18305" refreshError="1"/>
      <sheetData sheetId="18306" refreshError="1"/>
      <sheetData sheetId="18307" refreshError="1"/>
      <sheetData sheetId="18308" refreshError="1"/>
      <sheetData sheetId="18309" refreshError="1"/>
      <sheetData sheetId="18310" refreshError="1"/>
      <sheetData sheetId="18311" refreshError="1"/>
      <sheetData sheetId="18312" refreshError="1"/>
      <sheetData sheetId="18313" refreshError="1"/>
      <sheetData sheetId="18314" refreshError="1"/>
      <sheetData sheetId="18315" refreshError="1"/>
      <sheetData sheetId="18316" refreshError="1"/>
      <sheetData sheetId="18317" refreshError="1"/>
      <sheetData sheetId="18318" refreshError="1"/>
      <sheetData sheetId="18319" refreshError="1"/>
      <sheetData sheetId="18320" refreshError="1"/>
      <sheetData sheetId="18321" refreshError="1"/>
      <sheetData sheetId="18322" refreshError="1"/>
      <sheetData sheetId="18323" refreshError="1"/>
      <sheetData sheetId="18324" refreshError="1"/>
      <sheetData sheetId="18325" refreshError="1"/>
      <sheetData sheetId="18326" refreshError="1"/>
      <sheetData sheetId="18327" refreshError="1"/>
      <sheetData sheetId="18328" refreshError="1"/>
      <sheetData sheetId="18329" refreshError="1"/>
      <sheetData sheetId="18330" refreshError="1"/>
      <sheetData sheetId="18331" refreshError="1"/>
      <sheetData sheetId="18332" refreshError="1"/>
      <sheetData sheetId="18333" refreshError="1"/>
      <sheetData sheetId="18334" refreshError="1"/>
      <sheetData sheetId="18335" refreshError="1"/>
      <sheetData sheetId="18336" refreshError="1"/>
      <sheetData sheetId="18337" refreshError="1"/>
      <sheetData sheetId="18338" refreshError="1"/>
      <sheetData sheetId="18339"/>
      <sheetData sheetId="18340"/>
      <sheetData sheetId="18341"/>
      <sheetData sheetId="18342"/>
      <sheetData sheetId="18343"/>
      <sheetData sheetId="18344"/>
      <sheetData sheetId="18345"/>
      <sheetData sheetId="18346"/>
      <sheetData sheetId="18347"/>
      <sheetData sheetId="18348"/>
      <sheetData sheetId="18349"/>
      <sheetData sheetId="18350"/>
      <sheetData sheetId="18351"/>
      <sheetData sheetId="18352"/>
      <sheetData sheetId="18353"/>
      <sheetData sheetId="18354"/>
      <sheetData sheetId="18355"/>
      <sheetData sheetId="18356" refreshError="1"/>
      <sheetData sheetId="18357"/>
      <sheetData sheetId="18358"/>
      <sheetData sheetId="18359"/>
      <sheetData sheetId="18360"/>
      <sheetData sheetId="18361"/>
      <sheetData sheetId="18362"/>
      <sheetData sheetId="18363"/>
      <sheetData sheetId="18364"/>
      <sheetData sheetId="18365"/>
      <sheetData sheetId="18366"/>
      <sheetData sheetId="18367"/>
      <sheetData sheetId="18368"/>
      <sheetData sheetId="18369"/>
      <sheetData sheetId="18370"/>
      <sheetData sheetId="18371"/>
      <sheetData sheetId="18372"/>
      <sheetData sheetId="18373"/>
      <sheetData sheetId="18374"/>
      <sheetData sheetId="18375"/>
      <sheetData sheetId="18376"/>
      <sheetData sheetId="18377"/>
      <sheetData sheetId="18378"/>
      <sheetData sheetId="18379"/>
      <sheetData sheetId="18380"/>
      <sheetData sheetId="18381"/>
      <sheetData sheetId="18382"/>
      <sheetData sheetId="18383"/>
      <sheetData sheetId="18384" refreshError="1"/>
      <sheetData sheetId="18385" refreshError="1"/>
      <sheetData sheetId="18386"/>
      <sheetData sheetId="18387" refreshError="1"/>
      <sheetData sheetId="18388" refreshError="1"/>
      <sheetData sheetId="18389" refreshError="1"/>
      <sheetData sheetId="18390" refreshError="1"/>
      <sheetData sheetId="18391" refreshError="1"/>
      <sheetData sheetId="18392" refreshError="1"/>
      <sheetData sheetId="18393" refreshError="1"/>
      <sheetData sheetId="18394" refreshError="1"/>
      <sheetData sheetId="18395" refreshError="1"/>
      <sheetData sheetId="18396" refreshError="1"/>
      <sheetData sheetId="18397" refreshError="1"/>
      <sheetData sheetId="18398" refreshError="1"/>
      <sheetData sheetId="18399" refreshError="1"/>
      <sheetData sheetId="18400" refreshError="1"/>
      <sheetData sheetId="18401"/>
      <sheetData sheetId="18402"/>
      <sheetData sheetId="18403"/>
      <sheetData sheetId="18404"/>
      <sheetData sheetId="18405"/>
      <sheetData sheetId="18406"/>
      <sheetData sheetId="18407"/>
      <sheetData sheetId="18408"/>
      <sheetData sheetId="18409"/>
      <sheetData sheetId="18410"/>
      <sheetData sheetId="18411"/>
      <sheetData sheetId="18412"/>
      <sheetData sheetId="18413"/>
      <sheetData sheetId="18414"/>
      <sheetData sheetId="18415"/>
      <sheetData sheetId="18416"/>
      <sheetData sheetId="18417"/>
      <sheetData sheetId="18418"/>
      <sheetData sheetId="18419"/>
      <sheetData sheetId="18420"/>
      <sheetData sheetId="18421"/>
      <sheetData sheetId="18422"/>
      <sheetData sheetId="18423"/>
      <sheetData sheetId="18424"/>
      <sheetData sheetId="18425"/>
      <sheetData sheetId="18426" refreshError="1"/>
      <sheetData sheetId="18427" refreshError="1"/>
      <sheetData sheetId="18428"/>
      <sheetData sheetId="18429"/>
      <sheetData sheetId="18430"/>
      <sheetData sheetId="18431"/>
      <sheetData sheetId="18432"/>
      <sheetData sheetId="18433"/>
      <sheetData sheetId="18434"/>
      <sheetData sheetId="18435"/>
      <sheetData sheetId="18436"/>
      <sheetData sheetId="18437"/>
      <sheetData sheetId="18438"/>
      <sheetData sheetId="18439"/>
      <sheetData sheetId="18440"/>
      <sheetData sheetId="18441"/>
      <sheetData sheetId="18442" refreshError="1"/>
      <sheetData sheetId="18443"/>
      <sheetData sheetId="18444"/>
      <sheetData sheetId="18445"/>
      <sheetData sheetId="18446"/>
      <sheetData sheetId="18447"/>
      <sheetData sheetId="18448"/>
      <sheetData sheetId="18449"/>
      <sheetData sheetId="18450"/>
      <sheetData sheetId="18451"/>
      <sheetData sheetId="18452"/>
      <sheetData sheetId="18453"/>
      <sheetData sheetId="18454"/>
      <sheetData sheetId="18455"/>
      <sheetData sheetId="18456"/>
      <sheetData sheetId="18457"/>
      <sheetData sheetId="18458"/>
      <sheetData sheetId="18459"/>
      <sheetData sheetId="18460"/>
      <sheetData sheetId="18461"/>
      <sheetData sheetId="18462"/>
      <sheetData sheetId="18463"/>
      <sheetData sheetId="18464"/>
      <sheetData sheetId="18465"/>
      <sheetData sheetId="18466"/>
      <sheetData sheetId="18467"/>
      <sheetData sheetId="18468"/>
      <sheetData sheetId="18469"/>
      <sheetData sheetId="18470"/>
      <sheetData sheetId="18471"/>
      <sheetData sheetId="18472"/>
      <sheetData sheetId="18473"/>
      <sheetData sheetId="18474"/>
      <sheetData sheetId="18475"/>
      <sheetData sheetId="18476"/>
      <sheetData sheetId="18477"/>
      <sheetData sheetId="18478"/>
      <sheetData sheetId="18479"/>
      <sheetData sheetId="18480"/>
      <sheetData sheetId="18481"/>
      <sheetData sheetId="18482"/>
      <sheetData sheetId="18483"/>
      <sheetData sheetId="18484" refreshError="1"/>
      <sheetData sheetId="18485" refreshError="1"/>
      <sheetData sheetId="18486" refreshError="1"/>
      <sheetData sheetId="18487" refreshError="1"/>
      <sheetData sheetId="18488" refreshError="1"/>
      <sheetData sheetId="18489" refreshError="1"/>
      <sheetData sheetId="18490" refreshError="1"/>
      <sheetData sheetId="18491" refreshError="1"/>
      <sheetData sheetId="18492" refreshError="1"/>
      <sheetData sheetId="18493" refreshError="1"/>
      <sheetData sheetId="18494" refreshError="1"/>
      <sheetData sheetId="18495" refreshError="1"/>
      <sheetData sheetId="18496" refreshError="1"/>
      <sheetData sheetId="18497" refreshError="1"/>
      <sheetData sheetId="18498" refreshError="1"/>
      <sheetData sheetId="18499" refreshError="1"/>
      <sheetData sheetId="18500"/>
      <sheetData sheetId="18501"/>
      <sheetData sheetId="18502"/>
      <sheetData sheetId="18503" refreshError="1"/>
      <sheetData sheetId="18504" refreshError="1"/>
      <sheetData sheetId="18505" refreshError="1"/>
      <sheetData sheetId="18506" refreshError="1"/>
      <sheetData sheetId="18507" refreshError="1"/>
      <sheetData sheetId="18508" refreshError="1"/>
      <sheetData sheetId="18509" refreshError="1"/>
      <sheetData sheetId="18510" refreshError="1"/>
      <sheetData sheetId="18511" refreshError="1"/>
      <sheetData sheetId="18512" refreshError="1"/>
      <sheetData sheetId="18513"/>
      <sheetData sheetId="18514" refreshError="1"/>
      <sheetData sheetId="18515" refreshError="1"/>
      <sheetData sheetId="18516" refreshError="1"/>
      <sheetData sheetId="18517" refreshError="1"/>
      <sheetData sheetId="18518" refreshError="1"/>
      <sheetData sheetId="18519" refreshError="1"/>
      <sheetData sheetId="18520" refreshError="1"/>
      <sheetData sheetId="18521" refreshError="1"/>
      <sheetData sheetId="18522" refreshError="1"/>
      <sheetData sheetId="18523" refreshError="1"/>
      <sheetData sheetId="18524" refreshError="1"/>
      <sheetData sheetId="18525" refreshError="1"/>
      <sheetData sheetId="18526" refreshError="1"/>
      <sheetData sheetId="18527" refreshError="1"/>
      <sheetData sheetId="18528" refreshError="1"/>
      <sheetData sheetId="18529" refreshError="1"/>
      <sheetData sheetId="18530" refreshError="1"/>
      <sheetData sheetId="18531" refreshError="1"/>
      <sheetData sheetId="18532"/>
      <sheetData sheetId="18533"/>
      <sheetData sheetId="18534"/>
      <sheetData sheetId="18535"/>
      <sheetData sheetId="18536"/>
      <sheetData sheetId="18537"/>
      <sheetData sheetId="18538"/>
      <sheetData sheetId="18539"/>
      <sheetData sheetId="18540"/>
      <sheetData sheetId="18541"/>
      <sheetData sheetId="18542"/>
      <sheetData sheetId="18543"/>
      <sheetData sheetId="18544"/>
      <sheetData sheetId="18545"/>
      <sheetData sheetId="18546"/>
      <sheetData sheetId="18547"/>
      <sheetData sheetId="18548"/>
      <sheetData sheetId="18549"/>
      <sheetData sheetId="18550">
        <row r="9">
          <cell r="A9" t="str">
            <v>A</v>
          </cell>
        </row>
      </sheetData>
      <sheetData sheetId="18551">
        <row r="9">
          <cell r="A9" t="str">
            <v>A</v>
          </cell>
        </row>
      </sheetData>
      <sheetData sheetId="18552">
        <row r="9">
          <cell r="A9" t="str">
            <v>A</v>
          </cell>
        </row>
      </sheetData>
      <sheetData sheetId="18553">
        <row r="9">
          <cell r="A9" t="str">
            <v>A</v>
          </cell>
        </row>
      </sheetData>
      <sheetData sheetId="18554">
        <row r="9">
          <cell r="A9" t="str">
            <v>A</v>
          </cell>
        </row>
      </sheetData>
      <sheetData sheetId="18555">
        <row r="9">
          <cell r="A9" t="str">
            <v>A</v>
          </cell>
        </row>
      </sheetData>
      <sheetData sheetId="18556">
        <row r="9">
          <cell r="A9" t="str">
            <v>A</v>
          </cell>
        </row>
      </sheetData>
      <sheetData sheetId="18557">
        <row r="9">
          <cell r="A9" t="str">
            <v>A</v>
          </cell>
        </row>
      </sheetData>
      <sheetData sheetId="18558">
        <row r="9">
          <cell r="A9" t="str">
            <v>A</v>
          </cell>
        </row>
      </sheetData>
      <sheetData sheetId="18559">
        <row r="9">
          <cell r="A9" t="str">
            <v>A</v>
          </cell>
        </row>
      </sheetData>
      <sheetData sheetId="18560">
        <row r="9">
          <cell r="A9" t="str">
            <v>A</v>
          </cell>
        </row>
      </sheetData>
      <sheetData sheetId="18561">
        <row r="9">
          <cell r="A9" t="str">
            <v>A</v>
          </cell>
        </row>
      </sheetData>
      <sheetData sheetId="18562">
        <row r="9">
          <cell r="A9" t="str">
            <v>A</v>
          </cell>
        </row>
      </sheetData>
      <sheetData sheetId="18563"/>
      <sheetData sheetId="18564"/>
      <sheetData sheetId="18565"/>
      <sheetData sheetId="18566"/>
      <sheetData sheetId="18567"/>
      <sheetData sheetId="18568"/>
      <sheetData sheetId="18569">
        <row r="9">
          <cell r="A9" t="str">
            <v>A</v>
          </cell>
        </row>
      </sheetData>
      <sheetData sheetId="18570">
        <row r="9">
          <cell r="A9" t="str">
            <v>A</v>
          </cell>
        </row>
      </sheetData>
      <sheetData sheetId="18571">
        <row r="9">
          <cell r="A9" t="str">
            <v>A</v>
          </cell>
        </row>
      </sheetData>
      <sheetData sheetId="18572">
        <row r="9">
          <cell r="A9" t="str">
            <v>A</v>
          </cell>
        </row>
      </sheetData>
      <sheetData sheetId="18573">
        <row r="9">
          <cell r="A9" t="str">
            <v>A</v>
          </cell>
        </row>
      </sheetData>
      <sheetData sheetId="18574">
        <row r="9">
          <cell r="A9" t="str">
            <v>A</v>
          </cell>
        </row>
      </sheetData>
      <sheetData sheetId="18575">
        <row r="9">
          <cell r="A9" t="str">
            <v>A</v>
          </cell>
        </row>
      </sheetData>
      <sheetData sheetId="18576">
        <row r="9">
          <cell r="A9" t="str">
            <v>A</v>
          </cell>
        </row>
      </sheetData>
      <sheetData sheetId="18577">
        <row r="9">
          <cell r="A9" t="str">
            <v>A</v>
          </cell>
        </row>
      </sheetData>
      <sheetData sheetId="18578">
        <row r="9">
          <cell r="A9" t="str">
            <v>A</v>
          </cell>
        </row>
      </sheetData>
      <sheetData sheetId="18579">
        <row r="9">
          <cell r="A9" t="str">
            <v>A</v>
          </cell>
        </row>
      </sheetData>
      <sheetData sheetId="18580">
        <row r="9">
          <cell r="A9" t="str">
            <v>A</v>
          </cell>
        </row>
      </sheetData>
      <sheetData sheetId="18581"/>
      <sheetData sheetId="18582">
        <row r="9">
          <cell r="A9" t="str">
            <v>A</v>
          </cell>
        </row>
      </sheetData>
      <sheetData sheetId="18583"/>
      <sheetData sheetId="18584"/>
      <sheetData sheetId="18585"/>
      <sheetData sheetId="18586"/>
      <sheetData sheetId="18587"/>
      <sheetData sheetId="18588"/>
      <sheetData sheetId="18589"/>
      <sheetData sheetId="18590"/>
      <sheetData sheetId="18591"/>
      <sheetData sheetId="18592"/>
      <sheetData sheetId="18593"/>
      <sheetData sheetId="18594"/>
      <sheetData sheetId="18595"/>
      <sheetData sheetId="18596"/>
      <sheetData sheetId="18597"/>
      <sheetData sheetId="18598"/>
      <sheetData sheetId="18599"/>
      <sheetData sheetId="18600"/>
      <sheetData sheetId="18601"/>
      <sheetData sheetId="18602"/>
      <sheetData sheetId="18603"/>
      <sheetData sheetId="18604"/>
      <sheetData sheetId="18605"/>
      <sheetData sheetId="18606"/>
      <sheetData sheetId="18607"/>
      <sheetData sheetId="18608"/>
      <sheetData sheetId="18609"/>
      <sheetData sheetId="18610"/>
      <sheetData sheetId="18611"/>
      <sheetData sheetId="18612" refreshError="1"/>
      <sheetData sheetId="18613" refreshError="1"/>
      <sheetData sheetId="18614" refreshError="1"/>
      <sheetData sheetId="18615" refreshError="1"/>
      <sheetData sheetId="18616" refreshError="1"/>
      <sheetData sheetId="18617" refreshError="1"/>
      <sheetData sheetId="18618" refreshError="1"/>
      <sheetData sheetId="18619" refreshError="1"/>
      <sheetData sheetId="18620" refreshError="1"/>
      <sheetData sheetId="18621" refreshError="1"/>
      <sheetData sheetId="18622" refreshError="1"/>
      <sheetData sheetId="18623" refreshError="1"/>
      <sheetData sheetId="18624" refreshError="1"/>
      <sheetData sheetId="18625" refreshError="1"/>
      <sheetData sheetId="18626" refreshError="1"/>
      <sheetData sheetId="18627" refreshError="1"/>
      <sheetData sheetId="18628" refreshError="1"/>
      <sheetData sheetId="18629" refreshError="1"/>
      <sheetData sheetId="18630" refreshError="1"/>
      <sheetData sheetId="18631" refreshError="1"/>
      <sheetData sheetId="18632" refreshError="1"/>
      <sheetData sheetId="18633" refreshError="1"/>
      <sheetData sheetId="18634" refreshError="1"/>
      <sheetData sheetId="18635" refreshError="1"/>
      <sheetData sheetId="18636" refreshError="1"/>
      <sheetData sheetId="18637" refreshError="1"/>
      <sheetData sheetId="18638" refreshError="1"/>
      <sheetData sheetId="18639" refreshError="1"/>
      <sheetData sheetId="18640" refreshError="1"/>
      <sheetData sheetId="18641" refreshError="1"/>
      <sheetData sheetId="18642" refreshError="1"/>
      <sheetData sheetId="18643" refreshError="1"/>
      <sheetData sheetId="18644" refreshError="1"/>
      <sheetData sheetId="18645" refreshError="1"/>
      <sheetData sheetId="18646" refreshError="1"/>
      <sheetData sheetId="18647" refreshError="1"/>
      <sheetData sheetId="18648" refreshError="1"/>
      <sheetData sheetId="18649" refreshError="1"/>
      <sheetData sheetId="18650" refreshError="1"/>
      <sheetData sheetId="18651" refreshError="1"/>
      <sheetData sheetId="18652" refreshError="1"/>
      <sheetData sheetId="18653" refreshError="1"/>
      <sheetData sheetId="18654" refreshError="1"/>
      <sheetData sheetId="18655" refreshError="1"/>
      <sheetData sheetId="18656" refreshError="1"/>
      <sheetData sheetId="18657" refreshError="1"/>
      <sheetData sheetId="18658" refreshError="1"/>
      <sheetData sheetId="18659" refreshError="1"/>
      <sheetData sheetId="18660" refreshError="1"/>
      <sheetData sheetId="18661" refreshError="1"/>
      <sheetData sheetId="18662" refreshError="1"/>
      <sheetData sheetId="18663" refreshError="1"/>
      <sheetData sheetId="18664" refreshError="1"/>
      <sheetData sheetId="18665" refreshError="1"/>
      <sheetData sheetId="18666" refreshError="1"/>
      <sheetData sheetId="18667" refreshError="1"/>
      <sheetData sheetId="18668" refreshError="1"/>
      <sheetData sheetId="18669" refreshError="1"/>
      <sheetData sheetId="18670" refreshError="1"/>
      <sheetData sheetId="18671" refreshError="1"/>
      <sheetData sheetId="18672" refreshError="1"/>
      <sheetData sheetId="18673" refreshError="1"/>
      <sheetData sheetId="18674" refreshError="1"/>
      <sheetData sheetId="18675" refreshError="1"/>
      <sheetData sheetId="18676" refreshError="1"/>
      <sheetData sheetId="18677" refreshError="1"/>
      <sheetData sheetId="18678" refreshError="1"/>
      <sheetData sheetId="18679" refreshError="1"/>
      <sheetData sheetId="18680" refreshError="1"/>
      <sheetData sheetId="18681"/>
      <sheetData sheetId="18682"/>
      <sheetData sheetId="18683"/>
      <sheetData sheetId="18684"/>
      <sheetData sheetId="18685"/>
      <sheetData sheetId="18686" refreshError="1"/>
      <sheetData sheetId="18687" refreshError="1"/>
      <sheetData sheetId="18688" refreshError="1"/>
      <sheetData sheetId="18689" refreshError="1"/>
      <sheetData sheetId="18690" refreshError="1"/>
      <sheetData sheetId="18691" refreshError="1"/>
      <sheetData sheetId="18692" refreshError="1"/>
      <sheetData sheetId="18693" refreshError="1"/>
      <sheetData sheetId="18694" refreshError="1"/>
      <sheetData sheetId="18695" refreshError="1"/>
      <sheetData sheetId="18696"/>
      <sheetData sheetId="18697"/>
      <sheetData sheetId="18698" refreshError="1"/>
      <sheetData sheetId="18699" refreshError="1"/>
      <sheetData sheetId="18700" refreshError="1"/>
      <sheetData sheetId="18701" refreshError="1"/>
      <sheetData sheetId="18702" refreshError="1"/>
      <sheetData sheetId="18703" refreshError="1"/>
      <sheetData sheetId="18704"/>
      <sheetData sheetId="18705"/>
      <sheetData sheetId="18706"/>
      <sheetData sheetId="18707"/>
      <sheetData sheetId="18708"/>
      <sheetData sheetId="18709"/>
      <sheetData sheetId="18710" refreshError="1"/>
      <sheetData sheetId="18711"/>
      <sheetData sheetId="18712"/>
      <sheetData sheetId="18713"/>
      <sheetData sheetId="18714"/>
      <sheetData sheetId="18715"/>
      <sheetData sheetId="18716"/>
      <sheetData sheetId="18717"/>
      <sheetData sheetId="18718"/>
      <sheetData sheetId="18719"/>
      <sheetData sheetId="18720"/>
      <sheetData sheetId="18721"/>
      <sheetData sheetId="18722"/>
      <sheetData sheetId="18723"/>
      <sheetData sheetId="18724"/>
      <sheetData sheetId="18725"/>
      <sheetData sheetId="18726"/>
      <sheetData sheetId="18727"/>
      <sheetData sheetId="18728"/>
      <sheetData sheetId="18729"/>
      <sheetData sheetId="18730"/>
      <sheetData sheetId="18731"/>
      <sheetData sheetId="18732"/>
      <sheetData sheetId="18733"/>
      <sheetData sheetId="18734"/>
      <sheetData sheetId="18735"/>
      <sheetData sheetId="18736"/>
      <sheetData sheetId="18737"/>
      <sheetData sheetId="18738"/>
      <sheetData sheetId="18739"/>
      <sheetData sheetId="18740"/>
      <sheetData sheetId="18741"/>
      <sheetData sheetId="18742"/>
      <sheetData sheetId="18743"/>
      <sheetData sheetId="18744"/>
      <sheetData sheetId="18745"/>
      <sheetData sheetId="18746"/>
      <sheetData sheetId="18747"/>
      <sheetData sheetId="18748"/>
      <sheetData sheetId="18749"/>
      <sheetData sheetId="18750"/>
      <sheetData sheetId="18751"/>
      <sheetData sheetId="18752"/>
      <sheetData sheetId="18753"/>
      <sheetData sheetId="18754"/>
      <sheetData sheetId="18755"/>
      <sheetData sheetId="18756"/>
      <sheetData sheetId="18757"/>
      <sheetData sheetId="18758"/>
      <sheetData sheetId="18759"/>
      <sheetData sheetId="18760"/>
      <sheetData sheetId="18761"/>
      <sheetData sheetId="18762"/>
      <sheetData sheetId="18763"/>
      <sheetData sheetId="18764"/>
      <sheetData sheetId="18765"/>
      <sheetData sheetId="18766"/>
      <sheetData sheetId="18767"/>
      <sheetData sheetId="18768"/>
      <sheetData sheetId="18769"/>
      <sheetData sheetId="18770"/>
      <sheetData sheetId="18771"/>
      <sheetData sheetId="18772"/>
      <sheetData sheetId="18773"/>
      <sheetData sheetId="18774"/>
      <sheetData sheetId="18775"/>
      <sheetData sheetId="18776"/>
      <sheetData sheetId="18777"/>
      <sheetData sheetId="18778"/>
      <sheetData sheetId="18779"/>
      <sheetData sheetId="18780"/>
      <sheetData sheetId="18781"/>
      <sheetData sheetId="18782"/>
      <sheetData sheetId="18783"/>
      <sheetData sheetId="18784"/>
      <sheetData sheetId="18785"/>
      <sheetData sheetId="18786"/>
      <sheetData sheetId="18787"/>
      <sheetData sheetId="18788"/>
      <sheetData sheetId="18789"/>
      <sheetData sheetId="18790"/>
      <sheetData sheetId="18791"/>
      <sheetData sheetId="18792"/>
      <sheetData sheetId="18793"/>
      <sheetData sheetId="18794"/>
      <sheetData sheetId="18795"/>
      <sheetData sheetId="18796"/>
      <sheetData sheetId="18797"/>
      <sheetData sheetId="18798"/>
      <sheetData sheetId="18799"/>
      <sheetData sheetId="18800"/>
      <sheetData sheetId="18801"/>
      <sheetData sheetId="18802"/>
      <sheetData sheetId="18803"/>
      <sheetData sheetId="18804"/>
      <sheetData sheetId="18805"/>
      <sheetData sheetId="18806"/>
      <sheetData sheetId="18807"/>
      <sheetData sheetId="18808"/>
      <sheetData sheetId="18809"/>
      <sheetData sheetId="18810"/>
      <sheetData sheetId="18811"/>
      <sheetData sheetId="18812"/>
      <sheetData sheetId="18813"/>
      <sheetData sheetId="18814"/>
      <sheetData sheetId="18815"/>
      <sheetData sheetId="18816"/>
      <sheetData sheetId="18817"/>
      <sheetData sheetId="18818"/>
      <sheetData sheetId="18819"/>
      <sheetData sheetId="18820"/>
      <sheetData sheetId="18821"/>
      <sheetData sheetId="18822"/>
      <sheetData sheetId="18823"/>
      <sheetData sheetId="18824"/>
      <sheetData sheetId="18825"/>
      <sheetData sheetId="18826"/>
      <sheetData sheetId="18827"/>
      <sheetData sheetId="18828"/>
      <sheetData sheetId="18829"/>
      <sheetData sheetId="18830"/>
      <sheetData sheetId="18831"/>
      <sheetData sheetId="18832"/>
      <sheetData sheetId="18833"/>
      <sheetData sheetId="18834"/>
      <sheetData sheetId="18835"/>
      <sheetData sheetId="18836"/>
      <sheetData sheetId="18837"/>
      <sheetData sheetId="18838"/>
      <sheetData sheetId="18839"/>
      <sheetData sheetId="18840"/>
      <sheetData sheetId="18841"/>
      <sheetData sheetId="18842"/>
      <sheetData sheetId="18843"/>
      <sheetData sheetId="18844"/>
      <sheetData sheetId="18845"/>
      <sheetData sheetId="18846"/>
      <sheetData sheetId="18847"/>
      <sheetData sheetId="18848"/>
      <sheetData sheetId="18849"/>
      <sheetData sheetId="18850"/>
      <sheetData sheetId="18851"/>
      <sheetData sheetId="18852"/>
      <sheetData sheetId="18853"/>
      <sheetData sheetId="18854"/>
      <sheetData sheetId="18855"/>
      <sheetData sheetId="18856"/>
      <sheetData sheetId="18857"/>
      <sheetData sheetId="18858"/>
      <sheetData sheetId="18859"/>
      <sheetData sheetId="18860"/>
      <sheetData sheetId="18861"/>
      <sheetData sheetId="18862"/>
      <sheetData sheetId="18863"/>
      <sheetData sheetId="18864"/>
      <sheetData sheetId="18865"/>
      <sheetData sheetId="18866"/>
      <sheetData sheetId="18867"/>
      <sheetData sheetId="18868"/>
      <sheetData sheetId="18869"/>
      <sheetData sheetId="18870"/>
      <sheetData sheetId="18871"/>
      <sheetData sheetId="18872"/>
      <sheetData sheetId="18873"/>
      <sheetData sheetId="18874"/>
      <sheetData sheetId="18875"/>
      <sheetData sheetId="18876"/>
      <sheetData sheetId="18877"/>
      <sheetData sheetId="18878"/>
      <sheetData sheetId="18879"/>
      <sheetData sheetId="18880"/>
      <sheetData sheetId="18881"/>
      <sheetData sheetId="18882"/>
      <sheetData sheetId="18883"/>
      <sheetData sheetId="18884"/>
      <sheetData sheetId="18885"/>
      <sheetData sheetId="18886"/>
      <sheetData sheetId="18887"/>
      <sheetData sheetId="18888"/>
      <sheetData sheetId="18889"/>
      <sheetData sheetId="18890"/>
      <sheetData sheetId="18891"/>
      <sheetData sheetId="18892"/>
      <sheetData sheetId="18893"/>
      <sheetData sheetId="18894"/>
      <sheetData sheetId="18895"/>
      <sheetData sheetId="18896"/>
      <sheetData sheetId="18897"/>
      <sheetData sheetId="18898"/>
      <sheetData sheetId="18899"/>
      <sheetData sheetId="18900"/>
      <sheetData sheetId="18901"/>
      <sheetData sheetId="18902"/>
      <sheetData sheetId="18903"/>
      <sheetData sheetId="18904"/>
      <sheetData sheetId="18905"/>
      <sheetData sheetId="18906"/>
      <sheetData sheetId="18907"/>
      <sheetData sheetId="18908"/>
      <sheetData sheetId="18909"/>
      <sheetData sheetId="18910"/>
      <sheetData sheetId="18911"/>
      <sheetData sheetId="18912"/>
      <sheetData sheetId="18913"/>
      <sheetData sheetId="18914"/>
      <sheetData sheetId="18915"/>
      <sheetData sheetId="18916"/>
      <sheetData sheetId="18917"/>
      <sheetData sheetId="18918"/>
      <sheetData sheetId="18919"/>
      <sheetData sheetId="18920"/>
      <sheetData sheetId="18921"/>
      <sheetData sheetId="18922"/>
      <sheetData sheetId="18923"/>
      <sheetData sheetId="18924"/>
      <sheetData sheetId="18925"/>
      <sheetData sheetId="18926"/>
      <sheetData sheetId="18927"/>
      <sheetData sheetId="18928"/>
      <sheetData sheetId="18929"/>
      <sheetData sheetId="18930"/>
      <sheetData sheetId="18931"/>
      <sheetData sheetId="18932"/>
      <sheetData sheetId="18933"/>
      <sheetData sheetId="18934"/>
      <sheetData sheetId="18935"/>
      <sheetData sheetId="18936"/>
      <sheetData sheetId="18937"/>
      <sheetData sheetId="18938"/>
      <sheetData sheetId="18939"/>
      <sheetData sheetId="18940"/>
      <sheetData sheetId="18941"/>
      <sheetData sheetId="18942"/>
      <sheetData sheetId="18943"/>
      <sheetData sheetId="18944"/>
      <sheetData sheetId="18945"/>
      <sheetData sheetId="18946"/>
      <sheetData sheetId="18947"/>
      <sheetData sheetId="18948"/>
      <sheetData sheetId="18949"/>
      <sheetData sheetId="18950"/>
      <sheetData sheetId="18951"/>
      <sheetData sheetId="18952"/>
      <sheetData sheetId="18953"/>
      <sheetData sheetId="18954"/>
      <sheetData sheetId="18955"/>
      <sheetData sheetId="18956"/>
      <sheetData sheetId="18957"/>
      <sheetData sheetId="18958"/>
      <sheetData sheetId="18959"/>
      <sheetData sheetId="18960"/>
      <sheetData sheetId="18961"/>
      <sheetData sheetId="18962"/>
      <sheetData sheetId="18963"/>
      <sheetData sheetId="18964"/>
      <sheetData sheetId="18965"/>
      <sheetData sheetId="18966"/>
      <sheetData sheetId="18967"/>
      <sheetData sheetId="18968"/>
      <sheetData sheetId="18969"/>
      <sheetData sheetId="18970"/>
      <sheetData sheetId="18971"/>
      <sheetData sheetId="18972"/>
      <sheetData sheetId="18973"/>
      <sheetData sheetId="18974"/>
      <sheetData sheetId="18975"/>
      <sheetData sheetId="18976"/>
      <sheetData sheetId="18977"/>
      <sheetData sheetId="18978"/>
      <sheetData sheetId="18979"/>
      <sheetData sheetId="18980"/>
      <sheetData sheetId="18981"/>
      <sheetData sheetId="18982"/>
      <sheetData sheetId="18983"/>
      <sheetData sheetId="18984"/>
      <sheetData sheetId="18985"/>
      <sheetData sheetId="18986" refreshError="1"/>
      <sheetData sheetId="18987" refreshError="1"/>
      <sheetData sheetId="18988" refreshError="1"/>
      <sheetData sheetId="18989"/>
      <sheetData sheetId="18990"/>
      <sheetData sheetId="18991"/>
      <sheetData sheetId="18992"/>
      <sheetData sheetId="18993"/>
      <sheetData sheetId="18994" refreshError="1"/>
      <sheetData sheetId="18995" refreshError="1"/>
      <sheetData sheetId="18996" refreshError="1"/>
      <sheetData sheetId="18997" refreshError="1"/>
      <sheetData sheetId="18998" refreshError="1"/>
      <sheetData sheetId="18999" refreshError="1"/>
      <sheetData sheetId="19000" refreshError="1"/>
      <sheetData sheetId="19001" refreshError="1"/>
      <sheetData sheetId="19002" refreshError="1"/>
      <sheetData sheetId="19003" refreshError="1"/>
      <sheetData sheetId="19004" refreshError="1"/>
      <sheetData sheetId="19005" refreshError="1"/>
      <sheetData sheetId="19006" refreshError="1"/>
      <sheetData sheetId="19007" refreshError="1"/>
      <sheetData sheetId="19008" refreshError="1"/>
      <sheetData sheetId="19009" refreshError="1"/>
      <sheetData sheetId="19010" refreshError="1"/>
      <sheetData sheetId="19011" refreshError="1"/>
      <sheetData sheetId="19012" refreshError="1"/>
      <sheetData sheetId="19013" refreshError="1"/>
      <sheetData sheetId="19014" refreshError="1"/>
      <sheetData sheetId="19015" refreshError="1"/>
      <sheetData sheetId="19016" refreshError="1"/>
      <sheetData sheetId="19017" refreshError="1"/>
      <sheetData sheetId="19018" refreshError="1"/>
      <sheetData sheetId="19019" refreshError="1"/>
      <sheetData sheetId="19020" refreshError="1"/>
      <sheetData sheetId="19021" refreshError="1"/>
      <sheetData sheetId="19022" refreshError="1"/>
      <sheetData sheetId="19023" refreshError="1"/>
      <sheetData sheetId="19024" refreshError="1"/>
      <sheetData sheetId="19025" refreshError="1"/>
      <sheetData sheetId="19026" refreshError="1"/>
      <sheetData sheetId="19027" refreshError="1"/>
      <sheetData sheetId="19028" refreshError="1"/>
      <sheetData sheetId="19029" refreshError="1"/>
      <sheetData sheetId="19030" refreshError="1"/>
      <sheetData sheetId="19031" refreshError="1"/>
      <sheetData sheetId="19032" refreshError="1"/>
      <sheetData sheetId="19033" refreshError="1"/>
      <sheetData sheetId="19034" refreshError="1"/>
      <sheetData sheetId="19035" refreshError="1"/>
      <sheetData sheetId="19036" refreshError="1"/>
      <sheetData sheetId="19037" refreshError="1"/>
      <sheetData sheetId="19038" refreshError="1"/>
      <sheetData sheetId="19039" refreshError="1"/>
      <sheetData sheetId="19040" refreshError="1"/>
      <sheetData sheetId="19041" refreshError="1"/>
      <sheetData sheetId="19042" refreshError="1"/>
      <sheetData sheetId="19043" refreshError="1"/>
      <sheetData sheetId="19044" refreshError="1"/>
      <sheetData sheetId="19045" refreshError="1"/>
      <sheetData sheetId="19046" refreshError="1"/>
      <sheetData sheetId="19047" refreshError="1"/>
      <sheetData sheetId="19048" refreshError="1"/>
      <sheetData sheetId="19049" refreshError="1"/>
      <sheetData sheetId="19050" refreshError="1"/>
      <sheetData sheetId="19051" refreshError="1"/>
      <sheetData sheetId="19052" refreshError="1"/>
      <sheetData sheetId="19053" refreshError="1"/>
      <sheetData sheetId="19054" refreshError="1"/>
      <sheetData sheetId="19055" refreshError="1"/>
      <sheetData sheetId="19056" refreshError="1"/>
      <sheetData sheetId="19057" refreshError="1"/>
      <sheetData sheetId="19058" refreshError="1"/>
      <sheetData sheetId="19059" refreshError="1"/>
      <sheetData sheetId="19060" refreshError="1"/>
      <sheetData sheetId="19061" refreshError="1"/>
      <sheetData sheetId="19062" refreshError="1"/>
      <sheetData sheetId="19063" refreshError="1"/>
      <sheetData sheetId="19064" refreshError="1"/>
      <sheetData sheetId="19065" refreshError="1"/>
      <sheetData sheetId="19066" refreshError="1"/>
      <sheetData sheetId="19067" refreshError="1"/>
      <sheetData sheetId="19068" refreshError="1"/>
      <sheetData sheetId="19069" refreshError="1"/>
      <sheetData sheetId="19070" refreshError="1"/>
      <sheetData sheetId="19071" refreshError="1"/>
      <sheetData sheetId="19072" refreshError="1"/>
      <sheetData sheetId="19073" refreshError="1"/>
      <sheetData sheetId="19074" refreshError="1"/>
      <sheetData sheetId="19075" refreshError="1"/>
      <sheetData sheetId="19076" refreshError="1"/>
      <sheetData sheetId="19077" refreshError="1"/>
      <sheetData sheetId="19078" refreshError="1"/>
      <sheetData sheetId="19079" refreshError="1"/>
      <sheetData sheetId="19080" refreshError="1"/>
      <sheetData sheetId="19081" refreshError="1"/>
      <sheetData sheetId="19082" refreshError="1"/>
      <sheetData sheetId="19083" refreshError="1"/>
      <sheetData sheetId="19084" refreshError="1"/>
      <sheetData sheetId="19085" refreshError="1"/>
      <sheetData sheetId="19086" refreshError="1"/>
      <sheetData sheetId="19087" refreshError="1"/>
      <sheetData sheetId="19088" refreshError="1"/>
      <sheetData sheetId="19089" refreshError="1"/>
      <sheetData sheetId="19090" refreshError="1"/>
      <sheetData sheetId="19091" refreshError="1"/>
      <sheetData sheetId="19092" refreshError="1"/>
      <sheetData sheetId="19093" refreshError="1"/>
      <sheetData sheetId="19094" refreshError="1"/>
      <sheetData sheetId="19095" refreshError="1"/>
      <sheetData sheetId="19096" refreshError="1"/>
      <sheetData sheetId="19097" refreshError="1"/>
      <sheetData sheetId="19098" refreshError="1"/>
      <sheetData sheetId="19099" refreshError="1"/>
      <sheetData sheetId="19100" refreshError="1"/>
      <sheetData sheetId="19101" refreshError="1"/>
      <sheetData sheetId="19102" refreshError="1"/>
      <sheetData sheetId="19103" refreshError="1"/>
      <sheetData sheetId="19104" refreshError="1"/>
      <sheetData sheetId="19105" refreshError="1"/>
      <sheetData sheetId="19106" refreshError="1"/>
      <sheetData sheetId="19107" refreshError="1"/>
      <sheetData sheetId="19108" refreshError="1"/>
      <sheetData sheetId="19109" refreshError="1"/>
      <sheetData sheetId="19110" refreshError="1"/>
      <sheetData sheetId="19111" refreshError="1"/>
      <sheetData sheetId="19112" refreshError="1"/>
      <sheetData sheetId="19113" refreshError="1"/>
      <sheetData sheetId="19114" refreshError="1"/>
      <sheetData sheetId="19115" refreshError="1"/>
      <sheetData sheetId="19116" refreshError="1"/>
      <sheetData sheetId="19117" refreshError="1"/>
      <sheetData sheetId="19118" refreshError="1"/>
      <sheetData sheetId="19119" refreshError="1"/>
      <sheetData sheetId="19120" refreshError="1"/>
      <sheetData sheetId="19121" refreshError="1"/>
      <sheetData sheetId="19122" refreshError="1"/>
      <sheetData sheetId="19123" refreshError="1"/>
      <sheetData sheetId="19124" refreshError="1"/>
      <sheetData sheetId="19125" refreshError="1"/>
      <sheetData sheetId="19126" refreshError="1"/>
      <sheetData sheetId="19127" refreshError="1"/>
      <sheetData sheetId="19128" refreshError="1"/>
      <sheetData sheetId="19129" refreshError="1"/>
      <sheetData sheetId="19130" refreshError="1"/>
      <sheetData sheetId="19131" refreshError="1"/>
      <sheetData sheetId="19132" refreshError="1"/>
      <sheetData sheetId="19133" refreshError="1"/>
      <sheetData sheetId="19134" refreshError="1"/>
      <sheetData sheetId="19135" refreshError="1"/>
      <sheetData sheetId="19136" refreshError="1"/>
      <sheetData sheetId="19137" refreshError="1"/>
      <sheetData sheetId="19138" refreshError="1"/>
      <sheetData sheetId="19139" refreshError="1"/>
      <sheetData sheetId="19140" refreshError="1"/>
      <sheetData sheetId="19141" refreshError="1"/>
      <sheetData sheetId="19142" refreshError="1"/>
      <sheetData sheetId="19143" refreshError="1"/>
      <sheetData sheetId="19144" refreshError="1"/>
      <sheetData sheetId="19145" refreshError="1"/>
      <sheetData sheetId="19146" refreshError="1"/>
      <sheetData sheetId="19147" refreshError="1"/>
      <sheetData sheetId="19148" refreshError="1"/>
      <sheetData sheetId="19149" refreshError="1"/>
      <sheetData sheetId="19150" refreshError="1"/>
      <sheetData sheetId="19151" refreshError="1"/>
      <sheetData sheetId="19152" refreshError="1"/>
      <sheetData sheetId="19153" refreshError="1"/>
      <sheetData sheetId="19154" refreshError="1"/>
      <sheetData sheetId="19155" refreshError="1"/>
      <sheetData sheetId="19156" refreshError="1"/>
      <sheetData sheetId="19157" refreshError="1"/>
      <sheetData sheetId="19158" refreshError="1"/>
      <sheetData sheetId="19159" refreshError="1"/>
      <sheetData sheetId="19160" refreshError="1"/>
      <sheetData sheetId="19161" refreshError="1"/>
      <sheetData sheetId="19162" refreshError="1"/>
      <sheetData sheetId="19163" refreshError="1"/>
      <sheetData sheetId="19164" refreshError="1"/>
      <sheetData sheetId="19165" refreshError="1"/>
      <sheetData sheetId="19166" refreshError="1"/>
      <sheetData sheetId="19167" refreshError="1"/>
      <sheetData sheetId="19168" refreshError="1"/>
      <sheetData sheetId="19169" refreshError="1"/>
      <sheetData sheetId="19170" refreshError="1"/>
      <sheetData sheetId="19171" refreshError="1"/>
      <sheetData sheetId="19172" refreshError="1"/>
      <sheetData sheetId="19173" refreshError="1"/>
      <sheetData sheetId="19174" refreshError="1"/>
      <sheetData sheetId="19175" refreshError="1"/>
      <sheetData sheetId="19176" refreshError="1"/>
      <sheetData sheetId="19177" refreshError="1"/>
      <sheetData sheetId="19178" refreshError="1"/>
      <sheetData sheetId="19179" refreshError="1"/>
      <sheetData sheetId="19180" refreshError="1"/>
      <sheetData sheetId="19181" refreshError="1"/>
      <sheetData sheetId="19182" refreshError="1"/>
      <sheetData sheetId="19183" refreshError="1"/>
      <sheetData sheetId="19184" refreshError="1"/>
      <sheetData sheetId="19185" refreshError="1"/>
      <sheetData sheetId="19186" refreshError="1"/>
      <sheetData sheetId="19187" refreshError="1"/>
      <sheetData sheetId="19188" refreshError="1"/>
      <sheetData sheetId="19189" refreshError="1"/>
      <sheetData sheetId="19190" refreshError="1"/>
      <sheetData sheetId="19191" refreshError="1"/>
      <sheetData sheetId="19192" refreshError="1"/>
      <sheetData sheetId="19193" refreshError="1"/>
      <sheetData sheetId="19194" refreshError="1"/>
      <sheetData sheetId="19195" refreshError="1"/>
      <sheetData sheetId="19196" refreshError="1"/>
      <sheetData sheetId="19197" refreshError="1"/>
      <sheetData sheetId="19198" refreshError="1"/>
      <sheetData sheetId="19199" refreshError="1"/>
      <sheetData sheetId="19200" refreshError="1"/>
      <sheetData sheetId="19201" refreshError="1"/>
      <sheetData sheetId="19202" refreshError="1"/>
      <sheetData sheetId="19203" refreshError="1"/>
      <sheetData sheetId="19204" refreshError="1"/>
      <sheetData sheetId="19205" refreshError="1"/>
      <sheetData sheetId="19206" refreshError="1"/>
      <sheetData sheetId="19207" refreshError="1"/>
      <sheetData sheetId="19208" refreshError="1"/>
      <sheetData sheetId="19209" refreshError="1"/>
      <sheetData sheetId="19210" refreshError="1"/>
      <sheetData sheetId="19211" refreshError="1"/>
      <sheetData sheetId="19212" refreshError="1"/>
      <sheetData sheetId="19213" refreshError="1"/>
      <sheetData sheetId="19214" refreshError="1"/>
      <sheetData sheetId="19215" refreshError="1"/>
      <sheetData sheetId="19216" refreshError="1"/>
      <sheetData sheetId="19217" refreshError="1"/>
      <sheetData sheetId="19218" refreshError="1"/>
      <sheetData sheetId="19219" refreshError="1"/>
      <sheetData sheetId="19220" refreshError="1"/>
      <sheetData sheetId="19221" refreshError="1"/>
      <sheetData sheetId="19222" refreshError="1"/>
      <sheetData sheetId="19223" refreshError="1"/>
      <sheetData sheetId="19224" refreshError="1"/>
      <sheetData sheetId="19225" refreshError="1"/>
      <sheetData sheetId="19226" refreshError="1"/>
      <sheetData sheetId="19227" refreshError="1"/>
      <sheetData sheetId="19228" refreshError="1"/>
      <sheetData sheetId="19229" refreshError="1"/>
      <sheetData sheetId="19230" refreshError="1"/>
      <sheetData sheetId="19231" refreshError="1"/>
      <sheetData sheetId="19232" refreshError="1"/>
      <sheetData sheetId="19233" refreshError="1"/>
      <sheetData sheetId="19234" refreshError="1"/>
      <sheetData sheetId="19235" refreshError="1"/>
      <sheetData sheetId="19236" refreshError="1"/>
      <sheetData sheetId="19237" refreshError="1"/>
      <sheetData sheetId="19238" refreshError="1"/>
      <sheetData sheetId="19239" refreshError="1"/>
      <sheetData sheetId="19240" refreshError="1"/>
      <sheetData sheetId="19241" refreshError="1"/>
      <sheetData sheetId="19242" refreshError="1"/>
      <sheetData sheetId="19243" refreshError="1"/>
      <sheetData sheetId="19244" refreshError="1"/>
      <sheetData sheetId="19245" refreshError="1"/>
      <sheetData sheetId="19246" refreshError="1"/>
      <sheetData sheetId="19247" refreshError="1"/>
      <sheetData sheetId="19248" refreshError="1"/>
      <sheetData sheetId="19249" refreshError="1"/>
      <sheetData sheetId="19250" refreshError="1"/>
      <sheetData sheetId="19251" refreshError="1"/>
      <sheetData sheetId="19252" refreshError="1"/>
      <sheetData sheetId="19253" refreshError="1"/>
      <sheetData sheetId="19254" refreshError="1"/>
      <sheetData sheetId="19255" refreshError="1"/>
      <sheetData sheetId="19256" refreshError="1"/>
      <sheetData sheetId="19257" refreshError="1"/>
      <sheetData sheetId="19258" refreshError="1"/>
      <sheetData sheetId="19259" refreshError="1"/>
      <sheetData sheetId="19260" refreshError="1"/>
      <sheetData sheetId="19261" refreshError="1"/>
      <sheetData sheetId="19262" refreshError="1"/>
      <sheetData sheetId="19263" refreshError="1"/>
      <sheetData sheetId="19264" refreshError="1"/>
      <sheetData sheetId="19265" refreshError="1"/>
      <sheetData sheetId="19266" refreshError="1"/>
      <sheetData sheetId="19267" refreshError="1"/>
      <sheetData sheetId="19268" refreshError="1"/>
      <sheetData sheetId="19269" refreshError="1"/>
      <sheetData sheetId="19270" refreshError="1"/>
      <sheetData sheetId="19271" refreshError="1"/>
      <sheetData sheetId="19272" refreshError="1"/>
      <sheetData sheetId="19273" refreshError="1"/>
      <sheetData sheetId="19274" refreshError="1"/>
      <sheetData sheetId="19275" refreshError="1"/>
      <sheetData sheetId="19276" refreshError="1"/>
      <sheetData sheetId="19277" refreshError="1"/>
      <sheetData sheetId="19278" refreshError="1"/>
      <sheetData sheetId="19279" refreshError="1"/>
      <sheetData sheetId="19280" refreshError="1"/>
      <sheetData sheetId="19281" refreshError="1"/>
      <sheetData sheetId="19282" refreshError="1"/>
      <sheetData sheetId="19283" refreshError="1"/>
      <sheetData sheetId="19284" refreshError="1"/>
      <sheetData sheetId="19285" refreshError="1"/>
      <sheetData sheetId="19286" refreshError="1"/>
      <sheetData sheetId="19287" refreshError="1"/>
      <sheetData sheetId="19288" refreshError="1"/>
      <sheetData sheetId="19289" refreshError="1"/>
      <sheetData sheetId="19290" refreshError="1"/>
      <sheetData sheetId="19291" refreshError="1"/>
      <sheetData sheetId="19292" refreshError="1"/>
      <sheetData sheetId="19293" refreshError="1"/>
      <sheetData sheetId="19294" refreshError="1"/>
      <sheetData sheetId="19295" refreshError="1"/>
      <sheetData sheetId="19296" refreshError="1"/>
      <sheetData sheetId="19297" refreshError="1"/>
      <sheetData sheetId="19298" refreshError="1"/>
      <sheetData sheetId="19299" refreshError="1"/>
      <sheetData sheetId="19300" refreshError="1"/>
      <sheetData sheetId="19301" refreshError="1"/>
      <sheetData sheetId="19302" refreshError="1"/>
      <sheetData sheetId="19303" refreshError="1"/>
      <sheetData sheetId="19304" refreshError="1"/>
      <sheetData sheetId="19305" refreshError="1"/>
      <sheetData sheetId="19306" refreshError="1"/>
      <sheetData sheetId="19307" refreshError="1"/>
      <sheetData sheetId="19308" refreshError="1"/>
      <sheetData sheetId="19309" refreshError="1"/>
      <sheetData sheetId="19310" refreshError="1"/>
      <sheetData sheetId="19311" refreshError="1"/>
      <sheetData sheetId="19312" refreshError="1"/>
      <sheetData sheetId="19313" refreshError="1"/>
      <sheetData sheetId="19314" refreshError="1"/>
      <sheetData sheetId="19315" refreshError="1"/>
      <sheetData sheetId="19316" refreshError="1"/>
      <sheetData sheetId="19317" refreshError="1"/>
      <sheetData sheetId="19318" refreshError="1"/>
      <sheetData sheetId="19319" refreshError="1"/>
      <sheetData sheetId="19320" refreshError="1"/>
      <sheetData sheetId="19321" refreshError="1"/>
      <sheetData sheetId="19322" refreshError="1"/>
      <sheetData sheetId="19323" refreshError="1"/>
      <sheetData sheetId="19324" refreshError="1"/>
      <sheetData sheetId="19325" refreshError="1"/>
      <sheetData sheetId="19326" refreshError="1"/>
      <sheetData sheetId="19327" refreshError="1"/>
      <sheetData sheetId="19328" refreshError="1"/>
      <sheetData sheetId="19329" refreshError="1"/>
      <sheetData sheetId="19330" refreshError="1"/>
      <sheetData sheetId="19331" refreshError="1"/>
      <sheetData sheetId="19332" refreshError="1"/>
      <sheetData sheetId="19333" refreshError="1"/>
      <sheetData sheetId="19334" refreshError="1"/>
      <sheetData sheetId="19335" refreshError="1"/>
      <sheetData sheetId="19336" refreshError="1"/>
      <sheetData sheetId="19337" refreshError="1"/>
      <sheetData sheetId="19338" refreshError="1"/>
      <sheetData sheetId="19339" refreshError="1"/>
      <sheetData sheetId="19340" refreshError="1"/>
      <sheetData sheetId="19341" refreshError="1"/>
      <sheetData sheetId="19342" refreshError="1"/>
      <sheetData sheetId="19343" refreshError="1"/>
      <sheetData sheetId="19344" refreshError="1"/>
      <sheetData sheetId="19345" refreshError="1"/>
      <sheetData sheetId="19346" refreshError="1"/>
      <sheetData sheetId="19347" refreshError="1"/>
      <sheetData sheetId="19348" refreshError="1"/>
      <sheetData sheetId="19349" refreshError="1"/>
      <sheetData sheetId="19350" refreshError="1"/>
      <sheetData sheetId="19351" refreshError="1"/>
      <sheetData sheetId="19352" refreshError="1"/>
      <sheetData sheetId="19353" refreshError="1"/>
      <sheetData sheetId="19354" refreshError="1"/>
      <sheetData sheetId="19355" refreshError="1"/>
      <sheetData sheetId="19356" refreshError="1"/>
      <sheetData sheetId="19357" refreshError="1"/>
      <sheetData sheetId="19358" refreshError="1"/>
      <sheetData sheetId="19359" refreshError="1"/>
      <sheetData sheetId="19360" refreshError="1"/>
      <sheetData sheetId="19361" refreshError="1"/>
      <sheetData sheetId="19362" refreshError="1"/>
      <sheetData sheetId="19363" refreshError="1"/>
      <sheetData sheetId="19364" refreshError="1"/>
      <sheetData sheetId="19365" refreshError="1"/>
      <sheetData sheetId="19366" refreshError="1"/>
      <sheetData sheetId="19367" refreshError="1"/>
      <sheetData sheetId="19368" refreshError="1"/>
      <sheetData sheetId="19369" refreshError="1"/>
      <sheetData sheetId="19370" refreshError="1"/>
      <sheetData sheetId="19371" refreshError="1"/>
      <sheetData sheetId="19372" refreshError="1"/>
      <sheetData sheetId="19373" refreshError="1"/>
      <sheetData sheetId="19374" refreshError="1"/>
      <sheetData sheetId="19375" refreshError="1"/>
      <sheetData sheetId="19376" refreshError="1"/>
      <sheetData sheetId="19377" refreshError="1"/>
      <sheetData sheetId="19378" refreshError="1"/>
      <sheetData sheetId="19379" refreshError="1"/>
      <sheetData sheetId="19380" refreshError="1"/>
      <sheetData sheetId="19381" refreshError="1"/>
      <sheetData sheetId="19382" refreshError="1"/>
      <sheetData sheetId="19383" refreshError="1"/>
      <sheetData sheetId="19384" refreshError="1"/>
      <sheetData sheetId="19385" refreshError="1"/>
      <sheetData sheetId="19386" refreshError="1"/>
      <sheetData sheetId="19387" refreshError="1"/>
      <sheetData sheetId="19388" refreshError="1"/>
      <sheetData sheetId="19389" refreshError="1"/>
      <sheetData sheetId="19390" refreshError="1"/>
      <sheetData sheetId="19391" refreshError="1"/>
      <sheetData sheetId="19392" refreshError="1"/>
      <sheetData sheetId="19393" refreshError="1"/>
      <sheetData sheetId="19394" refreshError="1"/>
      <sheetData sheetId="19395" refreshError="1"/>
      <sheetData sheetId="19396" refreshError="1"/>
      <sheetData sheetId="19397" refreshError="1"/>
      <sheetData sheetId="19398" refreshError="1"/>
      <sheetData sheetId="19399" refreshError="1"/>
      <sheetData sheetId="19400" refreshError="1"/>
      <sheetData sheetId="19401" refreshError="1"/>
      <sheetData sheetId="19402" refreshError="1"/>
      <sheetData sheetId="19403" refreshError="1"/>
      <sheetData sheetId="19404" refreshError="1"/>
      <sheetData sheetId="19405" refreshError="1"/>
      <sheetData sheetId="19406" refreshError="1"/>
      <sheetData sheetId="19407" refreshError="1"/>
      <sheetData sheetId="19408" refreshError="1"/>
      <sheetData sheetId="19409" refreshError="1"/>
      <sheetData sheetId="19410" refreshError="1"/>
      <sheetData sheetId="19411" refreshError="1"/>
      <sheetData sheetId="19412" refreshError="1"/>
      <sheetData sheetId="19413" refreshError="1"/>
      <sheetData sheetId="19414" refreshError="1"/>
      <sheetData sheetId="19415" refreshError="1"/>
      <sheetData sheetId="19416" refreshError="1"/>
      <sheetData sheetId="19417" refreshError="1"/>
      <sheetData sheetId="19418" refreshError="1"/>
      <sheetData sheetId="19419" refreshError="1"/>
      <sheetData sheetId="19420" refreshError="1"/>
      <sheetData sheetId="19421" refreshError="1"/>
      <sheetData sheetId="19422" refreshError="1"/>
      <sheetData sheetId="19423" refreshError="1"/>
      <sheetData sheetId="19424" refreshError="1"/>
      <sheetData sheetId="19425" refreshError="1"/>
      <sheetData sheetId="19426" refreshError="1"/>
      <sheetData sheetId="19427" refreshError="1"/>
      <sheetData sheetId="19428" refreshError="1"/>
      <sheetData sheetId="19429" refreshError="1"/>
      <sheetData sheetId="19430" refreshError="1"/>
      <sheetData sheetId="19431" refreshError="1"/>
      <sheetData sheetId="19432" refreshError="1"/>
      <sheetData sheetId="19433" refreshError="1"/>
      <sheetData sheetId="19434" refreshError="1"/>
      <sheetData sheetId="19435" refreshError="1"/>
      <sheetData sheetId="19436" refreshError="1"/>
      <sheetData sheetId="19437" refreshError="1"/>
      <sheetData sheetId="19438" refreshError="1"/>
      <sheetData sheetId="19439" refreshError="1"/>
      <sheetData sheetId="19440" refreshError="1"/>
      <sheetData sheetId="19441" refreshError="1"/>
      <sheetData sheetId="19442" refreshError="1"/>
      <sheetData sheetId="19443" refreshError="1"/>
      <sheetData sheetId="19444" refreshError="1"/>
      <sheetData sheetId="19445" refreshError="1"/>
      <sheetData sheetId="19446" refreshError="1"/>
      <sheetData sheetId="19447" refreshError="1"/>
      <sheetData sheetId="19448" refreshError="1"/>
      <sheetData sheetId="19449" refreshError="1"/>
      <sheetData sheetId="19450" refreshError="1"/>
      <sheetData sheetId="19451" refreshError="1"/>
      <sheetData sheetId="19452" refreshError="1"/>
      <sheetData sheetId="19453" refreshError="1"/>
      <sheetData sheetId="19454" refreshError="1"/>
      <sheetData sheetId="19455" refreshError="1"/>
      <sheetData sheetId="19456" refreshError="1"/>
      <sheetData sheetId="19457" refreshError="1"/>
      <sheetData sheetId="19458" refreshError="1"/>
      <sheetData sheetId="19459" refreshError="1"/>
      <sheetData sheetId="19460" refreshError="1"/>
      <sheetData sheetId="19461" refreshError="1"/>
      <sheetData sheetId="19462" refreshError="1"/>
      <sheetData sheetId="19463" refreshError="1"/>
      <sheetData sheetId="19464" refreshError="1"/>
      <sheetData sheetId="19465" refreshError="1"/>
      <sheetData sheetId="19466" refreshError="1"/>
      <sheetData sheetId="19467" refreshError="1"/>
      <sheetData sheetId="19468" refreshError="1"/>
      <sheetData sheetId="19469" refreshError="1"/>
      <sheetData sheetId="19470" refreshError="1"/>
      <sheetData sheetId="19471" refreshError="1"/>
      <sheetData sheetId="19472" refreshError="1"/>
      <sheetData sheetId="19473" refreshError="1"/>
      <sheetData sheetId="19474" refreshError="1"/>
      <sheetData sheetId="19475" refreshError="1"/>
      <sheetData sheetId="19476" refreshError="1"/>
      <sheetData sheetId="19477" refreshError="1"/>
      <sheetData sheetId="19478" refreshError="1"/>
      <sheetData sheetId="19479" refreshError="1"/>
      <sheetData sheetId="19480" refreshError="1"/>
      <sheetData sheetId="19481" refreshError="1"/>
      <sheetData sheetId="19482" refreshError="1"/>
      <sheetData sheetId="19483" refreshError="1"/>
      <sheetData sheetId="19484" refreshError="1"/>
      <sheetData sheetId="19485" refreshError="1"/>
      <sheetData sheetId="19486" refreshError="1"/>
      <sheetData sheetId="19487" refreshError="1"/>
      <sheetData sheetId="19488" refreshError="1"/>
      <sheetData sheetId="19489" refreshError="1"/>
      <sheetData sheetId="19490" refreshError="1"/>
      <sheetData sheetId="19491" refreshError="1"/>
      <sheetData sheetId="19492" refreshError="1"/>
      <sheetData sheetId="19493" refreshError="1"/>
      <sheetData sheetId="19494" refreshError="1"/>
      <sheetData sheetId="19495" refreshError="1"/>
      <sheetData sheetId="19496" refreshError="1"/>
      <sheetData sheetId="19497" refreshError="1"/>
      <sheetData sheetId="19498" refreshError="1"/>
      <sheetData sheetId="19499" refreshError="1"/>
      <sheetData sheetId="19500" refreshError="1"/>
      <sheetData sheetId="19501" refreshError="1"/>
      <sheetData sheetId="19502" refreshError="1"/>
      <sheetData sheetId="19503" refreshError="1"/>
      <sheetData sheetId="19504" refreshError="1"/>
      <sheetData sheetId="19505" refreshError="1"/>
      <sheetData sheetId="19506" refreshError="1"/>
      <sheetData sheetId="19507" refreshError="1"/>
      <sheetData sheetId="19508" refreshError="1"/>
      <sheetData sheetId="19509" refreshError="1"/>
      <sheetData sheetId="19510" refreshError="1"/>
      <sheetData sheetId="19511" refreshError="1"/>
      <sheetData sheetId="19512" refreshError="1"/>
      <sheetData sheetId="19513" refreshError="1"/>
      <sheetData sheetId="19514" refreshError="1"/>
      <sheetData sheetId="19515" refreshError="1"/>
      <sheetData sheetId="19516" refreshError="1"/>
      <sheetData sheetId="19517" refreshError="1"/>
      <sheetData sheetId="19518" refreshError="1"/>
      <sheetData sheetId="19519" refreshError="1"/>
      <sheetData sheetId="19520" refreshError="1"/>
      <sheetData sheetId="19521" refreshError="1"/>
      <sheetData sheetId="19522" refreshError="1"/>
      <sheetData sheetId="19523" refreshError="1"/>
      <sheetData sheetId="19524" refreshError="1"/>
      <sheetData sheetId="19525" refreshError="1"/>
      <sheetData sheetId="19526" refreshError="1"/>
      <sheetData sheetId="19527" refreshError="1"/>
      <sheetData sheetId="19528" refreshError="1"/>
      <sheetData sheetId="19529" refreshError="1"/>
      <sheetData sheetId="19530" refreshError="1"/>
      <sheetData sheetId="19531" refreshError="1"/>
      <sheetData sheetId="19532" refreshError="1"/>
      <sheetData sheetId="19533" refreshError="1"/>
      <sheetData sheetId="19534" refreshError="1"/>
      <sheetData sheetId="19535" refreshError="1"/>
      <sheetData sheetId="19536" refreshError="1"/>
      <sheetData sheetId="19537" refreshError="1"/>
      <sheetData sheetId="19538" refreshError="1"/>
      <sheetData sheetId="19539" refreshError="1"/>
      <sheetData sheetId="19540" refreshError="1"/>
      <sheetData sheetId="19541" refreshError="1"/>
      <sheetData sheetId="19542" refreshError="1"/>
      <sheetData sheetId="19543" refreshError="1"/>
      <sheetData sheetId="19544" refreshError="1"/>
      <sheetData sheetId="19545" refreshError="1"/>
      <sheetData sheetId="19546" refreshError="1"/>
      <sheetData sheetId="19547" refreshError="1"/>
      <sheetData sheetId="19548" refreshError="1"/>
      <sheetData sheetId="19549" refreshError="1"/>
      <sheetData sheetId="19550" refreshError="1"/>
      <sheetData sheetId="19551" refreshError="1"/>
      <sheetData sheetId="19552" refreshError="1"/>
      <sheetData sheetId="19553" refreshError="1"/>
      <sheetData sheetId="19554" refreshError="1"/>
      <sheetData sheetId="19555" refreshError="1"/>
      <sheetData sheetId="19556" refreshError="1"/>
      <sheetData sheetId="19557" refreshError="1"/>
      <sheetData sheetId="19558" refreshError="1"/>
      <sheetData sheetId="19559" refreshError="1"/>
      <sheetData sheetId="19560" refreshError="1"/>
      <sheetData sheetId="19561" refreshError="1"/>
      <sheetData sheetId="19562" refreshError="1"/>
      <sheetData sheetId="19563" refreshError="1"/>
      <sheetData sheetId="19564" refreshError="1"/>
      <sheetData sheetId="19565" refreshError="1"/>
      <sheetData sheetId="19566" refreshError="1"/>
      <sheetData sheetId="19567" refreshError="1"/>
      <sheetData sheetId="19568" refreshError="1"/>
      <sheetData sheetId="19569" refreshError="1"/>
      <sheetData sheetId="19570" refreshError="1"/>
      <sheetData sheetId="19571" refreshError="1"/>
      <sheetData sheetId="19572" refreshError="1"/>
      <sheetData sheetId="19573" refreshError="1"/>
      <sheetData sheetId="19574" refreshError="1"/>
      <sheetData sheetId="19575" refreshError="1"/>
      <sheetData sheetId="19576" refreshError="1"/>
      <sheetData sheetId="19577" refreshError="1"/>
      <sheetData sheetId="19578" refreshError="1"/>
      <sheetData sheetId="19579" refreshError="1"/>
      <sheetData sheetId="19580" refreshError="1"/>
      <sheetData sheetId="19581" refreshError="1"/>
      <sheetData sheetId="19582" refreshError="1"/>
      <sheetData sheetId="19583" refreshError="1"/>
      <sheetData sheetId="19584" refreshError="1"/>
      <sheetData sheetId="19585" refreshError="1"/>
      <sheetData sheetId="19586" refreshError="1"/>
      <sheetData sheetId="19587" refreshError="1"/>
      <sheetData sheetId="19588" refreshError="1"/>
      <sheetData sheetId="19589" refreshError="1"/>
      <sheetData sheetId="19590" refreshError="1"/>
      <sheetData sheetId="19591" refreshError="1"/>
      <sheetData sheetId="19592" refreshError="1"/>
      <sheetData sheetId="19593" refreshError="1"/>
      <sheetData sheetId="19594" refreshError="1"/>
      <sheetData sheetId="19595" refreshError="1"/>
      <sheetData sheetId="19596" refreshError="1"/>
      <sheetData sheetId="19597" refreshError="1"/>
      <sheetData sheetId="19598" refreshError="1"/>
      <sheetData sheetId="19599" refreshError="1"/>
      <sheetData sheetId="19600" refreshError="1"/>
      <sheetData sheetId="19601" refreshError="1"/>
      <sheetData sheetId="19602" refreshError="1"/>
      <sheetData sheetId="19603" refreshError="1"/>
      <sheetData sheetId="19604" refreshError="1"/>
      <sheetData sheetId="19605" refreshError="1"/>
      <sheetData sheetId="19606" refreshError="1"/>
      <sheetData sheetId="19607" refreshError="1"/>
      <sheetData sheetId="19608" refreshError="1"/>
      <sheetData sheetId="19609" refreshError="1"/>
      <sheetData sheetId="19610" refreshError="1"/>
      <sheetData sheetId="19611" refreshError="1"/>
      <sheetData sheetId="19612" refreshError="1"/>
      <sheetData sheetId="19613" refreshError="1"/>
      <sheetData sheetId="19614" refreshError="1"/>
      <sheetData sheetId="19615" refreshError="1"/>
      <sheetData sheetId="19616" refreshError="1"/>
      <sheetData sheetId="19617" refreshError="1"/>
      <sheetData sheetId="19618" refreshError="1"/>
      <sheetData sheetId="19619" refreshError="1"/>
      <sheetData sheetId="19620" refreshError="1"/>
      <sheetData sheetId="19621" refreshError="1"/>
      <sheetData sheetId="19622" refreshError="1"/>
      <sheetData sheetId="19623" refreshError="1"/>
      <sheetData sheetId="19624" refreshError="1"/>
      <sheetData sheetId="19625" refreshError="1"/>
      <sheetData sheetId="19626" refreshError="1"/>
      <sheetData sheetId="19627" refreshError="1"/>
      <sheetData sheetId="19628" refreshError="1"/>
      <sheetData sheetId="19629" refreshError="1"/>
      <sheetData sheetId="19630" refreshError="1"/>
      <sheetData sheetId="19631" refreshError="1"/>
      <sheetData sheetId="19632" refreshError="1"/>
      <sheetData sheetId="19633" refreshError="1"/>
      <sheetData sheetId="19634" refreshError="1"/>
      <sheetData sheetId="19635" refreshError="1"/>
      <sheetData sheetId="19636" refreshError="1"/>
      <sheetData sheetId="19637" refreshError="1"/>
      <sheetData sheetId="19638" refreshError="1"/>
      <sheetData sheetId="19639" refreshError="1"/>
      <sheetData sheetId="19640" refreshError="1"/>
      <sheetData sheetId="19641" refreshError="1"/>
      <sheetData sheetId="19642" refreshError="1"/>
      <sheetData sheetId="19643" refreshError="1"/>
      <sheetData sheetId="19644" refreshError="1"/>
      <sheetData sheetId="19645" refreshError="1"/>
      <sheetData sheetId="19646" refreshError="1"/>
      <sheetData sheetId="19647" refreshError="1"/>
      <sheetData sheetId="19648" refreshError="1"/>
      <sheetData sheetId="19649" refreshError="1"/>
      <sheetData sheetId="19650" refreshError="1"/>
      <sheetData sheetId="19651" refreshError="1"/>
      <sheetData sheetId="19652" refreshError="1"/>
      <sheetData sheetId="19653" refreshError="1"/>
      <sheetData sheetId="19654" refreshError="1"/>
      <sheetData sheetId="19655" refreshError="1"/>
      <sheetData sheetId="19656" refreshError="1"/>
      <sheetData sheetId="19657" refreshError="1"/>
      <sheetData sheetId="19658" refreshError="1"/>
      <sheetData sheetId="19659" refreshError="1"/>
      <sheetData sheetId="19660" refreshError="1"/>
      <sheetData sheetId="19661" refreshError="1"/>
      <sheetData sheetId="19662" refreshError="1"/>
      <sheetData sheetId="19663" refreshError="1"/>
      <sheetData sheetId="19664" refreshError="1"/>
      <sheetData sheetId="19665" refreshError="1"/>
      <sheetData sheetId="19666" refreshError="1"/>
      <sheetData sheetId="19667" refreshError="1"/>
      <sheetData sheetId="19668" refreshError="1"/>
      <sheetData sheetId="19669" refreshError="1"/>
      <sheetData sheetId="19670" refreshError="1"/>
      <sheetData sheetId="19671" refreshError="1"/>
      <sheetData sheetId="19672" refreshError="1"/>
      <sheetData sheetId="19673" refreshError="1"/>
      <sheetData sheetId="19674" refreshError="1"/>
      <sheetData sheetId="19675" refreshError="1"/>
      <sheetData sheetId="19676" refreshError="1"/>
      <sheetData sheetId="19677" refreshError="1"/>
      <sheetData sheetId="19678" refreshError="1"/>
      <sheetData sheetId="19679" refreshError="1"/>
      <sheetData sheetId="19680" refreshError="1"/>
      <sheetData sheetId="19681" refreshError="1"/>
      <sheetData sheetId="19682" refreshError="1"/>
      <sheetData sheetId="19683" refreshError="1"/>
      <sheetData sheetId="19684" refreshError="1"/>
      <sheetData sheetId="19685" refreshError="1"/>
      <sheetData sheetId="19686" refreshError="1"/>
      <sheetData sheetId="19687" refreshError="1"/>
      <sheetData sheetId="19688" refreshError="1"/>
      <sheetData sheetId="19689" refreshError="1"/>
      <sheetData sheetId="19690" refreshError="1"/>
      <sheetData sheetId="19691" refreshError="1"/>
      <sheetData sheetId="19692" refreshError="1"/>
      <sheetData sheetId="19693" refreshError="1"/>
      <sheetData sheetId="19694" refreshError="1"/>
      <sheetData sheetId="19695" refreshError="1"/>
      <sheetData sheetId="19696" refreshError="1"/>
      <sheetData sheetId="19697" refreshError="1"/>
      <sheetData sheetId="19698" refreshError="1"/>
      <sheetData sheetId="19699" refreshError="1"/>
      <sheetData sheetId="19700" refreshError="1"/>
      <sheetData sheetId="19701" refreshError="1"/>
      <sheetData sheetId="19702" refreshError="1"/>
      <sheetData sheetId="19703" refreshError="1"/>
      <sheetData sheetId="19704" refreshError="1"/>
      <sheetData sheetId="19705" refreshError="1"/>
      <sheetData sheetId="19706" refreshError="1"/>
      <sheetData sheetId="19707" refreshError="1"/>
      <sheetData sheetId="19708" refreshError="1"/>
      <sheetData sheetId="19709" refreshError="1"/>
      <sheetData sheetId="19710" refreshError="1"/>
      <sheetData sheetId="19711" refreshError="1"/>
      <sheetData sheetId="19712" refreshError="1"/>
      <sheetData sheetId="19713" refreshError="1"/>
      <sheetData sheetId="19714" refreshError="1"/>
      <sheetData sheetId="19715" refreshError="1"/>
      <sheetData sheetId="19716" refreshError="1"/>
      <sheetData sheetId="19717" refreshError="1"/>
      <sheetData sheetId="19718" refreshError="1"/>
      <sheetData sheetId="19719" refreshError="1"/>
      <sheetData sheetId="19720" refreshError="1"/>
      <sheetData sheetId="19721" refreshError="1"/>
      <sheetData sheetId="19722" refreshError="1"/>
      <sheetData sheetId="19723" refreshError="1"/>
      <sheetData sheetId="19724" refreshError="1"/>
      <sheetData sheetId="19725" refreshError="1"/>
      <sheetData sheetId="19726" refreshError="1"/>
      <sheetData sheetId="19727" refreshError="1"/>
      <sheetData sheetId="19728" refreshError="1"/>
      <sheetData sheetId="19729" refreshError="1"/>
      <sheetData sheetId="19730" refreshError="1"/>
      <sheetData sheetId="19731" refreshError="1"/>
      <sheetData sheetId="19732" refreshError="1"/>
      <sheetData sheetId="19733" refreshError="1"/>
      <sheetData sheetId="19734" refreshError="1"/>
      <sheetData sheetId="19735" refreshError="1"/>
      <sheetData sheetId="19736" refreshError="1"/>
      <sheetData sheetId="19737" refreshError="1"/>
      <sheetData sheetId="19738" refreshError="1"/>
      <sheetData sheetId="19739" refreshError="1"/>
      <sheetData sheetId="19740" refreshError="1"/>
      <sheetData sheetId="19741" refreshError="1"/>
      <sheetData sheetId="19742" refreshError="1"/>
      <sheetData sheetId="19743" refreshError="1"/>
      <sheetData sheetId="19744" refreshError="1"/>
      <sheetData sheetId="19745" refreshError="1"/>
      <sheetData sheetId="19746" refreshError="1"/>
      <sheetData sheetId="19747" refreshError="1"/>
      <sheetData sheetId="19748" refreshError="1"/>
      <sheetData sheetId="19749" refreshError="1"/>
      <sheetData sheetId="19750" refreshError="1"/>
      <sheetData sheetId="19751" refreshError="1"/>
      <sheetData sheetId="19752" refreshError="1"/>
      <sheetData sheetId="19753" refreshError="1"/>
      <sheetData sheetId="19754" refreshError="1"/>
      <sheetData sheetId="19755" refreshError="1"/>
      <sheetData sheetId="19756" refreshError="1"/>
      <sheetData sheetId="19757" refreshError="1"/>
      <sheetData sheetId="19758" refreshError="1"/>
      <sheetData sheetId="19759" refreshError="1"/>
      <sheetData sheetId="19760" refreshError="1"/>
      <sheetData sheetId="19761" refreshError="1"/>
      <sheetData sheetId="19762" refreshError="1"/>
      <sheetData sheetId="19763" refreshError="1"/>
      <sheetData sheetId="19764" refreshError="1"/>
      <sheetData sheetId="19765" refreshError="1"/>
      <sheetData sheetId="19766" refreshError="1"/>
      <sheetData sheetId="19767" refreshError="1"/>
      <sheetData sheetId="19768" refreshError="1"/>
      <sheetData sheetId="19769" refreshError="1"/>
      <sheetData sheetId="19770" refreshError="1"/>
      <sheetData sheetId="19771" refreshError="1"/>
      <sheetData sheetId="19772" refreshError="1"/>
      <sheetData sheetId="19773" refreshError="1"/>
      <sheetData sheetId="19774" refreshError="1"/>
      <sheetData sheetId="19775" refreshError="1"/>
      <sheetData sheetId="19776" refreshError="1"/>
      <sheetData sheetId="19777" refreshError="1"/>
      <sheetData sheetId="19778" refreshError="1"/>
      <sheetData sheetId="19779" refreshError="1"/>
      <sheetData sheetId="19780" refreshError="1"/>
      <sheetData sheetId="19781" refreshError="1"/>
      <sheetData sheetId="19782" refreshError="1"/>
      <sheetData sheetId="19783" refreshError="1"/>
      <sheetData sheetId="19784" refreshError="1"/>
      <sheetData sheetId="19785" refreshError="1"/>
      <sheetData sheetId="19786" refreshError="1"/>
      <sheetData sheetId="19787" refreshError="1"/>
      <sheetData sheetId="19788" refreshError="1"/>
      <sheetData sheetId="19789" refreshError="1"/>
      <sheetData sheetId="19790" refreshError="1"/>
      <sheetData sheetId="19791" refreshError="1"/>
      <sheetData sheetId="19792" refreshError="1"/>
      <sheetData sheetId="19793" refreshError="1"/>
      <sheetData sheetId="19794" refreshError="1"/>
      <sheetData sheetId="19795" refreshError="1"/>
      <sheetData sheetId="19796" refreshError="1"/>
      <sheetData sheetId="19797" refreshError="1"/>
      <sheetData sheetId="19798" refreshError="1"/>
      <sheetData sheetId="19799" refreshError="1"/>
      <sheetData sheetId="19800" refreshError="1"/>
      <sheetData sheetId="19801" refreshError="1"/>
      <sheetData sheetId="19802" refreshError="1"/>
      <sheetData sheetId="19803" refreshError="1"/>
      <sheetData sheetId="19804" refreshError="1"/>
      <sheetData sheetId="19805" refreshError="1"/>
      <sheetData sheetId="19806" refreshError="1"/>
      <sheetData sheetId="19807" refreshError="1"/>
      <sheetData sheetId="19808" refreshError="1"/>
      <sheetData sheetId="19809" refreshError="1"/>
      <sheetData sheetId="19810" refreshError="1"/>
      <sheetData sheetId="19811" refreshError="1"/>
      <sheetData sheetId="19812" refreshError="1"/>
      <sheetData sheetId="19813" refreshError="1"/>
      <sheetData sheetId="19814" refreshError="1"/>
      <sheetData sheetId="19815" refreshError="1"/>
      <sheetData sheetId="19816" refreshError="1"/>
      <sheetData sheetId="19817" refreshError="1"/>
      <sheetData sheetId="19818" refreshError="1"/>
      <sheetData sheetId="19819" refreshError="1"/>
      <sheetData sheetId="19820" refreshError="1"/>
      <sheetData sheetId="19821" refreshError="1"/>
      <sheetData sheetId="19822" refreshError="1"/>
      <sheetData sheetId="19823" refreshError="1"/>
      <sheetData sheetId="19824" refreshError="1"/>
      <sheetData sheetId="19825" refreshError="1"/>
      <sheetData sheetId="19826" refreshError="1"/>
      <sheetData sheetId="19827" refreshError="1"/>
      <sheetData sheetId="19828" refreshError="1"/>
      <sheetData sheetId="19829" refreshError="1"/>
      <sheetData sheetId="19830" refreshError="1"/>
      <sheetData sheetId="19831" refreshError="1"/>
      <sheetData sheetId="19832" refreshError="1"/>
      <sheetData sheetId="19833" refreshError="1"/>
      <sheetData sheetId="19834" refreshError="1"/>
      <sheetData sheetId="19835" refreshError="1"/>
      <sheetData sheetId="19836" refreshError="1"/>
      <sheetData sheetId="19837" refreshError="1"/>
      <sheetData sheetId="19838" refreshError="1"/>
      <sheetData sheetId="19839" refreshError="1"/>
      <sheetData sheetId="19840" refreshError="1"/>
      <sheetData sheetId="19841" refreshError="1"/>
      <sheetData sheetId="19842" refreshError="1"/>
      <sheetData sheetId="19843" refreshError="1"/>
      <sheetData sheetId="19844" refreshError="1"/>
      <sheetData sheetId="19845" refreshError="1"/>
      <sheetData sheetId="19846" refreshError="1"/>
      <sheetData sheetId="19847" refreshError="1"/>
      <sheetData sheetId="19848" refreshError="1"/>
      <sheetData sheetId="19849" refreshError="1"/>
      <sheetData sheetId="19850" refreshError="1"/>
      <sheetData sheetId="19851" refreshError="1"/>
      <sheetData sheetId="19852" refreshError="1"/>
      <sheetData sheetId="19853" refreshError="1"/>
      <sheetData sheetId="19854" refreshError="1"/>
      <sheetData sheetId="19855" refreshError="1"/>
      <sheetData sheetId="19856" refreshError="1"/>
      <sheetData sheetId="19857" refreshError="1"/>
      <sheetData sheetId="19858" refreshError="1"/>
      <sheetData sheetId="19859" refreshError="1"/>
      <sheetData sheetId="19860" refreshError="1"/>
      <sheetData sheetId="19861" refreshError="1"/>
      <sheetData sheetId="19862" refreshError="1"/>
      <sheetData sheetId="19863" refreshError="1"/>
      <sheetData sheetId="19864" refreshError="1"/>
      <sheetData sheetId="19865" refreshError="1"/>
      <sheetData sheetId="19866" refreshError="1"/>
      <sheetData sheetId="19867" refreshError="1"/>
      <sheetData sheetId="19868" refreshError="1"/>
      <sheetData sheetId="19869" refreshError="1"/>
      <sheetData sheetId="19870" refreshError="1"/>
      <sheetData sheetId="19871" refreshError="1"/>
      <sheetData sheetId="19872" refreshError="1"/>
      <sheetData sheetId="19873" refreshError="1"/>
      <sheetData sheetId="19874" refreshError="1"/>
      <sheetData sheetId="19875" refreshError="1"/>
      <sheetData sheetId="19876" refreshError="1"/>
      <sheetData sheetId="19877" refreshError="1"/>
      <sheetData sheetId="19878" refreshError="1"/>
      <sheetData sheetId="19879" refreshError="1"/>
      <sheetData sheetId="19880" refreshError="1"/>
      <sheetData sheetId="19881" refreshError="1"/>
      <sheetData sheetId="19882" refreshError="1"/>
      <sheetData sheetId="19883" refreshError="1"/>
      <sheetData sheetId="19884" refreshError="1"/>
      <sheetData sheetId="19885" refreshError="1"/>
      <sheetData sheetId="19886" refreshError="1"/>
      <sheetData sheetId="19887" refreshError="1"/>
      <sheetData sheetId="19888" refreshError="1"/>
      <sheetData sheetId="19889" refreshError="1"/>
      <sheetData sheetId="19890" refreshError="1"/>
      <sheetData sheetId="19891" refreshError="1"/>
      <sheetData sheetId="19892" refreshError="1"/>
      <sheetData sheetId="19893" refreshError="1"/>
      <sheetData sheetId="19894" refreshError="1"/>
      <sheetData sheetId="19895" refreshError="1"/>
      <sheetData sheetId="19896" refreshError="1"/>
      <sheetData sheetId="19897" refreshError="1"/>
      <sheetData sheetId="19898" refreshError="1"/>
      <sheetData sheetId="19899" refreshError="1"/>
      <sheetData sheetId="19900" refreshError="1"/>
      <sheetData sheetId="19901" refreshError="1"/>
      <sheetData sheetId="19902" refreshError="1"/>
      <sheetData sheetId="19903" refreshError="1"/>
      <sheetData sheetId="19904" refreshError="1"/>
      <sheetData sheetId="19905" refreshError="1"/>
      <sheetData sheetId="19906" refreshError="1"/>
      <sheetData sheetId="19907" refreshError="1"/>
      <sheetData sheetId="19908" refreshError="1"/>
      <sheetData sheetId="19909" refreshError="1"/>
      <sheetData sheetId="19910" refreshError="1"/>
      <sheetData sheetId="19911" refreshError="1"/>
      <sheetData sheetId="19912" refreshError="1"/>
      <sheetData sheetId="19913" refreshError="1"/>
      <sheetData sheetId="19914" refreshError="1"/>
      <sheetData sheetId="19915" refreshError="1"/>
      <sheetData sheetId="19916" refreshError="1"/>
      <sheetData sheetId="19917" refreshError="1"/>
      <sheetData sheetId="19918" refreshError="1"/>
      <sheetData sheetId="19919" refreshError="1"/>
      <sheetData sheetId="19920" refreshError="1"/>
      <sheetData sheetId="19921" refreshError="1"/>
      <sheetData sheetId="19922" refreshError="1"/>
      <sheetData sheetId="19923" refreshError="1"/>
      <sheetData sheetId="19924" refreshError="1"/>
      <sheetData sheetId="19925" refreshError="1"/>
      <sheetData sheetId="19926" refreshError="1"/>
      <sheetData sheetId="19927" refreshError="1"/>
      <sheetData sheetId="19928" refreshError="1"/>
      <sheetData sheetId="19929" refreshError="1"/>
      <sheetData sheetId="19930" refreshError="1"/>
      <sheetData sheetId="19931" refreshError="1"/>
      <sheetData sheetId="19932" refreshError="1"/>
      <sheetData sheetId="19933" refreshError="1"/>
      <sheetData sheetId="19934" refreshError="1"/>
      <sheetData sheetId="19935" refreshError="1"/>
      <sheetData sheetId="19936" refreshError="1"/>
      <sheetData sheetId="19937" refreshError="1"/>
      <sheetData sheetId="19938" refreshError="1"/>
      <sheetData sheetId="19939" refreshError="1"/>
      <sheetData sheetId="19940" refreshError="1"/>
      <sheetData sheetId="19941" refreshError="1"/>
      <sheetData sheetId="19942" refreshError="1"/>
      <sheetData sheetId="19943" refreshError="1"/>
      <sheetData sheetId="19944" refreshError="1"/>
      <sheetData sheetId="19945" refreshError="1"/>
      <sheetData sheetId="19946" refreshError="1"/>
      <sheetData sheetId="19947" refreshError="1"/>
      <sheetData sheetId="19948" refreshError="1"/>
      <sheetData sheetId="19949" refreshError="1"/>
      <sheetData sheetId="19950" refreshError="1"/>
      <sheetData sheetId="19951" refreshError="1"/>
      <sheetData sheetId="19952" refreshError="1"/>
      <sheetData sheetId="19953" refreshError="1"/>
      <sheetData sheetId="19954" refreshError="1"/>
      <sheetData sheetId="19955" refreshError="1"/>
      <sheetData sheetId="19956" refreshError="1"/>
      <sheetData sheetId="19957" refreshError="1"/>
      <sheetData sheetId="19958" refreshError="1"/>
      <sheetData sheetId="19959" refreshError="1"/>
      <sheetData sheetId="19960" refreshError="1"/>
      <sheetData sheetId="19961" refreshError="1"/>
      <sheetData sheetId="19962" refreshError="1"/>
      <sheetData sheetId="19963" refreshError="1"/>
      <sheetData sheetId="19964" refreshError="1"/>
      <sheetData sheetId="19965" refreshError="1"/>
      <sheetData sheetId="19966" refreshError="1"/>
      <sheetData sheetId="19967" refreshError="1"/>
      <sheetData sheetId="19968" refreshError="1"/>
      <sheetData sheetId="19969" refreshError="1"/>
      <sheetData sheetId="19970" refreshError="1"/>
      <sheetData sheetId="19971" refreshError="1"/>
      <sheetData sheetId="19972" refreshError="1"/>
      <sheetData sheetId="19973" refreshError="1"/>
      <sheetData sheetId="19974" refreshError="1"/>
      <sheetData sheetId="19975" refreshError="1"/>
      <sheetData sheetId="19976" refreshError="1"/>
      <sheetData sheetId="19977" refreshError="1"/>
      <sheetData sheetId="19978" refreshError="1"/>
      <sheetData sheetId="19979" refreshError="1"/>
      <sheetData sheetId="19980" refreshError="1"/>
      <sheetData sheetId="19981" refreshError="1"/>
      <sheetData sheetId="19982" refreshError="1"/>
      <sheetData sheetId="19983" refreshError="1"/>
      <sheetData sheetId="19984" refreshError="1"/>
      <sheetData sheetId="19985" refreshError="1"/>
      <sheetData sheetId="19986" refreshError="1"/>
      <sheetData sheetId="19987" refreshError="1"/>
      <sheetData sheetId="19988" refreshError="1"/>
      <sheetData sheetId="19989" refreshError="1"/>
      <sheetData sheetId="19990" refreshError="1"/>
      <sheetData sheetId="19991" refreshError="1"/>
      <sheetData sheetId="19992" refreshError="1"/>
      <sheetData sheetId="19993" refreshError="1"/>
      <sheetData sheetId="19994" refreshError="1"/>
      <sheetData sheetId="19995" refreshError="1"/>
      <sheetData sheetId="19996" refreshError="1"/>
      <sheetData sheetId="19997" refreshError="1"/>
      <sheetData sheetId="19998" refreshError="1"/>
      <sheetData sheetId="19999" refreshError="1"/>
      <sheetData sheetId="20000" refreshError="1"/>
      <sheetData sheetId="20001" refreshError="1"/>
      <sheetData sheetId="20002" refreshError="1"/>
      <sheetData sheetId="20003" refreshError="1"/>
      <sheetData sheetId="20004" refreshError="1"/>
      <sheetData sheetId="20005" refreshError="1"/>
      <sheetData sheetId="20006" refreshError="1"/>
      <sheetData sheetId="20007" refreshError="1"/>
      <sheetData sheetId="20008" refreshError="1"/>
      <sheetData sheetId="20009" refreshError="1"/>
      <sheetData sheetId="20010" refreshError="1"/>
      <sheetData sheetId="20011" refreshError="1"/>
      <sheetData sheetId="20012" refreshError="1"/>
      <sheetData sheetId="20013" refreshError="1"/>
      <sheetData sheetId="20014" refreshError="1"/>
      <sheetData sheetId="20015" refreshError="1"/>
      <sheetData sheetId="20016" refreshError="1"/>
      <sheetData sheetId="20017" refreshError="1"/>
      <sheetData sheetId="20018" refreshError="1"/>
      <sheetData sheetId="20019" refreshError="1"/>
      <sheetData sheetId="20020" refreshError="1"/>
      <sheetData sheetId="20021" refreshError="1"/>
      <sheetData sheetId="20022" refreshError="1"/>
      <sheetData sheetId="20023" refreshError="1"/>
      <sheetData sheetId="20024" refreshError="1"/>
      <sheetData sheetId="20025" refreshError="1"/>
      <sheetData sheetId="20026" refreshError="1"/>
      <sheetData sheetId="20027" refreshError="1"/>
      <sheetData sheetId="20028" refreshError="1"/>
      <sheetData sheetId="20029" refreshError="1"/>
      <sheetData sheetId="20030" refreshError="1"/>
      <sheetData sheetId="20031" refreshError="1"/>
      <sheetData sheetId="20032" refreshError="1"/>
      <sheetData sheetId="20033" refreshError="1"/>
      <sheetData sheetId="20034" refreshError="1"/>
      <sheetData sheetId="20035" refreshError="1"/>
      <sheetData sheetId="20036" refreshError="1"/>
      <sheetData sheetId="20037" refreshError="1"/>
      <sheetData sheetId="20038" refreshError="1"/>
      <sheetData sheetId="20039" refreshError="1"/>
      <sheetData sheetId="20040" refreshError="1"/>
      <sheetData sheetId="20041" refreshError="1"/>
      <sheetData sheetId="20042" refreshError="1"/>
      <sheetData sheetId="20043" refreshError="1"/>
      <sheetData sheetId="20044" refreshError="1"/>
      <sheetData sheetId="20045" refreshError="1"/>
      <sheetData sheetId="20046" refreshError="1"/>
      <sheetData sheetId="20047" refreshError="1"/>
      <sheetData sheetId="20048" refreshError="1"/>
      <sheetData sheetId="20049" refreshError="1"/>
      <sheetData sheetId="20050" refreshError="1"/>
      <sheetData sheetId="20051" refreshError="1"/>
      <sheetData sheetId="20052" refreshError="1"/>
      <sheetData sheetId="20053" refreshError="1"/>
      <sheetData sheetId="20054" refreshError="1"/>
      <sheetData sheetId="20055" refreshError="1"/>
      <sheetData sheetId="20056" refreshError="1"/>
      <sheetData sheetId="20057" refreshError="1"/>
      <sheetData sheetId="20058" refreshError="1"/>
      <sheetData sheetId="20059" refreshError="1"/>
      <sheetData sheetId="20060" refreshError="1"/>
      <sheetData sheetId="20061" refreshError="1"/>
      <sheetData sheetId="20062" refreshError="1"/>
      <sheetData sheetId="20063" refreshError="1"/>
      <sheetData sheetId="20064" refreshError="1"/>
      <sheetData sheetId="20065" refreshError="1"/>
      <sheetData sheetId="20066" refreshError="1"/>
      <sheetData sheetId="20067" refreshError="1"/>
      <sheetData sheetId="20068" refreshError="1"/>
      <sheetData sheetId="20069" refreshError="1"/>
      <sheetData sheetId="20070" refreshError="1"/>
      <sheetData sheetId="20071" refreshError="1"/>
      <sheetData sheetId="20072" refreshError="1"/>
      <sheetData sheetId="20073" refreshError="1"/>
      <sheetData sheetId="20074" refreshError="1"/>
      <sheetData sheetId="20075" refreshError="1"/>
      <sheetData sheetId="20076" refreshError="1"/>
      <sheetData sheetId="20077" refreshError="1"/>
      <sheetData sheetId="20078" refreshError="1"/>
      <sheetData sheetId="20079" refreshError="1"/>
      <sheetData sheetId="20080" refreshError="1"/>
      <sheetData sheetId="20081" refreshError="1"/>
      <sheetData sheetId="20082" refreshError="1"/>
      <sheetData sheetId="20083" refreshError="1"/>
      <sheetData sheetId="20084" refreshError="1"/>
      <sheetData sheetId="20085" refreshError="1"/>
      <sheetData sheetId="20086" refreshError="1"/>
      <sheetData sheetId="20087" refreshError="1"/>
      <sheetData sheetId="20088" refreshError="1"/>
      <sheetData sheetId="20089" refreshError="1"/>
      <sheetData sheetId="20090" refreshError="1"/>
      <sheetData sheetId="20091" refreshError="1"/>
      <sheetData sheetId="20092" refreshError="1"/>
      <sheetData sheetId="20093" refreshError="1"/>
      <sheetData sheetId="20094" refreshError="1"/>
      <sheetData sheetId="20095" refreshError="1"/>
      <sheetData sheetId="20096" refreshError="1"/>
      <sheetData sheetId="20097" refreshError="1"/>
      <sheetData sheetId="20098" refreshError="1"/>
      <sheetData sheetId="20099" refreshError="1"/>
      <sheetData sheetId="20100" refreshError="1"/>
      <sheetData sheetId="20101" refreshError="1"/>
      <sheetData sheetId="20102" refreshError="1"/>
      <sheetData sheetId="20103" refreshError="1"/>
      <sheetData sheetId="20104" refreshError="1"/>
      <sheetData sheetId="20105" refreshError="1"/>
      <sheetData sheetId="20106" refreshError="1"/>
      <sheetData sheetId="20107" refreshError="1"/>
      <sheetData sheetId="20108" refreshError="1"/>
      <sheetData sheetId="20109" refreshError="1"/>
      <sheetData sheetId="20110" refreshError="1"/>
      <sheetData sheetId="20111" refreshError="1"/>
      <sheetData sheetId="20112" refreshError="1"/>
      <sheetData sheetId="20113" refreshError="1"/>
      <sheetData sheetId="20114" refreshError="1"/>
      <sheetData sheetId="20115" refreshError="1"/>
      <sheetData sheetId="20116" refreshError="1"/>
      <sheetData sheetId="20117" refreshError="1"/>
      <sheetData sheetId="20118" refreshError="1"/>
      <sheetData sheetId="20119" refreshError="1"/>
      <sheetData sheetId="20120" refreshError="1"/>
      <sheetData sheetId="20121" refreshError="1"/>
      <sheetData sheetId="20122" refreshError="1"/>
      <sheetData sheetId="20123" refreshError="1"/>
      <sheetData sheetId="20124" refreshError="1"/>
      <sheetData sheetId="20125" refreshError="1"/>
      <sheetData sheetId="20126" refreshError="1"/>
      <sheetData sheetId="20127" refreshError="1"/>
      <sheetData sheetId="20128" refreshError="1"/>
      <sheetData sheetId="20129" refreshError="1"/>
      <sheetData sheetId="20130" refreshError="1"/>
      <sheetData sheetId="20131" refreshError="1"/>
      <sheetData sheetId="20132" refreshError="1"/>
      <sheetData sheetId="20133" refreshError="1"/>
      <sheetData sheetId="20134" refreshError="1"/>
      <sheetData sheetId="20135" refreshError="1"/>
      <sheetData sheetId="20136" refreshError="1"/>
      <sheetData sheetId="20137" refreshError="1"/>
      <sheetData sheetId="20138" refreshError="1"/>
      <sheetData sheetId="20139" refreshError="1"/>
      <sheetData sheetId="20140" refreshError="1"/>
      <sheetData sheetId="20141" refreshError="1"/>
      <sheetData sheetId="20142" refreshError="1"/>
      <sheetData sheetId="20143" refreshError="1"/>
      <sheetData sheetId="20144" refreshError="1"/>
      <sheetData sheetId="20145" refreshError="1"/>
      <sheetData sheetId="20146" refreshError="1"/>
      <sheetData sheetId="20147" refreshError="1"/>
      <sheetData sheetId="20148" refreshError="1"/>
      <sheetData sheetId="20149" refreshError="1"/>
      <sheetData sheetId="20150" refreshError="1"/>
      <sheetData sheetId="20151" refreshError="1"/>
      <sheetData sheetId="20152" refreshError="1"/>
      <sheetData sheetId="20153" refreshError="1"/>
      <sheetData sheetId="20154" refreshError="1"/>
      <sheetData sheetId="20155" refreshError="1"/>
      <sheetData sheetId="20156" refreshError="1"/>
      <sheetData sheetId="20157" refreshError="1"/>
      <sheetData sheetId="20158" refreshError="1"/>
      <sheetData sheetId="20159" refreshError="1"/>
      <sheetData sheetId="20160" refreshError="1"/>
      <sheetData sheetId="20161" refreshError="1"/>
      <sheetData sheetId="20162" refreshError="1"/>
      <sheetData sheetId="20163" refreshError="1"/>
      <sheetData sheetId="20164" refreshError="1"/>
      <sheetData sheetId="20165" refreshError="1"/>
      <sheetData sheetId="20166" refreshError="1"/>
      <sheetData sheetId="20167" refreshError="1"/>
      <sheetData sheetId="20168" refreshError="1"/>
      <sheetData sheetId="20169" refreshError="1"/>
      <sheetData sheetId="20170" refreshError="1"/>
      <sheetData sheetId="20171" refreshError="1"/>
      <sheetData sheetId="20172" refreshError="1"/>
      <sheetData sheetId="20173" refreshError="1"/>
      <sheetData sheetId="20174" refreshError="1"/>
      <sheetData sheetId="20175" refreshError="1"/>
      <sheetData sheetId="20176" refreshError="1"/>
      <sheetData sheetId="20177" refreshError="1"/>
      <sheetData sheetId="20178" refreshError="1"/>
      <sheetData sheetId="20179" refreshError="1"/>
      <sheetData sheetId="20180" refreshError="1"/>
      <sheetData sheetId="20181" refreshError="1"/>
      <sheetData sheetId="20182" refreshError="1"/>
      <sheetData sheetId="20183" refreshError="1"/>
      <sheetData sheetId="20184" refreshError="1"/>
      <sheetData sheetId="20185" refreshError="1"/>
      <sheetData sheetId="20186" refreshError="1"/>
      <sheetData sheetId="20187" refreshError="1"/>
      <sheetData sheetId="20188" refreshError="1"/>
      <sheetData sheetId="20189" refreshError="1"/>
      <sheetData sheetId="20190" refreshError="1"/>
      <sheetData sheetId="20191" refreshError="1"/>
      <sheetData sheetId="20192" refreshError="1"/>
      <sheetData sheetId="20193" refreshError="1"/>
      <sheetData sheetId="20194" refreshError="1"/>
      <sheetData sheetId="20195" refreshError="1"/>
      <sheetData sheetId="20196" refreshError="1"/>
      <sheetData sheetId="20197" refreshError="1"/>
      <sheetData sheetId="20198" refreshError="1"/>
      <sheetData sheetId="20199" refreshError="1"/>
      <sheetData sheetId="20200" refreshError="1"/>
      <sheetData sheetId="20201" refreshError="1"/>
      <sheetData sheetId="20202" refreshError="1"/>
      <sheetData sheetId="20203" refreshError="1"/>
      <sheetData sheetId="20204" refreshError="1"/>
      <sheetData sheetId="20205" refreshError="1"/>
      <sheetData sheetId="20206" refreshError="1"/>
      <sheetData sheetId="20207" refreshError="1"/>
      <sheetData sheetId="20208" refreshError="1"/>
      <sheetData sheetId="20209" refreshError="1"/>
      <sheetData sheetId="20210" refreshError="1"/>
      <sheetData sheetId="20211" refreshError="1"/>
      <sheetData sheetId="20212" refreshError="1"/>
      <sheetData sheetId="20213" refreshError="1"/>
      <sheetData sheetId="20214" refreshError="1"/>
      <sheetData sheetId="20215" refreshError="1"/>
      <sheetData sheetId="20216" refreshError="1"/>
      <sheetData sheetId="20217" refreshError="1"/>
      <sheetData sheetId="20218" refreshError="1"/>
      <sheetData sheetId="20219" refreshError="1"/>
      <sheetData sheetId="20220" refreshError="1"/>
      <sheetData sheetId="20221" refreshError="1"/>
      <sheetData sheetId="20222" refreshError="1"/>
      <sheetData sheetId="20223" refreshError="1"/>
      <sheetData sheetId="20224" refreshError="1"/>
      <sheetData sheetId="20225" refreshError="1"/>
      <sheetData sheetId="20226" refreshError="1"/>
      <sheetData sheetId="20227" refreshError="1"/>
      <sheetData sheetId="20228" refreshError="1"/>
      <sheetData sheetId="20229" refreshError="1"/>
      <sheetData sheetId="20230" refreshError="1"/>
      <sheetData sheetId="20231" refreshError="1"/>
      <sheetData sheetId="20232" refreshError="1"/>
      <sheetData sheetId="20233" refreshError="1"/>
      <sheetData sheetId="20234" refreshError="1"/>
      <sheetData sheetId="20235" refreshError="1"/>
      <sheetData sheetId="20236" refreshError="1"/>
      <sheetData sheetId="20237" refreshError="1"/>
      <sheetData sheetId="20238" refreshError="1"/>
      <sheetData sheetId="20239" refreshError="1"/>
      <sheetData sheetId="20240" refreshError="1"/>
      <sheetData sheetId="20241" refreshError="1"/>
      <sheetData sheetId="20242" refreshError="1"/>
      <sheetData sheetId="20243" refreshError="1"/>
      <sheetData sheetId="20244" refreshError="1"/>
      <sheetData sheetId="20245" refreshError="1"/>
      <sheetData sheetId="20246" refreshError="1"/>
      <sheetData sheetId="20247" refreshError="1"/>
      <sheetData sheetId="20248" refreshError="1"/>
      <sheetData sheetId="20249" refreshError="1"/>
      <sheetData sheetId="20250" refreshError="1"/>
      <sheetData sheetId="20251" refreshError="1"/>
      <sheetData sheetId="20252" refreshError="1"/>
      <sheetData sheetId="20253" refreshError="1"/>
      <sheetData sheetId="20254" refreshError="1"/>
      <sheetData sheetId="20255" refreshError="1"/>
      <sheetData sheetId="20256" refreshError="1"/>
      <sheetData sheetId="20257" refreshError="1"/>
      <sheetData sheetId="20258" refreshError="1"/>
      <sheetData sheetId="20259" refreshError="1"/>
      <sheetData sheetId="20260" refreshError="1"/>
      <sheetData sheetId="20261" refreshError="1"/>
      <sheetData sheetId="20262" refreshError="1"/>
      <sheetData sheetId="20263" refreshError="1"/>
      <sheetData sheetId="20264" refreshError="1"/>
      <sheetData sheetId="20265" refreshError="1"/>
      <sheetData sheetId="20266" refreshError="1"/>
      <sheetData sheetId="20267" refreshError="1"/>
      <sheetData sheetId="20268" refreshError="1"/>
      <sheetData sheetId="20269" refreshError="1"/>
      <sheetData sheetId="20270" refreshError="1"/>
      <sheetData sheetId="20271" refreshError="1"/>
      <sheetData sheetId="20272" refreshError="1"/>
      <sheetData sheetId="20273" refreshError="1"/>
      <sheetData sheetId="20274" refreshError="1"/>
      <sheetData sheetId="20275" refreshError="1"/>
      <sheetData sheetId="20276" refreshError="1"/>
      <sheetData sheetId="20277" refreshError="1"/>
      <sheetData sheetId="20278" refreshError="1"/>
      <sheetData sheetId="20279" refreshError="1"/>
      <sheetData sheetId="20280" refreshError="1"/>
      <sheetData sheetId="20281" refreshError="1"/>
      <sheetData sheetId="20282" refreshError="1"/>
      <sheetData sheetId="20283" refreshError="1"/>
      <sheetData sheetId="20284" refreshError="1"/>
      <sheetData sheetId="20285" refreshError="1"/>
      <sheetData sheetId="20286" refreshError="1"/>
      <sheetData sheetId="20287" refreshError="1"/>
      <sheetData sheetId="20288" refreshError="1"/>
      <sheetData sheetId="20289" refreshError="1"/>
      <sheetData sheetId="20290" refreshError="1"/>
      <sheetData sheetId="20291" refreshError="1"/>
      <sheetData sheetId="20292" refreshError="1"/>
      <sheetData sheetId="20293" refreshError="1"/>
      <sheetData sheetId="20294" refreshError="1"/>
      <sheetData sheetId="20295" refreshError="1"/>
      <sheetData sheetId="20296" refreshError="1"/>
      <sheetData sheetId="20297" refreshError="1"/>
      <sheetData sheetId="20298" refreshError="1"/>
      <sheetData sheetId="20299" refreshError="1"/>
      <sheetData sheetId="20300" refreshError="1"/>
      <sheetData sheetId="20301" refreshError="1"/>
      <sheetData sheetId="20302" refreshError="1"/>
      <sheetData sheetId="20303" refreshError="1"/>
      <sheetData sheetId="20304" refreshError="1"/>
      <sheetData sheetId="20305" refreshError="1"/>
      <sheetData sheetId="20306" refreshError="1"/>
      <sheetData sheetId="20307" refreshError="1"/>
      <sheetData sheetId="20308" refreshError="1"/>
      <sheetData sheetId="20309" refreshError="1"/>
      <sheetData sheetId="20310" refreshError="1"/>
      <sheetData sheetId="20311" refreshError="1"/>
      <sheetData sheetId="20312" refreshError="1"/>
      <sheetData sheetId="20313" refreshError="1"/>
      <sheetData sheetId="20314" refreshError="1"/>
      <sheetData sheetId="20315" refreshError="1"/>
      <sheetData sheetId="20316" refreshError="1"/>
      <sheetData sheetId="20317" refreshError="1"/>
      <sheetData sheetId="20318" refreshError="1"/>
      <sheetData sheetId="20319" refreshError="1"/>
      <sheetData sheetId="20320" refreshError="1"/>
      <sheetData sheetId="20321" refreshError="1"/>
      <sheetData sheetId="20322" refreshError="1"/>
      <sheetData sheetId="20323" refreshError="1"/>
      <sheetData sheetId="20324" refreshError="1"/>
      <sheetData sheetId="20325" refreshError="1"/>
      <sheetData sheetId="20326" refreshError="1"/>
      <sheetData sheetId="20327" refreshError="1"/>
      <sheetData sheetId="20328" refreshError="1"/>
      <sheetData sheetId="20329" refreshError="1"/>
      <sheetData sheetId="20330" refreshError="1"/>
      <sheetData sheetId="20331" refreshError="1"/>
      <sheetData sheetId="20332" refreshError="1"/>
      <sheetData sheetId="20333" refreshError="1"/>
      <sheetData sheetId="20334" refreshError="1"/>
      <sheetData sheetId="20335" refreshError="1"/>
      <sheetData sheetId="20336" refreshError="1"/>
      <sheetData sheetId="20337" refreshError="1"/>
      <sheetData sheetId="20338" refreshError="1"/>
      <sheetData sheetId="20339" refreshError="1"/>
      <sheetData sheetId="20340" refreshError="1"/>
      <sheetData sheetId="20341" refreshError="1"/>
      <sheetData sheetId="20342" refreshError="1"/>
      <sheetData sheetId="20343" refreshError="1"/>
      <sheetData sheetId="20344" refreshError="1"/>
      <sheetData sheetId="20345" refreshError="1"/>
      <sheetData sheetId="20346" refreshError="1"/>
      <sheetData sheetId="20347" refreshError="1"/>
      <sheetData sheetId="20348" refreshError="1"/>
      <sheetData sheetId="20349" refreshError="1"/>
      <sheetData sheetId="20350" refreshError="1"/>
      <sheetData sheetId="20351" refreshError="1"/>
      <sheetData sheetId="20352" refreshError="1"/>
      <sheetData sheetId="20353" refreshError="1"/>
      <sheetData sheetId="20354" refreshError="1"/>
      <sheetData sheetId="20355" refreshError="1"/>
      <sheetData sheetId="20356" refreshError="1"/>
      <sheetData sheetId="20357" refreshError="1"/>
      <sheetData sheetId="20358" refreshError="1"/>
      <sheetData sheetId="20359" refreshError="1"/>
      <sheetData sheetId="20360" refreshError="1"/>
      <sheetData sheetId="20361" refreshError="1"/>
      <sheetData sheetId="20362" refreshError="1"/>
      <sheetData sheetId="20363" refreshError="1"/>
      <sheetData sheetId="20364" refreshError="1"/>
      <sheetData sheetId="20365" refreshError="1"/>
      <sheetData sheetId="20366" refreshError="1"/>
      <sheetData sheetId="20367" refreshError="1"/>
      <sheetData sheetId="20368" refreshError="1"/>
      <sheetData sheetId="20369" refreshError="1"/>
      <sheetData sheetId="20370" refreshError="1"/>
      <sheetData sheetId="20371" refreshError="1"/>
      <sheetData sheetId="20372" refreshError="1"/>
      <sheetData sheetId="20373" refreshError="1"/>
      <sheetData sheetId="20374" refreshError="1"/>
      <sheetData sheetId="20375" refreshError="1"/>
      <sheetData sheetId="20376" refreshError="1"/>
      <sheetData sheetId="20377" refreshError="1"/>
      <sheetData sheetId="20378" refreshError="1"/>
      <sheetData sheetId="20379" refreshError="1"/>
      <sheetData sheetId="20380" refreshError="1"/>
      <sheetData sheetId="20381" refreshError="1"/>
      <sheetData sheetId="20382" refreshError="1"/>
      <sheetData sheetId="20383" refreshError="1"/>
      <sheetData sheetId="20384" refreshError="1"/>
      <sheetData sheetId="20385" refreshError="1"/>
      <sheetData sheetId="20386" refreshError="1"/>
      <sheetData sheetId="20387" refreshError="1"/>
      <sheetData sheetId="20388" refreshError="1"/>
      <sheetData sheetId="20389" refreshError="1"/>
      <sheetData sheetId="20390" refreshError="1"/>
      <sheetData sheetId="20391" refreshError="1"/>
      <sheetData sheetId="20392" refreshError="1"/>
      <sheetData sheetId="20393" refreshError="1"/>
      <sheetData sheetId="20394" refreshError="1"/>
      <sheetData sheetId="20395" refreshError="1"/>
      <sheetData sheetId="20396" refreshError="1"/>
      <sheetData sheetId="20397" refreshError="1"/>
      <sheetData sheetId="20398" refreshError="1"/>
      <sheetData sheetId="20399" refreshError="1"/>
      <sheetData sheetId="20400" refreshError="1"/>
      <sheetData sheetId="20401" refreshError="1"/>
      <sheetData sheetId="20402" refreshError="1"/>
      <sheetData sheetId="20403" refreshError="1"/>
      <sheetData sheetId="20404" refreshError="1"/>
      <sheetData sheetId="20405" refreshError="1"/>
      <sheetData sheetId="20406" refreshError="1"/>
      <sheetData sheetId="20407" refreshError="1"/>
      <sheetData sheetId="20408" refreshError="1"/>
      <sheetData sheetId="20409" refreshError="1"/>
      <sheetData sheetId="20410" refreshError="1"/>
      <sheetData sheetId="20411" refreshError="1"/>
      <sheetData sheetId="20412" refreshError="1"/>
      <sheetData sheetId="20413" refreshError="1"/>
      <sheetData sheetId="20414" refreshError="1"/>
      <sheetData sheetId="20415" refreshError="1"/>
      <sheetData sheetId="20416" refreshError="1"/>
      <sheetData sheetId="20417" refreshError="1"/>
      <sheetData sheetId="20418" refreshError="1"/>
      <sheetData sheetId="20419" refreshError="1"/>
      <sheetData sheetId="20420" refreshError="1"/>
      <sheetData sheetId="20421" refreshError="1"/>
      <sheetData sheetId="20422" refreshError="1"/>
      <sheetData sheetId="20423" refreshError="1"/>
      <sheetData sheetId="20424" refreshError="1"/>
      <sheetData sheetId="20425" refreshError="1"/>
      <sheetData sheetId="20426" refreshError="1"/>
      <sheetData sheetId="20427" refreshError="1"/>
      <sheetData sheetId="20428" refreshError="1"/>
      <sheetData sheetId="20429" refreshError="1"/>
      <sheetData sheetId="20430" refreshError="1"/>
      <sheetData sheetId="20431" refreshError="1"/>
      <sheetData sheetId="20432" refreshError="1"/>
      <sheetData sheetId="20433" refreshError="1"/>
      <sheetData sheetId="20434" refreshError="1"/>
      <sheetData sheetId="20435" refreshError="1"/>
      <sheetData sheetId="20436" refreshError="1"/>
      <sheetData sheetId="20437" refreshError="1"/>
      <sheetData sheetId="20438" refreshError="1"/>
      <sheetData sheetId="20439" refreshError="1"/>
      <sheetData sheetId="20440" refreshError="1"/>
      <sheetData sheetId="20441" refreshError="1"/>
      <sheetData sheetId="20442" refreshError="1"/>
      <sheetData sheetId="20443" refreshError="1"/>
      <sheetData sheetId="20444" refreshError="1"/>
      <sheetData sheetId="20445" refreshError="1"/>
      <sheetData sheetId="20446" refreshError="1"/>
      <sheetData sheetId="20447" refreshError="1"/>
      <sheetData sheetId="20448" refreshError="1"/>
      <sheetData sheetId="20449" refreshError="1"/>
      <sheetData sheetId="20450" refreshError="1"/>
      <sheetData sheetId="20451" refreshError="1"/>
      <sheetData sheetId="20452" refreshError="1"/>
      <sheetData sheetId="20453" refreshError="1"/>
      <sheetData sheetId="20454" refreshError="1"/>
      <sheetData sheetId="20455" refreshError="1"/>
      <sheetData sheetId="20456" refreshError="1"/>
      <sheetData sheetId="20457" refreshError="1"/>
      <sheetData sheetId="20458" refreshError="1"/>
      <sheetData sheetId="20459" refreshError="1"/>
      <sheetData sheetId="20460" refreshError="1"/>
      <sheetData sheetId="20461" refreshError="1"/>
      <sheetData sheetId="20462" refreshError="1"/>
      <sheetData sheetId="20463" refreshError="1"/>
      <sheetData sheetId="20464" refreshError="1"/>
      <sheetData sheetId="20465" refreshError="1"/>
      <sheetData sheetId="20466" refreshError="1"/>
      <sheetData sheetId="20467" refreshError="1"/>
      <sheetData sheetId="20468" refreshError="1"/>
      <sheetData sheetId="20469" refreshError="1"/>
      <sheetData sheetId="20470" refreshError="1"/>
      <sheetData sheetId="20471" refreshError="1"/>
      <sheetData sheetId="20472" refreshError="1"/>
      <sheetData sheetId="20473" refreshError="1"/>
      <sheetData sheetId="20474" refreshError="1"/>
      <sheetData sheetId="20475" refreshError="1"/>
      <sheetData sheetId="20476" refreshError="1"/>
      <sheetData sheetId="20477" refreshError="1"/>
      <sheetData sheetId="20478" refreshError="1"/>
      <sheetData sheetId="20479" refreshError="1"/>
      <sheetData sheetId="20480" refreshError="1"/>
      <sheetData sheetId="20481" refreshError="1"/>
      <sheetData sheetId="20482" refreshError="1"/>
      <sheetData sheetId="20483" refreshError="1"/>
      <sheetData sheetId="20484" refreshError="1"/>
      <sheetData sheetId="20485" refreshError="1"/>
      <sheetData sheetId="20486" refreshError="1"/>
      <sheetData sheetId="20487" refreshError="1"/>
      <sheetData sheetId="20488" refreshError="1"/>
      <sheetData sheetId="20489" refreshError="1"/>
      <sheetData sheetId="20490" refreshError="1"/>
      <sheetData sheetId="20491" refreshError="1"/>
      <sheetData sheetId="20492" refreshError="1"/>
      <sheetData sheetId="20493" refreshError="1"/>
      <sheetData sheetId="20494" refreshError="1"/>
      <sheetData sheetId="20495" refreshError="1"/>
      <sheetData sheetId="20496" refreshError="1"/>
      <sheetData sheetId="20497" refreshError="1"/>
      <sheetData sheetId="20498" refreshError="1"/>
      <sheetData sheetId="20499" refreshError="1"/>
      <sheetData sheetId="20500" refreshError="1"/>
      <sheetData sheetId="20501" refreshError="1"/>
      <sheetData sheetId="20502" refreshError="1"/>
      <sheetData sheetId="20503" refreshError="1"/>
      <sheetData sheetId="20504" refreshError="1"/>
      <sheetData sheetId="20505" refreshError="1"/>
      <sheetData sheetId="20506" refreshError="1"/>
      <sheetData sheetId="20507" refreshError="1"/>
      <sheetData sheetId="20508" refreshError="1"/>
      <sheetData sheetId="20509" refreshError="1"/>
      <sheetData sheetId="20510" refreshError="1"/>
      <sheetData sheetId="20511" refreshError="1"/>
      <sheetData sheetId="20512" refreshError="1"/>
      <sheetData sheetId="20513" refreshError="1"/>
      <sheetData sheetId="20514" refreshError="1"/>
      <sheetData sheetId="20515" refreshError="1"/>
      <sheetData sheetId="20516" refreshError="1"/>
      <sheetData sheetId="20517" refreshError="1"/>
      <sheetData sheetId="20518" refreshError="1"/>
      <sheetData sheetId="20519" refreshError="1"/>
      <sheetData sheetId="20520" refreshError="1"/>
      <sheetData sheetId="20521" refreshError="1"/>
      <sheetData sheetId="20522" refreshError="1"/>
      <sheetData sheetId="20523" refreshError="1"/>
      <sheetData sheetId="20524" refreshError="1"/>
      <sheetData sheetId="20525" refreshError="1"/>
      <sheetData sheetId="20526" refreshError="1"/>
      <sheetData sheetId="20527" refreshError="1"/>
      <sheetData sheetId="20528" refreshError="1"/>
      <sheetData sheetId="20529" refreshError="1"/>
      <sheetData sheetId="20530" refreshError="1"/>
      <sheetData sheetId="20531" refreshError="1"/>
      <sheetData sheetId="20532" refreshError="1"/>
      <sheetData sheetId="20533" refreshError="1"/>
      <sheetData sheetId="20534" refreshError="1"/>
      <sheetData sheetId="20535" refreshError="1"/>
      <sheetData sheetId="20536" refreshError="1"/>
      <sheetData sheetId="20537" refreshError="1"/>
      <sheetData sheetId="20538" refreshError="1"/>
      <sheetData sheetId="20539" refreshError="1"/>
      <sheetData sheetId="20540" refreshError="1"/>
      <sheetData sheetId="20541" refreshError="1"/>
      <sheetData sheetId="20542" refreshError="1"/>
      <sheetData sheetId="20543" refreshError="1"/>
      <sheetData sheetId="20544" refreshError="1"/>
      <sheetData sheetId="20545" refreshError="1"/>
      <sheetData sheetId="20546" refreshError="1"/>
      <sheetData sheetId="20547" refreshError="1"/>
      <sheetData sheetId="20548" refreshError="1"/>
      <sheetData sheetId="20549" refreshError="1"/>
      <sheetData sheetId="20550" refreshError="1"/>
      <sheetData sheetId="20551" refreshError="1"/>
      <sheetData sheetId="20552" refreshError="1"/>
      <sheetData sheetId="20553" refreshError="1"/>
      <sheetData sheetId="20554" refreshError="1"/>
      <sheetData sheetId="20555" refreshError="1"/>
      <sheetData sheetId="20556" refreshError="1"/>
      <sheetData sheetId="20557" refreshError="1"/>
      <sheetData sheetId="20558" refreshError="1"/>
      <sheetData sheetId="20559" refreshError="1"/>
      <sheetData sheetId="20560" refreshError="1"/>
      <sheetData sheetId="20561" refreshError="1"/>
      <sheetData sheetId="20562" refreshError="1"/>
      <sheetData sheetId="20563" refreshError="1"/>
      <sheetData sheetId="20564" refreshError="1"/>
      <sheetData sheetId="20565" refreshError="1"/>
      <sheetData sheetId="20566" refreshError="1"/>
      <sheetData sheetId="20567" refreshError="1"/>
      <sheetData sheetId="20568" refreshError="1"/>
      <sheetData sheetId="20569" refreshError="1"/>
      <sheetData sheetId="20570" refreshError="1"/>
      <sheetData sheetId="20571" refreshError="1"/>
      <sheetData sheetId="20572" refreshError="1"/>
      <sheetData sheetId="20573" refreshError="1"/>
      <sheetData sheetId="20574" refreshError="1"/>
      <sheetData sheetId="20575" refreshError="1"/>
      <sheetData sheetId="20576" refreshError="1"/>
      <sheetData sheetId="20577" refreshError="1"/>
      <sheetData sheetId="20578" refreshError="1"/>
      <sheetData sheetId="20579" refreshError="1"/>
      <sheetData sheetId="20580" refreshError="1"/>
      <sheetData sheetId="20581" refreshError="1"/>
      <sheetData sheetId="20582" refreshError="1"/>
      <sheetData sheetId="20583" refreshError="1"/>
      <sheetData sheetId="20584" refreshError="1"/>
      <sheetData sheetId="20585" refreshError="1"/>
      <sheetData sheetId="20586" refreshError="1"/>
      <sheetData sheetId="20587" refreshError="1"/>
      <sheetData sheetId="20588" refreshError="1"/>
      <sheetData sheetId="20589" refreshError="1"/>
      <sheetData sheetId="20590" refreshError="1"/>
      <sheetData sheetId="20591" refreshError="1"/>
      <sheetData sheetId="20592" refreshError="1"/>
      <sheetData sheetId="20593" refreshError="1"/>
      <sheetData sheetId="20594" refreshError="1"/>
      <sheetData sheetId="20595" refreshError="1"/>
      <sheetData sheetId="20596" refreshError="1"/>
      <sheetData sheetId="20597" refreshError="1"/>
      <sheetData sheetId="20598" refreshError="1"/>
      <sheetData sheetId="20599" refreshError="1"/>
      <sheetData sheetId="20600" refreshError="1"/>
      <sheetData sheetId="20601" refreshError="1"/>
      <sheetData sheetId="20602" refreshError="1"/>
      <sheetData sheetId="20603" refreshError="1"/>
      <sheetData sheetId="20604" refreshError="1"/>
      <sheetData sheetId="20605" refreshError="1"/>
      <sheetData sheetId="20606" refreshError="1"/>
      <sheetData sheetId="20607" refreshError="1"/>
      <sheetData sheetId="20608" refreshError="1"/>
      <sheetData sheetId="20609" refreshError="1"/>
      <sheetData sheetId="20610" refreshError="1"/>
      <sheetData sheetId="20611" refreshError="1"/>
      <sheetData sheetId="20612" refreshError="1"/>
      <sheetData sheetId="20613" refreshError="1"/>
      <sheetData sheetId="20614" refreshError="1"/>
      <sheetData sheetId="20615" refreshError="1"/>
      <sheetData sheetId="20616" refreshError="1"/>
      <sheetData sheetId="20617" refreshError="1"/>
      <sheetData sheetId="20618" refreshError="1"/>
      <sheetData sheetId="20619" refreshError="1"/>
      <sheetData sheetId="20620" refreshError="1"/>
      <sheetData sheetId="20621" refreshError="1"/>
      <sheetData sheetId="20622" refreshError="1"/>
      <sheetData sheetId="20623" refreshError="1"/>
      <sheetData sheetId="20624" refreshError="1"/>
      <sheetData sheetId="20625" refreshError="1"/>
      <sheetData sheetId="20626" refreshError="1"/>
      <sheetData sheetId="20627" refreshError="1"/>
      <sheetData sheetId="20628" refreshError="1"/>
      <sheetData sheetId="20629" refreshError="1"/>
      <sheetData sheetId="20630" refreshError="1"/>
      <sheetData sheetId="20631" refreshError="1"/>
      <sheetData sheetId="20632" refreshError="1"/>
      <sheetData sheetId="20633" refreshError="1"/>
      <sheetData sheetId="20634" refreshError="1"/>
      <sheetData sheetId="20635" refreshError="1"/>
      <sheetData sheetId="20636" refreshError="1"/>
      <sheetData sheetId="20637" refreshError="1"/>
      <sheetData sheetId="20638" refreshError="1"/>
      <sheetData sheetId="20639" refreshError="1"/>
      <sheetData sheetId="20640" refreshError="1"/>
      <sheetData sheetId="20641" refreshError="1"/>
      <sheetData sheetId="20642" refreshError="1"/>
      <sheetData sheetId="20643" refreshError="1"/>
      <sheetData sheetId="20644" refreshError="1"/>
      <sheetData sheetId="20645" refreshError="1"/>
      <sheetData sheetId="20646" refreshError="1"/>
      <sheetData sheetId="20647" refreshError="1"/>
      <sheetData sheetId="20648" refreshError="1"/>
      <sheetData sheetId="20649" refreshError="1"/>
      <sheetData sheetId="20650" refreshError="1"/>
      <sheetData sheetId="20651" refreshError="1"/>
      <sheetData sheetId="20652" refreshError="1"/>
      <sheetData sheetId="20653" refreshError="1"/>
      <sheetData sheetId="20654" refreshError="1"/>
      <sheetData sheetId="20655" refreshError="1"/>
      <sheetData sheetId="20656" refreshError="1"/>
      <sheetData sheetId="20657" refreshError="1"/>
      <sheetData sheetId="20658" refreshError="1"/>
      <sheetData sheetId="20659" refreshError="1"/>
      <sheetData sheetId="20660" refreshError="1"/>
      <sheetData sheetId="20661" refreshError="1"/>
      <sheetData sheetId="20662" refreshError="1"/>
      <sheetData sheetId="20663" refreshError="1"/>
      <sheetData sheetId="20664" refreshError="1"/>
      <sheetData sheetId="20665" refreshError="1"/>
      <sheetData sheetId="20666" refreshError="1"/>
      <sheetData sheetId="20667" refreshError="1"/>
      <sheetData sheetId="20668" refreshError="1"/>
      <sheetData sheetId="20669" refreshError="1"/>
      <sheetData sheetId="20670" refreshError="1"/>
      <sheetData sheetId="20671" refreshError="1"/>
      <sheetData sheetId="20672" refreshError="1"/>
      <sheetData sheetId="20673" refreshError="1"/>
      <sheetData sheetId="20674" refreshError="1"/>
      <sheetData sheetId="20675" refreshError="1"/>
      <sheetData sheetId="20676" refreshError="1"/>
      <sheetData sheetId="20677" refreshError="1"/>
      <sheetData sheetId="20678" refreshError="1"/>
      <sheetData sheetId="20679" refreshError="1"/>
      <sheetData sheetId="20680" refreshError="1"/>
      <sheetData sheetId="20681" refreshError="1"/>
      <sheetData sheetId="20682" refreshError="1"/>
      <sheetData sheetId="20683" refreshError="1"/>
      <sheetData sheetId="20684" refreshError="1"/>
      <sheetData sheetId="20685" refreshError="1"/>
      <sheetData sheetId="20686" refreshError="1"/>
      <sheetData sheetId="20687" refreshError="1"/>
      <sheetData sheetId="20688" refreshError="1"/>
      <sheetData sheetId="20689" refreshError="1"/>
      <sheetData sheetId="20690" refreshError="1"/>
      <sheetData sheetId="20691" refreshError="1"/>
      <sheetData sheetId="20692" refreshError="1"/>
      <sheetData sheetId="20693" refreshError="1"/>
      <sheetData sheetId="20694" refreshError="1"/>
      <sheetData sheetId="20695" refreshError="1"/>
      <sheetData sheetId="20696" refreshError="1"/>
      <sheetData sheetId="20697" refreshError="1"/>
      <sheetData sheetId="20698" refreshError="1"/>
      <sheetData sheetId="20699" refreshError="1"/>
      <sheetData sheetId="20700" refreshError="1"/>
      <sheetData sheetId="20701" refreshError="1"/>
      <sheetData sheetId="20702" refreshError="1"/>
      <sheetData sheetId="20703" refreshError="1"/>
      <sheetData sheetId="20704" refreshError="1"/>
      <sheetData sheetId="20705" refreshError="1"/>
      <sheetData sheetId="20706" refreshError="1"/>
      <sheetData sheetId="20707" refreshError="1"/>
      <sheetData sheetId="20708" refreshError="1"/>
      <sheetData sheetId="20709" refreshError="1"/>
      <sheetData sheetId="20710" refreshError="1"/>
      <sheetData sheetId="20711" refreshError="1"/>
      <sheetData sheetId="20712" refreshError="1"/>
      <sheetData sheetId="20713" refreshError="1"/>
      <sheetData sheetId="20714" refreshError="1"/>
      <sheetData sheetId="20715" refreshError="1"/>
      <sheetData sheetId="20716" refreshError="1"/>
      <sheetData sheetId="20717" refreshError="1"/>
      <sheetData sheetId="20718" refreshError="1"/>
      <sheetData sheetId="20719" refreshError="1"/>
      <sheetData sheetId="20720" refreshError="1"/>
      <sheetData sheetId="20721" refreshError="1"/>
      <sheetData sheetId="20722" refreshError="1"/>
      <sheetData sheetId="20723" refreshError="1"/>
      <sheetData sheetId="20724" refreshError="1"/>
      <sheetData sheetId="20725" refreshError="1"/>
      <sheetData sheetId="20726" refreshError="1"/>
      <sheetData sheetId="20727" refreshError="1"/>
      <sheetData sheetId="20728" refreshError="1"/>
      <sheetData sheetId="20729" refreshError="1"/>
      <sheetData sheetId="20730" refreshError="1"/>
      <sheetData sheetId="20731" refreshError="1"/>
      <sheetData sheetId="20732" refreshError="1"/>
      <sheetData sheetId="20733" refreshError="1"/>
      <sheetData sheetId="20734" refreshError="1"/>
      <sheetData sheetId="20735" refreshError="1"/>
      <sheetData sheetId="20736" refreshError="1"/>
      <sheetData sheetId="20737" refreshError="1"/>
      <sheetData sheetId="20738" refreshError="1"/>
      <sheetData sheetId="20739" refreshError="1"/>
      <sheetData sheetId="20740" refreshError="1"/>
      <sheetData sheetId="20741" refreshError="1"/>
      <sheetData sheetId="20742" refreshError="1"/>
      <sheetData sheetId="20743" refreshError="1"/>
      <sheetData sheetId="20744" refreshError="1"/>
      <sheetData sheetId="20745" refreshError="1"/>
      <sheetData sheetId="20746" refreshError="1"/>
      <sheetData sheetId="20747" refreshError="1"/>
      <sheetData sheetId="20748" refreshError="1"/>
      <sheetData sheetId="20749" refreshError="1"/>
      <sheetData sheetId="20750" refreshError="1"/>
      <sheetData sheetId="20751" refreshError="1"/>
      <sheetData sheetId="20752" refreshError="1"/>
      <sheetData sheetId="20753" refreshError="1"/>
      <sheetData sheetId="20754" refreshError="1"/>
      <sheetData sheetId="20755" refreshError="1"/>
      <sheetData sheetId="20756" refreshError="1"/>
      <sheetData sheetId="20757" refreshError="1"/>
      <sheetData sheetId="20758" refreshError="1"/>
      <sheetData sheetId="20759" refreshError="1"/>
      <sheetData sheetId="20760" refreshError="1"/>
      <sheetData sheetId="20761" refreshError="1"/>
      <sheetData sheetId="20762" refreshError="1"/>
      <sheetData sheetId="20763" refreshError="1"/>
      <sheetData sheetId="20764" refreshError="1"/>
      <sheetData sheetId="20765" refreshError="1"/>
      <sheetData sheetId="20766" refreshError="1"/>
      <sheetData sheetId="20767" refreshError="1"/>
      <sheetData sheetId="20768" refreshError="1"/>
      <sheetData sheetId="20769" refreshError="1"/>
      <sheetData sheetId="20770" refreshError="1"/>
      <sheetData sheetId="20771" refreshError="1"/>
      <sheetData sheetId="20772" refreshError="1"/>
      <sheetData sheetId="20773" refreshError="1"/>
      <sheetData sheetId="20774" refreshError="1"/>
      <sheetData sheetId="20775" refreshError="1"/>
      <sheetData sheetId="20776" refreshError="1"/>
      <sheetData sheetId="20777" refreshError="1"/>
      <sheetData sheetId="20778" refreshError="1"/>
      <sheetData sheetId="20779" refreshError="1"/>
      <sheetData sheetId="20780" refreshError="1"/>
      <sheetData sheetId="20781" refreshError="1"/>
      <sheetData sheetId="20782" refreshError="1"/>
      <sheetData sheetId="20783" refreshError="1"/>
      <sheetData sheetId="20784" refreshError="1"/>
      <sheetData sheetId="20785" refreshError="1"/>
      <sheetData sheetId="20786" refreshError="1"/>
      <sheetData sheetId="20787" refreshError="1"/>
      <sheetData sheetId="20788" refreshError="1"/>
      <sheetData sheetId="20789" refreshError="1"/>
      <sheetData sheetId="20790" refreshError="1"/>
      <sheetData sheetId="20791" refreshError="1"/>
      <sheetData sheetId="20792" refreshError="1"/>
      <sheetData sheetId="20793" refreshError="1"/>
      <sheetData sheetId="20794" refreshError="1"/>
      <sheetData sheetId="20795" refreshError="1"/>
      <sheetData sheetId="20796" refreshError="1"/>
      <sheetData sheetId="20797" refreshError="1"/>
      <sheetData sheetId="20798" refreshError="1"/>
      <sheetData sheetId="20799" refreshError="1"/>
      <sheetData sheetId="20800" refreshError="1"/>
      <sheetData sheetId="20801" refreshError="1"/>
      <sheetData sheetId="20802" refreshError="1"/>
      <sheetData sheetId="20803" refreshError="1"/>
      <sheetData sheetId="20804" refreshError="1"/>
      <sheetData sheetId="20805" refreshError="1"/>
      <sheetData sheetId="20806" refreshError="1"/>
      <sheetData sheetId="20807" refreshError="1"/>
      <sheetData sheetId="20808" refreshError="1"/>
      <sheetData sheetId="20809" refreshError="1"/>
      <sheetData sheetId="20810" refreshError="1"/>
      <sheetData sheetId="20811" refreshError="1"/>
      <sheetData sheetId="20812" refreshError="1"/>
      <sheetData sheetId="20813" refreshError="1"/>
      <sheetData sheetId="20814" refreshError="1"/>
      <sheetData sheetId="20815" refreshError="1"/>
      <sheetData sheetId="20816" refreshError="1"/>
      <sheetData sheetId="20817" refreshError="1"/>
      <sheetData sheetId="20818" refreshError="1"/>
      <sheetData sheetId="20819" refreshError="1"/>
      <sheetData sheetId="20820" refreshError="1"/>
      <sheetData sheetId="20821" refreshError="1"/>
      <sheetData sheetId="20822" refreshError="1"/>
      <sheetData sheetId="20823" refreshError="1"/>
      <sheetData sheetId="20824" refreshError="1"/>
      <sheetData sheetId="20825" refreshError="1"/>
      <sheetData sheetId="20826" refreshError="1"/>
      <sheetData sheetId="20827" refreshError="1"/>
      <sheetData sheetId="20828" refreshError="1"/>
      <sheetData sheetId="20829" refreshError="1"/>
      <sheetData sheetId="20830" refreshError="1"/>
      <sheetData sheetId="20831" refreshError="1"/>
      <sheetData sheetId="20832" refreshError="1"/>
      <sheetData sheetId="20833" refreshError="1"/>
      <sheetData sheetId="20834" refreshError="1"/>
      <sheetData sheetId="20835" refreshError="1"/>
      <sheetData sheetId="20836" refreshError="1"/>
      <sheetData sheetId="20837" refreshError="1"/>
      <sheetData sheetId="20838" refreshError="1"/>
      <sheetData sheetId="20839" refreshError="1"/>
      <sheetData sheetId="20840" refreshError="1"/>
      <sheetData sheetId="20841" refreshError="1"/>
      <sheetData sheetId="20842" refreshError="1"/>
      <sheetData sheetId="20843" refreshError="1"/>
      <sheetData sheetId="20844" refreshError="1"/>
      <sheetData sheetId="20845" refreshError="1"/>
      <sheetData sheetId="20846" refreshError="1"/>
      <sheetData sheetId="20847" refreshError="1"/>
      <sheetData sheetId="20848" refreshError="1"/>
      <sheetData sheetId="20849" refreshError="1"/>
      <sheetData sheetId="20850" refreshError="1"/>
      <sheetData sheetId="20851" refreshError="1"/>
      <sheetData sheetId="20852" refreshError="1"/>
      <sheetData sheetId="20853" refreshError="1"/>
      <sheetData sheetId="20854" refreshError="1"/>
      <sheetData sheetId="20855" refreshError="1"/>
      <sheetData sheetId="20856" refreshError="1"/>
      <sheetData sheetId="20857" refreshError="1"/>
      <sheetData sheetId="20858" refreshError="1"/>
      <sheetData sheetId="20859" refreshError="1"/>
      <sheetData sheetId="20860" refreshError="1"/>
      <sheetData sheetId="20861" refreshError="1"/>
      <sheetData sheetId="20862" refreshError="1"/>
      <sheetData sheetId="20863" refreshError="1"/>
      <sheetData sheetId="20864" refreshError="1"/>
      <sheetData sheetId="20865" refreshError="1"/>
      <sheetData sheetId="20866" refreshError="1"/>
      <sheetData sheetId="20867" refreshError="1"/>
      <sheetData sheetId="20868" refreshError="1"/>
      <sheetData sheetId="20869" refreshError="1"/>
      <sheetData sheetId="20870" refreshError="1"/>
      <sheetData sheetId="20871" refreshError="1"/>
      <sheetData sheetId="20872" refreshError="1"/>
      <sheetData sheetId="20873" refreshError="1"/>
      <sheetData sheetId="20874" refreshError="1"/>
      <sheetData sheetId="20875" refreshError="1"/>
      <sheetData sheetId="20876" refreshError="1"/>
      <sheetData sheetId="20877" refreshError="1"/>
      <sheetData sheetId="20878" refreshError="1"/>
      <sheetData sheetId="20879" refreshError="1"/>
      <sheetData sheetId="20880" refreshError="1"/>
      <sheetData sheetId="2088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"/>
      <sheetName val="SubmitCal"/>
      <sheetName val="Notes"/>
      <sheetName val="Raw Data"/>
      <sheetName val="Assumptions"/>
      <sheetName val="@risk rents and incentives"/>
      <sheetName val="Car park lease"/>
      <sheetName val="Net rent analysis"/>
      <sheetName val="C1ㅇ"/>
      <sheetName val="Cash2"/>
      <sheetName val="Z"/>
      <sheetName val="LEGEND"/>
      <sheetName val="Sum"/>
      <sheetName val="B5"/>
      <sheetName val="B7"/>
      <sheetName val="B9"/>
      <sheetName val="CT Thang Mo"/>
      <sheetName val="S-400"/>
      <sheetName val="DGchitiet "/>
      <sheetName val="CIF COST ITEM"/>
      <sheetName val="Option"/>
      <sheetName val="Lstsub"/>
      <sheetName val="Doha WBS Clean"/>
      <sheetName val="Basis"/>
      <sheetName val="Bill 1"/>
      <sheetName val="Bill 2"/>
      <sheetName val="Bill 3"/>
      <sheetName val="Bill 4"/>
      <sheetName val="Bill 5"/>
      <sheetName val="Bill 6"/>
      <sheetName val="Bill 7"/>
      <sheetName val="COST"/>
      <sheetName val="C3"/>
      <sheetName val="Cashflow"/>
      <sheetName val="S-C+Market"/>
      <sheetName val="Ramp data"/>
      <sheetName val="Day work"/>
      <sheetName val="Lower Ground"/>
      <sheetName val="Income"/>
      <sheetName val="Letting"/>
      <sheetName val="UBR"/>
      <sheetName val="Sheet1"/>
      <sheetName val="#REF"/>
      <sheetName val="Input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REINF-WTM"/>
      <sheetName val=""/>
      <sheetName val="Z- GENERAL PRICE SUMMARY"/>
      <sheetName val="WITHOUT C&amp;I PROFIT (3)"/>
      <sheetName val="MTP"/>
      <sheetName val="MTP1"/>
      <sheetName val="ERECIN"/>
      <sheetName val="Estimate"/>
      <sheetName val="FitOutConfCentre"/>
      <sheetName val="Raw_Data"/>
      <sheetName val="@risk_rents_and_incentives"/>
      <sheetName val="Car_park_lease"/>
      <sheetName val="Net_rent_analysis"/>
      <sheetName val="CT_Thang_Mo"/>
      <sheetName val="DGchitiet_"/>
      <sheetName val="CIF_COST_ITEM"/>
      <sheetName val="Doha_WBS_Clean"/>
      <sheetName val="Bill_1"/>
      <sheetName val="Bill_2"/>
      <sheetName val="Bill_3"/>
      <sheetName val="Bill_4"/>
      <sheetName val="Bill_5"/>
      <sheetName val="Bill_6"/>
      <sheetName val="Bill_7"/>
      <sheetName val="Ramp_data"/>
      <sheetName val="Day_work"/>
      <sheetName val="Lower_Ground"/>
      <sheetName val="Cap_Cost"/>
      <sheetName val="RLV_Calc"/>
      <sheetName val="Costs_(dev)"/>
      <sheetName val="Bluewater_NPV_-_sell_January"/>
      <sheetName val="Upper_Ground"/>
      <sheetName val="Financial_Summary"/>
      <sheetName val="D&amp;C_Calcs"/>
      <sheetName val="CA_Upside_Downside_Old"/>
      <sheetName val="EASEL_CA_Example"/>
      <sheetName val="Rates"/>
      <sheetName val="2-Conc"/>
      <sheetName val="산근"/>
      <sheetName val="대비표"/>
      <sheetName val="qty schedule"/>
      <sheetName val="Takeoff"/>
      <sheetName val="OIL SYST DATA SHTS"/>
      <sheetName val="SPT_vs_PHI2"/>
      <sheetName val="Details for Charts"/>
      <sheetName val="MOS"/>
      <sheetName val="PriceSummary"/>
      <sheetName val="집계표"/>
      <sheetName val="Addition-ProtectionSummary"/>
      <sheetName val="Data"/>
      <sheetName val="(A, B) BUILDER + SUB CONT WORK"/>
      <sheetName val="SPT vs PHI"/>
      <sheetName val="Demand"/>
      <sheetName val="Occ"/>
      <sheetName val="2013"/>
      <sheetName val="2014"/>
      <sheetName val="landscape"/>
      <sheetName val="Raw_Data1"/>
      <sheetName val="@risk_rents_and_incentives1"/>
      <sheetName val="Car_park_lease1"/>
      <sheetName val="Net_rent_analysis1"/>
      <sheetName val="CT_Thang_Mo1"/>
      <sheetName val="DGchitiet_1"/>
      <sheetName val="CIF_COST_ITEM1"/>
      <sheetName val="Doha_WBS_Clean1"/>
      <sheetName val="Bill_11"/>
      <sheetName val="Bill_21"/>
      <sheetName val="Bill_31"/>
      <sheetName val="Bill_41"/>
      <sheetName val="Bill_51"/>
      <sheetName val="Bill_61"/>
      <sheetName val="Bill_71"/>
      <sheetName val="Ramp_data1"/>
      <sheetName val="Day_work1"/>
      <sheetName val="Lower_Ground1"/>
      <sheetName val="Cap_Cost1"/>
      <sheetName val="RLV_Calc1"/>
      <sheetName val="Costs_(dev)1"/>
      <sheetName val="Bluewater_NPV_-_sell_January1"/>
      <sheetName val="Upper_Ground1"/>
      <sheetName val="Financial_Summary1"/>
      <sheetName val="D&amp;C_Calcs1"/>
      <sheetName val="CA_Upside_Downside_Old1"/>
      <sheetName val="EASEL_CA_Example1"/>
      <sheetName val="Z-_GENERAL_PRICE_SUMMARY"/>
      <sheetName val="WITHOUT_C&amp;I_PROFIT_(3)"/>
      <sheetName val="qty_schedule"/>
      <sheetName val="OIL_SYST_DATA_SHTS"/>
      <sheetName val="Details_for_Charts"/>
      <sheetName val="(A,_B)_BUILDER_+_SUB_CONT_WORK"/>
      <sheetName val="SPT_vs_PHI"/>
      <sheetName val="Raw_Data2"/>
      <sheetName val="@risk_rents_and_incentives2"/>
      <sheetName val="Car_park_lease2"/>
      <sheetName val="Net_rent_analysis2"/>
      <sheetName val="CT_Thang_Mo2"/>
      <sheetName val="DGchitiet_2"/>
      <sheetName val="CIF_COST_ITEM2"/>
      <sheetName val="Doha_WBS_Clean2"/>
      <sheetName val="Bill_12"/>
      <sheetName val="Bill_22"/>
      <sheetName val="Bill_32"/>
      <sheetName val="Bill_42"/>
      <sheetName val="Bill_52"/>
      <sheetName val="Bill_62"/>
      <sheetName val="Bill_72"/>
      <sheetName val="Ramp_data2"/>
      <sheetName val="Day_work2"/>
      <sheetName val="Lower_Ground2"/>
      <sheetName val="Cap_Cost2"/>
      <sheetName val="RLV_Calc2"/>
      <sheetName val="Costs_(dev)2"/>
      <sheetName val="Bluewater_NPV_-_sell_January2"/>
      <sheetName val="Upper_Ground2"/>
      <sheetName val="Financial_Summary2"/>
      <sheetName val="D&amp;C_Calcs2"/>
      <sheetName val="CA_Upside_Downside_Old2"/>
      <sheetName val="EASEL_CA_Example2"/>
      <sheetName val="Z-_GENERAL_PRICE_SUMMARY1"/>
      <sheetName val="WITHOUT_C&amp;I_PROFIT_(3)1"/>
      <sheetName val="qty_schedule1"/>
      <sheetName val="OIL_SYST_DATA_SHTS1"/>
      <sheetName val="Details_for_Charts1"/>
      <sheetName val="(A,_B)_BUILDER_+_SUB_CONT_WORK1"/>
      <sheetName val="SPT_vs_PHI1"/>
      <sheetName val="Raw_Data3"/>
      <sheetName val="@risk_rents_and_incentives3"/>
      <sheetName val="Car_park_lease3"/>
      <sheetName val="Net_rent_analysis3"/>
      <sheetName val="CT_Thang_Mo3"/>
      <sheetName val="DGchitiet_3"/>
      <sheetName val="CIF_COST_ITEM3"/>
      <sheetName val="Doha_WBS_Clean3"/>
      <sheetName val="Bill_13"/>
      <sheetName val="Bill_23"/>
      <sheetName val="Bill_33"/>
      <sheetName val="Bill_43"/>
      <sheetName val="Bill_53"/>
      <sheetName val="Bill_63"/>
      <sheetName val="Bill_73"/>
      <sheetName val="Ramp_data3"/>
      <sheetName val="Day_work3"/>
      <sheetName val="Lower_Ground3"/>
      <sheetName val="Cap_Cost3"/>
      <sheetName val="RLV_Calc3"/>
      <sheetName val="Costs_(dev)3"/>
      <sheetName val="Bluewater_NPV_-_sell_January3"/>
      <sheetName val="Upper_Ground3"/>
      <sheetName val="Financial_Summary3"/>
      <sheetName val="D&amp;C_Calcs3"/>
      <sheetName val="CA_Upside_Downside_Old3"/>
      <sheetName val="EASEL_CA_Example3"/>
      <sheetName val="Z-_GENERAL_PRICE_SUMMARY2"/>
      <sheetName val="WITHOUT_C&amp;I_PROFIT_(3)2"/>
      <sheetName val="qty_schedule2"/>
      <sheetName val="OIL_SYST_DATA_SHTS2"/>
      <sheetName val="Details_for_Charts2"/>
      <sheetName val="(A,_B)_BUILDER_+_SUB_CONT_WORK2"/>
      <sheetName val="SPT_vs_PHI3"/>
      <sheetName val="Raw_Data4"/>
      <sheetName val="@risk_rents_and_incentives4"/>
      <sheetName val="Car_park_lease4"/>
      <sheetName val="Net_rent_analysis4"/>
      <sheetName val="CT_Thang_Mo4"/>
      <sheetName val="DGchitiet_4"/>
      <sheetName val="CIF_COST_ITEM4"/>
      <sheetName val="Doha_WBS_Clean4"/>
      <sheetName val="Bill_14"/>
      <sheetName val="Bill_24"/>
      <sheetName val="Bill_34"/>
      <sheetName val="Bill_44"/>
      <sheetName val="Bill_54"/>
      <sheetName val="Bill_64"/>
      <sheetName val="Bill_74"/>
      <sheetName val="Ramp_data4"/>
      <sheetName val="Day_work4"/>
      <sheetName val="Lower_Ground4"/>
      <sheetName val="Cap_Cost4"/>
      <sheetName val="RLV_Calc4"/>
      <sheetName val="Costs_(dev)4"/>
      <sheetName val="Bluewater_NPV_-_sell_January4"/>
      <sheetName val="Upper_Ground4"/>
      <sheetName val="Financial_Summary4"/>
      <sheetName val="D&amp;C_Calcs4"/>
      <sheetName val="CA_Upside_Downside_Old4"/>
      <sheetName val="EASEL_CA_Example4"/>
      <sheetName val="Z-_GENERAL_PRICE_SUMMARY3"/>
      <sheetName val="WITHOUT_C&amp;I_PROFIT_(3)3"/>
      <sheetName val="qty_schedule3"/>
      <sheetName val="OIL_SYST_DATA_SHTS3"/>
      <sheetName val="Details_for_Charts3"/>
      <sheetName val="(A,_B)_BUILDER_+_SUB_CONT_WORK3"/>
      <sheetName val="SPT_vs_PHI4"/>
      <sheetName val="Raw_Data5"/>
      <sheetName val="@risk_rents_and_incentives5"/>
      <sheetName val="Car_park_lease5"/>
      <sheetName val="Net_rent_analysis5"/>
      <sheetName val="CT_Thang_Mo5"/>
      <sheetName val="DGchitiet_5"/>
      <sheetName val="CIF_COST_ITEM5"/>
      <sheetName val="Doha_WBS_Clean5"/>
      <sheetName val="Bill_15"/>
      <sheetName val="Bill_25"/>
      <sheetName val="Bill_35"/>
      <sheetName val="Bill_45"/>
      <sheetName val="Bill_55"/>
      <sheetName val="Bill_65"/>
      <sheetName val="Bill_75"/>
      <sheetName val="Ramp_data5"/>
      <sheetName val="Day_work5"/>
      <sheetName val="Lower_Ground5"/>
      <sheetName val="Cap_Cost5"/>
      <sheetName val="RLV_Calc5"/>
      <sheetName val="Costs_(dev)5"/>
      <sheetName val="Bluewater_NPV_-_sell_January5"/>
      <sheetName val="Upper_Ground5"/>
      <sheetName val="Financial_Summary5"/>
      <sheetName val="D&amp;C_Calcs5"/>
      <sheetName val="CA_Upside_Downside_Old5"/>
      <sheetName val="EASEL_CA_Example5"/>
      <sheetName val="Z-_GENERAL_PRICE_SUMMARY4"/>
      <sheetName val="WITHOUT_C&amp;I_PROFIT_(3)4"/>
      <sheetName val="qty_schedule4"/>
      <sheetName val="OIL_SYST_DATA_SHTS4"/>
      <sheetName val="Details_for_Charts4"/>
      <sheetName val="(A,_B)_BUILDER_+_SUB_CONT_WORK4"/>
      <sheetName val="SPT_vs_PHI5"/>
      <sheetName val="Raw_Data6"/>
      <sheetName val="@risk_rents_and_incentives6"/>
      <sheetName val="Car_park_lease6"/>
      <sheetName val="Net_rent_analysis6"/>
      <sheetName val="CT_Thang_Mo6"/>
      <sheetName val="DGchitiet_6"/>
      <sheetName val="CIF_COST_ITEM6"/>
      <sheetName val="Doha_WBS_Clean6"/>
      <sheetName val="Bill_16"/>
      <sheetName val="Bill_26"/>
      <sheetName val="Bill_36"/>
      <sheetName val="Bill_46"/>
      <sheetName val="Bill_56"/>
      <sheetName val="Bill_66"/>
      <sheetName val="Bill_76"/>
      <sheetName val="Ramp_data6"/>
      <sheetName val="Day_work6"/>
      <sheetName val="Lower_Ground6"/>
      <sheetName val="Cap_Cost6"/>
      <sheetName val="RLV_Calc6"/>
      <sheetName val="Costs_(dev)6"/>
      <sheetName val="Bluewater_NPV_-_sell_January6"/>
      <sheetName val="Upper_Ground6"/>
      <sheetName val="Financial_Summary6"/>
      <sheetName val="D&amp;C_Calcs6"/>
      <sheetName val="CA_Upside_Downside_Old6"/>
      <sheetName val="EASEL_CA_Example6"/>
      <sheetName val="Z-_GENERAL_PRICE_SUMMARY5"/>
      <sheetName val="WITHOUT_C&amp;I_PROFIT_(3)5"/>
      <sheetName val="qty_schedule5"/>
      <sheetName val="OIL_SYST_DATA_SHTS5"/>
      <sheetName val="Details_for_Charts5"/>
      <sheetName val="(A,_B)_BUILDER_+_SUB_CONT_WORK5"/>
      <sheetName val="SPT_vs_PHI6"/>
      <sheetName val="Raw_Data7"/>
      <sheetName val="@risk_rents_and_incentives7"/>
      <sheetName val="Car_park_lease7"/>
      <sheetName val="Net_rent_analysis7"/>
      <sheetName val="CT_Thang_Mo7"/>
      <sheetName val="DGchitiet_7"/>
      <sheetName val="CIF_COST_ITEM7"/>
      <sheetName val="Doha_WBS_Clean7"/>
      <sheetName val="Bill_17"/>
      <sheetName val="Bill_27"/>
      <sheetName val="Bill_37"/>
      <sheetName val="Bill_47"/>
      <sheetName val="Bill_57"/>
      <sheetName val="Bill_67"/>
      <sheetName val="Bill_77"/>
      <sheetName val="Ramp_data7"/>
      <sheetName val="Day_work7"/>
      <sheetName val="Lower_Ground7"/>
      <sheetName val="Cap_Cost7"/>
      <sheetName val="RLV_Calc7"/>
      <sheetName val="Costs_(dev)7"/>
      <sheetName val="Bluewater_NPV_-_sell_January7"/>
      <sheetName val="Upper_Ground7"/>
      <sheetName val="Financial_Summary7"/>
      <sheetName val="D&amp;C_Calcs7"/>
      <sheetName val="CA_Upside_Downside_Old7"/>
      <sheetName val="EASEL_CA_Example7"/>
      <sheetName val="Z-_GENERAL_PRICE_SUMMARY6"/>
      <sheetName val="WITHOUT_C&amp;I_PROFIT_(3)6"/>
      <sheetName val="qty_schedule6"/>
      <sheetName val="OIL_SYST_DATA_SHTS6"/>
      <sheetName val="Details_for_Charts6"/>
      <sheetName val="(A,_B)_BUILDER_+_SUB_CONT_WORK6"/>
      <sheetName val="SPT_vs_PHI7"/>
      <sheetName val="Raw_Data9"/>
      <sheetName val="@risk_rents_and_incentives9"/>
      <sheetName val="Car_park_lease9"/>
      <sheetName val="Net_rent_analysis9"/>
      <sheetName val="CT_Thang_Mo9"/>
      <sheetName val="DGchitiet_9"/>
      <sheetName val="CIF_COST_ITEM9"/>
      <sheetName val="Doha_WBS_Clean9"/>
      <sheetName val="Bill_19"/>
      <sheetName val="Bill_29"/>
      <sheetName val="Bill_39"/>
      <sheetName val="Bill_49"/>
      <sheetName val="Bill_59"/>
      <sheetName val="Bill_69"/>
      <sheetName val="Bill_79"/>
      <sheetName val="Ramp_data9"/>
      <sheetName val="Day_work9"/>
      <sheetName val="Lower_Ground9"/>
      <sheetName val="Cap_Cost9"/>
      <sheetName val="RLV_Calc9"/>
      <sheetName val="Costs_(dev)9"/>
      <sheetName val="Bluewater_NPV_-_sell_January9"/>
      <sheetName val="Upper_Ground9"/>
      <sheetName val="Financial_Summary9"/>
      <sheetName val="D&amp;C_Calcs9"/>
      <sheetName val="CA_Upside_Downside_Old9"/>
      <sheetName val="EASEL_CA_Example9"/>
      <sheetName val="Z-_GENERAL_PRICE_SUMMARY8"/>
      <sheetName val="WITHOUT_C&amp;I_PROFIT_(3)8"/>
      <sheetName val="qty_schedule8"/>
      <sheetName val="OIL_SYST_DATA_SHTS8"/>
      <sheetName val="Details_for_Charts8"/>
      <sheetName val="(A,_B)_BUILDER_+_SUB_CONT_WORK8"/>
      <sheetName val="SPT_vs_PHI9"/>
      <sheetName val="Cost_details"/>
      <sheetName val="Raw_Data8"/>
      <sheetName val="@risk_rents_and_incentives8"/>
      <sheetName val="Car_park_lease8"/>
      <sheetName val="Net_rent_analysis8"/>
      <sheetName val="CT_Thang_Mo8"/>
      <sheetName val="DGchitiet_8"/>
      <sheetName val="CIF_COST_ITEM8"/>
      <sheetName val="Doha_WBS_Clean8"/>
      <sheetName val="Bill_18"/>
      <sheetName val="Bill_28"/>
      <sheetName val="Bill_38"/>
      <sheetName val="Bill_48"/>
      <sheetName val="Bill_58"/>
      <sheetName val="Bill_68"/>
      <sheetName val="Bill_78"/>
      <sheetName val="Ramp_data8"/>
      <sheetName val="Day_work8"/>
      <sheetName val="Lower_Ground8"/>
      <sheetName val="Cap_Cost8"/>
      <sheetName val="RLV_Calc8"/>
      <sheetName val="Costs_(dev)8"/>
      <sheetName val="Bluewater_NPV_-_sell_January8"/>
      <sheetName val="Upper_Ground8"/>
      <sheetName val="Financial_Summary8"/>
      <sheetName val="D&amp;C_Calcs8"/>
      <sheetName val="CA_Upside_Downside_Old8"/>
      <sheetName val="EASEL_CA_Example8"/>
      <sheetName val="Z-_GENERAL_PRICE_SUMMARY7"/>
      <sheetName val="WITHOUT_C&amp;I_PROFIT_(3)7"/>
      <sheetName val="qty_schedule7"/>
      <sheetName val="OIL_SYST_DATA_SHTS7"/>
      <sheetName val="Details_for_Charts7"/>
      <sheetName val="(A,_B)_BUILDER_+_SUB_CONT_WORK7"/>
      <sheetName val="SPT_vs_PHI8"/>
      <sheetName val="Cost details"/>
      <sheetName val="Price Schedule"/>
      <sheetName val="간접비내역-1"/>
      <sheetName val="5 Line Bill"/>
      <sheetName val="GRSummary"/>
      <sheetName val="1-G1"/>
      <sheetName val="PROJECT BRIEF(EX.NEW)"/>
      <sheetName val="집계표(OPTION)"/>
      <sheetName val="SRC-B3U2"/>
      <sheetName val="Bill No. 3 Podium"/>
      <sheetName val="Database"/>
      <sheetName val="HQ-TO"/>
      <sheetName val="M-Book_for_Conc"/>
      <sheetName val="M-Book_for_FW"/>
      <sheetName val="EEV(Prilim)"/>
      <sheetName val="Chiet tinh dz22"/>
      <sheetName val="Trade Package"/>
      <sheetName val="Info Sheet"/>
      <sheetName val="Data Sheet"/>
      <sheetName val="Details"/>
      <sheetName val="制造工时费标准表"/>
      <sheetName val="9600-T1"/>
      <sheetName val="Plinthbeam"/>
      <sheetName val="BM"/>
      <sheetName val="IO List"/>
      <sheetName val="5_Line_Bill"/>
      <sheetName val="w't table"/>
      <sheetName val="당초"/>
      <sheetName val="费率表"/>
      <sheetName val="Price_Schedule"/>
      <sheetName val="Bill_No__3_Podium"/>
      <sheetName val="Trade_Package"/>
      <sheetName val="Info_Sheet"/>
      <sheetName val="Data_Sheet1"/>
      <sheetName val="#13_Electrical"/>
      <sheetName val="SOR"/>
      <sheetName val="Fill this out first..."/>
      <sheetName val="Price_Schedule1"/>
      <sheetName val="5_Line_Bill1"/>
      <sheetName val="Bill_No__3_Podium1"/>
      <sheetName val="Trade_Package1"/>
      <sheetName val="Info_Sheet1"/>
      <sheetName val="Data_Sheet2"/>
      <sheetName val="Price_Schedule3"/>
      <sheetName val="5_Line_Bill3"/>
      <sheetName val="Bill_No__3_Podium3"/>
      <sheetName val="Trade_Package3"/>
      <sheetName val="Info_Sheet3"/>
      <sheetName val="Data_Sheet4"/>
      <sheetName val="Price_Schedule2"/>
      <sheetName val="5_Line_Bill2"/>
      <sheetName val="Bill_No__3_Podium2"/>
      <sheetName val="Trade_Package2"/>
      <sheetName val="Info_Sheet2"/>
      <sheetName val="Data_Sheet3"/>
      <sheetName val="Price_Schedule4"/>
      <sheetName val="5_Line_Bill4"/>
      <sheetName val="Bill_No__3_Podium4"/>
      <sheetName val="Trade_Package4"/>
      <sheetName val="Info_Sheet4"/>
      <sheetName val="Data_Sheet5"/>
      <sheetName val="Bill 5 - Carpark"/>
      <sheetName val="③赤紙(日文)"/>
      <sheetName val="HB CEC schd 6.2"/>
      <sheetName val="#3E1_GCR"/>
      <sheetName val="Cover Sheet"/>
      <sheetName val="Navigation"/>
      <sheetName val="QMCT"/>
      <sheetName val="ASD Sum of Parts"/>
      <sheetName val="slipsumpR"/>
      <sheetName val="vendor"/>
      <sheetName val="Bldg"/>
      <sheetName val="Apr-05"/>
      <sheetName val="Aug 06"/>
      <sheetName val="May 06"/>
      <sheetName val="12"/>
      <sheetName val="7"/>
      <sheetName val="8"/>
      <sheetName val="21"/>
      <sheetName val="18"/>
      <sheetName val="19"/>
      <sheetName val="29"/>
      <sheetName val="17"/>
      <sheetName val="6"/>
      <sheetName val="10"/>
      <sheetName val="15"/>
      <sheetName val="20"/>
      <sheetName val="1"/>
      <sheetName val="4"/>
      <sheetName val="16"/>
      <sheetName val="23"/>
      <sheetName val="25"/>
      <sheetName val="11"/>
      <sheetName val="3"/>
      <sheetName val="5_Line_Bill5"/>
      <sheetName val="PROJECT_BRIEF(EX_NEW)"/>
      <sheetName val="Price_Schedule5"/>
      <sheetName val="Bill_No__3_Podium5"/>
      <sheetName val="Trade_Package5"/>
      <sheetName val="Info_Sheet5"/>
      <sheetName val="Data_Sheet6"/>
      <sheetName val="Chiet_tinh_dz22"/>
      <sheetName val="HB_CEC_schd_6_2"/>
      <sheetName val="Cover_Sheet"/>
      <sheetName val="Bill_5_-_Carpark"/>
      <sheetName val="Fill_this_out_first___"/>
      <sheetName val="Forecast Variance Planning hrs"/>
      <sheetName val="01"/>
      <sheetName val="BQ"/>
      <sheetName val="Rate Breakdown"/>
      <sheetName val="220Kv"/>
      <sheetName val="220Kv (2)"/>
      <sheetName val="NPV"/>
      <sheetName val="Finance"/>
      <sheetName val="Groupings-final"/>
      <sheetName val="Sched"/>
      <sheetName val="Trial"/>
      <sheetName val="FA_Final"/>
      <sheetName val="Manning Schedule"/>
      <sheetName val="L (4)"/>
      <sheetName val="Materials Cost"/>
      <sheetName val="EST"/>
      <sheetName val="analysis"/>
      <sheetName val="AoR Finishing"/>
      <sheetName val="29.7.09"/>
      <sheetName val="cable summary"/>
      <sheetName val="tray"/>
      <sheetName val="DVM Sizing Calculator- 10 ips "/>
      <sheetName val="shienna"/>
      <sheetName val="5_Line_Bill6"/>
      <sheetName val="PROJECT_BRIEF(EX_NEW)1"/>
      <sheetName val="Price_Schedule6"/>
      <sheetName val="Bill_No__3_Podium6"/>
      <sheetName val="Trade_Package6"/>
      <sheetName val="Info_Sheet6"/>
      <sheetName val="Data_Sheet7"/>
      <sheetName val="Chiet_tinh_dz221"/>
      <sheetName val="HB_CEC_schd_6_21"/>
      <sheetName val="Cover_Sheet1"/>
      <sheetName val="Bill_5_-_Carpark1"/>
      <sheetName val="Fill_this_out_first___1"/>
      <sheetName val="5_Line_Bill7"/>
      <sheetName val="PROJECT_BRIEF(EX_NEW)2"/>
      <sheetName val="Price_Schedule7"/>
      <sheetName val="Bill_No__3_Podium7"/>
      <sheetName val="Trade_Package7"/>
      <sheetName val="Info_Sheet7"/>
      <sheetName val="Data_Sheet8"/>
      <sheetName val="Chiet_tinh_dz222"/>
      <sheetName val="HB_CEC_schd_6_22"/>
      <sheetName val="Cover_Sheet2"/>
      <sheetName val="Bill_5_-_Carpark2"/>
      <sheetName val="Fill_this_out_first___2"/>
      <sheetName val="Sheet9"/>
      <sheetName val="입찰내역 발주처 양식"/>
      <sheetName val="EC(Rev)"/>
      <sheetName val="Chiet tinh dz35"/>
      <sheetName val="Chiet_tinh_dz351"/>
      <sheetName val="Chiet_tinh_dz35"/>
      <sheetName val="C (3)"/>
      <sheetName val="PB"/>
      <sheetName val="Schedules"/>
      <sheetName val="APP. B"/>
      <sheetName val="Beamsked"/>
      <sheetName val="Columnsked"/>
      <sheetName val="Project Brief"/>
      <sheetName val="Finishes"/>
      <sheetName val="Ra  stair"/>
      <sheetName val="Manning_Schedule"/>
      <sheetName val="L_(4)"/>
      <sheetName val="220Kv_(2)"/>
      <sheetName val="w't_table"/>
      <sheetName val="IO_List"/>
      <sheetName val="ASD_Sum_of_Parts"/>
      <sheetName val="Aug_06"/>
      <sheetName val="May_06"/>
      <sheetName val="Materials_Cost"/>
      <sheetName val="Bill split Utilities"/>
      <sheetName val="建筑结尾A"/>
      <sheetName val="建筑结尾B"/>
      <sheetName val="Bil 1"/>
      <sheetName val="钢筋"/>
      <sheetName val="JFLINK"/>
      <sheetName val="SUMR1"/>
      <sheetName val="HL8"/>
      <sheetName val="E H - H. W.P."/>
      <sheetName val="E. H. Treatment for pile cap"/>
      <sheetName val="BID"/>
      <sheetName val="품의"/>
      <sheetName val="대비"/>
      <sheetName val="PRL"/>
      <sheetName val="CTC"/>
      <sheetName val="2.2 STAFF Scedule"/>
      <sheetName val="Rate Analysis"/>
      <sheetName val="FEVA"/>
      <sheetName val="HO Costs"/>
      <sheetName val="Rebar _Take off"/>
      <sheetName val="References"/>
      <sheetName val="boqform8"/>
      <sheetName val="SCHEDULE"/>
      <sheetName val="Sheet2"/>
      <sheetName val="CUML.DELVRY"/>
      <sheetName val="DAMAGED"/>
      <sheetName val="mw"/>
      <sheetName val="Area Analysis"/>
      <sheetName val="Sensitivity"/>
      <sheetName val="Bill 3 - Site Works"/>
      <sheetName val="galfareqp"/>
      <sheetName val="Interest"/>
      <sheetName val="Project Master"/>
      <sheetName val="Staff"/>
      <sheetName val="4 Annex 1 Basic rate"/>
      <sheetName val="FA_SUMMARY"/>
      <sheetName val="lists"/>
      <sheetName val="Revenue"/>
      <sheetName val="VOP_June_07"/>
      <sheetName val="VOP_June_07 _rev1_"/>
      <sheetName val="VOP_Sept_07"/>
      <sheetName val="AR-1"/>
      <sheetName val="4-ME"/>
      <sheetName val="BQextra"/>
      <sheetName val="boq actual"/>
      <sheetName val="Detail 1A"/>
      <sheetName val="Excavation"/>
      <sheetName val="Z-_GENERAL_PRICE_SUMMARY9"/>
      <sheetName val="WITHOUT_C&amp;I_PROFIT_(3)9"/>
      <sheetName val="PROJECT_BRIEF(EX_NEW)3"/>
      <sheetName val="Chiet_tinh_dz223"/>
      <sheetName val="Price_Schedule8"/>
      <sheetName val="5_Line_Bill8"/>
      <sheetName val="Bill_No__3_Podium8"/>
      <sheetName val="Trade_Package8"/>
      <sheetName val="Info_Sheet8"/>
      <sheetName val="Data_Sheet9"/>
      <sheetName val="Bill_5_-_Carpark3"/>
      <sheetName val="Fill_this_out_first___3"/>
      <sheetName val="Cover_Sheet3"/>
      <sheetName val="HB_CEC_schd_6_23"/>
      <sheetName val="Rate_Breakdown"/>
      <sheetName val="Forecast_Variance_Planning_hrs"/>
      <sheetName val="AoR_Finishing"/>
      <sheetName val="29_7_09"/>
      <sheetName val="cable_summary"/>
      <sheetName val="DVM_Sizing_Calculator-_10_ips_"/>
      <sheetName val="Raw_Data10"/>
      <sheetName val="@risk_rents_and_incentives10"/>
      <sheetName val="Car_park_lease10"/>
      <sheetName val="Net_rent_analysis10"/>
      <sheetName val="CIF_COST_ITEM10"/>
      <sheetName val="Doha_WBS_Clean10"/>
      <sheetName val="CT_Thang_Mo10"/>
      <sheetName val="DGchitiet_10"/>
      <sheetName val="Bill_110"/>
      <sheetName val="Bill_210"/>
      <sheetName val="Bill_310"/>
      <sheetName val="Bill_410"/>
      <sheetName val="Bill_510"/>
      <sheetName val="Bill_610"/>
      <sheetName val="Bill_710"/>
      <sheetName val="Ramp_data10"/>
      <sheetName val="Day_work10"/>
      <sheetName val="Lower_Ground10"/>
      <sheetName val="Cap_Cost10"/>
      <sheetName val="RLV_Calc10"/>
      <sheetName val="Costs_(dev)10"/>
      <sheetName val="Bluewater_NPV_-_sell_January10"/>
      <sheetName val="Upper_Ground10"/>
      <sheetName val="Financial_Summary10"/>
      <sheetName val="D&amp;C_Calcs10"/>
      <sheetName val="CA_Upside_Downside_Old10"/>
      <sheetName val="EASEL_CA_Example10"/>
      <sheetName val="Z-_GENERAL_PRICE_SUMMARY10"/>
      <sheetName val="WITHOUT_C&amp;I_PROFIT_(3)10"/>
      <sheetName val="qty_schedule9"/>
      <sheetName val="Details_for_Charts9"/>
      <sheetName val="OIL_SYST_DATA_SHTS9"/>
      <sheetName val="Price_Schedule9"/>
      <sheetName val="5_Line_Bill9"/>
      <sheetName val="Bill_No__3_Podium9"/>
      <sheetName val="(A,_B)_BUILDER_+_SUB_CONT_WORK9"/>
      <sheetName val="SPT_vs_PHI10"/>
      <sheetName val="Trade_Package9"/>
      <sheetName val="Info_Sheet9"/>
      <sheetName val="Data_Sheet10"/>
      <sheetName val="PROJECT_BRIEF(EX_NEW)4"/>
      <sheetName val="Chiet_tinh_dz224"/>
      <sheetName val="Bill_5_-_Carpark4"/>
      <sheetName val="Fill_this_out_first___4"/>
      <sheetName val="Manning_Schedule1"/>
      <sheetName val="L_(4)1"/>
      <sheetName val="Materials_Cost1"/>
      <sheetName val="HB_CEC_schd_6_24"/>
      <sheetName val="Cover_Sheet4"/>
      <sheetName val="ASD_Sum_of_Parts1"/>
      <sheetName val="Aug_061"/>
      <sheetName val="May_061"/>
      <sheetName val="w't_table1"/>
      <sheetName val="Rate_Breakdown1"/>
      <sheetName val="Cost_details1"/>
      <sheetName val="Forecast_Variance_Planning_hrs1"/>
      <sheetName val="220Kv_(2)1"/>
      <sheetName val="Chiet_tinh_dz352"/>
      <sheetName val="AoR_Finishing1"/>
      <sheetName val="입찰내역_발주처_양식"/>
      <sheetName val="29_7_091"/>
      <sheetName val="cable_summary1"/>
      <sheetName val="DVM_Sizing_Calculator-_10_ips_1"/>
      <sheetName val="C_(3)"/>
      <sheetName val="Raw_Data11"/>
      <sheetName val="@risk_rents_and_incentives11"/>
      <sheetName val="Car_park_lease11"/>
      <sheetName val="Net_rent_analysis11"/>
      <sheetName val="CIF_COST_ITEM11"/>
      <sheetName val="Doha_WBS_Clean11"/>
      <sheetName val="CT_Thang_Mo11"/>
      <sheetName val="DGchitiet_11"/>
      <sheetName val="Bill_111"/>
      <sheetName val="Bill_211"/>
      <sheetName val="Bill_311"/>
      <sheetName val="Bill_411"/>
      <sheetName val="Bill_511"/>
      <sheetName val="Bill_611"/>
      <sheetName val="Bill_711"/>
      <sheetName val="Ramp_data11"/>
      <sheetName val="Day_work11"/>
      <sheetName val="Lower_Ground11"/>
      <sheetName val="Cap_Cost11"/>
      <sheetName val="RLV_Calc11"/>
      <sheetName val="Costs_(dev)11"/>
      <sheetName val="Bluewater_NPV_-_sell_January11"/>
      <sheetName val="Upper_Ground11"/>
      <sheetName val="Financial_Summary11"/>
      <sheetName val="D&amp;C_Calcs11"/>
      <sheetName val="CA_Upside_Downside_Old11"/>
      <sheetName val="EASEL_CA_Example11"/>
      <sheetName val="Z-_GENERAL_PRICE_SUMMARY11"/>
      <sheetName val="WITHOUT_C&amp;I_PROFIT_(3)11"/>
      <sheetName val="qty_schedule10"/>
      <sheetName val="Details_for_Charts10"/>
      <sheetName val="OIL_SYST_DATA_SHTS10"/>
      <sheetName val="Price_Schedule10"/>
      <sheetName val="5_Line_Bill10"/>
      <sheetName val="Bill_No__3_Podium10"/>
      <sheetName val="(A,_B)_BUILDER_+_SUB_CONT_WOR10"/>
      <sheetName val="SPT_vs_PHI11"/>
      <sheetName val="Trade_Package10"/>
      <sheetName val="Info_Sheet10"/>
      <sheetName val="Data_Sheet11"/>
      <sheetName val="PROJECT_BRIEF(EX_NEW)5"/>
      <sheetName val="Chiet_tinh_dz225"/>
      <sheetName val="Bill_5_-_Carpark5"/>
      <sheetName val="Fill_this_out_first___5"/>
      <sheetName val="Manning_Schedule2"/>
      <sheetName val="L_(4)2"/>
      <sheetName val="Materials_Cost2"/>
      <sheetName val="HB_CEC_schd_6_25"/>
      <sheetName val="Cover_Sheet5"/>
      <sheetName val="ASD_Sum_of_Parts2"/>
      <sheetName val="Aug_062"/>
      <sheetName val="May_062"/>
      <sheetName val="w't_table2"/>
      <sheetName val="Rate_Breakdown2"/>
      <sheetName val="Cost_details2"/>
      <sheetName val="Forecast_Variance_Planning_hrs2"/>
      <sheetName val="220Kv_(2)2"/>
      <sheetName val="Chiet_tinh_dz353"/>
      <sheetName val="AoR_Finishing2"/>
      <sheetName val="입찰내역_발주처_양식1"/>
      <sheetName val="IO_List1"/>
      <sheetName val="29_7_092"/>
      <sheetName val="cable_summary2"/>
      <sheetName val="DVM_Sizing_Calculator-_10_ips_2"/>
      <sheetName val="C_(3)1"/>
      <sheetName val="9011 EXPAT_MANP"/>
      <sheetName val="Sch. Areas -JBH"/>
      <sheetName val="Sch. Areas - 90-95"/>
      <sheetName val="cashflow macro functions"/>
      <sheetName val="Bill_split_Utilities"/>
      <sheetName val="Bil_1"/>
      <sheetName val="Part-A"/>
      <sheetName val="entitlements"/>
      <sheetName val=" GULF"/>
      <sheetName val="macros"/>
      <sheetName val="S"/>
      <sheetName val="Basement Parking"/>
      <sheetName val="NT Apartments"/>
      <sheetName val="NT Hotel"/>
      <sheetName val="NT Penthouses"/>
      <sheetName val="NT Restaurant"/>
      <sheetName val="NTS Apartments"/>
      <sheetName val="Retail B2"/>
      <sheetName val="Retail B3"/>
      <sheetName val="SE Tower1"/>
      <sheetName val="SE Tower2"/>
      <sheetName val="SW_Phase1"/>
      <sheetName val="SW Phase2"/>
      <sheetName val="공문"/>
      <sheetName val="General Info"/>
      <sheetName val="INSU"/>
      <sheetName val="MO"/>
      <sheetName val="3-Cash Flow"/>
      <sheetName val="Important Details &amp; Validation"/>
      <sheetName val="Rate Library"/>
      <sheetName val="RBU List"/>
      <sheetName val="6A&amp;B"/>
      <sheetName val="Tables"/>
      <sheetName val="IPO Shit"/>
      <sheetName val="Financial Outputs"/>
      <sheetName val="ADT Financial Build"/>
      <sheetName val="ADT LBO"/>
      <sheetName val="Ex-ADTCo LBO"/>
      <sheetName val="Total TEFS LBO"/>
      <sheetName val="ADT Output Dumbed Down for KKR"/>
      <sheetName val="Bill 2.0"/>
      <sheetName val="Attics, Beam And Slab"/>
      <sheetName val="FINISH"/>
      <sheetName val="MFR"/>
      <sheetName val="BOQ1"/>
      <sheetName val="7241-10"/>
      <sheetName val="Raw_Data12"/>
      <sheetName val="@risk_rents_and_incentives12"/>
      <sheetName val="Car_park_lease12"/>
      <sheetName val="Net_rent_analysis12"/>
      <sheetName val="CIF_COST_ITEM12"/>
      <sheetName val="Doha_WBS_Clean12"/>
      <sheetName val="CT_Thang_Mo12"/>
      <sheetName val="DGchitiet_12"/>
      <sheetName val="Bill_112"/>
      <sheetName val="Bill_212"/>
      <sheetName val="Bill_312"/>
      <sheetName val="Bill_412"/>
      <sheetName val="Bill_512"/>
      <sheetName val="Bill_612"/>
      <sheetName val="Bill_712"/>
      <sheetName val="Ramp_data12"/>
      <sheetName val="Day_work12"/>
      <sheetName val="Lower_Ground12"/>
      <sheetName val="Cap_Cost12"/>
      <sheetName val="RLV_Calc12"/>
      <sheetName val="Costs_(dev)12"/>
      <sheetName val="Bluewater_NPV_-_sell_January12"/>
      <sheetName val="Upper_Ground12"/>
      <sheetName val="Financial_Summary12"/>
      <sheetName val="D&amp;C_Calcs12"/>
      <sheetName val="CA_Upside_Downside_Old12"/>
      <sheetName val="EASEL_CA_Example12"/>
      <sheetName val="Z-_GENERAL_PRICE_SUMMARY12"/>
      <sheetName val="WITHOUT_C&amp;I_PROFIT_(3)12"/>
      <sheetName val="qty_schedule11"/>
      <sheetName val="Details_for_Charts11"/>
      <sheetName val="OIL_SYST_DATA_SHTS11"/>
      <sheetName val="Price_Schedule11"/>
      <sheetName val="5_Line_Bill11"/>
      <sheetName val="Bill_No__3_Podium11"/>
      <sheetName val="(A,_B)_BUILDER_+_SUB_CONT_WOR11"/>
      <sheetName val="SPT_vs_PHI12"/>
      <sheetName val="Trade_Package11"/>
      <sheetName val="Info_Sheet11"/>
      <sheetName val="Data_Sheet12"/>
      <sheetName val="PROJECT_BRIEF(EX_NEW)6"/>
      <sheetName val="Chiet_tinh_dz226"/>
      <sheetName val="Bill_5_-_Carpark6"/>
      <sheetName val="Fill_this_out_first___6"/>
      <sheetName val="Manning_Schedule3"/>
      <sheetName val="L_(4)3"/>
      <sheetName val="Materials_Cost3"/>
      <sheetName val="HB_CEC_schd_6_26"/>
      <sheetName val="Cover_Sheet6"/>
      <sheetName val="ASD_Sum_of_Parts3"/>
      <sheetName val="Aug_063"/>
      <sheetName val="May_063"/>
      <sheetName val="w't_table3"/>
      <sheetName val="Rate_Breakdown3"/>
      <sheetName val="Cost_details3"/>
      <sheetName val="Forecast_Variance_Planning_hrs3"/>
      <sheetName val="220Kv_(2)3"/>
      <sheetName val="Chiet_tinh_dz354"/>
      <sheetName val="AoR_Finishing3"/>
      <sheetName val="입찰내역_발주처_양식2"/>
      <sheetName val="IO_List2"/>
      <sheetName val="29_7_093"/>
      <sheetName val="cable_summary3"/>
      <sheetName val="DVM_Sizing_Calculator-_10_ips_3"/>
      <sheetName val="C_(3)2"/>
      <sheetName val="Raw_Data13"/>
      <sheetName val="@risk_rents_and_incentives13"/>
      <sheetName val="Car_park_lease13"/>
      <sheetName val="Net_rent_analysis13"/>
      <sheetName val="CIF_COST_ITEM13"/>
      <sheetName val="Doha_WBS_Clean13"/>
      <sheetName val="CT_Thang_Mo13"/>
      <sheetName val="DGchitiet_13"/>
      <sheetName val="Bill_113"/>
      <sheetName val="Bill_213"/>
      <sheetName val="Bill_313"/>
      <sheetName val="Bill_413"/>
      <sheetName val="Bill_513"/>
      <sheetName val="Bill_613"/>
      <sheetName val="Bill_713"/>
      <sheetName val="Ramp_data13"/>
      <sheetName val="Day_work13"/>
      <sheetName val="Lower_Ground13"/>
      <sheetName val="Cap_Cost13"/>
      <sheetName val="RLV_Calc13"/>
      <sheetName val="Costs_(dev)13"/>
      <sheetName val="Bluewater_NPV_-_sell_January13"/>
      <sheetName val="Upper_Ground13"/>
      <sheetName val="Financial_Summary13"/>
      <sheetName val="D&amp;C_Calcs13"/>
      <sheetName val="CA_Upside_Downside_Old13"/>
      <sheetName val="EASEL_CA_Example13"/>
      <sheetName val="Z-_GENERAL_PRICE_SUMMARY13"/>
      <sheetName val="WITHOUT_C&amp;I_PROFIT_(3)13"/>
      <sheetName val="qty_schedule12"/>
      <sheetName val="Details_for_Charts12"/>
      <sheetName val="OIL_SYST_DATA_SHTS12"/>
      <sheetName val="Price_Schedule12"/>
      <sheetName val="5_Line_Bill12"/>
      <sheetName val="Bill_No__3_Podium12"/>
      <sheetName val="(A,_B)_BUILDER_+_SUB_CONT_WOR12"/>
      <sheetName val="SPT_vs_PHI13"/>
      <sheetName val="Trade_Package12"/>
      <sheetName val="Info_Sheet12"/>
      <sheetName val="Data_Sheet13"/>
      <sheetName val="PROJECT_BRIEF(EX_NEW)7"/>
      <sheetName val="Chiet_tinh_dz227"/>
      <sheetName val="Bill_5_-_Carpark7"/>
      <sheetName val="Fill_this_out_first___7"/>
      <sheetName val="Manning_Schedule4"/>
      <sheetName val="L_(4)4"/>
      <sheetName val="Materials_Cost4"/>
      <sheetName val="HB_CEC_schd_6_27"/>
      <sheetName val="Cover_Sheet7"/>
      <sheetName val="ASD_Sum_of_Parts4"/>
      <sheetName val="Aug_064"/>
      <sheetName val="May_064"/>
      <sheetName val="w't_table4"/>
      <sheetName val="Rate_Breakdown4"/>
      <sheetName val="Cost_details4"/>
      <sheetName val="Forecast_Variance_Planning_hrs4"/>
      <sheetName val="220Kv_(2)4"/>
      <sheetName val="Chiet_tinh_dz355"/>
      <sheetName val="AoR_Finishing4"/>
      <sheetName val="입찰내역_발주처_양식3"/>
      <sheetName val="IO_List3"/>
      <sheetName val="29_7_094"/>
      <sheetName val="cable_summary4"/>
      <sheetName val="DVM_Sizing_Calculator-_10_ips_4"/>
      <sheetName val="C_(3)3"/>
      <sheetName val="Raw_Data14"/>
      <sheetName val="@risk_rents_and_incentives14"/>
      <sheetName val="Car_park_lease14"/>
      <sheetName val="Net_rent_analysis14"/>
      <sheetName val="CIF_COST_ITEM14"/>
      <sheetName val="Doha_WBS_Clean14"/>
      <sheetName val="CT_Thang_Mo14"/>
      <sheetName val="DGchitiet_14"/>
      <sheetName val="Bill_114"/>
      <sheetName val="Bill_214"/>
      <sheetName val="Bill_314"/>
      <sheetName val="Bill_414"/>
      <sheetName val="Bill_514"/>
      <sheetName val="Bill_614"/>
      <sheetName val="Bill_714"/>
      <sheetName val="Ramp_data14"/>
      <sheetName val="Day_work14"/>
      <sheetName val="Lower_Ground14"/>
      <sheetName val="Cap_Cost14"/>
      <sheetName val="RLV_Calc14"/>
      <sheetName val="Costs_(dev)14"/>
      <sheetName val="Bluewater_NPV_-_sell_January14"/>
      <sheetName val="Upper_Ground14"/>
      <sheetName val="Financial_Summary14"/>
      <sheetName val="D&amp;C_Calcs14"/>
      <sheetName val="CA_Upside_Downside_Old14"/>
      <sheetName val="EASEL_CA_Example14"/>
      <sheetName val="Z-_GENERAL_PRICE_SUMMARY14"/>
      <sheetName val="WITHOUT_C&amp;I_PROFIT_(3)14"/>
      <sheetName val="qty_schedule13"/>
      <sheetName val="Details_for_Charts13"/>
      <sheetName val="OIL_SYST_DATA_SHTS13"/>
      <sheetName val="Price_Schedule13"/>
      <sheetName val="5_Line_Bill13"/>
      <sheetName val="Bill_No__3_Podium13"/>
      <sheetName val="(A,_B)_BUILDER_+_SUB_CONT_WOR13"/>
      <sheetName val="SPT_vs_PHI14"/>
      <sheetName val="Trade_Package13"/>
      <sheetName val="Info_Sheet13"/>
      <sheetName val="Data_Sheet14"/>
      <sheetName val="PROJECT_BRIEF(EX_NEW)8"/>
      <sheetName val="Chiet_tinh_dz228"/>
      <sheetName val="Bill_5_-_Carpark8"/>
      <sheetName val="Fill_this_out_first___8"/>
      <sheetName val="Manning_Schedule5"/>
      <sheetName val="L_(4)5"/>
      <sheetName val="Materials_Cost5"/>
      <sheetName val="HB_CEC_schd_6_28"/>
      <sheetName val="Cover_Sheet8"/>
      <sheetName val="ASD_Sum_of_Parts5"/>
      <sheetName val="Aug_065"/>
      <sheetName val="May_065"/>
      <sheetName val="w't_table5"/>
      <sheetName val="Rate_Breakdown5"/>
      <sheetName val="Cost_details5"/>
      <sheetName val="Forecast_Variance_Planning_hrs5"/>
      <sheetName val="220Kv_(2)5"/>
      <sheetName val="Chiet_tinh_dz356"/>
      <sheetName val="AoR_Finishing5"/>
      <sheetName val="입찰내역_발주처_양식4"/>
      <sheetName val="IO_List4"/>
      <sheetName val="29_7_095"/>
      <sheetName val="cable_summary5"/>
      <sheetName val="DVM_Sizing_Calculator-_10_ips_5"/>
      <sheetName val="C_(3)4"/>
      <sheetName val="APP__B"/>
      <sheetName val="Project_Brief"/>
      <sheetName val="START"/>
      <sheetName val="FR-Pricing"/>
      <sheetName val="LSF-Pricing"/>
      <sheetName val="PVC - Pricing"/>
      <sheetName val="FEEDER"/>
      <sheetName val="Ra__stair"/>
      <sheetName val="Ra__stair1"/>
      <sheetName val="Ra__stair2"/>
      <sheetName val="APP__B1"/>
      <sheetName val="Project_Brief1"/>
      <sheetName val="APP__B2"/>
      <sheetName val="Project_Brief2"/>
      <sheetName val="APP__B3"/>
      <sheetName val="Project_Brief3"/>
      <sheetName val="Ra__stair3"/>
      <sheetName val="APP__B4"/>
      <sheetName val="Project_Brief4"/>
      <sheetName val="Ra__stair4"/>
      <sheetName val="Raw_Data15"/>
      <sheetName val="@risk_rents_and_incentives15"/>
      <sheetName val="Car_park_lease15"/>
      <sheetName val="Net_rent_analysis15"/>
      <sheetName val="CT_Thang_Mo15"/>
      <sheetName val="DGchitiet_15"/>
      <sheetName val="CIF_COST_ITEM15"/>
      <sheetName val="Doha_WBS_Clean15"/>
      <sheetName val="Bill_115"/>
      <sheetName val="Bill_215"/>
      <sheetName val="Bill_315"/>
      <sheetName val="Bill_415"/>
      <sheetName val="Bill_515"/>
      <sheetName val="Bill_615"/>
      <sheetName val="Bill_715"/>
      <sheetName val="Ramp_data15"/>
      <sheetName val="Day_work15"/>
      <sheetName val="Lower_Ground15"/>
      <sheetName val="Cap_Cost15"/>
      <sheetName val="RLV_Calc15"/>
      <sheetName val="Costs_(dev)15"/>
      <sheetName val="Bluewater_NPV_-_sell_January15"/>
      <sheetName val="Upper_Ground15"/>
      <sheetName val="Financial_Summary15"/>
      <sheetName val="D&amp;C_Calcs15"/>
      <sheetName val="CA_Upside_Downside_Old15"/>
      <sheetName val="EASEL_CA_Example15"/>
      <sheetName val="qty_schedule14"/>
      <sheetName val="OIL_SYST_DATA_SHTS14"/>
      <sheetName val="Details_for_Charts14"/>
      <sheetName val="(A,_B)_BUILDER_+_SUB_CONT_WOR14"/>
      <sheetName val="SPT_vs_PHI15"/>
      <sheetName val="Chiet_tinh_dz357"/>
      <sheetName val="IO_List5"/>
      <sheetName val="C_(3)5"/>
      <sheetName val="입찰내역_발주처_양식5"/>
      <sheetName val="Cost_details6"/>
      <sheetName val="APP__B5"/>
      <sheetName val="Project_Brief5"/>
      <sheetName val="Ra__stair5"/>
      <sheetName val="Raw_Data16"/>
      <sheetName val="@risk_rents_and_incentives16"/>
      <sheetName val="Car_park_lease16"/>
      <sheetName val="Net_rent_analysis16"/>
      <sheetName val="CT_Thang_Mo16"/>
      <sheetName val="DGchitiet_16"/>
      <sheetName val="CIF_COST_ITEM16"/>
      <sheetName val="Doha_WBS_Clean16"/>
      <sheetName val="Bill_116"/>
      <sheetName val="Bill_216"/>
      <sheetName val="Bill_316"/>
      <sheetName val="Bill_416"/>
      <sheetName val="Bill_516"/>
      <sheetName val="Bill_616"/>
      <sheetName val="Bill_716"/>
      <sheetName val="Ramp_data16"/>
      <sheetName val="Day_work16"/>
      <sheetName val="Lower_Ground16"/>
      <sheetName val="Cap_Cost16"/>
      <sheetName val="RLV_Calc16"/>
      <sheetName val="Costs_(dev)16"/>
      <sheetName val="Bluewater_NPV_-_sell_January16"/>
      <sheetName val="Upper_Ground16"/>
      <sheetName val="Financial_Summary16"/>
      <sheetName val="D&amp;C_Calcs16"/>
      <sheetName val="CA_Upside_Downside_Old16"/>
      <sheetName val="EASEL_CA_Example16"/>
      <sheetName val="qty_schedule15"/>
      <sheetName val="Z-_GENERAL_PRICE_SUMMARY15"/>
      <sheetName val="WITHOUT_C&amp;I_PROFIT_(3)15"/>
      <sheetName val="OIL_SYST_DATA_SHTS15"/>
      <sheetName val="Details_for_Charts15"/>
      <sheetName val="(A,_B)_BUILDER_+_SUB_CONT_WOR15"/>
      <sheetName val="SPT_vs_PHI16"/>
      <sheetName val="Trade_Package14"/>
      <sheetName val="Info_Sheet14"/>
      <sheetName val="Data_Sheet15"/>
      <sheetName val="Price_Schedule14"/>
      <sheetName val="5_Line_Bill14"/>
      <sheetName val="Bill_No__3_Podium14"/>
      <sheetName val="Fill_this_out_first___9"/>
      <sheetName val="PROJECT_BRIEF(EX_NEW)9"/>
      <sheetName val="Chiet_tinh_dz229"/>
      <sheetName val="Cover_Sheet9"/>
      <sheetName val="Bill_5_-_Carpark9"/>
      <sheetName val="Chiet_tinh_dz358"/>
      <sheetName val="HB_CEC_schd_6_29"/>
      <sheetName val="Forecast_Variance_Planning_hrs6"/>
      <sheetName val="Aug_066"/>
      <sheetName val="May_066"/>
      <sheetName val="Manning_Schedule6"/>
      <sheetName val="L_(4)6"/>
      <sheetName val="w't_table6"/>
      <sheetName val="AoR_Finishing6"/>
      <sheetName val="29_7_096"/>
      <sheetName val="cable_summary6"/>
      <sheetName val="DVM_Sizing_Calculator-_10_ips_6"/>
      <sheetName val="ASD_Sum_of_Parts6"/>
      <sheetName val="Materials_Cost6"/>
      <sheetName val="220Kv_(2)6"/>
      <sheetName val="IO_List6"/>
      <sheetName val="C_(3)6"/>
      <sheetName val="입찰내역_발주처_양식6"/>
      <sheetName val="Cost_details7"/>
      <sheetName val="Rate_Breakdown6"/>
      <sheetName val="APP__B6"/>
      <sheetName val="Project_Brief6"/>
      <sheetName val="Ra__stair6"/>
      <sheetName val="Formulas"/>
      <sheetName val="Costing"/>
      <sheetName val="Mat.Cost"/>
      <sheetName val="Div Summary"/>
      <sheetName val="GS"/>
      <sheetName val="Sheet7"/>
      <sheetName val="Intro"/>
      <sheetName val="ABB"/>
      <sheetName val="GE"/>
      <sheetName val="Bill"/>
      <sheetName val="dyes"/>
      <sheetName val="Sheet3"/>
      <sheetName val="Trade Summary"/>
      <sheetName val="UTILITY"/>
      <sheetName val="ancillary"/>
      <sheetName val="Earthwork"/>
      <sheetName val="SS MH"/>
      <sheetName val="Cost_Any."/>
      <sheetName val="Mat_Cost"/>
      <sheetName val="ATD"/>
      <sheetName val="Architectural &amp; Structural"/>
      <sheetName val="Rebar__Take_off"/>
      <sheetName val="Bill_2_0"/>
      <sheetName val="Attics,_Beam_And_Slab"/>
      <sheetName val="boq_actual"/>
      <sheetName val="Detail_1A"/>
      <sheetName val="IPO_Shit"/>
      <sheetName val="Financial_Outputs"/>
      <sheetName val="ADT_Financial_Build"/>
      <sheetName val="ADT_LBO"/>
      <sheetName val="Ex-ADTCo_LBO"/>
      <sheetName val="Total_TEFS_LBO"/>
      <sheetName val="ADT_Output_Dumbed_Down_for_KKR"/>
      <sheetName val="3-Cash_Flow"/>
      <sheetName val="Important_Details_&amp;_Validation"/>
      <sheetName val="Rate_Library"/>
      <sheetName val="RBU_List"/>
      <sheetName val="TOS-F"/>
      <sheetName val="BLDG_DCI"/>
      <sheetName val="BLDG_MCI"/>
      <sheetName val="PARTICULARS"/>
      <sheetName val="GFA"/>
      <sheetName val="Piling"/>
      <sheetName val="WBLFL"/>
      <sheetName val="FRAME"/>
      <sheetName val="EXTWALL"/>
      <sheetName val="INTWALL"/>
      <sheetName val="STAIRCASE"/>
      <sheetName val="UFC"/>
      <sheetName val="ROOF"/>
      <sheetName val="WINDOWS"/>
      <sheetName val="DOORS"/>
      <sheetName val="IRONMONGERY"/>
      <sheetName val="WALLFINISHES"/>
      <sheetName val="FLOORFINISHES"/>
      <sheetName val="CEILING"/>
      <sheetName val="PAINTING"/>
      <sheetName val="SANITARYFITTINGS"/>
      <sheetName val="S.F. table"/>
      <sheetName val="roof (conc&amp;fwk)OK"/>
      <sheetName val="road"/>
      <sheetName val="ext.walls"/>
      <sheetName val="Cost Summary"/>
      <sheetName val="Design Devmt"/>
      <sheetName val=" Est "/>
      <sheetName val="sc"/>
      <sheetName val="6.1.7 Grand Summary"/>
      <sheetName val="VOP_June_07__rev1_1"/>
      <sheetName val="6_1_7_Grand_Summary1"/>
      <sheetName val="Basement_Parking1"/>
      <sheetName val="NT_Apartments1"/>
      <sheetName val="NT_Hotel1"/>
      <sheetName val="NT_Penthouses1"/>
      <sheetName val="NT_Restaurant1"/>
      <sheetName val="NTS_Apartments1"/>
      <sheetName val="Retail_B21"/>
      <sheetName val="Retail_B31"/>
      <sheetName val="SE_Tower11"/>
      <sheetName val="SE_Tower21"/>
      <sheetName val="SW_Phase21"/>
      <sheetName val="General_Info1"/>
      <sheetName val="Area_Analysis1"/>
      <sheetName val="3-Cash_Flow1"/>
      <sheetName val="VOP_June_07__rev1_"/>
      <sheetName val="6_1_7_Grand_Summary"/>
      <sheetName val="Basement_Parking"/>
      <sheetName val="NT_Apartments"/>
      <sheetName val="NT_Hotel"/>
      <sheetName val="NT_Penthouses"/>
      <sheetName val="NT_Restaurant"/>
      <sheetName val="NTS_Apartments"/>
      <sheetName val="Retail_B2"/>
      <sheetName val="Retail_B3"/>
      <sheetName val="SE_Tower1"/>
      <sheetName val="SE_Tower2"/>
      <sheetName val="SW_Phase2"/>
      <sheetName val="General_Info"/>
      <sheetName val="Area_Analysis"/>
      <sheetName val="STORE-DEL-pipe"/>
      <sheetName val="Design"/>
      <sheetName val="BUR4-Rd"/>
      <sheetName val="BUR3-DrnRC"/>
      <sheetName val="Rebar__Take_off1"/>
      <sheetName val="3-Cash_Flow2"/>
      <sheetName val="PVC_-_Pricing"/>
      <sheetName val="Important_Details_&amp;_Validation1"/>
      <sheetName val="Rate_Library1"/>
      <sheetName val="RBU_List1"/>
      <sheetName val="boq_actual1"/>
      <sheetName val="IPO_Shit1"/>
      <sheetName val="Financial_Outputs1"/>
      <sheetName val="ADT_Financial_Build1"/>
      <sheetName val="ADT_LBO1"/>
      <sheetName val="Ex-ADTCo_LBO1"/>
      <sheetName val="Total_TEFS_LBO1"/>
      <sheetName val="ADT_Output_Dumbed_Down_for_KKR1"/>
      <sheetName val="Detail_1A1"/>
      <sheetName val="Bill_2_01"/>
      <sheetName val="Attics,_Beam_And_Slab1"/>
      <sheetName val="Basement_Parking2"/>
      <sheetName val="NT_Apartments2"/>
      <sheetName val="NT_Hotel2"/>
      <sheetName val="NT_Penthouses2"/>
      <sheetName val="NT_Restaurant2"/>
      <sheetName val="NTS_Apartments2"/>
      <sheetName val="Retail_B22"/>
      <sheetName val="Retail_B32"/>
      <sheetName val="SE_Tower12"/>
      <sheetName val="SE_Tower22"/>
      <sheetName val="SW_Phase22"/>
      <sheetName val="General_Info2"/>
      <sheetName val="Area_Analysis2"/>
      <sheetName val="6_1_7_Grand_Summary2"/>
      <sheetName val="VOP_June_07__rev1_2"/>
      <sheetName val="Div_Summary"/>
      <sheetName val="Cost_Summary"/>
      <sheetName val="Design_Devmt"/>
      <sheetName val="_Est_"/>
      <sheetName val="IPO_Shit2"/>
      <sheetName val="Financial_Outputs2"/>
      <sheetName val="ADT_Financial_Build2"/>
      <sheetName val="ADT_LBO2"/>
      <sheetName val="Ex-ADTCo_LBO2"/>
      <sheetName val="Total_TEFS_LBO2"/>
      <sheetName val="ADT_Output_Dumbed_Down_for_KKR2"/>
      <sheetName val="Rebar__Take_off2"/>
      <sheetName val="3-Cash_Flow3"/>
      <sheetName val="PVC_-_Pricing1"/>
      <sheetName val="Bill_2_02"/>
      <sheetName val="Attics,_Beam_And_Slab2"/>
      <sheetName val="boq_actual2"/>
      <sheetName val="Detail_1A2"/>
      <sheetName val="Important_Details_&amp;_Validation2"/>
      <sheetName val="Rate_Library2"/>
      <sheetName val="RBU_List2"/>
      <sheetName val="Basement_Parking3"/>
      <sheetName val="NT_Apartments3"/>
      <sheetName val="NT_Hotel3"/>
      <sheetName val="NT_Penthouses3"/>
      <sheetName val="NT_Restaurant3"/>
      <sheetName val="NTS_Apartments3"/>
      <sheetName val="Retail_B23"/>
      <sheetName val="Retail_B33"/>
      <sheetName val="SE_Tower13"/>
      <sheetName val="SE_Tower23"/>
      <sheetName val="SW_Phase23"/>
      <sheetName val="General_Info3"/>
      <sheetName val="Area_Analysis3"/>
      <sheetName val="6_1_7_Grand_Summary3"/>
      <sheetName val="VOP_June_07__rev1_3"/>
      <sheetName val="Cost_Summary1"/>
      <sheetName val="Design_Devmt1"/>
      <sheetName val="Div_Summary1"/>
      <sheetName val="_Est_1"/>
      <sheetName val="Summ"/>
      <sheetName val="PACK (B)"/>
      <sheetName val="Report"/>
      <sheetName val="Fee Rate Summary"/>
      <sheetName val="Contractor Application"/>
      <sheetName val="General Summary"/>
      <sheetName val="08 MEP Summary"/>
      <sheetName val="03B1"/>
      <sheetName val="03B2"/>
      <sheetName val="Addnl works"/>
      <sheetName val="TAS"/>
      <sheetName val="VARIATIONS"/>
      <sheetName val="B3. Material on Site-Detail"/>
      <sheetName val="MOS-Civil "/>
      <sheetName val="Record data here"/>
      <sheetName val="LD-BOQ "/>
      <sheetName val="1.2 Staff Schedule"/>
      <sheetName val="MgtControl"/>
      <sheetName val="3-15"/>
      <sheetName val="3-16"/>
      <sheetName val="3-10"/>
      <sheetName val="3-11"/>
      <sheetName val="3-3"/>
      <sheetName val="3-4"/>
      <sheetName val="3-7"/>
      <sheetName val="3-9"/>
      <sheetName val="3-6"/>
      <sheetName val="2-10"/>
      <sheetName val="2-11"/>
      <sheetName val="2-3"/>
      <sheetName val="2-4"/>
      <sheetName val="2-5"/>
      <sheetName val="2-6"/>
      <sheetName val="2-7"/>
      <sheetName val="2-8"/>
      <sheetName val="2-9"/>
      <sheetName val="Master Control-Finishes"/>
      <sheetName val="DIV09-Finishes "/>
      <sheetName val="Bill 2.1 "/>
      <sheetName val="Bill 3.1"/>
      <sheetName val="Bill 3.10"/>
      <sheetName val="Bill 3.11"/>
      <sheetName val="Bill 3.12"/>
      <sheetName val="Bill 3.13"/>
      <sheetName val="Bill 3.15"/>
      <sheetName val="Bill 3.2"/>
      <sheetName val="Bill 3.3"/>
      <sheetName val="Bill 3.4"/>
      <sheetName val="Bill 3.5"/>
      <sheetName val="Bill 3.6"/>
      <sheetName val="Bill 3.7"/>
      <sheetName val="Bill 3.8"/>
      <sheetName val="Bill 3.9"/>
      <sheetName val="Bill 4.1"/>
      <sheetName val="Bill 4.10"/>
      <sheetName val="Bill 4.11"/>
      <sheetName val="Bill 4.12"/>
      <sheetName val="Bill 4.13"/>
      <sheetName val="Bill 4.14"/>
      <sheetName val="Bill 4.15"/>
      <sheetName val="Bill 4.16"/>
      <sheetName val="Bill 4.17"/>
      <sheetName val="Bill 4.18"/>
      <sheetName val="Bill 4.19"/>
      <sheetName val="Bill 4.2"/>
      <sheetName val="Bill 4.3"/>
      <sheetName val="Bill 4.4"/>
      <sheetName val="Bill 4.6"/>
      <sheetName val="Bill 4.7"/>
      <sheetName val="Bill 4.8"/>
      <sheetName val="Bill 4.9"/>
      <sheetName val="Bill 5.1 "/>
      <sheetName val="Bill 6.1"/>
      <sheetName val="Bill 8.1"/>
      <sheetName val="Bill 1 - General Items"/>
      <sheetName val="Dropdown list"/>
      <sheetName val="Breaker size"/>
      <sheetName val="CCC-1C-PVC-XLPE"/>
      <sheetName val="CCC-4C-PVC-XLPE"/>
      <sheetName val="CCC-BTS"/>
      <sheetName val="VD-BTS"/>
      <sheetName val="Resistance_Reactance_Cables"/>
      <sheetName val="CTS_1C_PVC_Armoured"/>
      <sheetName val="CTS_1C_PVC_Unarmoured"/>
      <sheetName val="CTS_1C_XLPE_Armoured"/>
      <sheetName val="CTS_1C_XLPE_Unarmoured"/>
      <sheetName val="CTS_3C_PVC_Armoured"/>
      <sheetName val="CTS_3C_PVC_Unarmoured"/>
      <sheetName val="CTS_3C_XLPE_Armoured"/>
      <sheetName val="CTS_3C_XLPE_Unarmoured"/>
      <sheetName val="CTS_4C_PVC_Armoured"/>
      <sheetName val="CTS_4C_PVC_Unarmoured"/>
      <sheetName val="CTS_4C_XLPE_Armoured"/>
      <sheetName val="List-CTS"/>
      <sheetName val="Westin FOH &amp; BOH Split"/>
      <sheetName val="A.O.R r1Str"/>
      <sheetName val="A.O.R r1"/>
      <sheetName val="A.O.R (2)"/>
      <sheetName val="WorkBreakDown"/>
      <sheetName val="2 Div 21"/>
      <sheetName val="Spread"/>
      <sheetName val="PVC_-_Pricing2"/>
      <sheetName val="Rebar__Take_off3"/>
      <sheetName val="PVC_-_Pricing3"/>
      <sheetName val="IPO_Shit3"/>
      <sheetName val="Financial_Outputs3"/>
      <sheetName val="ADT_Financial_Build3"/>
      <sheetName val="ADT_LBO3"/>
      <sheetName val="Ex-ADTCo_LBO3"/>
      <sheetName val="Total_TEFS_LBO3"/>
      <sheetName val="ADT_Output_Dumbed_Down_for_KKR3"/>
      <sheetName val="Bill_2_03"/>
      <sheetName val="Attics,_Beam_And_Slab3"/>
      <sheetName val="boq_actual3"/>
      <sheetName val="Detail_1A3"/>
      <sheetName val="ASD_Sum_of_Parts7"/>
      <sheetName val="Ra__stair7"/>
      <sheetName val="Rebar__Take_off4"/>
      <sheetName val="3-Cash_Flow4"/>
      <sheetName val="PVC_-_Pricing4"/>
      <sheetName val="IPO_Shit4"/>
      <sheetName val="Financial_Outputs4"/>
      <sheetName val="ADT_Financial_Build4"/>
      <sheetName val="ADT_LBO4"/>
      <sheetName val="Ex-ADTCo_LBO4"/>
      <sheetName val="Total_TEFS_LBO4"/>
      <sheetName val="ADT_Output_Dumbed_Down_for_KKR4"/>
      <sheetName val="Bill_2_04"/>
      <sheetName val="Attics,_Beam_And_Slab4"/>
      <sheetName val="boq_actual4"/>
      <sheetName val="Detail_1A4"/>
      <sheetName val="ASD_Sum_of_Parts8"/>
      <sheetName val="Ra__stair8"/>
      <sheetName val="Rebar__Take_off5"/>
      <sheetName val="3-Cash_Flow5"/>
      <sheetName val="PVC_-_Pricing5"/>
      <sheetName val="IPO_Shit5"/>
      <sheetName val="Financial_Outputs5"/>
      <sheetName val="ADT_Financial_Build5"/>
      <sheetName val="ADT_LBO5"/>
      <sheetName val="Ex-ADTCo_LBO5"/>
      <sheetName val="Total_TEFS_LBO5"/>
      <sheetName val="ADT_Output_Dumbed_Down_for_KKR5"/>
      <sheetName val="Bill_2_05"/>
      <sheetName val="Attics,_Beam_And_Slab5"/>
      <sheetName val="boq_actual5"/>
      <sheetName val="Detail_1A5"/>
      <sheetName val="5_Line_Bill15"/>
      <sheetName val="ASD_Sum_of_Parts9"/>
      <sheetName val="APP__B7"/>
      <sheetName val="Project_Brief7"/>
      <sheetName val="L_(4)7"/>
      <sheetName val="Ra__stair9"/>
      <sheetName val="Rebar__Take_off6"/>
      <sheetName val="3-Cash_Flow6"/>
      <sheetName val="PVC_-_Pricing6"/>
      <sheetName val="IPO_Shit6"/>
      <sheetName val="Financial_Outputs6"/>
      <sheetName val="ADT_Financial_Build6"/>
      <sheetName val="ADT_LBO6"/>
      <sheetName val="Ex-ADTCo_LBO6"/>
      <sheetName val="Total_TEFS_LBO6"/>
      <sheetName val="ADT_Output_Dumbed_Down_for_KKR6"/>
      <sheetName val="Bill_2_06"/>
      <sheetName val="Attics,_Beam_And_Slab6"/>
      <sheetName val="boq_actual6"/>
      <sheetName val="Detail_1A6"/>
      <sheetName val="Master_Control-Finishes"/>
      <sheetName val="Masonry"/>
      <sheetName val="GEN SUM"/>
      <sheetName val="SUM-MS"/>
      <sheetName val="Important_Details_&amp;_Validation3"/>
      <sheetName val="Rate_Library3"/>
      <sheetName val="RBU_List3"/>
      <sheetName val="Basement_Parking4"/>
      <sheetName val="NT_Apartments4"/>
      <sheetName val="NT_Hotel4"/>
      <sheetName val="NT_Penthouses4"/>
      <sheetName val="NT_Restaurant4"/>
      <sheetName val="NTS_Apartments4"/>
      <sheetName val="Retail_B24"/>
      <sheetName val="Retail_B34"/>
      <sheetName val="SE_Tower14"/>
      <sheetName val="SE_Tower24"/>
      <sheetName val="SW_Phase24"/>
      <sheetName val="Important_Details_&amp;_Validation4"/>
      <sheetName val="Rate_Library4"/>
      <sheetName val="RBU_List4"/>
      <sheetName val="Basement_Parking5"/>
      <sheetName val="NT_Apartments5"/>
      <sheetName val="NT_Hotel5"/>
      <sheetName val="NT_Penthouses5"/>
      <sheetName val="NT_Restaurant5"/>
      <sheetName val="NTS_Apartments5"/>
      <sheetName val="Retail_B25"/>
      <sheetName val="Retail_B35"/>
      <sheetName val="SE_Tower15"/>
      <sheetName val="SE_Tower25"/>
      <sheetName val="SW_Phase25"/>
      <sheetName val="TBAL9697 -group wise  sdpl"/>
      <sheetName val="slab"/>
      <sheetName val="F4.13"/>
      <sheetName val="Staff Acco."/>
      <sheetName val="Lookup"/>
      <sheetName val="CONS. PROJECT HITS"/>
      <sheetName val="Table"/>
      <sheetName val="banilad"/>
      <sheetName val="Mactan"/>
      <sheetName val="Mandaue"/>
      <sheetName val="Sales &amp; Prod"/>
      <sheetName val="co-no.2"/>
      <sheetName val="SUMMARYMCA"/>
      <sheetName val="AUG16"/>
      <sheetName val="AUG17"/>
      <sheetName val="AUG18"/>
      <sheetName val="AUG19"/>
      <sheetName val="AUG20"/>
      <sheetName val="AUG21"/>
      <sheetName val="AUG22"/>
      <sheetName val="AUG23"/>
      <sheetName val="AUG24"/>
      <sheetName val="AUG25"/>
      <sheetName val="AUG26"/>
      <sheetName val="AUG27"/>
      <sheetName val="AUG28"/>
      <sheetName val="AUG29"/>
      <sheetName val="AUG30"/>
      <sheetName val="AUG31"/>
      <sheetName val="242-3 summaryOPC"/>
      <sheetName val="DB"/>
      <sheetName val="Non-Positioin Summary"/>
      <sheetName val="CUML_DELVRY"/>
      <sheetName val="Bill_split_Utilities1"/>
      <sheetName val="Bil_11"/>
      <sheetName val="CUML_DELVRY1"/>
      <sheetName val="Bill_split_Utilities2"/>
      <sheetName val="Bil_12"/>
      <sheetName val="CUML_DELVRY2"/>
      <sheetName val="Bill_split_Utilities3"/>
      <sheetName val="Bil_13"/>
      <sheetName val="CUML_DELVRY3"/>
      <sheetName val="CUML_DELVRY4"/>
      <sheetName val="Bill_split_Utilities4"/>
      <sheetName val="Bil_14"/>
      <sheetName val="Structure Bills Qty"/>
      <sheetName val="FORM5"/>
      <sheetName val="Dry Cost BOQ"/>
      <sheetName val="Bill_split_Utilities5"/>
      <sheetName val="Bil_15"/>
      <sheetName val="CUML_DELVRY5"/>
      <sheetName val="CUML_DELVRY6"/>
      <sheetName val="Bill_split_Utilities6"/>
      <sheetName val="Bil_16"/>
      <sheetName val="220Kv_(2)7"/>
      <sheetName val="w't_table7"/>
      <sheetName val="CUML_DELVRY7"/>
      <sheetName val="Bill_split_Utilities7"/>
      <sheetName val="IO_List7"/>
      <sheetName val="Bil_17"/>
      <sheetName val="입찰내역_발주처_양식7"/>
      <sheetName val="w't_table8"/>
      <sheetName val="220Kv_(2)8"/>
      <sheetName val="IO_List8"/>
      <sheetName val="Bill_split_Utilities8"/>
      <sheetName val="Bil_18"/>
      <sheetName val="CUML_DELVRY8"/>
      <sheetName val="입찰내역_발주처_양식8"/>
      <sheetName val="220Kv_(2)9"/>
      <sheetName val="w't_table9"/>
      <sheetName val="CUML_DELVRY9"/>
      <sheetName val="Bill_split_Utilities9"/>
      <sheetName val="IO_List9"/>
      <sheetName val="Bil_19"/>
      <sheetName val="입찰내역_발주처_양식9"/>
      <sheetName val="Z-_GENERAL_PRICE_SUMMARY16"/>
      <sheetName val="WITHOUT_C&amp;I_PROFIT_(3)16"/>
      <sheetName val="Price_Schedule15"/>
      <sheetName val="Bill_No__3_Podium15"/>
      <sheetName val="HB_CEC_schd_6_210"/>
      <sheetName val="Trade_Package15"/>
      <sheetName val="Info_Sheet15"/>
      <sheetName val="Data_Sheet16"/>
      <sheetName val="Cover_Sheet10"/>
      <sheetName val="220Kv_(2)10"/>
      <sheetName val="w't_table10"/>
      <sheetName val="PROJECT_BRIEF(EX_NEW)10"/>
      <sheetName val="Chiet_tinh_dz2210"/>
      <sheetName val="CUML_DELVRY10"/>
      <sheetName val="Bill_split_Utilities10"/>
      <sheetName val="IO_List10"/>
      <sheetName val="Bil_110"/>
      <sheetName val="Fill_this_out_first___10"/>
      <sheetName val="Bill_5_-_Carpark10"/>
      <sheetName val="입찰내역_발주처_양식10"/>
      <sheetName val="PE-F-42 Rev 01 Manpower"/>
      <sheetName val="HB CEC schd 4.2"/>
      <sheetName val="HB CEC schd 4.3"/>
      <sheetName val="HB CEC schd 5.2"/>
      <sheetName val="HB CEC schd 7.2"/>
      <sheetName val="HB CEC schd 9.2"/>
      <sheetName val="Raw_Data17"/>
      <sheetName val="@risk_rents_and_incentives17"/>
      <sheetName val="Car_park_lease17"/>
      <sheetName val="Net_rent_analysis17"/>
      <sheetName val="CIF_COST_ITEM17"/>
      <sheetName val="Doha_WBS_Clean17"/>
      <sheetName val="Bill_117"/>
      <sheetName val="Bill_217"/>
      <sheetName val="Bill_317"/>
      <sheetName val="Bill_417"/>
      <sheetName val="Bill_517"/>
      <sheetName val="Bill_617"/>
      <sheetName val="Bill_717"/>
      <sheetName val="Ramp_data17"/>
      <sheetName val="Day_work17"/>
      <sheetName val="Lower_Ground17"/>
      <sheetName val="Cap_Cost17"/>
      <sheetName val="RLV_Calc17"/>
      <sheetName val="Costs_(dev)17"/>
      <sheetName val="Bluewater_NPV_-_sell_January17"/>
      <sheetName val="Upper_Ground17"/>
      <sheetName val="Financial_Summary17"/>
      <sheetName val="D&amp;C_Calcs17"/>
      <sheetName val="CA_Upside_Downside_Old17"/>
      <sheetName val="EASEL_CA_Example17"/>
      <sheetName val="CT_Thang_Mo17"/>
      <sheetName val="DGchitiet_17"/>
      <sheetName val="Z-_GENERAL_PRICE_SUMMARY17"/>
      <sheetName val="WITHOUT_C&amp;I_PROFIT_(3)17"/>
      <sheetName val="OIL_SYST_DATA_SHTS16"/>
      <sheetName val="Price_Schedule16"/>
      <sheetName val="qty_schedule16"/>
      <sheetName val="5_Line_Bill16"/>
      <sheetName val="Bill_No__3_Podium16"/>
      <sheetName val="Details_for_Charts16"/>
      <sheetName val="Trade_Package16"/>
      <sheetName val="Info_Sheet16"/>
      <sheetName val="Data_Sheet17"/>
      <sheetName val="HB_CEC_schd_6_211"/>
      <sheetName val="Cover_Sheet11"/>
      <sheetName val="220Kv_(2)11"/>
      <sheetName val="w't_table11"/>
      <sheetName val="Bill_split_Utilities11"/>
      <sheetName val="PROJECT_BRIEF(EX_NEW)11"/>
      <sheetName val="Chiet_tinh_dz2211"/>
      <sheetName val="Bil_111"/>
      <sheetName val="CUML_DELVRY11"/>
      <sheetName val="IO_List11"/>
      <sheetName val="Fill_this_out_first___11"/>
      <sheetName val="Bill_5_-_Carpark11"/>
      <sheetName val="입찰내역_발주처_양식11"/>
      <sheetName val="PACK_(B)"/>
      <sheetName val="Contractor_Application"/>
      <sheetName val="General_Summary"/>
      <sheetName val="08_MEP_Summary"/>
      <sheetName val="Addnl_works"/>
      <sheetName val="B3__Material_on_Site-Detail"/>
      <sheetName val="PACK_(B)1"/>
      <sheetName val="Contractor_Application1"/>
      <sheetName val="General_Summary1"/>
      <sheetName val="08_MEP_Summary1"/>
      <sheetName val="Addnl_works1"/>
      <sheetName val="B3__Material_on_Site-Detail1"/>
      <sheetName val="PACK_(B)2"/>
      <sheetName val="Contractor_Application2"/>
      <sheetName val="General_Summary2"/>
      <sheetName val="08_MEP_Summary2"/>
      <sheetName val="Addnl_works2"/>
      <sheetName val="B3__Material_on_Site-Detail2"/>
      <sheetName val="PACK_(B)4"/>
      <sheetName val="Contractor_Application4"/>
      <sheetName val="General_Summary4"/>
      <sheetName val="08_MEP_Summary4"/>
      <sheetName val="Addnl_works4"/>
      <sheetName val="B3__Material_on_Site-Detail4"/>
      <sheetName val="PACK_(B)3"/>
      <sheetName val="Contractor_Application3"/>
      <sheetName val="General_Summary3"/>
      <sheetName val="08_MEP_Summary3"/>
      <sheetName val="Addnl_works3"/>
      <sheetName val="B3__Material_on_Site-Detail3"/>
      <sheetName val="PACK_(B)5"/>
      <sheetName val="Contractor_Application5"/>
      <sheetName val="General_Summary5"/>
      <sheetName val="08_MEP_Summary5"/>
      <sheetName val="Addnl_works5"/>
      <sheetName val="B3__Material_on_Site-Detail5"/>
      <sheetName val="PACK_(B)6"/>
      <sheetName val="Contractor_Application6"/>
      <sheetName val="General_Summary6"/>
      <sheetName val="08_MEP_Summary6"/>
      <sheetName val="Addnl_works6"/>
      <sheetName val="B3__Material_on_Site-Detail6"/>
      <sheetName val="Bill_2_07"/>
      <sheetName val="Attics,_Beam_And_Slab7"/>
      <sheetName val="PACK_(B)7"/>
      <sheetName val="Contractor_Application7"/>
      <sheetName val="General_Summary7"/>
      <sheetName val="08_MEP_Summary7"/>
      <sheetName val="Addnl_works7"/>
      <sheetName val="B3__Material_on_Site-Detail7"/>
      <sheetName val="Bill_2_08"/>
      <sheetName val="Attics,_Beam_And_Slab8"/>
      <sheetName val="APP__B8"/>
      <sheetName val="Project_Brief8"/>
      <sheetName val="L_(4)8"/>
      <sheetName val="PACK_(B)8"/>
      <sheetName val="Contractor_Application8"/>
      <sheetName val="General_Summary8"/>
      <sheetName val="08_MEP_Summary8"/>
      <sheetName val="Addnl_works8"/>
      <sheetName val="B3__Material_on_Site-Detail8"/>
      <sheetName val="GEN_SUM"/>
      <sheetName val="upa of boq"/>
      <sheetName val="Sheet1 (4)"/>
      <sheetName val="Record_data_here"/>
      <sheetName val="LD-BOQ_"/>
      <sheetName val="Bill_3_-_Site_Works"/>
      <sheetName val="Project_Master"/>
      <sheetName val="4_Annex_1_Basic_rate"/>
      <sheetName val="1010"/>
      <sheetName val="1020"/>
      <sheetName val="1090"/>
      <sheetName val="Camp Power Cost"/>
      <sheetName val="MEP Matls"/>
      <sheetName val="newsales"/>
      <sheetName val="Equip"/>
      <sheetName val="UC-Testing"/>
      <sheetName val="Cost_any"/>
      <sheetName val="02"/>
      <sheetName val="03"/>
      <sheetName val="04"/>
      <sheetName val="2.0 Cover Sum"/>
      <sheetName val="Cover"/>
      <sheetName val="Contents"/>
      <sheetName val="office"/>
      <sheetName val="Lab"/>
      <sheetName val="Material&amp;equipmen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 refreshError="1"/>
      <sheetData sheetId="114" refreshError="1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/>
      <sheetData sheetId="455"/>
      <sheetData sheetId="456" refreshError="1"/>
      <sheetData sheetId="457" refreshError="1"/>
      <sheetData sheetId="458" refreshError="1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 refreshError="1"/>
      <sheetData sheetId="576" refreshError="1"/>
      <sheetData sheetId="577" refreshError="1"/>
      <sheetData sheetId="578" refreshError="1"/>
      <sheetData sheetId="579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 refreshError="1"/>
      <sheetData sheetId="796" refreshError="1"/>
      <sheetData sheetId="797" refreshError="1"/>
      <sheetData sheetId="798" refreshError="1"/>
      <sheetData sheetId="799"/>
      <sheetData sheetId="800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/>
      <sheetData sheetId="1044"/>
      <sheetData sheetId="1045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 refreshError="1"/>
      <sheetData sheetId="1263" refreshError="1"/>
      <sheetData sheetId="1264" refreshError="1"/>
      <sheetData sheetId="1265" refreshError="1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 refreshError="1"/>
      <sheetData sheetId="1339" refreshError="1"/>
      <sheetData sheetId="1340" refreshError="1"/>
      <sheetData sheetId="1341" refreshError="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 refreshError="1"/>
      <sheetData sheetId="1507" refreshError="1"/>
      <sheetData sheetId="1508" refreshError="1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 refreshError="1"/>
      <sheetData sheetId="1583" refreshError="1"/>
      <sheetData sheetId="1584" refreshError="1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 refreshError="1"/>
      <sheetData sheetId="1752" refreshError="1"/>
      <sheetData sheetId="1753"/>
      <sheetData sheetId="1754"/>
      <sheetData sheetId="1755"/>
      <sheetData sheetId="1756"/>
      <sheetData sheetId="1757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B"/>
      <sheetName val="Part-A"/>
      <sheetName val="Day work"/>
      <sheetName val="#REF"/>
      <sheetName val="Var-(A)"/>
      <sheetName val="VAL"/>
      <sheetName val="PB -Steel"/>
      <sheetName val="APP-B(PC)"/>
      <sheetName val="SUM"/>
      <sheetName val="APP-A(A)"/>
      <sheetName val="APP-A(B) "/>
      <sheetName val="APP-A(C)  "/>
      <sheetName val="Allowable"/>
      <sheetName val="Part A"/>
      <sheetName val="Mat-sub"/>
      <sheetName val="250dia"/>
      <sheetName val="300dia"/>
      <sheetName val="Var-DR"/>
      <sheetName val="Var-SEW"/>
      <sheetName val="Var-Water"/>
      <sheetName val="BOQ"/>
      <sheetName val="FitOutConfCentre"/>
      <sheetName val="Info Sheet"/>
      <sheetName val="Trade Package"/>
      <sheetName val="Sheet7"/>
      <sheetName val="Data Sheet"/>
      <sheetName val="ASD Sum of Parts"/>
      <sheetName val="CostPlan"/>
      <sheetName val="Database"/>
      <sheetName val="Summary"/>
      <sheetName val="Cashflow"/>
    </sheetNames>
    <sheetDataSet>
      <sheetData sheetId="0" refreshError="1">
        <row r="1">
          <cell r="A1" t="str">
            <v>CONTRACT R757/2 - PALM ISLAND (JUMEIRAH) ACCESS ROADS</v>
          </cell>
        </row>
        <row r="2">
          <cell r="A2" t="str">
            <v>MEASUREMENT SHEET FOR STEEL REINFORCEMENT OF PEDESTRIAN BRIDGE PIERS</v>
          </cell>
        </row>
        <row r="4">
          <cell r="I4" t="str">
            <v>Sub. No</v>
          </cell>
          <cell r="J4" t="str">
            <v>Drawing No</v>
          </cell>
        </row>
        <row r="5">
          <cell r="B5" t="str">
            <v>Total No of Piers</v>
          </cell>
          <cell r="C5" t="str">
            <v>Pier Ø</v>
          </cell>
          <cell r="D5" t="str">
            <v>Stage</v>
          </cell>
          <cell r="E5" t="str">
            <v>RFA</v>
          </cell>
          <cell r="F5" t="str">
            <v>Sub Date</v>
          </cell>
          <cell r="G5" t="str">
            <v>Status</v>
          </cell>
          <cell r="H5" t="str">
            <v>Appd Date</v>
          </cell>
          <cell r="S5" t="str">
            <v>Status</v>
          </cell>
        </row>
        <row r="6">
          <cell r="K6" t="str">
            <v>32 MM</v>
          </cell>
          <cell r="L6" t="str">
            <v>25 MM</v>
          </cell>
          <cell r="M6" t="str">
            <v>20 MM</v>
          </cell>
          <cell r="N6" t="str">
            <v>16 MM</v>
          </cell>
          <cell r="O6" t="str">
            <v>12 MM</v>
          </cell>
        </row>
        <row r="7">
          <cell r="B7">
            <v>3</v>
          </cell>
          <cell r="C7">
            <v>1200</v>
          </cell>
          <cell r="I7" t="str">
            <v>RD/501</v>
          </cell>
          <cell r="J7" t="str">
            <v>PEDESTRIAN BRIDGE - PIER COLUMN REINF. DETAILS</v>
          </cell>
          <cell r="K7">
            <v>546.45000000000005</v>
          </cell>
          <cell r="N7">
            <v>230.22</v>
          </cell>
          <cell r="O7">
            <v>212.65</v>
          </cell>
        </row>
        <row r="8">
          <cell r="J8" t="str">
            <v>G2/R757-2/PAR/PB/S/229 (REV -0)</v>
          </cell>
          <cell r="K8">
            <v>580.79999999999995</v>
          </cell>
          <cell r="N8">
            <v>42.63</v>
          </cell>
          <cell r="O8">
            <v>165</v>
          </cell>
        </row>
        <row r="9">
          <cell r="K9">
            <v>541.4</v>
          </cell>
          <cell r="N9">
            <v>44.62</v>
          </cell>
        </row>
        <row r="10">
          <cell r="N10">
            <v>15.76</v>
          </cell>
        </row>
        <row r="11">
          <cell r="N11">
            <v>16.29</v>
          </cell>
        </row>
        <row r="12">
          <cell r="N12">
            <v>16.95</v>
          </cell>
        </row>
        <row r="13">
          <cell r="N13">
            <v>17.72</v>
          </cell>
        </row>
        <row r="14">
          <cell r="N14">
            <v>18.57</v>
          </cell>
        </row>
        <row r="15">
          <cell r="N15">
            <v>19.420000000000002</v>
          </cell>
        </row>
        <row r="16">
          <cell r="N16">
            <v>20.46</v>
          </cell>
        </row>
        <row r="17">
          <cell r="N17">
            <v>21.51</v>
          </cell>
        </row>
        <row r="18">
          <cell r="N18">
            <v>22.74</v>
          </cell>
        </row>
        <row r="19">
          <cell r="N19">
            <v>23.49</v>
          </cell>
        </row>
        <row r="20">
          <cell r="N20">
            <v>450.96</v>
          </cell>
        </row>
        <row r="21">
          <cell r="J21" t="str">
            <v>PEDESTRIAN BRIDGE COLUMN</v>
          </cell>
          <cell r="K21">
            <v>1668.65</v>
          </cell>
          <cell r="L21">
            <v>0</v>
          </cell>
          <cell r="M21">
            <v>0</v>
          </cell>
          <cell r="N21">
            <v>961.34</v>
          </cell>
          <cell r="O21">
            <v>377.65</v>
          </cell>
          <cell r="P21">
            <v>3007.6400000000003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act Data"/>
      <sheetName val="Valuation"/>
      <sheetName val="Preliminaries"/>
      <sheetName val="Cashflow Statement"/>
      <sheetName val="Cost Report "/>
      <sheetName val="Provisional Sums"/>
      <sheetName val="Cashflow Calc"/>
      <sheetName val="Final Account"/>
      <sheetName val="STATEMENT"/>
      <sheetName val="fac cover"/>
      <sheetName val="Module1"/>
      <sheetName val="Cash2"/>
      <sheetName val="Z"/>
      <sheetName val="PB"/>
      <sheetName val="FitOutConfCent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"/>
      <sheetName val="Dayworks"/>
      <sheetName val="Summary"/>
      <sheetName val="Masterkey"/>
      <sheetName val="LOR EXPO2020 Dayworks July'2019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Card"/>
      <sheetName val="Summary"/>
      <sheetName val="CERTIFICATE"/>
      <sheetName val="Bill of Quantity"/>
      <sheetName val="Bill of Quantity (2)"/>
      <sheetName val="CERTIFICATE (2)"/>
      <sheetName val="APPRLICATION - 1"/>
      <sheetName val="Application"/>
      <sheetName val="Prelims"/>
      <sheetName val="Bill of Quantity (3)"/>
      <sheetName val="(1) - Preliminaries"/>
      <sheetName val="(2) Site works"/>
      <sheetName val="(3) Building - (A)"/>
      <sheetName val="(4) Building - (B)"/>
      <sheetName val="Main Summary- Contractor"/>
      <sheetName val="item 1-3-D (2)"/>
      <sheetName val="Liquidated Damages"/>
      <sheetName val="A. General Requ."/>
      <sheetName val="General Requ. Breakdown - P2"/>
      <sheetName val="D-Materal on Site"/>
      <sheetName val="Item 3-I"/>
      <sheetName val="Item 2-F"/>
      <sheetName val="vehicles type A &amp; B"/>
      <sheetName val="J-Previous Payments"/>
      <sheetName val="F-Retention"/>
      <sheetName val="C-Variations"/>
      <sheetName val="Check List"/>
      <sheetName val="Maintenance office equip."/>
      <sheetName val="Sheet1"/>
      <sheetName val="B-Cumulative (CON)"/>
      <sheetName val="B-Cumulative"/>
      <sheetName val="24. Central Pool Contem (15) "/>
      <sheetName val="23.Central pool Italian (11) "/>
      <sheetName val="22.Grand Courtyard Bali (5) "/>
      <sheetName val="21. GRAND COURTYARD CONTEM (4)"/>
      <sheetName val="19.Grand Courtyard Medite (16)"/>
      <sheetName val="18. Grand courtyard Arabic(10)"/>
      <sheetName val="17 .GREAT ROTUNDA  NEW MEXI (2)"/>
      <sheetName val="16.GREAT ROTUNDA CONTEMP (1)"/>
      <sheetName val="15. Great Rotunda European (13)"/>
      <sheetName val="14.Great Rotunda Mediter(16)"/>
      <sheetName val="13. Great Rotunda Arabic (17)"/>
      <sheetName val="12. GV  (Ranch) (3) "/>
      <sheetName val="11.Gallery View Medi (91)"/>
      <sheetName val="9.CENTRAL GALLERY CONT(2)"/>
      <sheetName val="8. Central Gallery European(9) "/>
      <sheetName val="7.CENTRAL GALLERY MEDI (3)"/>
      <sheetName val="6. CENTRAL GALLERY ARABIC (2)"/>
      <sheetName val="4. GS (CONTEMPORARY) (2)"/>
      <sheetName val="3. GRAND STAIRCASE. EUROPEAN(3)"/>
      <sheetName val="2.Grandstaircase Med.(3)"/>
      <sheetName val="Dash Board AED"/>
      <sheetName val="Sheet3"/>
      <sheetName val="FitOutConfCentre"/>
      <sheetName val="ARC308-1"/>
      <sheetName val="Notes"/>
      <sheetName val="C3"/>
      <sheetName val="Raw Data"/>
      <sheetName val="공사수행방안"/>
      <sheetName val="Data"/>
      <sheetName val="Tender Summary"/>
      <sheetName val="Settlement"/>
      <sheetName val="Cover_Card1"/>
      <sheetName val="Bill_of_Quantity1"/>
      <sheetName val="Bill_of_Quantity_(2)1"/>
      <sheetName val="CERTIFICATE_(2)1"/>
      <sheetName val="APPRLICATION_-_11"/>
      <sheetName val="Bill_of_Quantity_(3)1"/>
      <sheetName val="(1)_-_Preliminaries1"/>
      <sheetName val="(2)_Site_works1"/>
      <sheetName val="(3)_Building_-_(A)1"/>
      <sheetName val="(4)_Building_-_(B)1"/>
      <sheetName val="Cover_Card"/>
      <sheetName val="Bill_of_Quantity"/>
      <sheetName val="Bill_of_Quantity_(2)"/>
      <sheetName val="CERTIFICATE_(2)"/>
      <sheetName val="APPRLICATION_-_1"/>
      <sheetName val="Bill_of_Quantity_(3)"/>
      <sheetName val="(1)_-_Preliminaries"/>
      <sheetName val="(2)_Site_works"/>
      <sheetName val="(3)_Building_-_(A)"/>
      <sheetName val="(4)_Building_-_(B)"/>
      <sheetName val="Cover_Card2"/>
      <sheetName val="Bill_of_Quantity2"/>
      <sheetName val="Bill_of_Quantity_(2)2"/>
      <sheetName val="CERTIFICATE_(2)2"/>
      <sheetName val="APPRLICATION_-_12"/>
      <sheetName val="Bill_of_Quantity_(3)2"/>
      <sheetName val="(1)_-_Preliminaries2"/>
      <sheetName val="(2)_Site_works2"/>
      <sheetName val="(3)_Building_-_(A)2"/>
      <sheetName val="(4)_Building_-_(B)2"/>
      <sheetName val="#REF"/>
      <sheetName val="Cover"/>
      <sheetName val="AN"/>
      <sheetName val="boq"/>
      <sheetName val="BaseWeight"/>
      <sheetName val="ACCRS"/>
      <sheetName val="ITEMS"/>
      <sheetName val="Main_Summary-_Contractor"/>
      <sheetName val="item_1-3-D_(2)"/>
      <sheetName val="Liquidated_Damages"/>
      <sheetName val="A__General_Requ_"/>
      <sheetName val="General_Requ__Breakdown_-_P2"/>
      <sheetName val="D-Materal_on_Site"/>
      <sheetName val="Item_3-I"/>
      <sheetName val="Item_2-F"/>
      <sheetName val="vehicles_type_A_&amp;_B"/>
      <sheetName val="J-Previous_Payments"/>
      <sheetName val="Check_List"/>
      <sheetName val="Maintenance_office_equip_"/>
      <sheetName val="B-Cumulative_(CON)"/>
      <sheetName val="24__Central_Pool_Contem_(15)_"/>
      <sheetName val="23_Central_pool_Italian_(11)_"/>
      <sheetName val="22_Grand_Courtyard_Bali_(5)_"/>
      <sheetName val="21__GRAND_COURTYARD_CONTEM_(4)"/>
      <sheetName val="19_Grand_Courtyard_Medite_(16)"/>
      <sheetName val="18__Grand_courtyard_Arabic(10)"/>
      <sheetName val="17__GREAT_ROTUNDA__NEW_MEXI_(2)"/>
      <sheetName val="16_GREAT_ROTUNDA_CONTEMP_(1)"/>
      <sheetName val="15__Great_Rotunda_European_(13)"/>
      <sheetName val="14_Great_Rotunda_Mediter(16)"/>
      <sheetName val="13__Great_Rotunda_Arabic_(17)"/>
      <sheetName val="12__GV__(Ranch)_(3)_"/>
      <sheetName val="11_Gallery_View_Medi_(91)"/>
      <sheetName val="9_CENTRAL_GALLERY_CONT(2)"/>
      <sheetName val="8__Central_Gallery_European(9)_"/>
      <sheetName val="7_CENTRAL_GALLERY_MEDI_(3)"/>
      <sheetName val="6__CENTRAL_GALLERY_ARABIC_(2)"/>
      <sheetName val="4__GS_(CONTEMPORARY)_(2)"/>
      <sheetName val="3__GRAND_STAIRCASE__EUROPEAN(3)"/>
      <sheetName val="2_Grandstaircase_Med_(3)"/>
      <sheetName val="Main_Summary-_Contractor2"/>
      <sheetName val="item_1-3-D_(2)2"/>
      <sheetName val="Liquidated_Damages2"/>
      <sheetName val="A__General_Requ_2"/>
      <sheetName val="General_Requ__Breakdown_-_P22"/>
      <sheetName val="D-Materal_on_Site2"/>
      <sheetName val="Item_3-I2"/>
      <sheetName val="Item_2-F2"/>
      <sheetName val="vehicles_type_A_&amp;_B2"/>
      <sheetName val="J-Previous_Payments2"/>
      <sheetName val="Check_List2"/>
      <sheetName val="Maintenance_office_equip_2"/>
      <sheetName val="B-Cumulative_(CON)2"/>
      <sheetName val="24__Central_Pool_Contem_(15)_2"/>
      <sheetName val="23_Central_pool_Italian_(11)_2"/>
      <sheetName val="22_Grand_Courtyard_Bali_(5)_2"/>
      <sheetName val="21__GRAND_COURTYARD_CONTEM_(4)2"/>
      <sheetName val="19_Grand_Courtyard_Medite_(16)2"/>
      <sheetName val="18__Grand_courtyard_Arabic(10)2"/>
      <sheetName val="17__GREAT_ROTUNDA__NEW_MEXI_(22"/>
      <sheetName val="16_GREAT_ROTUNDA_CONTEMP_(1)2"/>
      <sheetName val="15__Great_Rotunda_European_(132"/>
      <sheetName val="14_Great_Rotunda_Mediter(16)2"/>
      <sheetName val="13__Great_Rotunda_Arabic_(17)2"/>
      <sheetName val="12__GV__(Ranch)_(3)_2"/>
      <sheetName val="11_Gallery_View_Medi_(91)2"/>
      <sheetName val="9_CENTRAL_GALLERY_CONT(2)2"/>
      <sheetName val="8__Central_Gallery_European(9)2"/>
      <sheetName val="7_CENTRAL_GALLERY_MEDI_(3)2"/>
      <sheetName val="6__CENTRAL_GALLERY_ARABIC_(2)2"/>
      <sheetName val="4__GS_(CONTEMPORARY)_(2)2"/>
      <sheetName val="3__GRAND_STAIRCASE__EUROPEAN(32"/>
      <sheetName val="2_Grandstaircase_Med_(3)2"/>
      <sheetName val="Dash_Board_AED1"/>
      <sheetName val="Main_Summary-_Contractor1"/>
      <sheetName val="item_1-3-D_(2)1"/>
      <sheetName val="Liquidated_Damages1"/>
      <sheetName val="A__General_Requ_1"/>
      <sheetName val="General_Requ__Breakdown_-_P21"/>
      <sheetName val="D-Materal_on_Site1"/>
      <sheetName val="Item_3-I1"/>
      <sheetName val="Item_2-F1"/>
      <sheetName val="vehicles_type_A_&amp;_B1"/>
      <sheetName val="J-Previous_Payments1"/>
      <sheetName val="Check_List1"/>
      <sheetName val="Maintenance_office_equip_1"/>
      <sheetName val="B-Cumulative_(CON)1"/>
      <sheetName val="24__Central_Pool_Contem_(15)_1"/>
      <sheetName val="23_Central_pool_Italian_(11)_1"/>
      <sheetName val="22_Grand_Courtyard_Bali_(5)_1"/>
      <sheetName val="21__GRAND_COURTYARD_CONTEM_(4)1"/>
      <sheetName val="19_Grand_Courtyard_Medite_(16)1"/>
      <sheetName val="18__Grand_courtyard_Arabic(10)1"/>
      <sheetName val="17__GREAT_ROTUNDA__NEW_MEXI_(21"/>
      <sheetName val="16_GREAT_ROTUNDA_CONTEMP_(1)1"/>
      <sheetName val="15__Great_Rotunda_European_(131"/>
      <sheetName val="14_Great_Rotunda_Mediter(16)1"/>
      <sheetName val="13__Great_Rotunda_Arabic_(17)1"/>
      <sheetName val="12__GV__(Ranch)_(3)_1"/>
      <sheetName val="11_Gallery_View_Medi_(91)1"/>
      <sheetName val="9_CENTRAL_GALLERY_CONT(2)1"/>
      <sheetName val="8__Central_Gallery_European(9)1"/>
      <sheetName val="7_CENTRAL_GALLERY_MEDI_(3)1"/>
      <sheetName val="6__CENTRAL_GALLERY_ARABIC_(2)1"/>
      <sheetName val="4__GS_(CONTEMPORARY)_(2)1"/>
      <sheetName val="3__GRAND_STAIRCASE__EUROPEAN(31"/>
      <sheetName val="2_Grandstaircase_Med_(3)1"/>
      <sheetName val="Dash_Board_AED"/>
      <sheetName val="Cover_Card3"/>
      <sheetName val="Bill_of_Quantity3"/>
      <sheetName val="Bill_of_Quantity_(2)3"/>
      <sheetName val="CERTIFICATE_(2)3"/>
      <sheetName val="APPRLICATION_-_13"/>
      <sheetName val="Bill_of_Quantity_(3)3"/>
      <sheetName val="(1)_-_Preliminaries3"/>
      <sheetName val="(2)_Site_works3"/>
      <sheetName val="(3)_Building_-_(A)3"/>
      <sheetName val="(4)_Building_-_(B)3"/>
      <sheetName val="Main_Summary-_Contractor3"/>
      <sheetName val="item_1-3-D_(2)3"/>
      <sheetName val="Liquidated_Damages3"/>
      <sheetName val="A__General_Requ_3"/>
      <sheetName val="General_Requ__Breakdown_-_P23"/>
      <sheetName val="D-Materal_on_Site3"/>
      <sheetName val="Item_3-I3"/>
      <sheetName val="Item_2-F3"/>
      <sheetName val="vehicles_type_A_&amp;_B3"/>
      <sheetName val="J-Previous_Payments3"/>
      <sheetName val="Check_List3"/>
      <sheetName val="Maintenance_office_equip_3"/>
      <sheetName val="B-Cumulative_(CON)3"/>
      <sheetName val="24__Central_Pool_Contem_(15)_3"/>
      <sheetName val="23_Central_pool_Italian_(11)_3"/>
      <sheetName val="22_Grand_Courtyard_Bali_(5)_3"/>
      <sheetName val="21__GRAND_COURTYARD_CONTEM_(4)3"/>
      <sheetName val="19_Grand_Courtyard_Medite_(16)3"/>
      <sheetName val="18__Grand_courtyard_Arabic(10)3"/>
      <sheetName val="17__GREAT_ROTUNDA__NEW_MEXI_(23"/>
      <sheetName val="16_GREAT_ROTUNDA_CONTEMP_(1)3"/>
      <sheetName val="15__Great_Rotunda_European_(133"/>
      <sheetName val="14_Great_Rotunda_Mediter(16)3"/>
      <sheetName val="13__Great_Rotunda_Arabic_(17)3"/>
      <sheetName val="12__GV__(Ranch)_(3)_3"/>
      <sheetName val="11_Gallery_View_Medi_(91)3"/>
      <sheetName val="9_CENTRAL_GALLERY_CONT(2)3"/>
      <sheetName val="8__Central_Gallery_European(9)3"/>
      <sheetName val="7_CENTRAL_GALLERY_MEDI_(3)3"/>
      <sheetName val="6__CENTRAL_GALLERY_ARABIC_(2)3"/>
      <sheetName val="4__GS_(CONTEMPORARY)_(2)3"/>
      <sheetName val="3__GRAND_STAIRCASE__EUROPEAN(33"/>
      <sheetName val="2_Grandstaircase_Med_(3)3"/>
      <sheetName val="Dash_Board_AED2"/>
      <sheetName val="Cover_Card4"/>
      <sheetName val="Bill_of_Quantity4"/>
      <sheetName val="Bill_of_Quantity_(2)4"/>
      <sheetName val="CERTIFICATE_(2)4"/>
      <sheetName val="APPRLICATION_-_14"/>
      <sheetName val="Bill_of_Quantity_(3)4"/>
      <sheetName val="(1)_-_Preliminaries4"/>
      <sheetName val="(2)_Site_works4"/>
      <sheetName val="(3)_Building_-_(A)4"/>
      <sheetName val="(4)_Building_-_(B)4"/>
      <sheetName val="Main_Summary-_Contractor4"/>
      <sheetName val="item_1-3-D_(2)4"/>
      <sheetName val="Liquidated_Damages4"/>
      <sheetName val="A__General_Requ_4"/>
      <sheetName val="General_Requ__Breakdown_-_P24"/>
      <sheetName val="D-Materal_on_Site4"/>
      <sheetName val="Item_3-I4"/>
      <sheetName val="Item_2-F4"/>
      <sheetName val="vehicles_type_A_&amp;_B4"/>
      <sheetName val="J-Previous_Payments4"/>
      <sheetName val="Check_List4"/>
      <sheetName val="Maintenance_office_equip_4"/>
      <sheetName val="B-Cumulative_(CON)4"/>
      <sheetName val="24__Central_Pool_Contem_(15)_4"/>
      <sheetName val="23_Central_pool_Italian_(11)_4"/>
      <sheetName val="22_Grand_Courtyard_Bali_(5)_4"/>
      <sheetName val="21__GRAND_COURTYARD_CONTEM_(4)4"/>
      <sheetName val="19_Grand_Courtyard_Medite_(16)4"/>
      <sheetName val="18__Grand_courtyard_Arabic(10)4"/>
      <sheetName val="17__GREAT_ROTUNDA__NEW_MEXI_(24"/>
      <sheetName val="16_GREAT_ROTUNDA_CONTEMP_(1)4"/>
      <sheetName val="15__Great_Rotunda_European_(134"/>
      <sheetName val="14_Great_Rotunda_Mediter(16)4"/>
      <sheetName val="13__Great_Rotunda_Arabic_(17)4"/>
      <sheetName val="12__GV__(Ranch)_(3)_4"/>
      <sheetName val="11_Gallery_View_Medi_(91)4"/>
      <sheetName val="9_CENTRAL_GALLERY_CONT(2)4"/>
      <sheetName val="8__Central_Gallery_European(9)4"/>
      <sheetName val="7_CENTRAL_GALLERY_MEDI_(3)4"/>
      <sheetName val="6__CENTRAL_GALLERY_ARABIC_(2)4"/>
      <sheetName val="4__GS_(CONTEMPORARY)_(2)4"/>
      <sheetName val="3__GRAND_STAIRCASE__EUROPEAN(34"/>
      <sheetName val="2_Grandstaircase_Med_(3)4"/>
      <sheetName val="Dash_Board_AED3"/>
      <sheetName val="Cover_Card5"/>
      <sheetName val="Bill_of_Quantity5"/>
      <sheetName val="Bill_of_Quantity_(2)5"/>
      <sheetName val="CERTIFICATE_(2)5"/>
      <sheetName val="APPRLICATION_-_15"/>
      <sheetName val="Bill_of_Quantity_(3)5"/>
      <sheetName val="(1)_-_Preliminaries5"/>
      <sheetName val="(2)_Site_works5"/>
      <sheetName val="(3)_Building_-_(A)5"/>
      <sheetName val="(4)_Building_-_(B)5"/>
      <sheetName val="Main_Summary-_Contractor5"/>
      <sheetName val="item_1-3-D_(2)5"/>
      <sheetName val="Liquidated_Damages5"/>
      <sheetName val="A__General_Requ_5"/>
      <sheetName val="General_Requ__Breakdown_-_P25"/>
      <sheetName val="D-Materal_on_Site5"/>
      <sheetName val="Item_3-I5"/>
      <sheetName val="Item_2-F5"/>
      <sheetName val="vehicles_type_A_&amp;_B5"/>
      <sheetName val="J-Previous_Payments5"/>
      <sheetName val="Check_List5"/>
      <sheetName val="Maintenance_office_equip_5"/>
      <sheetName val="B-Cumulative_(CON)5"/>
      <sheetName val="24__Central_Pool_Contem_(15)_5"/>
      <sheetName val="23_Central_pool_Italian_(11)_5"/>
      <sheetName val="22_Grand_Courtyard_Bali_(5)_5"/>
      <sheetName val="21__GRAND_COURTYARD_CONTEM_(4)5"/>
      <sheetName val="19_Grand_Courtyard_Medite_(16)5"/>
      <sheetName val="18__Grand_courtyard_Arabic(10)5"/>
      <sheetName val="17__GREAT_ROTUNDA__NEW_MEXI_(25"/>
      <sheetName val="16_GREAT_ROTUNDA_CONTEMP_(1)5"/>
      <sheetName val="15__Great_Rotunda_European_(135"/>
      <sheetName val="14_Great_Rotunda_Mediter(16)5"/>
      <sheetName val="13__Great_Rotunda_Arabic_(17)5"/>
      <sheetName val="12__GV__(Ranch)_(3)_5"/>
      <sheetName val="11_Gallery_View_Medi_(91)5"/>
      <sheetName val="9_CENTRAL_GALLERY_CONT(2)5"/>
      <sheetName val="8__Central_Gallery_European(9)5"/>
      <sheetName val="7_CENTRAL_GALLERY_MEDI_(3)5"/>
      <sheetName val="6__CENTRAL_GALLERY_ARABIC_(2)5"/>
      <sheetName val="4__GS_(CONTEMPORARY)_(2)5"/>
      <sheetName val="3__GRAND_STAIRCASE__EUROPEAN(35"/>
      <sheetName val="2_Grandstaircase_Med_(3)5"/>
      <sheetName val="Dash_Board_AED4"/>
      <sheetName val="Basis"/>
      <sheetName val="LABOUR"/>
      <sheetName val="Bill 2"/>
      <sheetName val="F4.13"/>
      <sheetName val="% prog figs -u5 and total"/>
      <sheetName val="5"/>
      <sheetName val="Raw_Data"/>
      <sheetName val="ironmongery"/>
      <sheetName val="Tender_Summary"/>
      <sheetName val="Raw_Data1"/>
      <sheetName val="Tender_Summary1"/>
      <sheetName val="Competitiveness Analysis"/>
      <sheetName val="Raw_Data2"/>
      <sheetName val="Tender_Summary2"/>
      <sheetName val="Competitiveness_Analysis"/>
      <sheetName val="rcc( sub)"/>
      <sheetName val="Bord."/>
      <sheetName val="(47)"/>
      <sheetName val="Bill 5 - Carpark"/>
      <sheetName val="Bill_2"/>
      <sheetName val="F4_13"/>
      <sheetName val="Bill_21"/>
      <sheetName val="F4_131"/>
      <sheetName val="BOQ_ Revised  for Preliminaries"/>
      <sheetName val="Valuation"/>
      <sheetName val="allowances"/>
      <sheetName val="analysis"/>
      <sheetName val="workscope변경"/>
      <sheetName val="Bill_5_-_Carpark"/>
      <sheetName val="Bill No 10-Tele"/>
      <sheetName val="Bill No 12-Earthing"/>
      <sheetName val="Details"/>
      <sheetName val="??????"/>
      <sheetName val="CTC"/>
      <sheetName val="sc"/>
      <sheetName val="12pb"/>
      <sheetName val="Cover_Card6"/>
      <sheetName val="Bill_of_Quantity6"/>
      <sheetName val="Bill_of_Quantity_(2)6"/>
      <sheetName val="CERTIFICATE_(2)6"/>
      <sheetName val="APPRLICATION_-_16"/>
      <sheetName val="Bill_of_Quantity_(3)6"/>
      <sheetName val="(1)_-_Preliminaries6"/>
      <sheetName val="(2)_Site_works6"/>
      <sheetName val="(3)_Building_-_(A)6"/>
      <sheetName val="(4)_Building_-_(B)6"/>
      <sheetName val="Main_Summary-_Contractor6"/>
      <sheetName val="item_1-3-D_(2)6"/>
      <sheetName val="Liquidated_Damages6"/>
      <sheetName val="A__General_Requ_6"/>
      <sheetName val="General_Requ__Breakdown_-_P26"/>
      <sheetName val="D-Materal_on_Site6"/>
      <sheetName val="Item_3-I6"/>
      <sheetName val="Item_2-F6"/>
      <sheetName val="vehicles_type_A_&amp;_B6"/>
      <sheetName val="J-Previous_Payments6"/>
      <sheetName val="Check_List6"/>
      <sheetName val="Maintenance_office_equip_6"/>
      <sheetName val="B-Cumulative_(CON)6"/>
      <sheetName val="24__Central_Pool_Contem_(15)_6"/>
      <sheetName val="23_Central_pool_Italian_(11)_6"/>
      <sheetName val="22_Grand_Courtyard_Bali_(5)_6"/>
      <sheetName val="21__GRAND_COURTYARD_CONTEM_(4)6"/>
      <sheetName val="19_Grand_Courtyard_Medite_(16)6"/>
      <sheetName val="18__Grand_courtyard_Arabic(10)6"/>
      <sheetName val="17__GREAT_ROTUNDA__NEW_MEXI_(26"/>
      <sheetName val="16_GREAT_ROTUNDA_CONTEMP_(1)6"/>
      <sheetName val="15__Great_Rotunda_European_(136"/>
      <sheetName val="14_Great_Rotunda_Mediter(16)6"/>
      <sheetName val="13__Great_Rotunda_Arabic_(17)6"/>
      <sheetName val="12__GV__(Ranch)_(3)_6"/>
      <sheetName val="11_Gallery_View_Medi_(91)6"/>
      <sheetName val="9_CENTRAL_GALLERY_CONT(2)6"/>
      <sheetName val="8__Central_Gallery_European(9)6"/>
      <sheetName val="7_CENTRAL_GALLERY_MEDI_(3)6"/>
      <sheetName val="6__CENTRAL_GALLERY_ARABIC_(2)6"/>
      <sheetName val="4__GS_(CONTEMPORARY)_(2)6"/>
      <sheetName val="3__GRAND_STAIRCASE__EUROPEAN(36"/>
      <sheetName val="2_Grandstaircase_Med_(3)6"/>
      <sheetName val="Dash_Board_AED5"/>
      <sheetName val="Important Details &amp; Validation"/>
      <sheetName val="Rate Library"/>
      <sheetName val="RBU List"/>
      <sheetName val="PriceSummary"/>
      <sheetName val="nw4"/>
      <sheetName val="nw4 (2)"/>
      <sheetName val="Dropdowns"/>
      <sheetName val="Apr-05"/>
      <sheetName val="Cover_Card7"/>
      <sheetName val="Bill_of_Quantity7"/>
      <sheetName val="Bill_of_Quantity_(2)7"/>
      <sheetName val="CERTIFICATE_(2)7"/>
      <sheetName val="APPRLICATION_-_17"/>
      <sheetName val="Bill_of_Quantity_(3)7"/>
      <sheetName val="(1)_-_Preliminaries7"/>
      <sheetName val="(2)_Site_works7"/>
      <sheetName val="(3)_Building_-_(A)7"/>
      <sheetName val="(4)_Building_-_(B)7"/>
      <sheetName val="Raw_Data3"/>
      <sheetName val="Tender_Summary3"/>
      <sheetName val="Bill_23"/>
      <sheetName val="F4_133"/>
      <sheetName val="Bill_22"/>
      <sheetName val="F4_132"/>
      <sheetName val="Cover_Card8"/>
      <sheetName val="Bill_of_Quantity8"/>
      <sheetName val="Bill_of_Quantity_(2)8"/>
      <sheetName val="CERTIFICATE_(2)8"/>
      <sheetName val="APPRLICATION_-_18"/>
      <sheetName val="Bill_of_Quantity_(3)8"/>
      <sheetName val="(1)_-_Preliminaries8"/>
      <sheetName val="(2)_Site_works8"/>
      <sheetName val="rcc(_sub)"/>
      <sheetName val="Bord_"/>
      <sheetName val="(3)_Building_-_(A)8"/>
      <sheetName val="(4)_Building_-_(B)8"/>
      <sheetName val="Raw_Data4"/>
      <sheetName val="Tender_Summary4"/>
      <sheetName val="Bill_24"/>
      <sheetName val="F4_134"/>
      <sheetName val="Raw_Data5"/>
      <sheetName val="Tender_Summary5"/>
      <sheetName val="Dash_Board_AED6"/>
      <sheetName val="Raw_Data6"/>
      <sheetName val="Tender_Summary6"/>
      <sheetName val="Main_Summary-_Contractor8"/>
      <sheetName val="item_1-3-D_(2)8"/>
      <sheetName val="Liquidated_Damages8"/>
      <sheetName val="A__General_Requ_8"/>
      <sheetName val="General_Requ__Breakdown_-_P28"/>
      <sheetName val="D-Materal_on_Site8"/>
      <sheetName val="Item_3-I8"/>
      <sheetName val="Item_2-F8"/>
      <sheetName val="vehicles_type_A_&amp;_B8"/>
      <sheetName val="J-Previous_Payments8"/>
      <sheetName val="Check_List8"/>
      <sheetName val="Maintenance_office_equip_8"/>
      <sheetName val="B-Cumulative_(CON)8"/>
      <sheetName val="24__Central_Pool_Contem_(15)_8"/>
      <sheetName val="23_Central_pool_Italian_(11)_8"/>
      <sheetName val="22_Grand_Courtyard_Bali_(5)_8"/>
      <sheetName val="21__GRAND_COURTYARD_CONTEM_(4)8"/>
      <sheetName val="19_Grand_Courtyard_Medite_(16)8"/>
      <sheetName val="18__Grand_courtyard_Arabic(10)8"/>
      <sheetName val="17__GREAT_ROTUNDA__NEW_MEXI_(28"/>
      <sheetName val="16_GREAT_ROTUNDA_CONTEMP_(1)8"/>
      <sheetName val="15__Great_Rotunda_European_(138"/>
      <sheetName val="14_Great_Rotunda_Mediter(16)8"/>
      <sheetName val="13__Great_Rotunda_Arabic_(17)8"/>
      <sheetName val="12__GV__(Ranch)_(3)_8"/>
      <sheetName val="11_Gallery_View_Medi_(91)8"/>
      <sheetName val="9_CENTRAL_GALLERY_CONT(2)8"/>
      <sheetName val="8__Central_Gallery_European(9)8"/>
      <sheetName val="7_CENTRAL_GALLERY_MEDI_(3)8"/>
      <sheetName val="6__CENTRAL_GALLERY_ARABIC_(2)8"/>
      <sheetName val="4__GS_(CONTEMPORARY)_(2)8"/>
      <sheetName val="3__GRAND_STAIRCASE__EUROPEAN(38"/>
      <sheetName val="2_Grandstaircase_Med_(3)8"/>
      <sheetName val="Dash_Board_AED8"/>
      <sheetName val="Raw_Data8"/>
      <sheetName val="Tender_Summary8"/>
      <sheetName val="Main_Summary-_Contractor7"/>
      <sheetName val="item_1-3-D_(2)7"/>
      <sheetName val="Liquidated_Damages7"/>
      <sheetName val="A__General_Requ_7"/>
      <sheetName val="General_Requ__Breakdown_-_P27"/>
      <sheetName val="D-Materal_on_Site7"/>
      <sheetName val="Item_3-I7"/>
      <sheetName val="Item_2-F7"/>
      <sheetName val="vehicles_type_A_&amp;_B7"/>
      <sheetName val="J-Previous_Payments7"/>
      <sheetName val="Check_List7"/>
      <sheetName val="Maintenance_office_equip_7"/>
      <sheetName val="B-Cumulative_(CON)7"/>
      <sheetName val="24__Central_Pool_Contem_(15)_7"/>
      <sheetName val="23_Central_pool_Italian_(11)_7"/>
      <sheetName val="22_Grand_Courtyard_Bali_(5)_7"/>
      <sheetName val="21__GRAND_COURTYARD_CONTEM_(4)7"/>
      <sheetName val="19_Grand_Courtyard_Medite_(16)7"/>
      <sheetName val="18__Grand_courtyard_Arabic(10)7"/>
      <sheetName val="17__GREAT_ROTUNDA__NEW_MEXI_(27"/>
      <sheetName val="16_GREAT_ROTUNDA_CONTEMP_(1)7"/>
      <sheetName val="15__Great_Rotunda_European_(137"/>
      <sheetName val="14_Great_Rotunda_Mediter(16)7"/>
      <sheetName val="13__Great_Rotunda_Arabic_(17)7"/>
      <sheetName val="12__GV__(Ranch)_(3)_7"/>
      <sheetName val="11_Gallery_View_Medi_(91)7"/>
      <sheetName val="9_CENTRAL_GALLERY_CONT(2)7"/>
      <sheetName val="8__Central_Gallery_European(9)7"/>
      <sheetName val="7_CENTRAL_GALLERY_MEDI_(3)7"/>
      <sheetName val="6__CENTRAL_GALLERY_ARABIC_(2)7"/>
      <sheetName val="4__GS_(CONTEMPORARY)_(2)7"/>
      <sheetName val="3__GRAND_STAIRCASE__EUROPEAN(37"/>
      <sheetName val="2_Grandstaircase_Med_(3)7"/>
      <sheetName val="Dash_Board_AED7"/>
      <sheetName val="Raw_Data7"/>
      <sheetName val="Tender_Summary7"/>
      <sheetName val="Project Brief"/>
      <sheetName val="Competitiveness_Analysis1"/>
      <sheetName val="%_prog_figs_-u5_and_total"/>
      <sheetName val="BOQ__Revised__for_Preliminaries"/>
      <sheetName val="Bill_No_10-Tele"/>
      <sheetName val="Bill_No_12-Earthing"/>
      <sheetName val="Competitiveness_Analysis2"/>
      <sheetName val="Bill_5_-_Carpark1"/>
      <sheetName val="%_prog_figs_-u5_and_total1"/>
      <sheetName val="BOQ__Revised__for_Preliminarie1"/>
      <sheetName val="rcc(_sub)1"/>
      <sheetName val="Bord_1"/>
      <sheetName val="Bill_No_10-Tele1"/>
      <sheetName val="Bill_No_12-Earthing1"/>
      <sheetName val="Competitiveness_Analysis3"/>
      <sheetName val="Bill_5_-_Carpark2"/>
      <sheetName val="%_prog_figs_-u5_and_total2"/>
      <sheetName val="BOQ__Revised__for_Preliminarie2"/>
      <sheetName val="rcc(_sub)2"/>
      <sheetName val="Bord_2"/>
      <sheetName val="Bill_No_10-Tele2"/>
      <sheetName val="Bill_No_12-Earthing2"/>
      <sheetName val="Cover_Card9"/>
      <sheetName val="Bill_of_Quantity9"/>
      <sheetName val="Bill_of_Quantity_(2)9"/>
      <sheetName val="CERTIFICATE_(2)9"/>
      <sheetName val="APPRLICATION_-_19"/>
      <sheetName val="Bill_of_Quantity_(3)9"/>
      <sheetName val="(1)_-_Preliminaries9"/>
      <sheetName val="(2)_Site_works9"/>
      <sheetName val="(3)_Building_-_(A)9"/>
      <sheetName val="(4)_Building_-_(B)9"/>
      <sheetName val="Main_Summary-_Contractor9"/>
      <sheetName val="item_1-3-D_(2)9"/>
      <sheetName val="Liquidated_Damages9"/>
      <sheetName val="A__General_Requ_9"/>
      <sheetName val="General_Requ__Breakdown_-_P29"/>
      <sheetName val="D-Materal_on_Site9"/>
      <sheetName val="Item_3-I9"/>
      <sheetName val="Item_2-F9"/>
      <sheetName val="vehicles_type_A_&amp;_B9"/>
      <sheetName val="J-Previous_Payments9"/>
      <sheetName val="Check_List9"/>
      <sheetName val="Maintenance_office_equip_9"/>
      <sheetName val="B-Cumulative_(CON)9"/>
      <sheetName val="24__Central_Pool_Contem_(15)_9"/>
      <sheetName val="23_Central_pool_Italian_(11)_9"/>
      <sheetName val="22_Grand_Courtyard_Bali_(5)_9"/>
      <sheetName val="21__GRAND_COURTYARD_CONTEM_(4)9"/>
      <sheetName val="19_Grand_Courtyard_Medite_(16)9"/>
      <sheetName val="18__Grand_courtyard_Arabic(10)9"/>
      <sheetName val="17__GREAT_ROTUNDA__NEW_MEXI_(29"/>
      <sheetName val="16_GREAT_ROTUNDA_CONTEMP_(1)9"/>
      <sheetName val="15__Great_Rotunda_European_(139"/>
      <sheetName val="14_Great_Rotunda_Mediter(16)9"/>
      <sheetName val="13__Great_Rotunda_Arabic_(17)9"/>
      <sheetName val="12__GV__(Ranch)_(3)_9"/>
      <sheetName val="11_Gallery_View_Medi_(91)9"/>
      <sheetName val="9_CENTRAL_GALLERY_CONT(2)9"/>
      <sheetName val="8__Central_Gallery_European(9)9"/>
      <sheetName val="7_CENTRAL_GALLERY_MEDI_(3)9"/>
      <sheetName val="6__CENTRAL_GALLERY_ARABIC_(2)9"/>
      <sheetName val="4__GS_(CONTEMPORARY)_(2)9"/>
      <sheetName val="3__GRAND_STAIRCASE__EUROPEAN(39"/>
      <sheetName val="2_Grandstaircase_Med_(3)9"/>
      <sheetName val="Competitiveness_Analysis4"/>
      <sheetName val="Bill_5_-_Carpark3"/>
      <sheetName val="%_prog_figs_-u5_and_total3"/>
      <sheetName val="BOQ__Revised__for_Preliminarie3"/>
      <sheetName val="Bill_25"/>
      <sheetName val="F4_135"/>
      <sheetName val="rcc(_sub)3"/>
      <sheetName val="Bord_3"/>
      <sheetName val="Bill_No_10-Tele3"/>
      <sheetName val="Bill_No_12-Earthing3"/>
      <sheetName val="List"/>
      <sheetName val="Alum"/>
      <sheetName val="appl"/>
      <sheetName val="Iron"/>
      <sheetName val="kitc"/>
      <sheetName val="Bldg"/>
      <sheetName val="Cert"/>
      <sheetName val="Sewr"/>
      <sheetName val="Div Sum"/>
      <sheetName val="13 Ext -Plu &amp; Elec"/>
      <sheetName val="COST006"/>
      <sheetName val="3.0 pre-construction"/>
      <sheetName val="AoR Finishing"/>
      <sheetName val="DESIGN"/>
      <sheetName val="OCT.FDN"/>
      <sheetName val="COST CONTROL MATRIX"/>
      <sheetName val="Project Details "/>
      <sheetName val="PC, Prov Sums, Quants"/>
      <sheetName val="Progress Photos"/>
      <sheetName val="Contents"/>
      <sheetName val="Cost Report Summary"/>
      <sheetName val="Provisional Sums"/>
      <sheetName val="Variations"/>
      <sheetName val="ITANA"/>
      <sheetName val="NPV"/>
      <sheetName val="Maintenance Tasks"/>
      <sheetName val="Capital Asset Replacement"/>
      <sheetName val="Corrective Maintenance"/>
      <sheetName val="Overhaul"/>
      <sheetName val="PB"/>
      <sheetName val="Ra  stair"/>
      <sheetName val="2-Cash Flow"/>
      <sheetName val="STAIR-A"/>
      <sheetName val="Estimate Detail"/>
      <sheetName val="KEYS(DONT DELETE)"/>
      <sheetName val="PLD PRO SUM+QTY (Drwg Qty)"/>
      <sheetName val="MOS-Civil "/>
      <sheetName val="ALLOWANCE"/>
      <sheetName val="MH RATE"/>
      <sheetName val="COST SHEET DET"/>
      <sheetName val="Sizing Estimator - PAL Cameras"/>
      <sheetName val="입찰내역 발주처 양식"/>
      <sheetName val="Lookup data"/>
      <sheetName val="BILL 1"/>
      <sheetName val="Rate Analysis"/>
      <sheetName val="Base &amp; Pod (elec)"/>
      <sheetName val="Cad Map"/>
      <sheetName val="MAT_SUM"/>
      <sheetName val="CABLERET"/>
      <sheetName val="SCHEDULE (3)"/>
      <sheetName val="Database"/>
      <sheetName val="schedule nos"/>
      <sheetName val="43"/>
      <sheetName val="TOTAL"/>
      <sheetName val="Cover_Card10"/>
      <sheetName val="Bill_of_Quantity10"/>
      <sheetName val="Bill_of_Quantity_(2)10"/>
      <sheetName val="CERTIFICATE_(2)10"/>
      <sheetName val="APPRLICATION_-_110"/>
      <sheetName val="Bill_of_Quantity_(3)10"/>
      <sheetName val="(1)_-_Preliminaries10"/>
      <sheetName val="(2)_Site_works10"/>
      <sheetName val="(3)_Building_-_(A)10"/>
      <sheetName val="(4)_Building_-_(B)10"/>
      <sheetName val="Main_Summary-_Contractor10"/>
      <sheetName val="item_1-3-D_(2)10"/>
      <sheetName val="Liquidated_Damages10"/>
      <sheetName val="A__General_Requ_10"/>
      <sheetName val="General_Requ__Breakdown_-_P210"/>
      <sheetName val="D-Materal_on_Site10"/>
      <sheetName val="Item_3-I10"/>
      <sheetName val="Item_2-F10"/>
      <sheetName val="vehicles_type_A_&amp;_B10"/>
      <sheetName val="J-Previous_Payments10"/>
      <sheetName val="Check_List10"/>
      <sheetName val="Maintenance_office_equip_10"/>
      <sheetName val="B-Cumulative_(CON)10"/>
      <sheetName val="24__Central_Pool_Contem_(15)_10"/>
      <sheetName val="23_Central_pool_Italian_(11)_10"/>
      <sheetName val="22_Grand_Courtyard_Bali_(5)_10"/>
      <sheetName val="21__GRAND_COURTYARD_CONTEM_(410"/>
      <sheetName val="19_Grand_Courtyard_Medite_(1610"/>
      <sheetName val="18__Grand_courtyard_Arabic(1010"/>
      <sheetName val="17__GREAT_ROTUNDA__NEW_MEXI_(10"/>
      <sheetName val="16_GREAT_ROTUNDA_CONTEMP_(1)10"/>
      <sheetName val="15__Great_Rotunda_European_(110"/>
      <sheetName val="14_Great_Rotunda_Mediter(16)10"/>
      <sheetName val="13__Great_Rotunda_Arabic_(17)10"/>
      <sheetName val="12__GV__(Ranch)_(3)_10"/>
      <sheetName val="11_Gallery_View_Medi_(91)10"/>
      <sheetName val="9_CENTRAL_GALLERY_CONT(2)10"/>
      <sheetName val="8__Central_Gallery_European(910"/>
      <sheetName val="7_CENTRAL_GALLERY_MEDI_(3)10"/>
      <sheetName val="6__CENTRAL_GALLERY_ARABIC_(2)10"/>
      <sheetName val="4__GS_(CONTEMPORARY)_(2)10"/>
      <sheetName val="3__GRAND_STAIRCASE__EUROPEAN(10"/>
      <sheetName val="2_Grandstaircase_Med_(3)10"/>
      <sheetName val="Dash_Board_AED9"/>
      <sheetName val="Bill_5_-_Carpark4"/>
      <sheetName val="BOQ__Revised__for_Preliminarie4"/>
      <sheetName val="Bill_26"/>
      <sheetName val="F4_136"/>
      <sheetName val="rcc(_sub)4"/>
      <sheetName val="Bord_4"/>
      <sheetName val="%_prog_figs_-u5_and_total4"/>
      <sheetName val="Bill_No_10-Tele4"/>
      <sheetName val="Bill_No_12-Earthing4"/>
      <sheetName val="Important_Details_&amp;_Validation"/>
      <sheetName val="Rate_Library"/>
      <sheetName val="RBU_List"/>
      <sheetName val="MOS-Civil_"/>
      <sheetName val="KEYS(DONT_DELETE)"/>
      <sheetName val="PLD_PRO_SUM+QTY_(Drwg_Qty)"/>
      <sheetName val="COST_CONTROL_MATRIX"/>
      <sheetName val="Project_Details_"/>
      <sheetName val="PC,_Prov_Sums,_Quants"/>
      <sheetName val="Progress_Photos"/>
      <sheetName val="Cost_Report_Summary"/>
      <sheetName val="Provisional_Sums"/>
      <sheetName val="Cad_Map"/>
      <sheetName val="OCT_FDN"/>
      <sheetName val="AoR_Finishing"/>
      <sheetName val="BILL_1"/>
      <sheetName val="Competitiveness_Analysis5"/>
      <sheetName val="ITEM"/>
      <sheetName val="HL8"/>
      <sheetName val="Cover_Card11"/>
      <sheetName val="Bill_of_Quantity11"/>
      <sheetName val="Bill_of_Quantity_(2)11"/>
      <sheetName val="CERTIFICATE_(2)11"/>
      <sheetName val="APPRLICATION_-_111"/>
      <sheetName val="Bill_of_Quantity_(3)11"/>
      <sheetName val="(1)_-_Preliminaries11"/>
      <sheetName val="(2)_Site_works11"/>
      <sheetName val="(3)_Building_-_(A)11"/>
      <sheetName val="(4)_Building_-_(B)11"/>
      <sheetName val="Main_Summary-_Contractor11"/>
      <sheetName val="item_1-3-D_(2)11"/>
      <sheetName val="Liquidated_Damages11"/>
      <sheetName val="A__General_Requ_11"/>
      <sheetName val="General_Requ__Breakdown_-_P211"/>
      <sheetName val="D-Materal_on_Site11"/>
      <sheetName val="Item_3-I11"/>
      <sheetName val="Item_2-F11"/>
      <sheetName val="vehicles_type_A_&amp;_B11"/>
      <sheetName val="J-Previous_Payments11"/>
      <sheetName val="Check_List11"/>
      <sheetName val="Maintenance_office_equip_11"/>
      <sheetName val="B-Cumulative_(CON)11"/>
      <sheetName val="24__Central_Pool_Contem_(15)_11"/>
      <sheetName val="23_Central_pool_Italian_(11)_11"/>
      <sheetName val="22_Grand_Courtyard_Bali_(5)_11"/>
      <sheetName val="21__GRAND_COURTYARD_CONTEM_(411"/>
      <sheetName val="19_Grand_Courtyard_Medite_(1611"/>
      <sheetName val="18__Grand_courtyard_Arabic(1011"/>
      <sheetName val="17__GREAT_ROTUNDA__NEW_MEXI_(11"/>
      <sheetName val="16_GREAT_ROTUNDA_CONTEMP_(1)11"/>
      <sheetName val="15__Great_Rotunda_European_(111"/>
      <sheetName val="14_Great_Rotunda_Mediter(16)11"/>
      <sheetName val="13__Great_Rotunda_Arabic_(17)11"/>
      <sheetName val="12__GV__(Ranch)_(3)_11"/>
      <sheetName val="11_Gallery_View_Medi_(91)11"/>
      <sheetName val="9_CENTRAL_GALLERY_CONT(2)11"/>
      <sheetName val="8__Central_Gallery_European(911"/>
      <sheetName val="7_CENTRAL_GALLERY_MEDI_(3)11"/>
      <sheetName val="6__CENTRAL_GALLERY_ARABIC_(2)11"/>
      <sheetName val="4__GS_(CONTEMPORARY)_(2)11"/>
      <sheetName val="3__GRAND_STAIRCASE__EUROPEAN(11"/>
      <sheetName val="2_Grandstaircase_Med_(3)11"/>
      <sheetName val="Dash_Board_AED10"/>
      <sheetName val="Bill_5_-_Carpark5"/>
      <sheetName val="%_prog_figs_-u5_and_total5"/>
      <sheetName val="BOQ__Revised__for_Preliminarie5"/>
      <sheetName val="Bill_27"/>
      <sheetName val="F4_137"/>
      <sheetName val="Bill_No_10-Tele5"/>
      <sheetName val="Bill_No_12-Earthing5"/>
      <sheetName val="rcc(_sub)5"/>
      <sheetName val="Bord_5"/>
      <sheetName val="Important_Details_&amp;_Validation1"/>
      <sheetName val="Rate_Library1"/>
      <sheetName val="RBU_List1"/>
      <sheetName val="MOS-Civil_1"/>
      <sheetName val="KEYS(DONT_DELETE)1"/>
      <sheetName val="PLD_PRO_SUM+QTY_(Drwg_Qty)1"/>
      <sheetName val="COST_CONTROL_MATRIX1"/>
      <sheetName val="Project_Details_1"/>
      <sheetName val="PC,_Prov_Sums,_Quants1"/>
      <sheetName val="Progress_Photos1"/>
      <sheetName val="Cost_Report_Summary1"/>
      <sheetName val="Provisional_Sums1"/>
      <sheetName val="Cad_Map1"/>
      <sheetName val="OCT_FDN1"/>
      <sheetName val="AoR_Finishing1"/>
      <sheetName val="BILL_11"/>
      <sheetName val="Competitiveness_Analysis6"/>
      <sheetName val="nw4_(2)"/>
      <sheetName val="2-Cash_Flow"/>
      <sheetName val="Cover_Card12"/>
      <sheetName val="Bill_of_Quantity12"/>
      <sheetName val="Bill_of_Quantity_(2)12"/>
      <sheetName val="CERTIFICATE_(2)12"/>
      <sheetName val="APPRLICATION_-_112"/>
      <sheetName val="Bill_of_Quantity_(3)12"/>
      <sheetName val="(1)_-_Preliminaries12"/>
      <sheetName val="(2)_Site_works12"/>
      <sheetName val="(3)_Building_-_(A)12"/>
      <sheetName val="(4)_Building_-_(B)12"/>
      <sheetName val="Main_Summary-_Contractor12"/>
      <sheetName val="item_1-3-D_(2)12"/>
      <sheetName val="Liquidated_Damages12"/>
      <sheetName val="A__General_Requ_12"/>
      <sheetName val="General_Requ__Breakdown_-_P212"/>
      <sheetName val="D-Materal_on_Site12"/>
      <sheetName val="Item_3-I12"/>
      <sheetName val="Item_2-F12"/>
      <sheetName val="vehicles_type_A_&amp;_B12"/>
      <sheetName val="J-Previous_Payments12"/>
      <sheetName val="Check_List12"/>
      <sheetName val="Maintenance_office_equip_12"/>
      <sheetName val="B-Cumulative_(CON)12"/>
      <sheetName val="24__Central_Pool_Contem_(15)_12"/>
      <sheetName val="23_Central_pool_Italian_(11)_12"/>
      <sheetName val="22_Grand_Courtyard_Bali_(5)_12"/>
      <sheetName val="21__GRAND_COURTYARD_CONTEM_(412"/>
      <sheetName val="19_Grand_Courtyard_Medite_(1612"/>
      <sheetName val="18__Grand_courtyard_Arabic(1012"/>
      <sheetName val="17__GREAT_ROTUNDA__NEW_MEXI_(12"/>
      <sheetName val="16_GREAT_ROTUNDA_CONTEMP_(1)12"/>
      <sheetName val="15__Great_Rotunda_European_(112"/>
      <sheetName val="14_Great_Rotunda_Mediter(16)12"/>
      <sheetName val="13__Great_Rotunda_Arabic_(17)12"/>
      <sheetName val="12__GV__(Ranch)_(3)_12"/>
      <sheetName val="11_Gallery_View_Medi_(91)12"/>
      <sheetName val="9_CENTRAL_GALLERY_CONT(2)12"/>
      <sheetName val="8__Central_Gallery_European(912"/>
      <sheetName val="7_CENTRAL_GALLERY_MEDI_(3)12"/>
      <sheetName val="6__CENTRAL_GALLERY_ARABIC_(2)12"/>
      <sheetName val="4__GS_(CONTEMPORARY)_(2)12"/>
      <sheetName val="3__GRAND_STAIRCASE__EUROPEAN(12"/>
      <sheetName val="2_Grandstaircase_Med_(3)12"/>
      <sheetName val="Dash_Board_AED11"/>
      <sheetName val="Raw_Data9"/>
      <sheetName val="Tender_Summary9"/>
      <sheetName val="Bill_5_-_Carpark6"/>
      <sheetName val="%_prog_figs_-u5_and_total6"/>
      <sheetName val="BOQ__Revised__for_Preliminarie6"/>
      <sheetName val="Bill_28"/>
      <sheetName val="F4_138"/>
      <sheetName val="Bill_No_10-Tele6"/>
      <sheetName val="Bill_No_12-Earthing6"/>
      <sheetName val="rcc(_sub)6"/>
      <sheetName val="Bord_6"/>
      <sheetName val="Important_Details_&amp;_Validation2"/>
      <sheetName val="Rate_Library2"/>
      <sheetName val="RBU_List2"/>
      <sheetName val="MOS-Civil_2"/>
      <sheetName val="KEYS(DONT_DELETE)2"/>
      <sheetName val="PLD_PRO_SUM+QTY_(Drwg_Qty)2"/>
      <sheetName val="COST_CONTROL_MATRIX2"/>
      <sheetName val="Project_Details_2"/>
      <sheetName val="PC,_Prov_Sums,_Quants2"/>
      <sheetName val="Progress_Photos2"/>
      <sheetName val="Cost_Report_Summary2"/>
      <sheetName val="Provisional_Sums2"/>
      <sheetName val="Cad_Map2"/>
      <sheetName val="OCT_FDN2"/>
      <sheetName val="AoR_Finishing2"/>
      <sheetName val="BILL_12"/>
      <sheetName val="Competitiveness_Analysis7"/>
      <sheetName val="nw4_(2)1"/>
      <sheetName val="2-Cash_Flow1"/>
      <sheetName val="AR-1"/>
      <sheetName val="4-ME"/>
      <sheetName val="Collection"/>
      <sheetName val="Prelim"/>
      <sheetName val="2851"/>
      <sheetName val="New Rates"/>
      <sheetName val="Substructure"/>
      <sheetName val="Additional Items"/>
      <sheetName val="Earthworks"/>
      <sheetName val="Envelope"/>
      <sheetName val="External Site Improvement"/>
      <sheetName val="Finishes"/>
      <sheetName val="Infrastructure"/>
      <sheetName val="M+E 1st Fix"/>
      <sheetName val="M+E 2nd Fix"/>
      <sheetName val="Superstructure"/>
      <sheetName val="IncStmt"/>
      <sheetName val=" Factor  "/>
      <sheetName val="Histry Price"/>
      <sheetName val="labour rates"/>
      <sheetName val="Common"/>
      <sheetName val="Lookups"/>
      <sheetName val="Items_DVM"/>
      <sheetName val="Bill07"/>
      <sheetName val="Day work"/>
      <sheetName val="Sheet2"/>
      <sheetName val="Common Data"/>
      <sheetName val="std"/>
      <sheetName val="Hypothèses"/>
      <sheetName val="Encadrement"/>
      <sheetName val="Bareme Materiel"/>
      <sheetName val="cantonnements 9m"/>
      <sheetName val="cantonnements 6m"/>
      <sheetName val="VG_préfa"/>
      <sheetName val="VG_longrine"/>
      <sheetName val="Grues"/>
      <sheetName val="entête"/>
      <sheetName val="Planning"/>
      <sheetName val="barême baraques"/>
      <sheetName val="AreaPerM"/>
      <sheetName val="FIELD"/>
      <sheetName val="SHOP"/>
      <sheetName val="TESTING"/>
      <sheetName val="WEIGHT"/>
      <sheetName val="PRL"/>
      <sheetName val="SPT vs PHI"/>
      <sheetName val="Currency"/>
      <sheetName val="Generic"/>
      <sheetName val="CONSULTANT PC1"/>
      <sheetName val="Code Sheet"/>
      <sheetName val="VarianceAnalysis"/>
      <sheetName val="Project Details"/>
      <sheetName val="Insurance Ext"/>
      <sheetName val="Calendar"/>
      <sheetName val="GRSummary"/>
      <sheetName val="MORGACTS"/>
      <sheetName val="AC"/>
      <sheetName val="DC3"/>
      <sheetName val="Armada Development "/>
      <sheetName val="Plumtree Aquisition "/>
      <sheetName val="Project 4"/>
      <sheetName val="Project 5"/>
      <sheetName val="Project 6"/>
      <sheetName val="Project 7"/>
      <sheetName val="Setup"/>
      <sheetName val="V.Cost.Summary"/>
      <sheetName val="RNA - Demand 1"/>
      <sheetName val="RNA - Demand 2"/>
      <sheetName val="Rna - ADR"/>
      <sheetName val="Comp Sales"/>
      <sheetName val="Cost"/>
      <sheetName val="Property Info"/>
      <sheetName val="Intro"/>
      <sheetName val="Fxvar"/>
      <sheetName val="COST SUMMARY "/>
      <sheetName val="BILL-5"/>
      <sheetName val="기계내역서"/>
      <sheetName val="2gii"/>
      <sheetName val="LTR-2"/>
      <sheetName val="Données"/>
      <sheetName val="Préfeuille"/>
      <sheetName val="STORE-DEL-pipe"/>
      <sheetName val="bridge # 1"/>
      <sheetName val="Schedule Activities"/>
      <sheetName val="Ref. Tables"/>
      <sheetName val="Risk Impact Table"/>
      <sheetName val="RBS"/>
      <sheetName val="(A, B) BUILDER + SUB CONT WORK"/>
      <sheetName val="data_dci"/>
      <sheetName val="data_mci"/>
      <sheetName val="behind"/>
      <sheetName val="Main"/>
      <sheetName val="cover page"/>
      <sheetName val="matl"/>
      <sheetName val="r-equip"/>
      <sheetName val="r-man"/>
      <sheetName val="Summary of Invoices"/>
      <sheetName val="M-Book for Conc"/>
      <sheetName val="M-Book for FW"/>
      <sheetName val="FINA"/>
      <sheetName val="UPA(Part C,D,E,G,H)"/>
      <sheetName val="UPA(Part F)"/>
      <sheetName val="Materials"/>
      <sheetName val="Budget Top sheet "/>
      <sheetName val="BAU"/>
      <sheetName val="Contract Top sheet"/>
      <sheetName val=" Top sheet Summary"/>
      <sheetName val="Sum of Prelims"/>
      <sheetName val="Mech Material"/>
      <sheetName val="Electrical Material"/>
      <sheetName val="Mech sub-contracts"/>
      <sheetName val="Closing"/>
      <sheetName val="Risk Te. Co."/>
      <sheetName val="New Contingency Monitor"/>
      <sheetName val="OPS"/>
      <sheetName val="Variation Allowances"/>
      <sheetName val="S Curve Calcs"/>
      <sheetName val=" Estimate  "/>
      <sheetName val="Commercial Summary"/>
      <sheetName val="ARCH"/>
      <sheetName val="FT-05-02IsoBOM"/>
      <sheetName val="ancillary"/>
      <sheetName val="Frontpage"/>
      <sheetName val="A2000"/>
      <sheetName val="A3100"/>
      <sheetName val="A1100"/>
      <sheetName val="Val_Total"/>
      <sheetName val="Project_Report"/>
      <sheetName val="Bill No. 2"/>
      <sheetName val="Tosh"/>
      <sheetName val="A1-RES."/>
      <sheetName val="S"/>
      <sheetName val="Comp.1 (Internal)"/>
      <sheetName val="Dropdown"/>
      <sheetName val="2a BH - SOA"/>
      <sheetName val="L4-L15"/>
      <sheetName val="Jeddah"/>
      <sheetName val="J056"/>
      <sheetName val="MOS-Civil_3"/>
      <sheetName val="Cover_Card13"/>
      <sheetName val="Bill_of_Quantity13"/>
      <sheetName val="Bill_of_Quantity_(2)13"/>
      <sheetName val="CERTIFICATE_(2)13"/>
      <sheetName val="APPRLICATION_-_113"/>
      <sheetName val="Bill_of_Quantity_(3)13"/>
      <sheetName val="(1)_-_Preliminaries13"/>
      <sheetName val="(2)_Site_works13"/>
      <sheetName val="(3)_Building_-_(A)13"/>
      <sheetName val="(4)_Building_-_(B)13"/>
      <sheetName val="Main_Summary-_Contractor13"/>
      <sheetName val="item_1-3-D_(2)13"/>
      <sheetName val="Liquidated_Damages13"/>
      <sheetName val="A__General_Requ_13"/>
      <sheetName val="General_Requ__Breakdown_-_P213"/>
      <sheetName val="D-Materal_on_Site13"/>
      <sheetName val="Item_3-I13"/>
      <sheetName val="Item_2-F13"/>
      <sheetName val="vehicles_type_A_&amp;_B13"/>
      <sheetName val="J-Previous_Payments13"/>
      <sheetName val="Check_List13"/>
      <sheetName val="Maintenance_office_equip_13"/>
      <sheetName val="B-Cumulative_(CON)13"/>
      <sheetName val="24__Central_Pool_Contem_(15)_13"/>
      <sheetName val="23_Central_pool_Italian_(11)_13"/>
      <sheetName val="22_Grand_Courtyard_Bali_(5)_13"/>
      <sheetName val="21__GRAND_COURTYARD_CONTEM_(413"/>
      <sheetName val="19_Grand_Courtyard_Medite_(1613"/>
      <sheetName val="18__Grand_courtyard_Arabic(1013"/>
      <sheetName val="17__GREAT_ROTUNDA__NEW_MEXI_(13"/>
      <sheetName val="16_GREAT_ROTUNDA_CONTEMP_(1)13"/>
      <sheetName val="15__Great_Rotunda_European_(113"/>
      <sheetName val="14_Great_Rotunda_Mediter(16)13"/>
      <sheetName val="13__Great_Rotunda_Arabic_(17)13"/>
      <sheetName val="12__GV__(Ranch)_(3)_13"/>
      <sheetName val="11_Gallery_View_Medi_(91)13"/>
      <sheetName val="9_CENTRAL_GALLERY_CONT(2)13"/>
      <sheetName val="8__Central_Gallery_European(913"/>
      <sheetName val="7_CENTRAL_GALLERY_MEDI_(3)13"/>
      <sheetName val="6__CENTRAL_GALLERY_ARABIC_(2)13"/>
      <sheetName val="4__GS_(CONTEMPORARY)_(2)13"/>
      <sheetName val="3__GRAND_STAIRCASE__EUROPEAN(13"/>
      <sheetName val="2_Grandstaircase_Med_(3)13"/>
      <sheetName val="Dash_Board_AED12"/>
      <sheetName val="Cover_Card18"/>
      <sheetName val="Bill_of_Quantity18"/>
      <sheetName val="Bill_of_Quantity_(2)18"/>
      <sheetName val="CERTIFICATE_(2)18"/>
      <sheetName val="APPRLICATION_-_118"/>
      <sheetName val="Bill_of_Quantity_(3)18"/>
      <sheetName val="(1)_-_Preliminaries18"/>
      <sheetName val="(2)_Site_works18"/>
      <sheetName val="(3)_Building_-_(A)18"/>
      <sheetName val="(4)_Building_-_(B)18"/>
      <sheetName val="Main_Summary-_Contractor18"/>
      <sheetName val="item_1-3-D_(2)18"/>
      <sheetName val="Liquidated_Damages18"/>
      <sheetName val="A__General_Requ_18"/>
      <sheetName val="General_Requ__Breakdown_-_P218"/>
      <sheetName val="D-Materal_on_Site18"/>
      <sheetName val="Item_3-I18"/>
      <sheetName val="Item_2-F18"/>
      <sheetName val="vehicles_type_A_&amp;_B18"/>
      <sheetName val="J-Previous_Payments18"/>
      <sheetName val="Check_List18"/>
      <sheetName val="Maintenance_office_equip_18"/>
      <sheetName val="B-Cumulative_(CON)18"/>
      <sheetName val="24__Central_Pool_Contem_(15)_18"/>
      <sheetName val="23_Central_pool_Italian_(11)_18"/>
      <sheetName val="22_Grand_Courtyard_Bali_(5)_18"/>
      <sheetName val="21__GRAND_COURTYARD_CONTEM_(418"/>
      <sheetName val="19_Grand_Courtyard_Medite_(1618"/>
      <sheetName val="18__Grand_courtyard_Arabic(1018"/>
      <sheetName val="17__GREAT_ROTUNDA__NEW_MEXI_(18"/>
      <sheetName val="16_GREAT_ROTUNDA_CONTEMP_(1)18"/>
      <sheetName val="15__Great_Rotunda_European_(118"/>
      <sheetName val="14_Great_Rotunda_Mediter(16)18"/>
      <sheetName val="13__Great_Rotunda_Arabic_(17)18"/>
      <sheetName val="12__GV__(Ranch)_(3)_18"/>
      <sheetName val="11_Gallery_View_Medi_(91)18"/>
      <sheetName val="9_CENTRAL_GALLERY_CONT(2)18"/>
      <sheetName val="8__Central_Gallery_European(918"/>
      <sheetName val="7_CENTRAL_GALLERY_MEDI_(3)18"/>
      <sheetName val="6__CENTRAL_GALLERY_ARABIC_(2)18"/>
      <sheetName val="4__GS_(CONTEMPORARY)_(2)18"/>
      <sheetName val="3__GRAND_STAIRCASE__EUROPEAN(18"/>
      <sheetName val="2_Grandstaircase_Med_(3)18"/>
      <sheetName val="Dash_Board_AED17"/>
      <sheetName val="Raw_Data14"/>
      <sheetName val="Tender_Summary13"/>
      <sheetName val="%_prog_figs_-u5_and_total11"/>
      <sheetName val="Bill_213"/>
      <sheetName val="F4_1313"/>
      <sheetName val="rcc(_sub)8"/>
      <sheetName val="Bord_8"/>
      <sheetName val="Bill_No_10-Tele7"/>
      <sheetName val="Bill_5_-_Carpark8"/>
      <sheetName val="MOS-Civil_4"/>
      <sheetName val="BOQ__Revised__for_Preliminarie8"/>
      <sheetName val="Cover_Card16"/>
      <sheetName val="Bill_of_Quantity16"/>
      <sheetName val="Bill_of_Quantity_(2)16"/>
      <sheetName val="CERTIFICATE_(2)16"/>
      <sheetName val="APPRLICATION_-_116"/>
      <sheetName val="Bill_of_Quantity_(3)16"/>
      <sheetName val="(1)_-_Preliminaries16"/>
      <sheetName val="(2)_Site_works16"/>
      <sheetName val="(3)_Building_-_(A)16"/>
      <sheetName val="(4)_Building_-_(B)16"/>
      <sheetName val="Main_Summary-_Contractor16"/>
      <sheetName val="item_1-3-D_(2)16"/>
      <sheetName val="Liquidated_Damages16"/>
      <sheetName val="A__General_Requ_16"/>
      <sheetName val="General_Requ__Breakdown_-_P216"/>
      <sheetName val="D-Materal_on_Site16"/>
      <sheetName val="Item_3-I16"/>
      <sheetName val="Item_2-F16"/>
      <sheetName val="vehicles_type_A_&amp;_B16"/>
      <sheetName val="J-Previous_Payments16"/>
      <sheetName val="Check_List16"/>
      <sheetName val="Maintenance_office_equip_16"/>
      <sheetName val="B-Cumulative_(CON)16"/>
      <sheetName val="24__Central_Pool_Contem_(15)_16"/>
      <sheetName val="23_Central_pool_Italian_(11)_16"/>
      <sheetName val="22_Grand_Courtyard_Bali_(5)_16"/>
      <sheetName val="21__GRAND_COURTYARD_CONTEM_(416"/>
      <sheetName val="19_Grand_Courtyard_Medite_(1616"/>
      <sheetName val="18__Grand_courtyard_Arabic(1016"/>
      <sheetName val="17__GREAT_ROTUNDA__NEW_MEXI_(16"/>
      <sheetName val="16_GREAT_ROTUNDA_CONTEMP_(1)16"/>
      <sheetName val="15__Great_Rotunda_European_(116"/>
      <sheetName val="14_Great_Rotunda_Mediter(16)16"/>
      <sheetName val="13__Great_Rotunda_Arabic_(17)16"/>
      <sheetName val="12__GV__(Ranch)_(3)_16"/>
      <sheetName val="11_Gallery_View_Medi_(91)16"/>
      <sheetName val="9_CENTRAL_GALLERY_CONT(2)16"/>
      <sheetName val="8__Central_Gallery_European(916"/>
      <sheetName val="7_CENTRAL_GALLERY_MEDI_(3)16"/>
      <sheetName val="6__CENTRAL_GALLERY_ARABIC_(2)16"/>
      <sheetName val="4__GS_(CONTEMPORARY)_(2)16"/>
      <sheetName val="3__GRAND_STAIRCASE__EUROPEAN(16"/>
      <sheetName val="2_Grandstaircase_Med_(3)16"/>
      <sheetName val="Dash_Board_AED15"/>
      <sheetName val="Raw_Data12"/>
      <sheetName val="Tender_Summary11"/>
      <sheetName val="%_prog_figs_-u5_and_total9"/>
      <sheetName val="Bill_211"/>
      <sheetName val="F4_1311"/>
      <sheetName val="Cover_Card14"/>
      <sheetName val="Bill_of_Quantity14"/>
      <sheetName val="Bill_of_Quantity_(2)14"/>
      <sheetName val="CERTIFICATE_(2)14"/>
      <sheetName val="APPRLICATION_-_114"/>
      <sheetName val="Bill_of_Quantity_(3)14"/>
      <sheetName val="(1)_-_Preliminaries14"/>
      <sheetName val="(2)_Site_works14"/>
      <sheetName val="(3)_Building_-_(A)14"/>
      <sheetName val="(4)_Building_-_(B)14"/>
      <sheetName val="Main_Summary-_Contractor14"/>
      <sheetName val="item_1-3-D_(2)14"/>
      <sheetName val="Liquidated_Damages14"/>
      <sheetName val="A__General_Requ_14"/>
      <sheetName val="General_Requ__Breakdown_-_P214"/>
      <sheetName val="D-Materal_on_Site14"/>
      <sheetName val="Item_3-I14"/>
      <sheetName val="Item_2-F14"/>
      <sheetName val="vehicles_type_A_&amp;_B14"/>
      <sheetName val="J-Previous_Payments14"/>
      <sheetName val="Check_List14"/>
      <sheetName val="Maintenance_office_equip_14"/>
      <sheetName val="B-Cumulative_(CON)14"/>
      <sheetName val="24__Central_Pool_Contem_(15)_14"/>
      <sheetName val="23_Central_pool_Italian_(11)_14"/>
      <sheetName val="22_Grand_Courtyard_Bali_(5)_14"/>
      <sheetName val="21__GRAND_COURTYARD_CONTEM_(414"/>
      <sheetName val="19_Grand_Courtyard_Medite_(1614"/>
      <sheetName val="18__Grand_courtyard_Arabic(1014"/>
      <sheetName val="17__GREAT_ROTUNDA__NEW_MEXI_(14"/>
      <sheetName val="16_GREAT_ROTUNDA_CONTEMP_(1)14"/>
      <sheetName val="15__Great_Rotunda_European_(114"/>
      <sheetName val="14_Great_Rotunda_Mediter(16)14"/>
      <sheetName val="13__Great_Rotunda_Arabic_(17)14"/>
      <sheetName val="12__GV__(Ranch)_(3)_14"/>
      <sheetName val="11_Gallery_View_Medi_(91)14"/>
      <sheetName val="9_CENTRAL_GALLERY_CONT(2)14"/>
      <sheetName val="8__Central_Gallery_European(914"/>
      <sheetName val="7_CENTRAL_GALLERY_MEDI_(3)14"/>
      <sheetName val="6__CENTRAL_GALLERY_ARABIC_(2)14"/>
      <sheetName val="4__GS_(CONTEMPORARY)_(2)14"/>
      <sheetName val="3__GRAND_STAIRCASE__EUROPEAN(14"/>
      <sheetName val="2_Grandstaircase_Med_(3)14"/>
      <sheetName val="Dash_Board_AED13"/>
      <sheetName val="Raw_Data10"/>
      <sheetName val="%_prog_figs_-u5_and_total7"/>
      <sheetName val="Bill_29"/>
      <sheetName val="F4_139"/>
      <sheetName val="Cover_Card15"/>
      <sheetName val="Bill_of_Quantity15"/>
      <sheetName val="Bill_of_Quantity_(2)15"/>
      <sheetName val="CERTIFICATE_(2)15"/>
      <sheetName val="APPRLICATION_-_115"/>
      <sheetName val="Bill_of_Quantity_(3)15"/>
      <sheetName val="(1)_-_Preliminaries15"/>
      <sheetName val="(2)_Site_works15"/>
      <sheetName val="(3)_Building_-_(A)15"/>
      <sheetName val="(4)_Building_-_(B)15"/>
      <sheetName val="Main_Summary-_Contractor15"/>
      <sheetName val="item_1-3-D_(2)15"/>
      <sheetName val="Liquidated_Damages15"/>
      <sheetName val="A__General_Requ_15"/>
      <sheetName val="General_Requ__Breakdown_-_P215"/>
      <sheetName val="D-Materal_on_Site15"/>
      <sheetName val="Item_3-I15"/>
      <sheetName val="Item_2-F15"/>
      <sheetName val="vehicles_type_A_&amp;_B15"/>
      <sheetName val="J-Previous_Payments15"/>
      <sheetName val="Check_List15"/>
      <sheetName val="Maintenance_office_equip_15"/>
      <sheetName val="B-Cumulative_(CON)15"/>
      <sheetName val="24__Central_Pool_Contem_(15)_15"/>
      <sheetName val="23_Central_pool_Italian_(11)_15"/>
      <sheetName val="22_Grand_Courtyard_Bali_(5)_15"/>
      <sheetName val="21__GRAND_COURTYARD_CONTEM_(415"/>
      <sheetName val="19_Grand_Courtyard_Medite_(1615"/>
      <sheetName val="18__Grand_courtyard_Arabic(1015"/>
      <sheetName val="17__GREAT_ROTUNDA__NEW_MEXI_(15"/>
      <sheetName val="16_GREAT_ROTUNDA_CONTEMP_(1)15"/>
      <sheetName val="15__Great_Rotunda_European_(115"/>
      <sheetName val="14_Great_Rotunda_Mediter(16)15"/>
      <sheetName val="13__Great_Rotunda_Arabic_(17)15"/>
      <sheetName val="12__GV__(Ranch)_(3)_15"/>
      <sheetName val="11_Gallery_View_Medi_(91)15"/>
      <sheetName val="9_CENTRAL_GALLERY_CONT(2)15"/>
      <sheetName val="8__Central_Gallery_European(915"/>
      <sheetName val="7_CENTRAL_GALLERY_MEDI_(3)15"/>
      <sheetName val="6__CENTRAL_GALLERY_ARABIC_(2)15"/>
      <sheetName val="4__GS_(CONTEMPORARY)_(2)15"/>
      <sheetName val="3__GRAND_STAIRCASE__EUROPEAN(15"/>
      <sheetName val="2_Grandstaircase_Med_(3)15"/>
      <sheetName val="Dash_Board_AED14"/>
      <sheetName val="Raw_Data11"/>
      <sheetName val="Tender_Summary10"/>
      <sheetName val="%_prog_figs_-u5_and_total8"/>
      <sheetName val="Bill_210"/>
      <sheetName val="F4_1310"/>
      <sheetName val="Cover_Card17"/>
      <sheetName val="Bill_of_Quantity17"/>
      <sheetName val="Bill_of_Quantity_(2)17"/>
      <sheetName val="CERTIFICATE_(2)17"/>
      <sheetName val="APPRLICATION_-_117"/>
      <sheetName val="Bill_of_Quantity_(3)17"/>
      <sheetName val="(1)_-_Preliminaries17"/>
      <sheetName val="(2)_Site_works17"/>
      <sheetName val="(3)_Building_-_(A)17"/>
      <sheetName val="(4)_Building_-_(B)17"/>
      <sheetName val="Main_Summary-_Contractor17"/>
      <sheetName val="item_1-3-D_(2)17"/>
      <sheetName val="Liquidated_Damages17"/>
      <sheetName val="A__General_Requ_17"/>
      <sheetName val="General_Requ__Breakdown_-_P217"/>
      <sheetName val="D-Materal_on_Site17"/>
      <sheetName val="Item_3-I17"/>
      <sheetName val="Item_2-F17"/>
      <sheetName val="vehicles_type_A_&amp;_B17"/>
      <sheetName val="J-Previous_Payments17"/>
      <sheetName val="Check_List17"/>
      <sheetName val="Maintenance_office_equip_17"/>
      <sheetName val="B-Cumulative_(CON)17"/>
      <sheetName val="24__Central_Pool_Contem_(15)_17"/>
      <sheetName val="23_Central_pool_Italian_(11)_17"/>
      <sheetName val="22_Grand_Courtyard_Bali_(5)_17"/>
      <sheetName val="21__GRAND_COURTYARD_CONTEM_(417"/>
      <sheetName val="19_Grand_Courtyard_Medite_(1617"/>
      <sheetName val="18__Grand_courtyard_Arabic(1017"/>
      <sheetName val="17__GREAT_ROTUNDA__NEW_MEXI_(17"/>
      <sheetName val="16_GREAT_ROTUNDA_CONTEMP_(1)17"/>
      <sheetName val="15__Great_Rotunda_European_(117"/>
      <sheetName val="14_Great_Rotunda_Mediter(16)17"/>
      <sheetName val="13__Great_Rotunda_Arabic_(17)17"/>
      <sheetName val="12__GV__(Ranch)_(3)_17"/>
      <sheetName val="11_Gallery_View_Medi_(91)17"/>
      <sheetName val="9_CENTRAL_GALLERY_CONT(2)17"/>
      <sheetName val="8__Central_Gallery_European(917"/>
      <sheetName val="7_CENTRAL_GALLERY_MEDI_(3)17"/>
      <sheetName val="6__CENTRAL_GALLERY_ARABIC_(2)17"/>
      <sheetName val="4__GS_(CONTEMPORARY)_(2)17"/>
      <sheetName val="3__GRAND_STAIRCASE__EUROPEAN(17"/>
      <sheetName val="2_Grandstaircase_Med_(3)17"/>
      <sheetName val="Dash_Board_AED16"/>
      <sheetName val="Raw_Data13"/>
      <sheetName val="Tender_Summary12"/>
      <sheetName val="%_prog_figs_-u5_and_total10"/>
      <sheetName val="Bill_212"/>
      <sheetName val="F4_1312"/>
      <sheetName val="Bill_5_-_Carpark7"/>
      <sheetName val="rcc(_sub)7"/>
      <sheetName val="Bord_7"/>
      <sheetName val="BOQ__Revised__for_Preliminarie7"/>
      <sheetName val="Cover_Card19"/>
      <sheetName val="Bill_of_Quantity19"/>
      <sheetName val="Bill_of_Quantity_(2)19"/>
      <sheetName val="CERTIFICATE_(2)19"/>
      <sheetName val="APPRLICATION_-_119"/>
      <sheetName val="Bill_of_Quantity_(3)19"/>
      <sheetName val="(1)_-_Preliminaries19"/>
      <sheetName val="(2)_Site_works19"/>
      <sheetName val="(3)_Building_-_(A)19"/>
      <sheetName val="(4)_Building_-_(B)19"/>
      <sheetName val="Main_Summary-_Contractor19"/>
      <sheetName val="item_1-3-D_(2)19"/>
      <sheetName val="Liquidated_Damages19"/>
      <sheetName val="A__General_Requ_19"/>
      <sheetName val="General_Requ__Breakdown_-_P219"/>
      <sheetName val="D-Materal_on_Site19"/>
      <sheetName val="Item_3-I19"/>
      <sheetName val="Item_2-F19"/>
      <sheetName val="vehicles_type_A_&amp;_B19"/>
      <sheetName val="J-Previous_Payments19"/>
      <sheetName val="Check_List19"/>
      <sheetName val="Maintenance_office_equip_19"/>
      <sheetName val="B-Cumulative_(CON)19"/>
      <sheetName val="24__Central_Pool_Contem_(15)_19"/>
      <sheetName val="23_Central_pool_Italian_(11)_19"/>
      <sheetName val="22_Grand_Courtyard_Bali_(5)_19"/>
      <sheetName val="21__GRAND_COURTYARD_CONTEM_(419"/>
      <sheetName val="19_Grand_Courtyard_Medite_(1619"/>
      <sheetName val="18__Grand_courtyard_Arabic(1019"/>
      <sheetName val="17__GREAT_ROTUNDA__NEW_MEXI_(19"/>
      <sheetName val="16_GREAT_ROTUNDA_CONTEMP_(1)19"/>
      <sheetName val="15__Great_Rotunda_European_(119"/>
      <sheetName val="14_Great_Rotunda_Mediter(16)19"/>
      <sheetName val="13__Great_Rotunda_Arabic_(17)19"/>
      <sheetName val="12__GV__(Ranch)_(3)_19"/>
      <sheetName val="11_Gallery_View_Medi_(91)19"/>
      <sheetName val="9_CENTRAL_GALLERY_CONT(2)19"/>
      <sheetName val="8__Central_Gallery_European(919"/>
      <sheetName val="7_CENTRAL_GALLERY_MEDI_(3)19"/>
      <sheetName val="6__CENTRAL_GALLERY_ARABIC_(2)19"/>
      <sheetName val="4__GS_(CONTEMPORARY)_(2)19"/>
      <sheetName val="3__GRAND_STAIRCASE__EUROPEAN(19"/>
      <sheetName val="2_Grandstaircase_Med_(3)19"/>
      <sheetName val="Dash_Board_AED18"/>
      <sheetName val="Tender_Summary14"/>
      <sheetName val="Raw_Data15"/>
      <sheetName val="%_prog_figs_-u5_and_total12"/>
      <sheetName val="Bill_214"/>
      <sheetName val="F4_1314"/>
      <sheetName val="rcc(_sub)9"/>
      <sheetName val="Bord_9"/>
      <sheetName val="Bill_5_-_Carpark9"/>
      <sheetName val="BOQ__Revised__for_Preliminarie9"/>
      <sheetName val="BOM"/>
      <sheetName val="MOS-Civil_5"/>
      <sheetName val="Cover_Card20"/>
      <sheetName val="Bill_of_Quantity20"/>
      <sheetName val="Bill_of_Quantity_(2)20"/>
      <sheetName val="CERTIFICATE_(2)20"/>
      <sheetName val="APPRLICATION_-_120"/>
      <sheetName val="Bill_of_Quantity_(3)20"/>
      <sheetName val="(1)_-_Preliminaries20"/>
      <sheetName val="(2)_Site_works20"/>
      <sheetName val="(3)_Building_-_(A)20"/>
      <sheetName val="(4)_Building_-_(B)20"/>
      <sheetName val="Main_Summary-_Contractor20"/>
      <sheetName val="item_1-3-D_(2)20"/>
      <sheetName val="Liquidated_Damages20"/>
      <sheetName val="A__General_Requ_20"/>
      <sheetName val="General_Requ__Breakdown_-_P220"/>
      <sheetName val="D-Materal_on_Site20"/>
      <sheetName val="Item_3-I20"/>
      <sheetName val="Item_2-F20"/>
      <sheetName val="vehicles_type_A_&amp;_B20"/>
      <sheetName val="J-Previous_Payments20"/>
      <sheetName val="Check_List20"/>
      <sheetName val="Maintenance_office_equip_20"/>
      <sheetName val="B-Cumulative_(CON)20"/>
      <sheetName val="24__Central_Pool_Contem_(15)_20"/>
      <sheetName val="23_Central_pool_Italian_(11)_20"/>
      <sheetName val="22_Grand_Courtyard_Bali_(5)_20"/>
      <sheetName val="21__GRAND_COURTYARD_CONTEM_(420"/>
      <sheetName val="19_Grand_Courtyard_Medite_(1620"/>
      <sheetName val="18__Grand_courtyard_Arabic(1020"/>
      <sheetName val="17__GREAT_ROTUNDA__NEW_MEXI_(20"/>
      <sheetName val="16_GREAT_ROTUNDA_CONTEMP_(1)20"/>
      <sheetName val="15__Great_Rotunda_European_(120"/>
      <sheetName val="14_Great_Rotunda_Mediter(16)20"/>
      <sheetName val="13__Great_Rotunda_Arabic_(17)20"/>
      <sheetName val="12__GV__(Ranch)_(3)_20"/>
      <sheetName val="11_Gallery_View_Medi_(91)20"/>
      <sheetName val="9_CENTRAL_GALLERY_CONT(2)20"/>
      <sheetName val="8__Central_Gallery_European(920"/>
      <sheetName val="7_CENTRAL_GALLERY_MEDI_(3)20"/>
      <sheetName val="6__CENTRAL_GALLERY_ARABIC_(2)20"/>
      <sheetName val="4__GS_(CONTEMPORARY)_(2)20"/>
      <sheetName val="3__GRAND_STAIRCASE__EUROPEAN(20"/>
      <sheetName val="2_Grandstaircase_Med_(3)20"/>
      <sheetName val="Dash_Board_AED19"/>
      <sheetName val="Raw_Data16"/>
      <sheetName val="Tender_Summary15"/>
      <sheetName val="%_prog_figs_-u5_and_total13"/>
      <sheetName val="Bill_215"/>
      <sheetName val="F4_1315"/>
      <sheetName val="Bill_5_-_Carpark10"/>
      <sheetName val="rcc(_sub)10"/>
      <sheetName val="Bord_10"/>
      <sheetName val="BOQ__Revised__for_Preliminari10"/>
      <sheetName val="Bill_No_10-Tele8"/>
      <sheetName val="MOS-Civil_6"/>
      <sheetName val="KEYS(DONT_DELETE)3"/>
      <sheetName val="PLD_PRO_SUM+QTY_(Drwg_Qty)3"/>
      <sheetName val="Cover_Card21"/>
      <sheetName val="Bill_of_Quantity21"/>
      <sheetName val="Bill_of_Quantity_(2)21"/>
      <sheetName val="CERTIFICATE_(2)21"/>
      <sheetName val="APPRLICATION_-_121"/>
      <sheetName val="Bill_of_Quantity_(3)21"/>
      <sheetName val="(1)_-_Preliminaries21"/>
      <sheetName val="(2)_Site_works21"/>
      <sheetName val="(3)_Building_-_(A)21"/>
      <sheetName val="(4)_Building_-_(B)21"/>
      <sheetName val="Main_Summary-_Contractor21"/>
      <sheetName val="item_1-3-D_(2)21"/>
      <sheetName val="Liquidated_Damages21"/>
      <sheetName val="A__General_Requ_21"/>
      <sheetName val="General_Requ__Breakdown_-_P221"/>
      <sheetName val="D-Materal_on_Site21"/>
      <sheetName val="Item_3-I21"/>
      <sheetName val="Item_2-F21"/>
      <sheetName val="vehicles_type_A_&amp;_B21"/>
      <sheetName val="J-Previous_Payments21"/>
      <sheetName val="Check_List21"/>
      <sheetName val="Maintenance_office_equip_21"/>
      <sheetName val="B-Cumulative_(CON)21"/>
      <sheetName val="24__Central_Pool_Contem_(15)_21"/>
      <sheetName val="23_Central_pool_Italian_(11)_21"/>
      <sheetName val="22_Grand_Courtyard_Bali_(5)_21"/>
      <sheetName val="21__GRAND_COURTYARD_CONTEM_(421"/>
      <sheetName val="19_Grand_Courtyard_Medite_(1621"/>
      <sheetName val="18__Grand_courtyard_Arabic(1021"/>
      <sheetName val="17__GREAT_ROTUNDA__NEW_MEXI_(30"/>
      <sheetName val="16_GREAT_ROTUNDA_CONTEMP_(1)21"/>
      <sheetName val="15__Great_Rotunda_European_(121"/>
      <sheetName val="14_Great_Rotunda_Mediter(16)21"/>
      <sheetName val="13__Great_Rotunda_Arabic_(17)21"/>
      <sheetName val="12__GV__(Ranch)_(3)_21"/>
      <sheetName val="11_Gallery_View_Medi_(91)21"/>
      <sheetName val="9_CENTRAL_GALLERY_CONT(2)21"/>
      <sheetName val="8__Central_Gallery_European(921"/>
      <sheetName val="7_CENTRAL_GALLERY_MEDI_(3)21"/>
      <sheetName val="6__CENTRAL_GALLERY_ARABIC_(2)21"/>
      <sheetName val="4__GS_(CONTEMPORARY)_(2)21"/>
      <sheetName val="3__GRAND_STAIRCASE__EUROPEAN(21"/>
      <sheetName val="2_Grandstaircase_Med_(3)21"/>
      <sheetName val="Dash_Board_AED20"/>
      <sheetName val="Raw_Data17"/>
      <sheetName val="Tender_Summary16"/>
      <sheetName val="%_prog_figs_-u5_and_total14"/>
      <sheetName val="Bill_216"/>
      <sheetName val="F4_1316"/>
      <sheetName val="Bill_5_-_Carpark11"/>
      <sheetName val="rcc(_sub)11"/>
      <sheetName val="Bord_11"/>
      <sheetName val="BOQ__Revised__for_Preliminari11"/>
      <sheetName val="Bill_No_10-Tele9"/>
      <sheetName val="MOS-Civil_7"/>
      <sheetName val="KEYS(DONT_DELETE)4"/>
      <sheetName val="PLD_PRO_SUM+QTY_(Drwg_Qty)4"/>
      <sheetName val="Cover_Card22"/>
      <sheetName val="Bill_of_Quantity22"/>
      <sheetName val="Bill_of_Quantity_(2)22"/>
      <sheetName val="CERTIFICATE_(2)22"/>
      <sheetName val="APPRLICATION_-_122"/>
      <sheetName val="Bill_of_Quantity_(3)22"/>
      <sheetName val="(1)_-_Preliminaries22"/>
      <sheetName val="(2)_Site_works22"/>
      <sheetName val="(3)_Building_-_(A)22"/>
      <sheetName val="(4)_Building_-_(B)22"/>
      <sheetName val="Main_Summary-_Contractor22"/>
      <sheetName val="item_1-3-D_(2)22"/>
      <sheetName val="Liquidated_Damages22"/>
      <sheetName val="A__General_Requ_22"/>
      <sheetName val="General_Requ__Breakdown_-_P222"/>
      <sheetName val="D-Materal_on_Site22"/>
      <sheetName val="Item_3-I22"/>
      <sheetName val="Item_2-F22"/>
      <sheetName val="vehicles_type_A_&amp;_B22"/>
      <sheetName val="J-Previous_Payments22"/>
      <sheetName val="Check_List22"/>
      <sheetName val="Maintenance_office_equip_22"/>
      <sheetName val="B-Cumulative_(CON)22"/>
      <sheetName val="24__Central_Pool_Contem_(15)_22"/>
      <sheetName val="23_Central_pool_Italian_(11)_22"/>
      <sheetName val="22_Grand_Courtyard_Bali_(5)_22"/>
      <sheetName val="21__GRAND_COURTYARD_CONTEM_(422"/>
      <sheetName val="19_Grand_Courtyard_Medite_(1622"/>
      <sheetName val="18__Grand_courtyard_Arabic(1022"/>
      <sheetName val="17__GREAT_ROTUNDA__NEW_MEXI_(31"/>
      <sheetName val="16_GREAT_ROTUNDA_CONTEMP_(1)22"/>
      <sheetName val="15__Great_Rotunda_European_(122"/>
      <sheetName val="14_Great_Rotunda_Mediter(16)22"/>
      <sheetName val="13__Great_Rotunda_Arabic_(17)22"/>
      <sheetName val="12__GV__(Ranch)_(3)_22"/>
      <sheetName val="11_Gallery_View_Medi_(91)22"/>
      <sheetName val="9_CENTRAL_GALLERY_CONT(2)22"/>
      <sheetName val="8__Central_Gallery_European(922"/>
      <sheetName val="7_CENTRAL_GALLERY_MEDI_(3)22"/>
      <sheetName val="6__CENTRAL_GALLERY_ARABIC_(2)22"/>
      <sheetName val="4__GS_(CONTEMPORARY)_(2)22"/>
      <sheetName val="3__GRAND_STAIRCASE__EUROPEAN(22"/>
      <sheetName val="2_Grandstaircase_Med_(3)22"/>
      <sheetName val="Dash_Board_AED21"/>
      <sheetName val="Raw_Data18"/>
      <sheetName val="Tender_Summary17"/>
      <sheetName val="%_prog_figs_-u5_and_total15"/>
      <sheetName val="Bill_217"/>
      <sheetName val="F4_1317"/>
      <sheetName val="Bill_5_-_Carpark12"/>
      <sheetName val="rcc(_sub)12"/>
      <sheetName val="Bord_12"/>
      <sheetName val="BOQ__Revised__for_Preliminari12"/>
      <sheetName val="Bill_No_10-Tele10"/>
      <sheetName val="Bill_No_12-Earthing7"/>
      <sheetName val="MOS-Civil_8"/>
      <sheetName val="KEYS(DONT_DELETE)5"/>
      <sheetName val="PLD_PRO_SUM+QTY_(Drwg_Qty)5"/>
      <sheetName val="Important_Details_&amp;_Validation3"/>
      <sheetName val="Rate_Library3"/>
      <sheetName val="RBU_List3"/>
      <sheetName val="2-Cash_Flow2"/>
      <sheetName val="Cover_Card23"/>
      <sheetName val="Bill_of_Quantity23"/>
      <sheetName val="Bill_of_Quantity_(2)23"/>
      <sheetName val="CERTIFICATE_(2)23"/>
      <sheetName val="APPRLICATION_-_123"/>
      <sheetName val="Bill_of_Quantity_(3)23"/>
      <sheetName val="(1)_-_Preliminaries23"/>
      <sheetName val="(2)_Site_works23"/>
      <sheetName val="(3)_Building_-_(A)23"/>
      <sheetName val="(4)_Building_-_(B)23"/>
      <sheetName val="Main_Summary-_Contractor23"/>
      <sheetName val="item_1-3-D_(2)23"/>
      <sheetName val="Liquidated_Damages23"/>
      <sheetName val="A__General_Requ_23"/>
      <sheetName val="General_Requ__Breakdown_-_P223"/>
      <sheetName val="D-Materal_on_Site23"/>
      <sheetName val="Item_3-I23"/>
      <sheetName val="Item_2-F23"/>
      <sheetName val="vehicles_type_A_&amp;_B23"/>
      <sheetName val="J-Previous_Payments23"/>
      <sheetName val="Check_List23"/>
      <sheetName val="Maintenance_office_equip_23"/>
      <sheetName val="B-Cumulative_(CON)23"/>
      <sheetName val="24__Central_Pool_Contem_(15)_23"/>
      <sheetName val="23_Central_pool_Italian_(11)_23"/>
      <sheetName val="22_Grand_Courtyard_Bali_(5)_23"/>
      <sheetName val="21__GRAND_COURTYARD_CONTEM_(423"/>
      <sheetName val="19_Grand_Courtyard_Medite_(1623"/>
      <sheetName val="18__Grand_courtyard_Arabic(1023"/>
      <sheetName val="17__GREAT_ROTUNDA__NEW_MEXI_(32"/>
      <sheetName val="16_GREAT_ROTUNDA_CONTEMP_(1)23"/>
      <sheetName val="15__Great_Rotunda_European_(123"/>
      <sheetName val="14_Great_Rotunda_Mediter(16)23"/>
      <sheetName val="13__Great_Rotunda_Arabic_(17)23"/>
      <sheetName val="12__GV__(Ranch)_(3)_23"/>
      <sheetName val="11_Gallery_View_Medi_(91)23"/>
      <sheetName val="9_CENTRAL_GALLERY_CONT(2)23"/>
      <sheetName val="8__Central_Gallery_European(923"/>
      <sheetName val="7_CENTRAL_GALLERY_MEDI_(3)23"/>
      <sheetName val="6__CENTRAL_GALLERY_ARABIC_(2)23"/>
      <sheetName val="4__GS_(CONTEMPORARY)_(2)23"/>
      <sheetName val="3__GRAND_STAIRCASE__EUROPEAN(23"/>
      <sheetName val="2_Grandstaircase_Med_(3)23"/>
      <sheetName val="Dash_Board_AED22"/>
      <sheetName val="Raw_Data19"/>
      <sheetName val="Tender_Summary18"/>
      <sheetName val="%_prog_figs_-u5_and_total16"/>
      <sheetName val="Bill_218"/>
      <sheetName val="F4_1318"/>
      <sheetName val="Bill_5_-_Carpark13"/>
      <sheetName val="rcc(_sub)13"/>
      <sheetName val="Bord_13"/>
      <sheetName val="BOQ__Revised__for_Preliminari13"/>
      <sheetName val="Bill_No_10-Tele11"/>
      <sheetName val="Bill_No_12-Earthing8"/>
      <sheetName val="MOS-Civil_9"/>
      <sheetName val="KEYS(DONT_DELETE)6"/>
      <sheetName val="PLD_PRO_SUM+QTY_(Drwg_Qty)6"/>
      <sheetName val="Important_Details_&amp;_Validation4"/>
      <sheetName val="Rate_Library4"/>
      <sheetName val="RBU_List4"/>
      <sheetName val="Cad_Map3"/>
      <sheetName val="2-Cash_Flow3"/>
      <sheetName val="AoR_Finishing3"/>
      <sheetName val="Cover_Card24"/>
      <sheetName val="Bill_of_Quantity24"/>
      <sheetName val="Bill_of_Quantity_(2)24"/>
      <sheetName val="CERTIFICATE_(2)24"/>
      <sheetName val="APPRLICATION_-_124"/>
      <sheetName val="Bill_of_Quantity_(3)24"/>
      <sheetName val="(1)_-_Preliminaries24"/>
      <sheetName val="(2)_Site_works24"/>
      <sheetName val="(3)_Building_-_(A)24"/>
      <sheetName val="(4)_Building_-_(B)24"/>
      <sheetName val="Main_Summary-_Contractor24"/>
      <sheetName val="item_1-3-D_(2)24"/>
      <sheetName val="Liquidated_Damages24"/>
      <sheetName val="A__General_Requ_24"/>
      <sheetName val="General_Requ__Breakdown_-_P224"/>
      <sheetName val="D-Materal_on_Site24"/>
      <sheetName val="Item_3-I24"/>
      <sheetName val="Item_2-F24"/>
      <sheetName val="vehicles_type_A_&amp;_B24"/>
      <sheetName val="J-Previous_Payments24"/>
      <sheetName val="Check_List24"/>
      <sheetName val="Maintenance_office_equip_24"/>
      <sheetName val="B-Cumulative_(CON)24"/>
      <sheetName val="24__Central_Pool_Contem_(15)_24"/>
      <sheetName val="23_Central_pool_Italian_(11)_24"/>
      <sheetName val="22_Grand_Courtyard_Bali_(5)_24"/>
      <sheetName val="21__GRAND_COURTYARD_CONTEM_(424"/>
      <sheetName val="19_Grand_Courtyard_Medite_(1624"/>
      <sheetName val="18__Grand_courtyard_Arabic(1024"/>
      <sheetName val="17__GREAT_ROTUNDA__NEW_MEXI_(33"/>
      <sheetName val="16_GREAT_ROTUNDA_CONTEMP_(1)24"/>
      <sheetName val="15__Great_Rotunda_European_(124"/>
      <sheetName val="14_Great_Rotunda_Mediter(16)24"/>
      <sheetName val="13__Great_Rotunda_Arabic_(17)24"/>
      <sheetName val="12__GV__(Ranch)_(3)_24"/>
      <sheetName val="11_Gallery_View_Medi_(91)24"/>
      <sheetName val="9_CENTRAL_GALLERY_CONT(2)24"/>
      <sheetName val="8__Central_Gallery_European(924"/>
      <sheetName val="7_CENTRAL_GALLERY_MEDI_(3)24"/>
      <sheetName val="6__CENTRAL_GALLERY_ARABIC_(2)24"/>
      <sheetName val="4__GS_(CONTEMPORARY)_(2)24"/>
      <sheetName val="3__GRAND_STAIRCASE__EUROPEAN(24"/>
      <sheetName val="2_Grandstaircase_Med_(3)24"/>
      <sheetName val="Dash_Board_AED23"/>
      <sheetName val="Raw_Data20"/>
      <sheetName val="Tender_Summary19"/>
      <sheetName val="%_prog_figs_-u5_and_total17"/>
      <sheetName val="Bill_219"/>
      <sheetName val="F4_1319"/>
      <sheetName val="Bill_5_-_Carpark14"/>
      <sheetName val="rcc(_sub)14"/>
      <sheetName val="Bord_14"/>
      <sheetName val="BOQ__Revised__for_Preliminari14"/>
      <sheetName val="Bill_No_10-Tele12"/>
      <sheetName val="Bill_No_12-Earthing9"/>
      <sheetName val="MOS-Civil_10"/>
      <sheetName val="KEYS(DONT_DELETE)7"/>
      <sheetName val="PLD_PRO_SUM+QTY_(Drwg_Qty)7"/>
      <sheetName val="Important_Details_&amp;_Validation5"/>
      <sheetName val="Rate_Library5"/>
      <sheetName val="RBU_List5"/>
      <sheetName val="Cad_Map4"/>
      <sheetName val="2-Cash_Flow4"/>
      <sheetName val="AoR_Finishing4"/>
      <sheetName val="지계"/>
      <sheetName val="Cover_Card25"/>
      <sheetName val="Bill_of_Quantity25"/>
      <sheetName val="Bill_of_Quantity_(2)25"/>
      <sheetName val="CERTIFICATE_(2)25"/>
      <sheetName val="APPRLICATION_-_125"/>
      <sheetName val="Bill_of_Quantity_(3)25"/>
      <sheetName val="(1)_-_Preliminaries25"/>
      <sheetName val="(2)_Site_works25"/>
      <sheetName val="(3)_Building_-_(A)25"/>
      <sheetName val="(4)_Building_-_(B)25"/>
      <sheetName val="Main_Summary-_Contractor25"/>
      <sheetName val="item_1-3-D_(2)25"/>
      <sheetName val="Liquidated_Damages25"/>
      <sheetName val="A__General_Requ_25"/>
      <sheetName val="General_Requ__Breakdown_-_P225"/>
      <sheetName val="D-Materal_on_Site25"/>
      <sheetName val="Item_3-I25"/>
      <sheetName val="Item_2-F25"/>
      <sheetName val="vehicles_type_A_&amp;_B25"/>
      <sheetName val="J-Previous_Payments25"/>
      <sheetName val="Check_List25"/>
      <sheetName val="Maintenance_office_equip_25"/>
      <sheetName val="B-Cumulative_(CON)25"/>
      <sheetName val="24__Central_Pool_Contem_(15)_25"/>
      <sheetName val="23_Central_pool_Italian_(11)_25"/>
      <sheetName val="22_Grand_Courtyard_Bali_(5)_25"/>
      <sheetName val="21__GRAND_COURTYARD_CONTEM_(425"/>
      <sheetName val="19_Grand_Courtyard_Medite_(1625"/>
      <sheetName val="18__Grand_courtyard_Arabic(1025"/>
      <sheetName val="17__GREAT_ROTUNDA__NEW_MEXI_(34"/>
      <sheetName val="16_GREAT_ROTUNDA_CONTEMP_(1)25"/>
      <sheetName val="15__Great_Rotunda_European_(125"/>
      <sheetName val="14_Great_Rotunda_Mediter(16)25"/>
      <sheetName val="13__Great_Rotunda_Arabic_(17)25"/>
      <sheetName val="12__GV__(Ranch)_(3)_25"/>
      <sheetName val="11_Gallery_View_Medi_(91)25"/>
      <sheetName val="9_CENTRAL_GALLERY_CONT(2)25"/>
      <sheetName val="8__Central_Gallery_European(925"/>
      <sheetName val="7_CENTRAL_GALLERY_MEDI_(3)25"/>
      <sheetName val="6__CENTRAL_GALLERY_ARABIC_(2)25"/>
      <sheetName val="4__GS_(CONTEMPORARY)_(2)25"/>
      <sheetName val="3__GRAND_STAIRCASE__EUROPEAN(25"/>
      <sheetName val="2_Grandstaircase_Med_(3)25"/>
      <sheetName val="Dash_Board_AED24"/>
      <sheetName val="Raw_Data21"/>
      <sheetName val="Tender_Summary20"/>
      <sheetName val="%_prog_figs_-u5_and_total18"/>
      <sheetName val="Bill_220"/>
      <sheetName val="F4_1320"/>
      <sheetName val="Bill_5_-_Carpark15"/>
      <sheetName val="_Factor__"/>
      <sheetName val="Histry_Price"/>
      <sheetName val="rcc(_sub)15"/>
      <sheetName val="Bord_15"/>
      <sheetName val="Bill_No_10-Tele13"/>
      <sheetName val="Bill_No_12-Earthing10"/>
      <sheetName val="MOS-Civil_11"/>
      <sheetName val="BOQ__Revised__for_Preliminari15"/>
      <sheetName val="KEYS(DONT_DELETE)8"/>
      <sheetName val="PLD_PRO_SUM+QTY_(Drwg_Qty)8"/>
      <sheetName val="Important_Details_&amp;_Validation6"/>
      <sheetName val="Rate_Library6"/>
      <sheetName val="RBU_List6"/>
      <sheetName val="Cad_Map5"/>
      <sheetName val="2-Cash_Flow5"/>
      <sheetName val="AoR_Finishing5"/>
      <sheetName val="New_Rates"/>
      <sheetName val="Estimate_Detail"/>
      <sheetName val="COST_CONTROL_MATRIX3"/>
      <sheetName val="Project_Details_3"/>
      <sheetName val="PC,_Prov_Sums,_Quants3"/>
      <sheetName val="Progress_Photos3"/>
      <sheetName val="Cost_Report_Summary3"/>
      <sheetName val="Provisional_Sums3"/>
      <sheetName val="BILL_13"/>
      <sheetName val="Competitiveness_Analysis8"/>
      <sheetName val="OCT_FDN3"/>
      <sheetName val="nw4_(2)2"/>
      <sheetName val="Costing"/>
      <sheetName val="SEX"/>
      <sheetName val="ESCON"/>
      <sheetName val="(A,_B)_BUILDER_+_SUB_CONT_WORK"/>
      <sheetName val="Schedule_Activities"/>
      <sheetName val="Ref__Tables"/>
      <sheetName val="Risk_Impact_Table"/>
      <sheetName val="A1-RES_"/>
      <sheetName val="Assumption Inputs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VO"/>
      <sheetName val="Cover_Card26"/>
      <sheetName val="Bill_of_Quantity26"/>
      <sheetName val="Bill_of_Quantity_(2)26"/>
      <sheetName val="CERTIFICATE_(2)26"/>
      <sheetName val="APPRLICATION_-_126"/>
      <sheetName val="Bill_of_Quantity_(3)26"/>
      <sheetName val="(1)_-_Preliminaries26"/>
      <sheetName val="(2)_Site_works26"/>
      <sheetName val="(3)_Building_-_(A)26"/>
      <sheetName val="(4)_Building_-_(B)26"/>
      <sheetName val="Main_Summary-_Contractor26"/>
      <sheetName val="item_1-3-D_(2)26"/>
      <sheetName val="Liquidated_Damages26"/>
      <sheetName val="A__General_Requ_26"/>
      <sheetName val="General_Requ__Breakdown_-_P226"/>
      <sheetName val="D-Materal_on_Site26"/>
      <sheetName val="Item_3-I26"/>
      <sheetName val="Item_2-F26"/>
      <sheetName val="vehicles_type_A_&amp;_B26"/>
      <sheetName val="J-Previous_Payments26"/>
      <sheetName val="Check_List26"/>
      <sheetName val="Maintenance_office_equip_26"/>
      <sheetName val="B-Cumulative_(CON)26"/>
      <sheetName val="24__Central_Pool_Contem_(15)_26"/>
      <sheetName val="23_Central_pool_Italian_(11)_26"/>
      <sheetName val="22_Grand_Courtyard_Bali_(5)_26"/>
      <sheetName val="21__GRAND_COURTYARD_CONTEM_(426"/>
      <sheetName val="19_Grand_Courtyard_Medite_(1626"/>
      <sheetName val="18__Grand_courtyard_Arabic(1026"/>
      <sheetName val="17__GREAT_ROTUNDA__NEW_MEXI_(35"/>
      <sheetName val="16_GREAT_ROTUNDA_CONTEMP_(1)26"/>
      <sheetName val="15__Great_Rotunda_European_(126"/>
      <sheetName val="14_Great_Rotunda_Mediter(16)26"/>
      <sheetName val="13__Great_Rotunda_Arabic_(17)26"/>
      <sheetName val="12__GV__(Ranch)_(3)_26"/>
      <sheetName val="11_Gallery_View_Medi_(91)26"/>
      <sheetName val="9_CENTRAL_GALLERY_CONT(2)26"/>
      <sheetName val="8__Central_Gallery_European(926"/>
      <sheetName val="7_CENTRAL_GALLERY_MEDI_(3)26"/>
      <sheetName val="6__CENTRAL_GALLERY_ARABIC_(2)26"/>
      <sheetName val="4__GS_(CONTEMPORARY)_(2)26"/>
      <sheetName val="3__GRAND_STAIRCASE__EUROPEAN(26"/>
      <sheetName val="2_Grandstaircase_Med_(3)26"/>
      <sheetName val="Dash_Board_AED25"/>
      <sheetName val="Raw_Data22"/>
      <sheetName val="Tender_Summary21"/>
      <sheetName val="%_prog_figs_-u5_and_total19"/>
      <sheetName val="Bill_221"/>
      <sheetName val="F4_1321"/>
      <sheetName val="rcc(_sub)16"/>
      <sheetName val="Bord_16"/>
      <sheetName val="Bill_5_-_Carpark16"/>
      <sheetName val="BOQ__Revised__for_Preliminari16"/>
      <sheetName val="Bill_No_10-Tele14"/>
      <sheetName val="Bill_No_12-Earthing11"/>
      <sheetName val="MOS-Civil_12"/>
      <sheetName val="KEYS(DONT_DELETE)9"/>
      <sheetName val="PLD_PRO_SUM+QTY_(Drwg_Qty)9"/>
      <sheetName val="Important_Details_&amp;_Validation7"/>
      <sheetName val="Rate_Library7"/>
      <sheetName val="RBU_List7"/>
      <sheetName val="COST_CONTROL_MATRIX4"/>
      <sheetName val="Project_Details_4"/>
      <sheetName val="PC,_Prov_Sums,_Quants4"/>
      <sheetName val="Progress_Photos4"/>
      <sheetName val="Cost_Report_Summary4"/>
      <sheetName val="Provisional_Sums4"/>
      <sheetName val="Cad_Map6"/>
      <sheetName val="BILL_14"/>
      <sheetName val="2-Cash_Flow6"/>
      <sheetName val="AoR_Finishing6"/>
      <sheetName val="Competitiveness_Analysis9"/>
      <sheetName val="New_Rates1"/>
      <sheetName val="Estimate_Detail1"/>
      <sheetName val="_Factor__1"/>
      <sheetName val="Histry_Price1"/>
      <sheetName val="OCT_FDN4"/>
      <sheetName val="nw4_(2)3"/>
      <sheetName val="Cover_Card27"/>
      <sheetName val="Bill_of_Quantity27"/>
      <sheetName val="Bill_of_Quantity_(2)27"/>
      <sheetName val="CERTIFICATE_(2)27"/>
      <sheetName val="APPRLICATION_-_127"/>
      <sheetName val="Bill_of_Quantity_(3)27"/>
      <sheetName val="(1)_-_Preliminaries27"/>
      <sheetName val="(2)_Site_works27"/>
      <sheetName val="(3)_Building_-_(A)27"/>
      <sheetName val="(4)_Building_-_(B)27"/>
      <sheetName val="Main_Summary-_Contractor27"/>
      <sheetName val="item_1-3-D_(2)27"/>
      <sheetName val="Liquidated_Damages27"/>
      <sheetName val="A__General_Requ_27"/>
      <sheetName val="General_Requ__Breakdown_-_P227"/>
      <sheetName val="D-Materal_on_Site27"/>
      <sheetName val="Item_3-I27"/>
      <sheetName val="Item_2-F27"/>
      <sheetName val="vehicles_type_A_&amp;_B27"/>
      <sheetName val="J-Previous_Payments27"/>
      <sheetName val="Check_List27"/>
      <sheetName val="Maintenance_office_equip_27"/>
      <sheetName val="B-Cumulative_(CON)27"/>
      <sheetName val="24__Central_Pool_Contem_(15)_27"/>
      <sheetName val="23_Central_pool_Italian_(11)_27"/>
      <sheetName val="22_Grand_Courtyard_Bali_(5)_27"/>
      <sheetName val="21__GRAND_COURTYARD_CONTEM_(427"/>
      <sheetName val="19_Grand_Courtyard_Medite_(1627"/>
      <sheetName val="18__Grand_courtyard_Arabic(1027"/>
      <sheetName val="17__GREAT_ROTUNDA__NEW_MEXI_(36"/>
      <sheetName val="16_GREAT_ROTUNDA_CONTEMP_(1)27"/>
      <sheetName val="15__Great_Rotunda_European_(127"/>
      <sheetName val="14_Great_Rotunda_Mediter(16)27"/>
      <sheetName val="13__Great_Rotunda_Arabic_(17)27"/>
      <sheetName val="12__GV__(Ranch)_(3)_27"/>
      <sheetName val="11_Gallery_View_Medi_(91)27"/>
      <sheetName val="9_CENTRAL_GALLERY_CONT(2)27"/>
      <sheetName val="8__Central_Gallery_European(927"/>
      <sheetName val="7_CENTRAL_GALLERY_MEDI_(3)27"/>
      <sheetName val="6__CENTRAL_GALLERY_ARABIC_(2)27"/>
      <sheetName val="4__GS_(CONTEMPORARY)_(2)27"/>
      <sheetName val="3__GRAND_STAIRCASE__EUROPEAN(27"/>
      <sheetName val="2_Grandstaircase_Med_(3)27"/>
      <sheetName val="Dash_Board_AED26"/>
      <sheetName val="Raw_Data23"/>
      <sheetName val="Tender_Summary22"/>
      <sheetName val="%_prog_figs_-u5_and_total20"/>
      <sheetName val="Bill_222"/>
      <sheetName val="F4_1322"/>
      <sheetName val="Bill_5_-_Carpark17"/>
      <sheetName val="rcc(_sub)17"/>
      <sheetName val="Bord_17"/>
      <sheetName val="BOQ__Revised__for_Preliminari17"/>
      <sheetName val="Bill_No_10-Tele15"/>
      <sheetName val="Bill_No_12-Earthing12"/>
      <sheetName val="MOS-Civil_13"/>
      <sheetName val="KEYS(DONT_DELETE)10"/>
      <sheetName val="PLD_PRO_SUM+QTY_(Drwg_Qty)10"/>
      <sheetName val="Important_Details_&amp;_Validation8"/>
      <sheetName val="Rate_Library8"/>
      <sheetName val="RBU_List8"/>
      <sheetName val="2-Cash_Flow7"/>
      <sheetName val="AoR_Finishing7"/>
      <sheetName val="Cad_Map7"/>
      <sheetName val="COST_CONTROL_MATRIX5"/>
      <sheetName val="Project_Details_5"/>
      <sheetName val="PC,_Prov_Sums,_Quants5"/>
      <sheetName val="Progress_Photos5"/>
      <sheetName val="Cost_Report_Summary5"/>
      <sheetName val="Provisional_Sums5"/>
      <sheetName val="BILL_15"/>
      <sheetName val="_Factor__2"/>
      <sheetName val="Histry_Price2"/>
      <sheetName val="Competitiveness_Analysis10"/>
      <sheetName val="New_Rates2"/>
      <sheetName val="Estimate_Detail2"/>
      <sheetName val="Sizing_Estimator_-_PAL_Cameras"/>
      <sheetName val="nw4_(2)4"/>
      <sheetName val="입찰내역_발주처_양식"/>
      <sheetName val="Lookup_data"/>
      <sheetName val="Rate_Analysis"/>
      <sheetName val="Base_&amp;_Pod_(elec)"/>
      <sheetName val="SCHEDULE_(3)"/>
      <sheetName val="schedule_nos"/>
      <sheetName val="Div_Sum"/>
      <sheetName val="CONSULTANT_PC1"/>
      <sheetName val="Code_Sheet"/>
      <sheetName val="Project_Details"/>
      <sheetName val="Insurance_Ext"/>
      <sheetName val="Ra__stair"/>
      <sheetName val="Common_Data"/>
      <sheetName val="labour_rates"/>
      <sheetName val="Bareme_Materiel"/>
      <sheetName val="cantonnements_9m"/>
      <sheetName val="cantonnements_6m"/>
      <sheetName val="barême_baraques"/>
      <sheetName val="Day_work"/>
      <sheetName val="Risk_Te__Co_"/>
      <sheetName val="OCT_FDN5"/>
      <sheetName val="MH_RATE"/>
      <sheetName val="COST_SHEET_DET"/>
      <sheetName val="Data Sheet"/>
      <sheetName val="Formulas"/>
      <sheetName val="Basement 1"/>
      <sheetName val="Basement 2"/>
      <sheetName val="L-Ground"/>
      <sheetName val="Ground"/>
      <sheetName val="1-Floor (Option2)"/>
      <sheetName val="Z"/>
      <sheetName val="Cash2"/>
      <sheetName val="Day_work1"/>
      <sheetName val="Ra__stair1"/>
      <sheetName val="SCHEDULE_(3)1"/>
      <sheetName val="schedule_nos1"/>
      <sheetName val="Project_Brief1"/>
      <sheetName val="labour_rates1"/>
      <sheetName val="Common_Data1"/>
      <sheetName val="Basement_11"/>
      <sheetName val="Basement_21"/>
      <sheetName val="1-Floor_(Option2)1"/>
      <sheetName val="Div_Sum1"/>
      <sheetName val="Bareme_Materiel1"/>
      <sheetName val="cantonnements_9m1"/>
      <sheetName val="cantonnements_6m1"/>
      <sheetName val="barême_baraques1"/>
      <sheetName val="_Estimate__1"/>
      <sheetName val="cover_page1"/>
      <sheetName val="Summary_of_Invoices1"/>
      <sheetName val="M-Book_for_Conc1"/>
      <sheetName val="M-Book_for_FW1"/>
      <sheetName val="Project_Brief"/>
      <sheetName val="Basement_1"/>
      <sheetName val="Basement_2"/>
      <sheetName val="1-Floor_(Option2)"/>
      <sheetName val="_Estimate__"/>
      <sheetName val="cover_page"/>
      <sheetName val="Summary_of_Invoices"/>
      <sheetName val="M-Book_for_Conc"/>
      <sheetName val="M-Book_for_FW"/>
      <sheetName val="Graphs"/>
      <sheetName val="Cash Flow_R0_Oct19"/>
      <sheetName val="Period Costs Tracker"/>
      <sheetName val="Prelims &amp; Others"/>
      <sheetName val="Sub Contractor_Program"/>
      <sheetName val="Materials Distribution"/>
      <sheetName val="HVAC"/>
      <sheetName val="PL DR"/>
      <sheetName val="ELEC"/>
      <sheetName val="FF"/>
      <sheetName val="ELV"/>
      <sheetName val="DLP"/>
      <sheetName val="Staff List _ Planned"/>
      <sheetName val="Staff Cost Forecast"/>
      <sheetName val="T&amp;M"/>
      <sheetName val="Analyses"/>
      <sheetName val="A.O.R r1Str"/>
      <sheetName val="Info"/>
      <sheetName val="AN2"/>
      <sheetName val="PC"/>
      <sheetName val="Fact Finding - Highlevel"/>
      <sheetName val="Monthly Dashboard Report"/>
      <sheetName val="1.1-Project  Status Summary"/>
      <sheetName val="NOCs_Discipline (2)"/>
      <sheetName val="Executive Summary"/>
      <sheetName val="UNEC-Stage1"/>
      <sheetName val="Nesma-Stage1"/>
      <sheetName val="Al Bawani-Stage1"/>
      <sheetName val="Al Latifia-Stage1"/>
      <sheetName val="SaudiCo-Stage1"/>
      <sheetName val="Al Bawani - A.02 &amp; A.05 "/>
      <sheetName val="PGSA"/>
      <sheetName val="Qdesign"/>
      <sheetName val="Directory"/>
      <sheetName val="Initial Data"/>
      <sheetName val="Package Status"/>
      <sheetName val="M.O."/>
      <sheetName val="Admin"/>
      <sheetName val="Opening Cash Position"/>
      <sheetName val="Cover Pages"/>
      <sheetName val="2-Data Sheet"/>
      <sheetName val="3-Summary"/>
      <sheetName val="4-Provisional Sum"/>
      <sheetName val="5-Dayworks"/>
      <sheetName val="6-Re-measure"/>
      <sheetName val="7.1-Variation Over-View "/>
      <sheetName val="7.2-Variation Tracker"/>
      <sheetName val="8-Claims"/>
      <sheetName val="9-Payment&amp;Dates"/>
      <sheetName val="10-Payment Tracker"/>
      <sheetName val="11-Cashflow"/>
      <sheetName val="S_Curve_Calcs"/>
      <sheetName val="UPA(Part_C,D,E,G,H)"/>
      <sheetName val="UPA(Part_F)"/>
      <sheetName val="New_Contingency_Monitor"/>
      <sheetName val="Variation_Allowances"/>
      <sheetName val="FEEDER"/>
      <sheetName val="Settings"/>
      <sheetName val="Points"/>
      <sheetName val="Summary of Glands &amp; Lugs"/>
      <sheetName val="PARAMETERS"/>
      <sheetName val="Expiration"/>
      <sheetName val="Progress-Sheet"/>
      <sheetName val="KP1590_E"/>
      <sheetName val="General"/>
      <sheetName val="Akquise Polen"/>
      <sheetName val="Akquise SEE"/>
      <sheetName val="Akquise Porr Skopje"/>
      <sheetName val="Akquise So.Int.BB"/>
      <sheetName val="Akquise So.Int.BB_RO_Metz"/>
      <sheetName val="Auftrag Dimitrovgrad Svillengra"/>
      <sheetName val="RV_2012"/>
      <sheetName val="RV_2013"/>
      <sheetName val="LR_Pol_TI_Polen_2013ff_03"/>
      <sheetName val="LR_Pol_VWPol_2012_03"/>
      <sheetName val="LR_Pol_VWPol_2013ff_03"/>
      <sheetName val="LR_SEE_Beist_Bulg_2012_03"/>
      <sheetName val="LR_SEE_IntBB_SEE_2013ff_03"/>
      <sheetName val="LR_SEE_VWBulg_2012_03"/>
      <sheetName val="LR_SEE_VWBulg_2013ff_03"/>
      <sheetName val="LR_SEE_VWSerb_2012_03"/>
      <sheetName val="LR_SEE_VWSerb_2013ff_03"/>
      <sheetName val="LR_Skopje_Beist_Bulg_2012_03"/>
      <sheetName val="LR_Skopje_Beist_Bulg_2013ff_03"/>
      <sheetName val="LR_Skopje_ISW_Skopje_2013ff_03"/>
      <sheetName val="LR_Skopje_ISW_Skopje_2012_03"/>
      <sheetName val="LR_Skopje_VW_Skopje_2012_03"/>
      <sheetName val="LR_Skopje_VW_Skopje_2013ff_03"/>
      <sheetName val="LR_SoIntBB_Kalk_RO_2012_03"/>
      <sheetName val="LR_SoIntBB_Kalk_RO_2013ff_03"/>
      <sheetName val="LR_SoIntBB_Kalk_MENA_2012_03"/>
      <sheetName val="LR_SoIntBB_Kalk_MENA_2013ff_03"/>
      <sheetName val="LR_VW_Akquise_2012_03"/>
      <sheetName val="LR_VW_Akquise_2013ff_03"/>
      <sheetName val="LR_VW_VWIntBB_2012_03"/>
      <sheetName val="LR_VW_VWIntBB_2013ff_03"/>
      <sheetName val="Auftrag Plovdiv-Septemvri Lot3"/>
      <sheetName val="Sub_Plovdiv-Septemvril"/>
      <sheetName val="Feuil6"/>
      <sheetName val="Sales TM"/>
      <sheetName val="Addresses"/>
      <sheetName val="Arrears_pre010108"/>
      <sheetName val="Bedrooms"/>
      <sheetName val="MC_UnitTypes"/>
      <sheetName val="2008 MC Rates"/>
      <sheetName val="Bldg_SC"/>
      <sheetName val="2008_Origbilling"/>
      <sheetName val="PJ Lots"/>
      <sheetName val="PP_Alloc"/>
      <sheetName val="PP_Unalloc"/>
      <sheetName val="Prop_Ref"/>
      <sheetName val="241208_Arrears_2008Origchg"/>
      <sheetName val="CJI3 C15"/>
      <sheetName val="KSB1 C15"/>
      <sheetName val="CJI3-TSL"/>
      <sheetName val="Distri Rule"/>
      <sheetName val="CC S3"/>
      <sheetName val="3-1-1"/>
      <sheetName val="ADWEA2"/>
      <sheetName val="COLUMN"/>
      <sheetName val="Tendering Staff Rates"/>
      <sheetName val="Insurances"/>
      <sheetName val="Major Plant Durations"/>
      <sheetName val="Kalk_90_H2"/>
      <sheetName val="Payment Tracker"/>
      <sheetName val="E-Elec Progress"/>
      <sheetName val="Bill No 7-ELEC"/>
      <sheetName val="Bill No. 3-Water Supply"/>
      <sheetName val="Bill No. 4-HVAC"/>
      <sheetName val="Bill No 8-FIRE"/>
      <sheetName val="Bill No. 5-Fire F &amp; LPG"/>
      <sheetName val="Bill No. 2-Drainage"/>
      <sheetName val="Bill No. 1 (Pre)"/>
      <sheetName val="Bill No 11-Air Craft"/>
      <sheetName val="Bill No 9-Low Cu"/>
      <sheetName val="Sum workdone-A"/>
      <sheetName val="PVO10-HVAC"/>
      <sheetName val="pvo10-Drainage"/>
      <sheetName val="PVO10-Electrical "/>
      <sheetName val="PVO 10-Fire Alarm"/>
      <sheetName val="PVO 10-Telephone"/>
      <sheetName val="PVO10-Water"/>
      <sheetName val="PVO-20 sum"/>
      <sheetName val="PVO-3 Sum"/>
      <sheetName val="PVO5- Electrical"/>
      <sheetName val="PVO 5- Fire Alarm"/>
      <sheetName val="PVO-8R1 Sum "/>
      <sheetName val="M-Mech Progress"/>
      <sheetName val="Period -Worksheet"/>
      <sheetName val="Input"/>
      <sheetName val="AC SUM"/>
      <sheetName val="PL SUM"/>
      <sheetName val="Detail"/>
      <sheetName val="SECTION II_EQUIPMENTS"/>
      <sheetName val="HVAC Final Element-11"/>
      <sheetName val="inter"/>
      <sheetName val="EEV(Prilim)"/>
      <sheetName val="attach(2)"/>
      <sheetName val="Main Summary"/>
      <sheetName val="APPENDIX A "/>
      <sheetName val="APPENDIX B"/>
      <sheetName val="MATERIAL ON SITE "/>
      <sheetName val="MON Breakdown"/>
      <sheetName val="BILL-02"/>
      <sheetName val="Sum-Bill-2"/>
      <sheetName val="BILL-03"/>
      <sheetName val="Sum-Bill-3"/>
      <sheetName val="BILL-04"/>
      <sheetName val="Sum-Bill-4"/>
      <sheetName val="BILL-05"/>
      <sheetName val="Sum-Bill-5"/>
      <sheetName val="BILL-06"/>
      <sheetName val="Sum-Bill-6"/>
      <sheetName val="BILL-07"/>
      <sheetName val="Sum-Bill-7"/>
      <sheetName val="BILL-08"/>
      <sheetName val="Sum-Bill-8"/>
      <sheetName val="BILL-09"/>
      <sheetName val="Sum-Bill-9"/>
      <sheetName val="BILL-10"/>
      <sheetName val="Sum-Bill-10 "/>
      <sheetName val="Pipe laying report"/>
      <sheetName val="SCLS 1"/>
      <sheetName val="改加胶玻璃、室外栏杆"/>
      <sheetName val="SS MH"/>
      <sheetName val="2A"/>
      <sheetName val="(MoS Summ &amp; Detail)"/>
      <sheetName val="DataInvoice!"/>
      <sheetName val="Details for Charts"/>
      <sheetName val="A1-RES_1"/>
      <sheetName val="Schedule_Activities1"/>
      <sheetName val="Ref__Tables1"/>
      <sheetName val="Risk_Impact_Table1"/>
      <sheetName val="(A,_B)_BUILDER_+_SUB_CONT_WORK1"/>
      <sheetName val="V_Cost_Summary"/>
      <sheetName val="HPS Slit Coil (Centralia)"/>
      <sheetName val="Drop Down List"/>
      <sheetName val="Currencies"/>
      <sheetName val="PRELIMIN"/>
      <sheetName val="Register"/>
      <sheetName val="CIM"/>
      <sheetName val="Maser Info"/>
      <sheetName val="COST_SUMMARY_"/>
      <sheetName val="Abs PMRL"/>
      <sheetName val="Progress Pymt"/>
      <sheetName val="Day_work2"/>
      <sheetName val="Project_Brief2"/>
      <sheetName val="labour_rates2"/>
      <sheetName val="Sizing_Estimator_-_PAL_Cameras2"/>
      <sheetName val="Ra__stair2"/>
      <sheetName val="SCHEDULE_(3)2"/>
      <sheetName val="schedule_nos2"/>
      <sheetName val="cover_page2"/>
      <sheetName val="Summary_of_Invoices2"/>
      <sheetName val="M-Book_for_Conc2"/>
      <sheetName val="M-Book_for_FW2"/>
      <sheetName val="UPA(Part_C,D,E,G,H)2"/>
      <sheetName val="UPA(Part_F)2"/>
      <sheetName val="Bareme_Materiel2"/>
      <sheetName val="cantonnements_9m2"/>
      <sheetName val="cantonnements_6m2"/>
      <sheetName val="barême_baraques2"/>
      <sheetName val="MH_RATE2"/>
      <sheetName val="COST_SHEET_DET2"/>
      <sheetName val="입찰내역_발주처_양식2"/>
      <sheetName val="Lookup_data2"/>
      <sheetName val="Risk_Te__Co_2"/>
      <sheetName val="New_Contingency_Monitor2"/>
      <sheetName val="Variation_Allowances2"/>
      <sheetName val="CONSULTANT_PC12"/>
      <sheetName val="S_Curve_Calcs2"/>
      <sheetName val="_Estimate__2"/>
      <sheetName val="Budget_Top_sheet_1"/>
      <sheetName val="Contract_Top_sheet1"/>
      <sheetName val="_Top_sheet_Summary1"/>
      <sheetName val="Sum_of_Prelims1"/>
      <sheetName val="Mech_Material1"/>
      <sheetName val="Electrical_Material1"/>
      <sheetName val="Mech_sub-contracts1"/>
      <sheetName val="Commercial_Summary1"/>
      <sheetName val="RNA_-_Demand_11"/>
      <sheetName val="RNA_-_Demand_21"/>
      <sheetName val="Rna_-_ADR1"/>
      <sheetName val="Comp_Sales1"/>
      <sheetName val="Property_Info1"/>
      <sheetName val="V_Cost_Summary1"/>
      <sheetName val="Rate_Analysis1"/>
      <sheetName val="Base_&amp;_Pod_(elec)1"/>
      <sheetName val="Additional_Items1"/>
      <sheetName val="External_Site_Improvement1"/>
      <sheetName val="M+E_1st_Fix1"/>
      <sheetName val="M+E_2nd_Fix1"/>
      <sheetName val="COST_SUMMARY_1"/>
      <sheetName val="SPT_vs_PHI1"/>
      <sheetName val="bridge_#_11"/>
      <sheetName val="Code_Sheet1"/>
      <sheetName val="A_O_R_r1Str1"/>
      <sheetName val="Data_Sheet1"/>
      <sheetName val="Sizing_Estimator_-_PAL_Cameras1"/>
      <sheetName val="UPA(Part_C,D,E,G,H)1"/>
      <sheetName val="UPA(Part_F)1"/>
      <sheetName val="MH_RATE1"/>
      <sheetName val="COST_SHEET_DET1"/>
      <sheetName val="입찰내역_발주처_양식1"/>
      <sheetName val="Lookup_data1"/>
      <sheetName val="Risk_Te__Co_1"/>
      <sheetName val="New_Contingency_Monitor1"/>
      <sheetName val="Variation_Allowances1"/>
      <sheetName val="CONSULTANT_PC11"/>
      <sheetName val="S_Curve_Calcs1"/>
      <sheetName val="Budget_Top_sheet_"/>
      <sheetName val="Contract_Top_sheet"/>
      <sheetName val="_Top_sheet_Summary"/>
      <sheetName val="Sum_of_Prelims"/>
      <sheetName val="Mech_Material"/>
      <sheetName val="Electrical_Material"/>
      <sheetName val="Mech_sub-contracts"/>
      <sheetName val="Commercial_Summary"/>
      <sheetName val="RNA_-_Demand_1"/>
      <sheetName val="RNA_-_Demand_2"/>
      <sheetName val="Rna_-_ADR"/>
      <sheetName val="Comp_Sales"/>
      <sheetName val="Property_Info"/>
      <sheetName val="Additional_Items"/>
      <sheetName val="External_Site_Improvement"/>
      <sheetName val="M+E_1st_Fix"/>
      <sheetName val="M+E_2nd_Fix"/>
      <sheetName val="SPT_vs_PHI"/>
      <sheetName val="bridge_#_1"/>
      <sheetName val="A_O_R_r1Str"/>
      <sheetName val="Data_Sheet"/>
      <sheetName val="Cover_Card28"/>
      <sheetName val="Bill_of_Quantity28"/>
      <sheetName val="Bill_of_Quantity_(2)28"/>
      <sheetName val="CERTIFICATE_(2)28"/>
      <sheetName val="APPRLICATION_-_128"/>
      <sheetName val="Bill_of_Quantity_(3)28"/>
      <sheetName val="(1)_-_Preliminaries28"/>
      <sheetName val="(2)_Site_works28"/>
      <sheetName val="(3)_Building_-_(A)28"/>
      <sheetName val="(4)_Building_-_(B)28"/>
      <sheetName val="Dash_Board_AED27"/>
      <sheetName val="Main_Summary-_Contractor28"/>
      <sheetName val="item_1-3-D_(2)28"/>
      <sheetName val="Liquidated_Damages28"/>
      <sheetName val="A__General_Requ_28"/>
      <sheetName val="General_Requ__Breakdown_-_P228"/>
      <sheetName val="D-Materal_on_Site28"/>
      <sheetName val="Item_3-I28"/>
      <sheetName val="Item_2-F28"/>
      <sheetName val="vehicles_type_A_&amp;_B28"/>
      <sheetName val="J-Previous_Payments28"/>
      <sheetName val="Check_List28"/>
      <sheetName val="Maintenance_office_equip_28"/>
      <sheetName val="B-Cumulative_(CON)28"/>
      <sheetName val="24__Central_Pool_Contem_(15)_28"/>
      <sheetName val="23_Central_pool_Italian_(11)_28"/>
      <sheetName val="22_Grand_Courtyard_Bali_(5)_28"/>
      <sheetName val="21__GRAND_COURTYARD_CONTEM_(428"/>
      <sheetName val="19_Grand_Courtyard_Medite_(1628"/>
      <sheetName val="18__Grand_courtyard_Arabic(1028"/>
      <sheetName val="17__GREAT_ROTUNDA__NEW_MEXI_(37"/>
      <sheetName val="16_GREAT_ROTUNDA_CONTEMP_(1)28"/>
      <sheetName val="15__Great_Rotunda_European_(128"/>
      <sheetName val="14_Great_Rotunda_Mediter(16)28"/>
      <sheetName val="13__Great_Rotunda_Arabic_(17)28"/>
      <sheetName val="12__GV__(Ranch)_(3)_28"/>
      <sheetName val="11_Gallery_View_Medi_(91)28"/>
      <sheetName val="9_CENTRAL_GALLERY_CONT(2)28"/>
      <sheetName val="8__Central_Gallery_European(928"/>
      <sheetName val="7_CENTRAL_GALLERY_MEDI_(3)28"/>
      <sheetName val="6__CENTRAL_GALLERY_ARABIC_(2)28"/>
      <sheetName val="4__GS_(CONTEMPORARY)_(2)28"/>
      <sheetName val="3__GRAND_STAIRCASE__EUROPEAN(28"/>
      <sheetName val="2_Grandstaircase_Med_(3)28"/>
      <sheetName val="Raw_Data24"/>
      <sheetName val="Tender_Summary23"/>
      <sheetName val="BOQ__Revised__for_Preliminari18"/>
      <sheetName val="Bill_5_-_Carpark18"/>
      <sheetName val="Bill_223"/>
      <sheetName val="F4_1323"/>
      <sheetName val="rcc(_sub)18"/>
      <sheetName val="Bord_18"/>
      <sheetName val="Bill_No_10-Tele16"/>
      <sheetName val="Bill_No_12-Earthing13"/>
      <sheetName val="%_prog_figs_-u5_and_total21"/>
      <sheetName val="Important_Details_&amp;_Validation9"/>
      <sheetName val="Rate_Library9"/>
      <sheetName val="RBU_List9"/>
      <sheetName val="COST_CONTROL_MATRIX6"/>
      <sheetName val="Project_Details_6"/>
      <sheetName val="PC,_Prov_Sums,_Quants6"/>
      <sheetName val="Progress_Photos6"/>
      <sheetName val="Cost_Report_Summary6"/>
      <sheetName val="Provisional_Sums6"/>
      <sheetName val="Competitiveness_Analysis11"/>
      <sheetName val="Estimate_Detail3"/>
      <sheetName val="BILL_16"/>
      <sheetName val="AoR_Finishing8"/>
      <sheetName val="Opening_Cash_Position"/>
      <sheetName val="Maintenance_Tasks"/>
      <sheetName val="Capital_Asset_Replacement"/>
      <sheetName val="Corrective_Maintenance"/>
      <sheetName val="nw4_(2)5"/>
      <sheetName val="Div_Sum2"/>
      <sheetName val="New_Rates3"/>
      <sheetName val="KEYS(DONT_DELETE)11"/>
      <sheetName val="PLD_PRO_SUM+QTY_(Drwg_Qty)11"/>
      <sheetName val="MOS-Civil_14"/>
      <sheetName val="2-Cash_Flow8"/>
      <sheetName val="Cad_Map8"/>
      <sheetName val="OCT_FDN6"/>
      <sheetName val="_Factor__3"/>
      <sheetName val="Histry_Price3"/>
      <sheetName val="Bill_No__2"/>
      <sheetName val="Insurance_Ext1"/>
      <sheetName val="Project_Details1"/>
      <sheetName val="Comp_1_(Internal)"/>
      <sheetName val="Common_Data2"/>
      <sheetName val="3_0_pre-construction"/>
      <sheetName val="Assumption_Inputs"/>
      <sheetName val="_Structural"/>
      <sheetName val="Travel_Cranes"/>
      <sheetName val="Recap_Architect"/>
      <sheetName val="Recap_External"/>
      <sheetName val="Recap_Struct"/>
      <sheetName val="Recap_Travel_Crane"/>
      <sheetName val="Package_1"/>
      <sheetName val="Recap_Lift"/>
      <sheetName val="Period_-Worksheet"/>
      <sheetName val="AC_SUM"/>
      <sheetName val="PL_SUM"/>
      <sheetName val="Summary_of_Glands_&amp;_Lugs"/>
      <sheetName val="Armada_Development_"/>
      <sheetName val="Plumtree_Aquisition_"/>
      <sheetName val="Project_4"/>
      <sheetName val="Project_5"/>
      <sheetName val="Project_6"/>
      <sheetName val="Project_7"/>
      <sheetName val="Basement_12"/>
      <sheetName val="Basement_22"/>
      <sheetName val="1-Floor_(Option2)2"/>
      <sheetName val="2a_BH_-_SOA"/>
      <sheetName val="E-Elec_Progress"/>
      <sheetName val="Bill_No_7-ELEC"/>
      <sheetName val="Bill_No__3-Water_Supply"/>
      <sheetName val="Bill_No__4-HVAC"/>
      <sheetName val="Bill_No_8-FIRE"/>
      <sheetName val="Bill_No__5-Fire_F_&amp;_LPG"/>
      <sheetName val="Bill_No__2-Drainage"/>
      <sheetName val="Bill_No__1_(Pre)"/>
      <sheetName val="Bill_No_11-Air_Craft"/>
      <sheetName val="Bill_No_9-Low_Cu"/>
      <sheetName val="Sum_workdone-A"/>
      <sheetName val="PVO10-Electrical_"/>
      <sheetName val="PVO_10-Fire_Alarm"/>
      <sheetName val="PVO_10-Telephone"/>
      <sheetName val="PVO-20_sum"/>
      <sheetName val="PVO-3_Sum"/>
      <sheetName val="PVO5-_Electrical"/>
      <sheetName val="PVO_5-_Fire_Alarm"/>
      <sheetName val="PVO-8R1_Sum_"/>
      <sheetName val="M-Mech_Progress"/>
      <sheetName val="Tendering_Staff_Rates"/>
      <sheetName val="Major_Plant_Durations"/>
      <sheetName val="Sales_TM"/>
      <sheetName val="2008_MC_Rates"/>
      <sheetName val="PJ_Lots"/>
      <sheetName val="CJI3_C15"/>
      <sheetName val="KSB1_C15"/>
      <sheetName val="Distri_Rule"/>
      <sheetName val="CC_S3"/>
      <sheetName val="Payment_Tracker"/>
      <sheetName val="Cover_Pages"/>
      <sheetName val="2-Data_Sheet"/>
      <sheetName val="4-Provisional_Sum"/>
      <sheetName val="7_1-Variation_Over-View_"/>
      <sheetName val="7_2-Variation_Tracker"/>
      <sheetName val="10-Payment_Tracker"/>
      <sheetName val="Initial_Data"/>
      <sheetName val="Package_Status"/>
      <sheetName val="M_O_"/>
      <sheetName val="SCLS_1"/>
      <sheetName val="SS_MH"/>
      <sheetName val="Parameter"/>
      <sheetName val="1_Project_Profile"/>
      <sheetName val="5_Calculation"/>
      <sheetName val="Akquise_Polen"/>
      <sheetName val="Akquise_SEE"/>
      <sheetName val="Akquise_Porr_Skopje"/>
      <sheetName val="Akquise_So_Int_BB"/>
      <sheetName val="Akquise_So_Int_BB_RO_Metz"/>
      <sheetName val="Auftrag_Dimitrovgrad_Svillengra"/>
      <sheetName val="Auftrag_Plovdiv-Septemvri_Lot3"/>
      <sheetName val="Cover_Card29"/>
      <sheetName val="Bill_of_Quantity29"/>
      <sheetName val="Bill_of_Quantity_(2)29"/>
      <sheetName val="CERTIFICATE_(2)29"/>
      <sheetName val="APPRLICATION_-_129"/>
      <sheetName val="Bill_of_Quantity_(3)29"/>
      <sheetName val="(1)_-_Preliminaries29"/>
      <sheetName val="(2)_Site_works29"/>
      <sheetName val="(3)_Building_-_(A)29"/>
      <sheetName val="(4)_Building_-_(B)29"/>
      <sheetName val="Main_Summary-_Contractor29"/>
      <sheetName val="item_1-3-D_(2)29"/>
      <sheetName val="Liquidated_Damages29"/>
      <sheetName val="A__General_Requ_29"/>
      <sheetName val="General_Requ__Breakdown_-_P229"/>
      <sheetName val="D-Materal_on_Site29"/>
      <sheetName val="Item_3-I29"/>
      <sheetName val="Item_2-F29"/>
      <sheetName val="vehicles_type_A_&amp;_B29"/>
      <sheetName val="J-Previous_Payments29"/>
      <sheetName val="Check_List29"/>
      <sheetName val="Maintenance_office_equip_29"/>
      <sheetName val="B-Cumulative_(CON)29"/>
      <sheetName val="24__Central_Pool_Contem_(15)_29"/>
      <sheetName val="23_Central_pool_Italian_(11)_29"/>
      <sheetName val="22_Grand_Courtyard_Bali_(5)_29"/>
      <sheetName val="21__GRAND_COURTYARD_CONTEM_(429"/>
      <sheetName val="19_Grand_Courtyard_Medite_(1629"/>
      <sheetName val="18__Grand_courtyard_Arabic(1029"/>
      <sheetName val="17__GREAT_ROTUNDA__NEW_MEXI_(38"/>
      <sheetName val="16_GREAT_ROTUNDA_CONTEMP_(1)29"/>
      <sheetName val="15__Great_Rotunda_European_(129"/>
      <sheetName val="14_Great_Rotunda_Mediter(16)29"/>
      <sheetName val="13__Great_Rotunda_Arabic_(17)29"/>
      <sheetName val="12__GV__(Ranch)_(3)_29"/>
      <sheetName val="11_Gallery_View_Medi_(91)29"/>
      <sheetName val="9_CENTRAL_GALLERY_CONT(2)29"/>
      <sheetName val="8__Central_Gallery_European(929"/>
      <sheetName val="7_CENTRAL_GALLERY_MEDI_(3)29"/>
      <sheetName val="6__CENTRAL_GALLERY_ARABIC_(2)29"/>
      <sheetName val="4__GS_(CONTEMPORARY)_(2)29"/>
      <sheetName val="3__GRAND_STAIRCASE__EUROPEAN(29"/>
      <sheetName val="2_Grandstaircase_Med_(3)29"/>
      <sheetName val="Dash_Board_AED28"/>
      <sheetName val="Tender_Summary24"/>
      <sheetName val="Raw_Data25"/>
      <sheetName val="Bill_224"/>
      <sheetName val="F4_1324"/>
      <sheetName val="rcc(_sub)19"/>
      <sheetName val="Bord_19"/>
      <sheetName val="SCHEDULE_(3)3"/>
      <sheetName val="schedule_nos3"/>
      <sheetName val="Bill_5_-_Carpark19"/>
      <sheetName val="Bill_No_10-Tele17"/>
      <sheetName val="Bill_No_12-Earthing14"/>
      <sheetName val="2-Cash_Flow9"/>
      <sheetName val="BOQ__Revised__for_Preliminari19"/>
      <sheetName val="Ra__stair3"/>
      <sheetName val="%_prog_figs_-u5_and_total22"/>
      <sheetName val="Important_Details_&amp;_Validatio10"/>
      <sheetName val="Rate_Library10"/>
      <sheetName val="RBU_List10"/>
      <sheetName val="Competitiveness_Analysis12"/>
      <sheetName val="AoR_Finishing9"/>
      <sheetName val="Project_Brief3"/>
      <sheetName val="labour_rates3"/>
      <sheetName val="Common_Data3"/>
      <sheetName val="Basement_13"/>
      <sheetName val="Basement_23"/>
      <sheetName val="1-Floor_(Option2)3"/>
      <sheetName val="OCT_FDN7"/>
      <sheetName val="MOS-Civil_15"/>
      <sheetName val="Div_Sum3"/>
      <sheetName val="BILL_17"/>
      <sheetName val="Cad_Map9"/>
      <sheetName val="Bareme_Materiel3"/>
      <sheetName val="cantonnements_9m3"/>
      <sheetName val="cantonnements_6m3"/>
      <sheetName val="barême_baraques3"/>
      <sheetName val="KEYS(DONT_DELETE)12"/>
      <sheetName val="PLD_PRO_SUM+QTY_(Drwg_Qty)12"/>
      <sheetName val="COST_CONTROL_MATRIX7"/>
      <sheetName val="Project_Details_7"/>
      <sheetName val="PC,_Prov_Sums,_Quants7"/>
      <sheetName val="Progress_Photos7"/>
      <sheetName val="Cost_Report_Summary7"/>
      <sheetName val="Provisional_Sums7"/>
      <sheetName val="_Estimate__3"/>
      <sheetName val="cover_page3"/>
      <sheetName val="Summary_of_Invoices3"/>
      <sheetName val="M-Book_for_Conc3"/>
      <sheetName val="M-Book_for_FW3"/>
      <sheetName val="nw4_(2)6"/>
      <sheetName val="New_Rates4"/>
      <sheetName val="Estimate_Detail4"/>
      <sheetName val="_Factor__4"/>
      <sheetName val="Histry_Price4"/>
      <sheetName val="Base_&amp;_Pod_(elec)2"/>
      <sheetName val="Comp_1_(Internal)1"/>
      <sheetName val="3_0_pre-construction1"/>
      <sheetName val="Armada_Development_1"/>
      <sheetName val="Plumtree_Aquisition_1"/>
      <sheetName val="Project_41"/>
      <sheetName val="Project_51"/>
      <sheetName val="Project_61"/>
      <sheetName val="Project_71"/>
      <sheetName val="Code_Sheet2"/>
      <sheetName val="Project_Details2"/>
      <sheetName val="Insurance_Ext2"/>
      <sheetName val="Bill_No__21"/>
      <sheetName val="Maintenance_Tasks1"/>
      <sheetName val="Capital_Asset_Replacement1"/>
      <sheetName val="Corrective_Maintenance1"/>
      <sheetName val="Schedule_Activities2"/>
      <sheetName val="Ref__Tables2"/>
      <sheetName val="Risk_Impact_Table2"/>
      <sheetName val="2a_BH_-_SOA1"/>
      <sheetName val="(A,_B)_BUILDER_+_SUB_CONT_WORK2"/>
      <sheetName val="A1-RES_2"/>
      <sheetName val="Assumption_Inputs1"/>
      <sheetName val="_Structural1"/>
      <sheetName val="Travel_Cranes1"/>
      <sheetName val="Recap_Architect1"/>
      <sheetName val="Recap_External1"/>
      <sheetName val="Recap_Struct1"/>
      <sheetName val="Recap_Travel_Crane1"/>
      <sheetName val="Package_11"/>
      <sheetName val="Recap_Lift1"/>
      <sheetName val="Cover_Pages1"/>
      <sheetName val="2-Data_Sheet1"/>
      <sheetName val="4-Provisional_Sum1"/>
      <sheetName val="7_1-Variation_Over-View_1"/>
      <sheetName val="7_2-Variation_Tracker1"/>
      <sheetName val="10-Payment_Tracker1"/>
      <sheetName val="Akquise_Polen1"/>
      <sheetName val="Akquise_SEE1"/>
      <sheetName val="Akquise_Porr_Skopje1"/>
      <sheetName val="Akquise_So_Int_BB1"/>
      <sheetName val="Akquise_So_Int_BB_RO_Metz1"/>
      <sheetName val="Auftrag_Dimitrovgrad_Svillengr1"/>
      <sheetName val="Auftrag_Plovdiv-Septemvri_Lot31"/>
      <sheetName val="Sales_TM1"/>
      <sheetName val="2008_MC_Rates1"/>
      <sheetName val="PJ_Lots1"/>
      <sheetName val="CJI3_C151"/>
      <sheetName val="KSB1_C151"/>
      <sheetName val="Distri_Rule1"/>
      <sheetName val="CC_S31"/>
      <sheetName val="M_O_1"/>
      <sheetName val="Initial_Data1"/>
      <sheetName val="Package_Status1"/>
      <sheetName val="Opening_Cash_Position1"/>
      <sheetName val="Cover_Card30"/>
      <sheetName val="Bill_of_Quantity30"/>
      <sheetName val="Bill_of_Quantity_(2)30"/>
      <sheetName val="CERTIFICATE_(2)30"/>
      <sheetName val="APPRLICATION_-_130"/>
      <sheetName val="Bill_of_Quantity_(3)30"/>
      <sheetName val="(1)_-_Preliminaries30"/>
      <sheetName val="(2)_Site_works30"/>
      <sheetName val="(3)_Building_-_(A)30"/>
      <sheetName val="(4)_Building_-_(B)30"/>
      <sheetName val="Main_Summary-_Contractor30"/>
      <sheetName val="item_1-3-D_(2)30"/>
      <sheetName val="Liquidated_Damages30"/>
      <sheetName val="A__General_Requ_30"/>
      <sheetName val="General_Requ__Breakdown_-_P230"/>
      <sheetName val="D-Materal_on_Site30"/>
      <sheetName val="Item_3-I30"/>
      <sheetName val="Item_2-F30"/>
      <sheetName val="vehicles_type_A_&amp;_B30"/>
      <sheetName val="J-Previous_Payments30"/>
      <sheetName val="Check_List30"/>
      <sheetName val="Maintenance_office_equip_30"/>
      <sheetName val="B-Cumulative_(CON)30"/>
      <sheetName val="24__Central_Pool_Contem_(15)_30"/>
      <sheetName val="23_Central_pool_Italian_(11)_30"/>
      <sheetName val="22_Grand_Courtyard_Bali_(5)_30"/>
      <sheetName val="21__GRAND_COURTYARD_CONTEM_(430"/>
      <sheetName val="19_Grand_Courtyard_Medite_(1630"/>
      <sheetName val="18__Grand_courtyard_Arabic(1030"/>
      <sheetName val="17__GREAT_ROTUNDA__NEW_MEXI_(39"/>
      <sheetName val="16_GREAT_ROTUNDA_CONTEMP_(1)30"/>
      <sheetName val="15__Great_Rotunda_European_(130"/>
      <sheetName val="14_Great_Rotunda_Mediter(16)30"/>
      <sheetName val="13__Great_Rotunda_Arabic_(17)30"/>
      <sheetName val="12__GV__(Ranch)_(3)_30"/>
      <sheetName val="11_Gallery_View_Medi_(91)30"/>
      <sheetName val="9_CENTRAL_GALLERY_CONT(2)30"/>
      <sheetName val="8__Central_Gallery_European(930"/>
      <sheetName val="7_CENTRAL_GALLERY_MEDI_(3)30"/>
      <sheetName val="6__CENTRAL_GALLERY_ARABIC_(2)30"/>
      <sheetName val="4__GS_(CONTEMPORARY)_(2)30"/>
      <sheetName val="3__GRAND_STAIRCASE__EUROPEAN(30"/>
      <sheetName val="2_Grandstaircase_Med_(3)30"/>
      <sheetName val="Dash_Board_AED29"/>
      <sheetName val="Raw_Data26"/>
      <sheetName val="Tender_Summary25"/>
      <sheetName val="%_prog_figs_-u5_and_total23"/>
      <sheetName val="Bill_225"/>
      <sheetName val="F4_1325"/>
      <sheetName val="Bill_5_-_Carpark20"/>
      <sheetName val="BOQ__Revised__for_Preliminari20"/>
      <sheetName val="rcc(_sub)20"/>
      <sheetName val="Bord_20"/>
      <sheetName val="Bill_No_10-Tele18"/>
      <sheetName val="Bill_No_12-Earthing15"/>
      <sheetName val="nw4_(2)7"/>
      <sheetName val="입찰내역_발주처_양식3"/>
      <sheetName val="Lookup_data3"/>
      <sheetName val="New_Rates5"/>
      <sheetName val="Important_Details_&amp;_Validatio11"/>
      <sheetName val="Rate_Library11"/>
      <sheetName val="RBU_List11"/>
      <sheetName val="Competitiveness_Analysis13"/>
      <sheetName val="CONSULTANT_PC13"/>
      <sheetName val="BILL_18"/>
      <sheetName val="AoR_Finishing10"/>
      <sheetName val="Schedule_Activities3"/>
      <sheetName val="Ref__Tables3"/>
      <sheetName val="Risk_Impact_Table3"/>
      <sheetName val="2-Cash_Flow10"/>
      <sheetName val="(A,_B)_BUILDER_+_SUB_CONT_WORK3"/>
      <sheetName val="A1-RES_3"/>
      <sheetName val="V_Cost_Summary2"/>
      <sheetName val="Estimate_Detail5"/>
      <sheetName val="MOS-Civil_16"/>
      <sheetName val="SPT_vs_PHI2"/>
      <sheetName val="COST_CONTROL_MATRIX8"/>
      <sheetName val="Project_Details_8"/>
      <sheetName val="PC,_Prov_Sums,_Quants8"/>
      <sheetName val="Progress_Photos8"/>
      <sheetName val="Cost_Report_Summary8"/>
      <sheetName val="Provisional_Sums8"/>
      <sheetName val="Comp_1_(Internal)2"/>
      <sheetName val="KEYS(DONT_DELETE)13"/>
      <sheetName val="PLD_PRO_SUM+QTY_(Drwg_Qty)13"/>
      <sheetName val="Div_Sum4"/>
      <sheetName val="MH_RATE3"/>
      <sheetName val="COST_SHEET_DET3"/>
      <sheetName val="Sizing_Estimator_-_PAL_Cameras3"/>
      <sheetName val="Base_&amp;_Pod_(elec)3"/>
      <sheetName val="Cad_Map10"/>
      <sheetName val="3_0_pre-construction2"/>
      <sheetName val="RNA_-_Demand_12"/>
      <sheetName val="RNA_-_Demand_22"/>
      <sheetName val="Rna_-_ADR2"/>
      <sheetName val="Comp_Sales2"/>
      <sheetName val="Property_Info2"/>
      <sheetName val="Common_Data4"/>
      <sheetName val="OCT_FDN8"/>
      <sheetName val="Armada_Development_2"/>
      <sheetName val="Plumtree_Aquisition_2"/>
      <sheetName val="Project_42"/>
      <sheetName val="Project_52"/>
      <sheetName val="Project_62"/>
      <sheetName val="Project_72"/>
      <sheetName val="Code_Sheet3"/>
      <sheetName val="Project_Details3"/>
      <sheetName val="Insurance_Ext3"/>
      <sheetName val="Ra__stair4"/>
      <sheetName val="Additional_Items2"/>
      <sheetName val="External_Site_Improvement2"/>
      <sheetName val="M+E_1st_Fix2"/>
      <sheetName val="M+E_2nd_Fix2"/>
      <sheetName val="_Factor__5"/>
      <sheetName val="Histry_Price5"/>
      <sheetName val="labour_rates4"/>
      <sheetName val="SCHEDULE_(3)4"/>
      <sheetName val="schedule_nos4"/>
      <sheetName val="COST_SUMMARY_2"/>
      <sheetName val="Sales_TM2"/>
      <sheetName val="2008_MC_Rates2"/>
      <sheetName val="PJ_Lots2"/>
      <sheetName val="CJI3_C152"/>
      <sheetName val="KSB1_C152"/>
      <sheetName val="Distri_Rule2"/>
      <sheetName val="CC_S32"/>
      <sheetName val="Bareme_Materiel4"/>
      <sheetName val="cantonnements_9m4"/>
      <sheetName val="cantonnements_6m4"/>
      <sheetName val="barême_baraques4"/>
      <sheetName val="Risk_Te__Co_3"/>
      <sheetName val="Project_Brief4"/>
      <sheetName val="cover_page4"/>
      <sheetName val="Summary_of_Invoices4"/>
      <sheetName val="M-Book_for_Conc4"/>
      <sheetName val="M-Book_for_FW4"/>
      <sheetName val="S_Curve_Calcs3"/>
      <sheetName val="_Estimate__4"/>
      <sheetName val="New_Contingency_Monitor3"/>
      <sheetName val="Variation_Allowances3"/>
      <sheetName val="UPA(Part_C,D,E,G,H)3"/>
      <sheetName val="UPA(Part_F)3"/>
      <sheetName val="Budget_Top_sheet_2"/>
      <sheetName val="Contract_Top_sheet2"/>
      <sheetName val="_Top_sheet_Summary2"/>
      <sheetName val="Sum_of_Prelims2"/>
      <sheetName val="Mech_Material2"/>
      <sheetName val="Electrical_Material2"/>
      <sheetName val="Mech_sub-contracts2"/>
      <sheetName val="Data_Sheet2"/>
      <sheetName val="Maintenance_Tasks2"/>
      <sheetName val="Capital_Asset_Replacement2"/>
      <sheetName val="Corrective_Maintenance2"/>
      <sheetName val="Bill_No__22"/>
      <sheetName val="Assumption_Inputs2"/>
      <sheetName val="_Structural2"/>
      <sheetName val="Travel_Cranes2"/>
      <sheetName val="Recap_Architect2"/>
      <sheetName val="Recap_External2"/>
      <sheetName val="Recap_Struct2"/>
      <sheetName val="Recap_Travel_Crane2"/>
      <sheetName val="Package_12"/>
      <sheetName val="Recap_Lift2"/>
      <sheetName val="M_O_2"/>
      <sheetName val="Initial_Data2"/>
      <sheetName val="Package_Status2"/>
      <sheetName val="Opening_Cash_Position2"/>
      <sheetName val="Basement_14"/>
      <sheetName val="Basement_24"/>
      <sheetName val="1-Floor_(Option2)4"/>
      <sheetName val="Commercial_Summary2"/>
      <sheetName val="Drop_Down_List"/>
      <sheetName val="Cover_Card31"/>
      <sheetName val="Bill_of_Quantity31"/>
      <sheetName val="Bill_of_Quantity_(2)31"/>
      <sheetName val="CERTIFICATE_(2)31"/>
      <sheetName val="APPRLICATION_-_131"/>
      <sheetName val="Bill_of_Quantity_(3)31"/>
      <sheetName val="(1)_-_Preliminaries31"/>
      <sheetName val="(2)_Site_works31"/>
      <sheetName val="(3)_Building_-_(A)31"/>
      <sheetName val="(4)_Building_-_(B)31"/>
      <sheetName val="Main_Summary-_Contractor31"/>
      <sheetName val="item_1-3-D_(2)31"/>
      <sheetName val="Liquidated_Damages31"/>
      <sheetName val="A__General_Requ_31"/>
      <sheetName val="General_Requ__Breakdown_-_P231"/>
      <sheetName val="D-Materal_on_Site31"/>
      <sheetName val="Item_3-I31"/>
      <sheetName val="Item_2-F31"/>
      <sheetName val="vehicles_type_A_&amp;_B31"/>
      <sheetName val="J-Previous_Payments31"/>
      <sheetName val="Check_List31"/>
      <sheetName val="Maintenance_office_equip_31"/>
      <sheetName val="B-Cumulative_(CON)31"/>
      <sheetName val="24__Central_Pool_Contem_(15)_31"/>
      <sheetName val="23_Central_pool_Italian_(11)_31"/>
      <sheetName val="22_Grand_Courtyard_Bali_(5)_31"/>
      <sheetName val="21__GRAND_COURTYARD_CONTEM_(431"/>
      <sheetName val="19_Grand_Courtyard_Medite_(1631"/>
      <sheetName val="18__Grand_courtyard_Arabic(1031"/>
      <sheetName val="17__GREAT_ROTUNDA__NEW_MEXI_(40"/>
      <sheetName val="16_GREAT_ROTUNDA_CONTEMP_(1)31"/>
      <sheetName val="15__Great_Rotunda_European_(140"/>
      <sheetName val="14_Great_Rotunda_Mediter(16)31"/>
      <sheetName val="13__Great_Rotunda_Arabic_(17)31"/>
      <sheetName val="12__GV__(Ranch)_(3)_31"/>
      <sheetName val="11_Gallery_View_Medi_(91)31"/>
      <sheetName val="9_CENTRAL_GALLERY_CONT(2)31"/>
      <sheetName val="8__Central_Gallery_European(931"/>
      <sheetName val="7_CENTRAL_GALLERY_MEDI_(3)31"/>
      <sheetName val="6__CENTRAL_GALLERY_ARABIC_(2)31"/>
      <sheetName val="4__GS_(CONTEMPORARY)_(2)31"/>
      <sheetName val="3__GRAND_STAIRCASE__EUROPEAN(40"/>
      <sheetName val="2_Grandstaircase_Med_(3)31"/>
      <sheetName val="Dash_Board_AED30"/>
      <sheetName val="Tender_Summary26"/>
      <sheetName val="Raw_Data27"/>
      <sheetName val="Bill_226"/>
      <sheetName val="F4_1326"/>
      <sheetName val="rcc(_sub)21"/>
      <sheetName val="Bord_21"/>
      <sheetName val="SCHEDULE_(3)5"/>
      <sheetName val="schedule_nos5"/>
      <sheetName val="Bill_5_-_Carpark21"/>
      <sheetName val="Bill_No_10-Tele19"/>
      <sheetName val="Bill_No_12-Earthing16"/>
      <sheetName val="2-Cash_Flow11"/>
      <sheetName val="BOQ__Revised__for_Preliminari21"/>
      <sheetName val="Ra__stair5"/>
      <sheetName val="%_prog_figs_-u5_and_total24"/>
      <sheetName val="Important_Details_&amp;_Validatio12"/>
      <sheetName val="Rate_Library12"/>
      <sheetName val="RBU_List12"/>
      <sheetName val="Competitiveness_Analysis14"/>
      <sheetName val="AoR_Finishing11"/>
      <sheetName val="Project_Brief5"/>
      <sheetName val="labour_rates5"/>
      <sheetName val="Common_Data5"/>
      <sheetName val="Basement_15"/>
      <sheetName val="Basement_25"/>
      <sheetName val="1-Floor_(Option2)5"/>
      <sheetName val="OCT_FDN9"/>
      <sheetName val="MOS-Civil_17"/>
      <sheetName val="Div_Sum5"/>
      <sheetName val="BILL_19"/>
      <sheetName val="Cad_Map11"/>
      <sheetName val="Bareme_Materiel5"/>
      <sheetName val="cantonnements_9m5"/>
      <sheetName val="cantonnements_6m5"/>
      <sheetName val="barême_baraques5"/>
      <sheetName val="KEYS(DONT_DELETE)14"/>
      <sheetName val="PLD_PRO_SUM+QTY_(Drwg_Qty)14"/>
      <sheetName val="COST_CONTROL_MATRIX9"/>
      <sheetName val="Project_Details_9"/>
      <sheetName val="PC,_Prov_Sums,_Quants9"/>
      <sheetName val="Progress_Photos9"/>
      <sheetName val="Cost_Report_Summary9"/>
      <sheetName val="Provisional_Sums9"/>
      <sheetName val="_Estimate__5"/>
      <sheetName val="cover_page5"/>
      <sheetName val="Summary_of_Invoices5"/>
      <sheetName val="M-Book_for_Conc5"/>
      <sheetName val="M-Book_for_FW5"/>
      <sheetName val="nw4_(2)8"/>
      <sheetName val="New_Rates6"/>
      <sheetName val="Estimate_Detail6"/>
      <sheetName val="Additional_Items3"/>
      <sheetName val="External_Site_Improvement3"/>
      <sheetName val="M+E_1st_Fix3"/>
      <sheetName val="M+E_2nd_Fix3"/>
      <sheetName val="_Factor__6"/>
      <sheetName val="Histry_Price6"/>
      <sheetName val="Sizing_Estimator_-_PAL_Cameras4"/>
      <sheetName val="입찰내역_발주처_양식4"/>
      <sheetName val="Lookup_data4"/>
      <sheetName val="Rate_Analysis2"/>
      <sheetName val="Base_&amp;_Pod_(elec)4"/>
      <sheetName val="MH_RATE4"/>
      <sheetName val="COST_SHEET_DET4"/>
      <sheetName val="RNA_-_Demand_13"/>
      <sheetName val="RNA_-_Demand_23"/>
      <sheetName val="Rna_-_ADR3"/>
      <sheetName val="Comp_Sales3"/>
      <sheetName val="Property_Info3"/>
      <sheetName val="COST_SUMMARY_3"/>
      <sheetName val="SPT_vs_PHI3"/>
      <sheetName val="V_Cost_Summary3"/>
      <sheetName val="UPA(Part_C,D,E,G,H)4"/>
      <sheetName val="UPA(Part_F)4"/>
      <sheetName val="Budget_Top_sheet_3"/>
      <sheetName val="Contract_Top_sheet3"/>
      <sheetName val="_Top_sheet_Summary3"/>
      <sheetName val="Sum_of_Prelims3"/>
      <sheetName val="Mech_Material3"/>
      <sheetName val="Electrical_Material3"/>
      <sheetName val="Mech_sub-contracts3"/>
      <sheetName val="Risk_Te__Co_4"/>
      <sheetName val="New_Contingency_Monitor4"/>
      <sheetName val="Variation_Allowances4"/>
      <sheetName val="CONSULTANT_PC14"/>
      <sheetName val="S_Curve_Calcs4"/>
      <sheetName val="Commercial_Summary3"/>
      <sheetName val="Comp_1_(Internal)3"/>
      <sheetName val="3_0_pre-construction3"/>
      <sheetName val="Armada_Development_3"/>
      <sheetName val="Plumtree_Aquisition_3"/>
      <sheetName val="Project_43"/>
      <sheetName val="Project_53"/>
      <sheetName val="Project_63"/>
      <sheetName val="Project_73"/>
      <sheetName val="Code_Sheet4"/>
      <sheetName val="Project_Details4"/>
      <sheetName val="Insurance_Ext4"/>
      <sheetName val="Bill_No__23"/>
      <sheetName val="Maintenance_Tasks3"/>
      <sheetName val="Capital_Asset_Replacement3"/>
      <sheetName val="Corrective_Maintenance3"/>
      <sheetName val="Schedule_Activities4"/>
      <sheetName val="Ref__Tables4"/>
      <sheetName val="Risk_Impact_Table4"/>
      <sheetName val="bridge_#_12"/>
      <sheetName val="2a_BH_-_SOA2"/>
      <sheetName val="(A,_B)_BUILDER_+_SUB_CONT_WORK4"/>
      <sheetName val="A_O_R_r1Str2"/>
      <sheetName val="Data_Sheet3"/>
      <sheetName val="A1-RES_4"/>
      <sheetName val="Assumption_Inputs3"/>
      <sheetName val="_Structural3"/>
      <sheetName val="Travel_Cranes3"/>
      <sheetName val="Recap_Architect3"/>
      <sheetName val="Recap_External3"/>
      <sheetName val="Recap_Struct3"/>
      <sheetName val="Recap_Travel_Crane3"/>
      <sheetName val="Package_13"/>
      <sheetName val="Recap_Lift3"/>
      <sheetName val="Cover_Pages2"/>
      <sheetName val="2-Data_Sheet2"/>
      <sheetName val="4-Provisional_Sum2"/>
      <sheetName val="7_1-Variation_Over-View_2"/>
      <sheetName val="7_2-Variation_Tracker2"/>
      <sheetName val="10-Payment_Tracker2"/>
      <sheetName val="Akquise_Polen2"/>
      <sheetName val="Akquise_SEE2"/>
      <sheetName val="Akquise_Porr_Skopje2"/>
      <sheetName val="Akquise_So_Int_BB2"/>
      <sheetName val="Akquise_So_Int_BB_RO_Metz2"/>
      <sheetName val="Auftrag_Dimitrovgrad_Svillengr2"/>
      <sheetName val="Auftrag_Plovdiv-Septemvri_Lot32"/>
      <sheetName val="Sales_TM3"/>
      <sheetName val="2008_MC_Rates3"/>
      <sheetName val="PJ_Lots3"/>
      <sheetName val="CJI3_C153"/>
      <sheetName val="KSB1_C153"/>
      <sheetName val="Distri_Rule3"/>
      <sheetName val="CC_S33"/>
      <sheetName val="M_O_3"/>
      <sheetName val="Initial_Data3"/>
      <sheetName val="Package_Status3"/>
      <sheetName val="Opening_Cash_Position3"/>
      <sheetName val="Cover_Card32"/>
      <sheetName val="Bill_of_Quantity32"/>
      <sheetName val="Bill_of_Quantity_(2)32"/>
      <sheetName val="CERTIFICATE_(2)32"/>
      <sheetName val="APPRLICATION_-_132"/>
      <sheetName val="Bill_of_Quantity_(3)32"/>
      <sheetName val="(1)_-_Preliminaries32"/>
      <sheetName val="(2)_Site_works32"/>
      <sheetName val="(3)_Building_-_(A)32"/>
      <sheetName val="(4)_Building_-_(B)32"/>
      <sheetName val="Main_Summary-_Contractor32"/>
      <sheetName val="item_1-3-D_(2)32"/>
      <sheetName val="Liquidated_Damages32"/>
      <sheetName val="A__General_Requ_32"/>
      <sheetName val="General_Requ__Breakdown_-_P232"/>
      <sheetName val="D-Materal_on_Site32"/>
      <sheetName val="Item_3-I32"/>
      <sheetName val="Item_2-F32"/>
      <sheetName val="vehicles_type_A_&amp;_B32"/>
      <sheetName val="J-Previous_Payments32"/>
      <sheetName val="Check_List32"/>
      <sheetName val="Maintenance_office_equip_32"/>
      <sheetName val="B-Cumulative_(CON)32"/>
      <sheetName val="24__Central_Pool_Contem_(15)_32"/>
      <sheetName val="23_Central_pool_Italian_(11)_32"/>
      <sheetName val="22_Grand_Courtyard_Bali_(5)_32"/>
      <sheetName val="21__GRAND_COURTYARD_CONTEM_(432"/>
      <sheetName val="19_Grand_Courtyard_Medite_(1632"/>
      <sheetName val="18__Grand_courtyard_Arabic(1032"/>
      <sheetName val="17__GREAT_ROTUNDA__NEW_MEXI_(41"/>
      <sheetName val="16_GREAT_ROTUNDA_CONTEMP_(1)32"/>
      <sheetName val="15__Great_Rotunda_European_(141"/>
      <sheetName val="14_Great_Rotunda_Mediter(16)32"/>
      <sheetName val="13__Great_Rotunda_Arabic_(17)32"/>
      <sheetName val="12__GV__(Ranch)_(3)_32"/>
      <sheetName val="11_Gallery_View_Medi_(91)32"/>
      <sheetName val="9_CENTRAL_GALLERY_CONT(2)32"/>
      <sheetName val="8__Central_Gallery_European(932"/>
      <sheetName val="7_CENTRAL_GALLERY_MEDI_(3)32"/>
      <sheetName val="6__CENTRAL_GALLERY_ARABIC_(2)32"/>
      <sheetName val="4__GS_(CONTEMPORARY)_(2)32"/>
      <sheetName val="3__GRAND_STAIRCASE__EUROPEAN(41"/>
      <sheetName val="2_Grandstaircase_Med_(3)32"/>
      <sheetName val="Dash_Board_AED31"/>
      <sheetName val="Tender_Summary27"/>
      <sheetName val="Raw_Data28"/>
      <sheetName val="Bill_227"/>
      <sheetName val="F4_1327"/>
      <sheetName val="rcc(_sub)22"/>
      <sheetName val="Bord_22"/>
      <sheetName val="SCHEDULE_(3)6"/>
      <sheetName val="schedule_nos6"/>
      <sheetName val="Bill_5_-_Carpark22"/>
      <sheetName val="Bill_No_10-Tele20"/>
      <sheetName val="Bill_No_12-Earthing17"/>
      <sheetName val="2-Cash_Flow12"/>
      <sheetName val="BOQ__Revised__for_Preliminari22"/>
      <sheetName val="Ra__stair6"/>
      <sheetName val="%_prog_figs_-u5_and_total25"/>
      <sheetName val="Important_Details_&amp;_Validatio13"/>
      <sheetName val="Rate_Library13"/>
      <sheetName val="RBU_List13"/>
      <sheetName val="Competitiveness_Analysis15"/>
      <sheetName val="AoR_Finishing12"/>
      <sheetName val="Project_Brief6"/>
      <sheetName val="labour_rates6"/>
      <sheetName val="Common_Data6"/>
      <sheetName val="Basement_16"/>
      <sheetName val="Basement_26"/>
      <sheetName val="1-Floor_(Option2)6"/>
      <sheetName val="OCT_FDN10"/>
      <sheetName val="MOS-Civil_18"/>
      <sheetName val="Div_Sum6"/>
      <sheetName val="BILL_110"/>
      <sheetName val="Cad_Map12"/>
      <sheetName val="Bareme_Materiel6"/>
      <sheetName val="cantonnements_9m6"/>
      <sheetName val="cantonnements_6m6"/>
      <sheetName val="barême_baraques6"/>
      <sheetName val="KEYS(DONT_DELETE)15"/>
      <sheetName val="PLD_PRO_SUM+QTY_(Drwg_Qty)15"/>
      <sheetName val="COST_CONTROL_MATRIX10"/>
      <sheetName val="Project_Details_10"/>
      <sheetName val="PC,_Prov_Sums,_Quants10"/>
      <sheetName val="Progress_Photos10"/>
      <sheetName val="Cost_Report_Summary10"/>
      <sheetName val="Provisional_Sums10"/>
      <sheetName val="_Estimate__6"/>
      <sheetName val="cover_page6"/>
      <sheetName val="Summary_of_Invoices6"/>
      <sheetName val="M-Book_for_Conc6"/>
      <sheetName val="M-Book_for_FW6"/>
      <sheetName val="nw4_(2)9"/>
      <sheetName val="New_Rates7"/>
      <sheetName val="Estimate_Detail7"/>
      <sheetName val="Additional_Items4"/>
      <sheetName val="External_Site_Improvement4"/>
      <sheetName val="M+E_1st_Fix4"/>
      <sheetName val="M+E_2nd_Fix4"/>
      <sheetName val="_Factor__7"/>
      <sheetName val="Histry_Price7"/>
      <sheetName val="Sizing_Estimator_-_PAL_Cameras5"/>
      <sheetName val="입찰내역_발주처_양식5"/>
      <sheetName val="Lookup_data5"/>
      <sheetName val="Rate_Analysis3"/>
      <sheetName val="Base_&amp;_Pod_(elec)5"/>
      <sheetName val="MH_RATE5"/>
      <sheetName val="COST_SHEET_DET5"/>
      <sheetName val="RNA_-_Demand_14"/>
      <sheetName val="RNA_-_Demand_24"/>
      <sheetName val="Rna_-_ADR4"/>
      <sheetName val="Comp_Sales4"/>
      <sheetName val="Property_Info4"/>
      <sheetName val="COST_SUMMARY_4"/>
      <sheetName val="SPT_vs_PHI4"/>
      <sheetName val="V_Cost_Summary4"/>
      <sheetName val="UPA(Part_C,D,E,G,H)5"/>
      <sheetName val="UPA(Part_F)5"/>
      <sheetName val="Budget_Top_sheet_4"/>
      <sheetName val="Contract_Top_sheet4"/>
      <sheetName val="_Top_sheet_Summary4"/>
      <sheetName val="Sum_of_Prelims4"/>
      <sheetName val="Mech_Material4"/>
      <sheetName val="Electrical_Material4"/>
      <sheetName val="Mech_sub-contracts4"/>
      <sheetName val="Risk_Te__Co_5"/>
      <sheetName val="New_Contingency_Monitor5"/>
      <sheetName val="Variation_Allowances5"/>
      <sheetName val="CONSULTANT_PC15"/>
      <sheetName val="S_Curve_Calcs5"/>
      <sheetName val="Commercial_Summary4"/>
      <sheetName val="Comp_1_(Internal)4"/>
      <sheetName val="3_0_pre-construction4"/>
      <sheetName val="Armada_Development_4"/>
      <sheetName val="Plumtree_Aquisition_4"/>
      <sheetName val="Project_44"/>
      <sheetName val="Project_54"/>
      <sheetName val="Project_64"/>
      <sheetName val="Project_74"/>
      <sheetName val="Code_Sheet5"/>
      <sheetName val="Project_Details5"/>
      <sheetName val="Insurance_Ext5"/>
      <sheetName val="Bill_No__24"/>
      <sheetName val="Maintenance_Tasks4"/>
      <sheetName val="Capital_Asset_Replacement4"/>
      <sheetName val="Corrective_Maintenance4"/>
      <sheetName val="Schedule_Activities5"/>
      <sheetName val="Ref__Tables5"/>
      <sheetName val="Risk_Impact_Table5"/>
      <sheetName val="bridge_#_13"/>
      <sheetName val="2a_BH_-_SOA3"/>
      <sheetName val="(A,_B)_BUILDER_+_SUB_CONT_WORK5"/>
      <sheetName val="A_O_R_r1Str3"/>
      <sheetName val="Data_Sheet4"/>
      <sheetName val="A1-RES_5"/>
      <sheetName val="Assumption_Inputs4"/>
      <sheetName val="_Structural4"/>
      <sheetName val="Travel_Cranes4"/>
      <sheetName val="Recap_Architect4"/>
      <sheetName val="Recap_External4"/>
      <sheetName val="Recap_Struct4"/>
      <sheetName val="Recap_Travel_Crane4"/>
      <sheetName val="Package_14"/>
      <sheetName val="Recap_Lift4"/>
      <sheetName val="Cover_Pages3"/>
      <sheetName val="2-Data_Sheet3"/>
      <sheetName val="4-Provisional_Sum3"/>
      <sheetName val="7_1-Variation_Over-View_3"/>
      <sheetName val="7_2-Variation_Tracker3"/>
      <sheetName val="10-Payment_Tracker3"/>
      <sheetName val="Akquise_Polen3"/>
      <sheetName val="Akquise_SEE3"/>
      <sheetName val="Akquise_Porr_Skopje3"/>
      <sheetName val="Akquise_So_Int_BB3"/>
      <sheetName val="Akquise_So_Int_BB_RO_Metz3"/>
      <sheetName val="Auftrag_Dimitrovgrad_Svillengr3"/>
      <sheetName val="Auftrag_Plovdiv-Septemvri_Lot33"/>
      <sheetName val="Sales_TM4"/>
      <sheetName val="2008_MC_Rates4"/>
      <sheetName val="PJ_Lots4"/>
      <sheetName val="CJI3_C154"/>
      <sheetName val="KSB1_C154"/>
      <sheetName val="Distri_Rule4"/>
      <sheetName val="CC_S34"/>
      <sheetName val="M_O_4"/>
      <sheetName val="Initial_Data4"/>
      <sheetName val="Package_Status4"/>
      <sheetName val="Opening_Cash_Position4"/>
      <sheetName val="Cover_Card33"/>
      <sheetName val="Bill_of_Quantity33"/>
      <sheetName val="Bill_of_Quantity_(2)33"/>
      <sheetName val="CERTIFICATE_(2)33"/>
      <sheetName val="APPRLICATION_-_133"/>
      <sheetName val="Bill_of_Quantity_(3)33"/>
      <sheetName val="(1)_-_Preliminaries33"/>
      <sheetName val="(2)_Site_works33"/>
      <sheetName val="(3)_Building_-_(A)33"/>
      <sheetName val="(4)_Building_-_(B)33"/>
      <sheetName val="Main_Summary-_Contractor33"/>
      <sheetName val="item_1-3-D_(2)33"/>
      <sheetName val="Liquidated_Damages33"/>
      <sheetName val="A__General_Requ_33"/>
      <sheetName val="General_Requ__Breakdown_-_P233"/>
      <sheetName val="D-Materal_on_Site33"/>
      <sheetName val="Item_3-I33"/>
      <sheetName val="Item_2-F33"/>
      <sheetName val="vehicles_type_A_&amp;_B33"/>
      <sheetName val="J-Previous_Payments33"/>
      <sheetName val="Check_List33"/>
      <sheetName val="Maintenance_office_equip_33"/>
      <sheetName val="B-Cumulative_(CON)33"/>
      <sheetName val="24__Central_Pool_Contem_(15)_33"/>
      <sheetName val="23_Central_pool_Italian_(11)_33"/>
      <sheetName val="22_Grand_Courtyard_Bali_(5)_33"/>
      <sheetName val="21__GRAND_COURTYARD_CONTEM_(433"/>
      <sheetName val="19_Grand_Courtyard_Medite_(1633"/>
      <sheetName val="18__Grand_courtyard_Arabic(1033"/>
      <sheetName val="17__GREAT_ROTUNDA__NEW_MEXI_(42"/>
      <sheetName val="16_GREAT_ROTUNDA_CONTEMP_(1)33"/>
      <sheetName val="15__Great_Rotunda_European_(142"/>
      <sheetName val="14_Great_Rotunda_Mediter(16)33"/>
      <sheetName val="13__Great_Rotunda_Arabic_(17)33"/>
      <sheetName val="12__GV__(Ranch)_(3)_33"/>
      <sheetName val="11_Gallery_View_Medi_(91)33"/>
      <sheetName val="9_CENTRAL_GALLERY_CONT(2)33"/>
      <sheetName val="8__Central_Gallery_European(933"/>
      <sheetName val="7_CENTRAL_GALLERY_MEDI_(3)33"/>
      <sheetName val="6__CENTRAL_GALLERY_ARABIC_(2)33"/>
      <sheetName val="4__GS_(CONTEMPORARY)_(2)33"/>
      <sheetName val="3__GRAND_STAIRCASE__EUROPEAN(42"/>
      <sheetName val="2_Grandstaircase_Med_(3)33"/>
      <sheetName val="Dash_Board_AED32"/>
      <sheetName val="Tender_Summary28"/>
      <sheetName val="Raw_Data29"/>
      <sheetName val="Bill_228"/>
      <sheetName val="F4_1328"/>
      <sheetName val="rcc(_sub)23"/>
      <sheetName val="Bord_23"/>
      <sheetName val="SCHEDULE_(3)7"/>
      <sheetName val="schedule_nos7"/>
      <sheetName val="Bill_5_-_Carpark23"/>
      <sheetName val="Bill_No_10-Tele21"/>
      <sheetName val="Bill_No_12-Earthing18"/>
      <sheetName val="2-Cash_Flow13"/>
      <sheetName val="BOQ__Revised__for_Preliminari23"/>
      <sheetName val="Ra__stair7"/>
      <sheetName val="%_prog_figs_-u5_and_total26"/>
      <sheetName val="Important_Details_&amp;_Validatio14"/>
      <sheetName val="Rate_Library14"/>
      <sheetName val="RBU_List14"/>
      <sheetName val="Competitiveness_Analysis16"/>
      <sheetName val="AoR_Finishing13"/>
      <sheetName val="Project_Brief7"/>
      <sheetName val="labour_rates7"/>
      <sheetName val="Common_Data7"/>
      <sheetName val="Basement_17"/>
      <sheetName val="Basement_27"/>
      <sheetName val="1-Floor_(Option2)7"/>
      <sheetName val="OCT_FDN11"/>
      <sheetName val="MOS-Civil_19"/>
      <sheetName val="Div_Sum7"/>
      <sheetName val="BILL_111"/>
      <sheetName val="Cad_Map13"/>
      <sheetName val="Bareme_Materiel7"/>
      <sheetName val="cantonnements_9m7"/>
      <sheetName val="cantonnements_6m7"/>
      <sheetName val="barême_baraques7"/>
      <sheetName val="KEYS(DONT_DELETE)16"/>
      <sheetName val="PLD_PRO_SUM+QTY_(Drwg_Qty)16"/>
      <sheetName val="COST_CONTROL_MATRIX11"/>
      <sheetName val="Project_Details_11"/>
      <sheetName val="PC,_Prov_Sums,_Quants11"/>
      <sheetName val="Progress_Photos11"/>
      <sheetName val="Cost_Report_Summary11"/>
      <sheetName val="Provisional_Sums11"/>
      <sheetName val="_Estimate__7"/>
      <sheetName val="cover_page7"/>
      <sheetName val="Summary_of_Invoices7"/>
      <sheetName val="M-Book_for_Conc7"/>
      <sheetName val="M-Book_for_FW7"/>
      <sheetName val="nw4_(2)10"/>
      <sheetName val="New_Rates8"/>
      <sheetName val="Estimate_Detail8"/>
      <sheetName val="Additional_Items5"/>
      <sheetName val="External_Site_Improvement5"/>
      <sheetName val="M+E_1st_Fix5"/>
      <sheetName val="M+E_2nd_Fix5"/>
      <sheetName val="_Factor__8"/>
      <sheetName val="Histry_Price8"/>
      <sheetName val="Sizing_Estimator_-_PAL_Cameras6"/>
      <sheetName val="입찰내역_발주처_양식6"/>
      <sheetName val="Lookup_data6"/>
      <sheetName val="Rate_Analysis4"/>
      <sheetName val="Base_&amp;_Pod_(elec)6"/>
      <sheetName val="MH_RATE6"/>
      <sheetName val="COST_SHEET_DET6"/>
      <sheetName val="RNA_-_Demand_15"/>
      <sheetName val="RNA_-_Demand_25"/>
      <sheetName val="Rna_-_ADR5"/>
      <sheetName val="Comp_Sales5"/>
      <sheetName val="Property_Info5"/>
      <sheetName val="COST_SUMMARY_5"/>
      <sheetName val="SPT_vs_PHI5"/>
      <sheetName val="V_Cost_Summary5"/>
      <sheetName val="UPA(Part_C,D,E,G,H)6"/>
      <sheetName val="UPA(Part_F)6"/>
      <sheetName val="Budget_Top_sheet_5"/>
      <sheetName val="Contract_Top_sheet5"/>
      <sheetName val="_Top_sheet_Summary5"/>
      <sheetName val="Sum_of_Prelims5"/>
      <sheetName val="Mech_Material5"/>
      <sheetName val="Electrical_Material5"/>
      <sheetName val="Mech_sub-contracts5"/>
      <sheetName val="Risk_Te__Co_6"/>
      <sheetName val="New_Contingency_Monitor6"/>
      <sheetName val="Variation_Allowances6"/>
      <sheetName val="CONSULTANT_PC16"/>
      <sheetName val="S_Curve_Calcs6"/>
      <sheetName val="Commercial_Summary5"/>
      <sheetName val="Comp_1_(Internal)5"/>
      <sheetName val="3_0_pre-construction5"/>
      <sheetName val="Armada_Development_5"/>
      <sheetName val="Plumtree_Aquisition_5"/>
      <sheetName val="Project_45"/>
      <sheetName val="Project_55"/>
      <sheetName val="Project_65"/>
      <sheetName val="Project_75"/>
      <sheetName val="Code_Sheet6"/>
      <sheetName val="Project_Details6"/>
      <sheetName val="Insurance_Ext6"/>
      <sheetName val="Bill_No__25"/>
      <sheetName val="Maintenance_Tasks5"/>
      <sheetName val="Capital_Asset_Replacement5"/>
      <sheetName val="Corrective_Maintenance5"/>
      <sheetName val="Schedule_Activities6"/>
      <sheetName val="Ref__Tables6"/>
      <sheetName val="Risk_Impact_Table6"/>
      <sheetName val="bridge_#_14"/>
      <sheetName val="2a_BH_-_SOA4"/>
      <sheetName val="(A,_B)_BUILDER_+_SUB_CONT_WORK6"/>
      <sheetName val="A_O_R_r1Str4"/>
      <sheetName val="Data_Sheet5"/>
      <sheetName val="A1-RES_6"/>
      <sheetName val="Assumption_Inputs5"/>
      <sheetName val="_Structural5"/>
      <sheetName val="Travel_Cranes5"/>
      <sheetName val="Recap_Architect5"/>
      <sheetName val="Recap_External5"/>
      <sheetName val="Recap_Struct5"/>
      <sheetName val="Recap_Travel_Crane5"/>
      <sheetName val="Package_15"/>
      <sheetName val="Recap_Lift5"/>
      <sheetName val="Cover_Pages4"/>
      <sheetName val="2-Data_Sheet4"/>
      <sheetName val="4-Provisional_Sum4"/>
      <sheetName val="7_1-Variation_Over-View_4"/>
      <sheetName val="7_2-Variation_Tracker4"/>
      <sheetName val="10-Payment_Tracker4"/>
      <sheetName val="Akquise_Polen4"/>
      <sheetName val="Akquise_SEE4"/>
      <sheetName val="Akquise_Porr_Skopje4"/>
      <sheetName val="Akquise_So_Int_BB4"/>
      <sheetName val="Akquise_So_Int_BB_RO_Metz4"/>
      <sheetName val="Auftrag_Dimitrovgrad_Svillengr4"/>
      <sheetName val="Auftrag_Plovdiv-Septemvri_Lot34"/>
      <sheetName val="Sales_TM5"/>
      <sheetName val="2008_MC_Rates5"/>
      <sheetName val="PJ_Lots5"/>
      <sheetName val="CJI3_C155"/>
      <sheetName val="KSB1_C155"/>
      <sheetName val="Distri_Rule5"/>
      <sheetName val="CC_S35"/>
      <sheetName val="M_O_5"/>
      <sheetName val="Initial_Data5"/>
      <sheetName val="Package_Status5"/>
      <sheetName val="Opening_Cash_Position5"/>
      <sheetName val="Drop_Down_List1"/>
      <sheetName val="E-Elec_Progress1"/>
      <sheetName val="Bill_No_7-ELEC1"/>
      <sheetName val="Bill_No__3-Water_Supply1"/>
      <sheetName val="Bill_No__4-HVAC1"/>
      <sheetName val="Bill_No_8-FIRE1"/>
      <sheetName val="Bill_No__5-Fire_F_&amp;_LPG1"/>
      <sheetName val="Bill_No__2-Drainage1"/>
      <sheetName val="Bill_No__1_(Pre)1"/>
      <sheetName val="Bill_No_11-Air_Craft1"/>
      <sheetName val="Bill_No_9-Low_Cu1"/>
      <sheetName val="Sum_workdone-A1"/>
      <sheetName val="PVO10-Electrical_1"/>
      <sheetName val="PVO_10-Fire_Alarm1"/>
      <sheetName val="PVO_10-Telephone1"/>
      <sheetName val="PVO-20_sum1"/>
      <sheetName val="PVO-3_Sum1"/>
      <sheetName val="PVO5-_Electrical1"/>
      <sheetName val="PVO_5-_Fire_Alarm1"/>
      <sheetName val="PVO-8R1_Sum_1"/>
      <sheetName val="M-Mech_Progress1"/>
      <sheetName val="Cover_Card34"/>
      <sheetName val="Bill_of_Quantity34"/>
      <sheetName val="Bill_of_Quantity_(2)34"/>
      <sheetName val="CERTIFICATE_(2)34"/>
      <sheetName val="APPRLICATION_-_134"/>
      <sheetName val="Bill_of_Quantity_(3)34"/>
      <sheetName val="(1)_-_Preliminaries34"/>
      <sheetName val="(2)_Site_works34"/>
      <sheetName val="(3)_Building_-_(A)34"/>
      <sheetName val="(4)_Building_-_(B)34"/>
      <sheetName val="Main_Summary-_Contractor34"/>
      <sheetName val="item_1-3-D_(2)34"/>
      <sheetName val="Liquidated_Damages34"/>
      <sheetName val="A__General_Requ_34"/>
      <sheetName val="General_Requ__Breakdown_-_P234"/>
      <sheetName val="D-Materal_on_Site34"/>
      <sheetName val="Item_3-I34"/>
      <sheetName val="Item_2-F34"/>
      <sheetName val="vehicles_type_A_&amp;_B34"/>
      <sheetName val="J-Previous_Payments34"/>
      <sheetName val="Check_List34"/>
      <sheetName val="Maintenance_office_equip_34"/>
      <sheetName val="B-Cumulative_(CON)34"/>
      <sheetName val="24__Central_Pool_Contem_(15)_34"/>
      <sheetName val="23_Central_pool_Italian_(11)_34"/>
      <sheetName val="22_Grand_Courtyard_Bali_(5)_34"/>
      <sheetName val="21__GRAND_COURTYARD_CONTEM_(434"/>
      <sheetName val="19_Grand_Courtyard_Medite_(1634"/>
      <sheetName val="18__Grand_courtyard_Arabic(1034"/>
      <sheetName val="17__GREAT_ROTUNDA__NEW_MEXI_(43"/>
      <sheetName val="16_GREAT_ROTUNDA_CONTEMP_(1)34"/>
      <sheetName val="15__Great_Rotunda_European_(143"/>
      <sheetName val="14_Great_Rotunda_Mediter(16)34"/>
      <sheetName val="13__Great_Rotunda_Arabic_(17)34"/>
      <sheetName val="12__GV__(Ranch)_(3)_34"/>
      <sheetName val="11_Gallery_View_Medi_(91)34"/>
      <sheetName val="9_CENTRAL_GALLERY_CONT(2)34"/>
      <sheetName val="8__Central_Gallery_European(934"/>
      <sheetName val="7_CENTRAL_GALLERY_MEDI_(3)34"/>
      <sheetName val="6__CENTRAL_GALLERY_ARABIC_(2)34"/>
      <sheetName val="4__GS_(CONTEMPORARY)_(2)34"/>
      <sheetName val="3__GRAND_STAIRCASE__EUROPEAN(43"/>
      <sheetName val="2_Grandstaircase_Med_(3)34"/>
      <sheetName val="Dash_Board_AED33"/>
      <sheetName val="Tender_Summary29"/>
      <sheetName val="Raw_Data30"/>
      <sheetName val="Bill_229"/>
      <sheetName val="F4_1329"/>
      <sheetName val="rcc(_sub)24"/>
      <sheetName val="Bord_24"/>
      <sheetName val="SCHEDULE_(3)8"/>
      <sheetName val="schedule_nos8"/>
      <sheetName val="Bill_5_-_Carpark24"/>
      <sheetName val="Bill_No_10-Tele22"/>
      <sheetName val="Bill_No_12-Earthing19"/>
      <sheetName val="2-Cash_Flow14"/>
      <sheetName val="BOQ__Revised__for_Preliminari24"/>
      <sheetName val="Ra__stair8"/>
      <sheetName val="%_prog_figs_-u5_and_total27"/>
      <sheetName val="Important_Details_&amp;_Validatio15"/>
      <sheetName val="Rate_Library15"/>
      <sheetName val="RBU_List15"/>
      <sheetName val="Competitiveness_Analysis17"/>
      <sheetName val="AoR_Finishing14"/>
      <sheetName val="Project_Brief8"/>
      <sheetName val="labour_rates8"/>
      <sheetName val="Common_Data8"/>
      <sheetName val="Basement_18"/>
      <sheetName val="Basement_28"/>
      <sheetName val="1-Floor_(Option2)8"/>
      <sheetName val="OCT_FDN12"/>
      <sheetName val="MOS-Civil_20"/>
      <sheetName val="Div_Sum8"/>
      <sheetName val="BILL_112"/>
      <sheetName val="Cad_Map14"/>
      <sheetName val="Bareme_Materiel8"/>
      <sheetName val="cantonnements_9m8"/>
      <sheetName val="cantonnements_6m8"/>
      <sheetName val="barême_baraques8"/>
      <sheetName val="KEYS(DONT_DELETE)17"/>
      <sheetName val="PLD_PRO_SUM+QTY_(Drwg_Qty)17"/>
      <sheetName val="COST_CONTROL_MATRIX12"/>
      <sheetName val="Project_Details_12"/>
      <sheetName val="PC,_Prov_Sums,_Quants12"/>
      <sheetName val="Progress_Photos12"/>
      <sheetName val="Cost_Report_Summary12"/>
      <sheetName val="Provisional_Sums12"/>
      <sheetName val="_Estimate__8"/>
      <sheetName val="cover_page8"/>
      <sheetName val="Summary_of_Invoices8"/>
      <sheetName val="M-Book_for_Conc8"/>
      <sheetName val="M-Book_for_FW8"/>
      <sheetName val="nw4_(2)11"/>
      <sheetName val="New_Rates9"/>
      <sheetName val="Estimate_Detail9"/>
      <sheetName val="Additional_Items6"/>
      <sheetName val="External_Site_Improvement6"/>
      <sheetName val="M+E_1st_Fix6"/>
      <sheetName val="M+E_2nd_Fix6"/>
      <sheetName val="_Factor__9"/>
      <sheetName val="Histry_Price9"/>
      <sheetName val="Sizing_Estimator_-_PAL_Cameras7"/>
      <sheetName val="입찰내역_발주처_양식7"/>
      <sheetName val="Lookup_data7"/>
      <sheetName val="Rate_Analysis5"/>
      <sheetName val="Base_&amp;_Pod_(elec)7"/>
      <sheetName val="MH_RATE7"/>
      <sheetName val="COST_SHEET_DET7"/>
      <sheetName val="RNA_-_Demand_16"/>
      <sheetName val="RNA_-_Demand_26"/>
      <sheetName val="Rna_-_ADR6"/>
      <sheetName val="Comp_Sales6"/>
      <sheetName val="Property_Info6"/>
      <sheetName val="COST_SUMMARY_6"/>
      <sheetName val="SPT_vs_PHI6"/>
      <sheetName val="V_Cost_Summary6"/>
      <sheetName val="UPA(Part_C,D,E,G,H)7"/>
      <sheetName val="UPA(Part_F)7"/>
      <sheetName val="Budget_Top_sheet_6"/>
      <sheetName val="Contract_Top_sheet6"/>
      <sheetName val="_Top_sheet_Summary6"/>
      <sheetName val="Sum_of_Prelims6"/>
      <sheetName val="Mech_Material6"/>
      <sheetName val="Electrical_Material6"/>
      <sheetName val="Mech_sub-contracts6"/>
      <sheetName val="Risk_Te__Co_7"/>
      <sheetName val="New_Contingency_Monitor7"/>
      <sheetName val="Variation_Allowances7"/>
      <sheetName val="CONSULTANT_PC17"/>
      <sheetName val="S_Curve_Calcs7"/>
      <sheetName val="Commercial_Summary6"/>
      <sheetName val="Comp_1_(Internal)6"/>
      <sheetName val="3_0_pre-construction6"/>
      <sheetName val="Armada_Development_6"/>
      <sheetName val="Plumtree_Aquisition_6"/>
      <sheetName val="Project_46"/>
      <sheetName val="Project_56"/>
      <sheetName val="Project_66"/>
      <sheetName val="Project_76"/>
      <sheetName val="Code_Sheet7"/>
      <sheetName val="Project_Details7"/>
      <sheetName val="Insurance_Ext7"/>
      <sheetName val="Bill_No__26"/>
      <sheetName val="Maintenance_Tasks6"/>
      <sheetName val="Capital_Asset_Replacement6"/>
      <sheetName val="Corrective_Maintenance6"/>
      <sheetName val="Schedule_Activities7"/>
      <sheetName val="Ref__Tables7"/>
      <sheetName val="Risk_Impact_Table7"/>
      <sheetName val="bridge_#_15"/>
      <sheetName val="2a_BH_-_SOA5"/>
      <sheetName val="(A,_B)_BUILDER_+_SUB_CONT_WORK7"/>
      <sheetName val="A_O_R_r1Str5"/>
      <sheetName val="Data_Sheet6"/>
      <sheetName val="A1-RES_7"/>
      <sheetName val="Assumption_Inputs6"/>
      <sheetName val="_Structural6"/>
      <sheetName val="Travel_Cranes6"/>
      <sheetName val="Recap_Architect6"/>
      <sheetName val="Recap_External6"/>
      <sheetName val="Recap_Struct6"/>
      <sheetName val="Recap_Travel_Crane6"/>
      <sheetName val="Package_16"/>
      <sheetName val="Recap_Lift6"/>
      <sheetName val="Cover_Pages5"/>
      <sheetName val="2-Data_Sheet5"/>
      <sheetName val="4-Provisional_Sum5"/>
      <sheetName val="7_1-Variation_Over-View_5"/>
      <sheetName val="7_2-Variation_Tracker5"/>
      <sheetName val="10-Payment_Tracker5"/>
      <sheetName val="Akquise_Polen5"/>
      <sheetName val="Akquise_SEE5"/>
      <sheetName val="Akquise_Porr_Skopje5"/>
      <sheetName val="Akquise_So_Int_BB5"/>
      <sheetName val="Akquise_So_Int_BB_RO_Metz5"/>
      <sheetName val="Auftrag_Dimitrovgrad_Svillengr5"/>
      <sheetName val="Auftrag_Plovdiv-Septemvri_Lot35"/>
      <sheetName val="Sales_TM6"/>
      <sheetName val="2008_MC_Rates6"/>
      <sheetName val="PJ_Lots6"/>
      <sheetName val="CJI3_C156"/>
      <sheetName val="KSB1_C156"/>
      <sheetName val="Distri_Rule6"/>
      <sheetName val="CC_S36"/>
      <sheetName val="M_O_6"/>
      <sheetName val="Initial_Data6"/>
      <sheetName val="Package_Status6"/>
      <sheetName val="Opening_Cash_Position6"/>
      <sheetName val="Drop_Down_List2"/>
      <sheetName val="E-Elec_Progress2"/>
      <sheetName val="Bill_No_7-ELEC2"/>
      <sheetName val="Bill_No__3-Water_Supply2"/>
      <sheetName val="Bill_No__4-HVAC2"/>
      <sheetName val="Bill_No_8-FIRE2"/>
      <sheetName val="Bill_No__5-Fire_F_&amp;_LPG2"/>
      <sheetName val="Bill_No__2-Drainage2"/>
      <sheetName val="Bill_No__1_(Pre)2"/>
      <sheetName val="Bill_No_11-Air_Craft2"/>
      <sheetName val="Bill_No_9-Low_Cu2"/>
      <sheetName val="Sum_workdone-A2"/>
      <sheetName val="PVO10-Electrical_2"/>
      <sheetName val="PVO_10-Fire_Alarm2"/>
      <sheetName val="PVO_10-Telephone2"/>
      <sheetName val="PVO-20_sum2"/>
      <sheetName val="PVO-3_Sum2"/>
      <sheetName val="PVO5-_Electrical2"/>
      <sheetName val="PVO_5-_Fire_Alarm2"/>
      <sheetName val="PVO-8R1_Sum_2"/>
      <sheetName val="M-Mech_Progress2"/>
      <sheetName val="APP. B"/>
      <sheetName val="공장별판관비배부"/>
      <sheetName val="0. Index"/>
      <sheetName val="HVAC BoQ"/>
      <sheetName val="Afa 2001-2003"/>
      <sheetName val="CF Input"/>
      <sheetName val="Certificates"/>
      <sheetName val="DATA INPUT"/>
      <sheetName val="BRT STN A1"/>
      <sheetName val="BRT STN A2"/>
      <sheetName val="BRT STN A3"/>
      <sheetName val="BRT STN B1"/>
      <sheetName val="SIVA"/>
      <sheetName val="Cover_Card35"/>
      <sheetName val="Bill_of_Quantity35"/>
      <sheetName val="Bill_of_Quantity_(2)35"/>
      <sheetName val="CERTIFICATE_(2)35"/>
      <sheetName val="APPRLICATION_-_135"/>
      <sheetName val="Bill_of_Quantity_(3)35"/>
      <sheetName val="(1)_-_Preliminaries35"/>
      <sheetName val="(2)_Site_works35"/>
      <sheetName val="(3)_Building_-_(A)35"/>
      <sheetName val="(4)_Building_-_(B)35"/>
      <sheetName val="Main_Summary-_Contractor35"/>
      <sheetName val="item_1-3-D_(2)35"/>
      <sheetName val="Liquidated_Damages35"/>
      <sheetName val="A__General_Requ_35"/>
      <sheetName val="General_Requ__Breakdown_-_P235"/>
      <sheetName val="D-Materal_on_Site35"/>
      <sheetName val="Item_3-I35"/>
      <sheetName val="Item_2-F35"/>
      <sheetName val="vehicles_type_A_&amp;_B35"/>
      <sheetName val="J-Previous_Payments35"/>
      <sheetName val="Check_List35"/>
      <sheetName val="Maintenance_office_equip_35"/>
      <sheetName val="B-Cumulative_(CON)35"/>
      <sheetName val="24__Central_Pool_Contem_(15)_35"/>
      <sheetName val="23_Central_pool_Italian_(11)_35"/>
      <sheetName val="22_Grand_Courtyard_Bali_(5)_35"/>
      <sheetName val="21__GRAND_COURTYARD_CONTEM_(435"/>
      <sheetName val="19_Grand_Courtyard_Medite_(1635"/>
      <sheetName val="18__Grand_courtyard_Arabic(1035"/>
      <sheetName val="17__GREAT_ROTUNDA__NEW_MEXI_(44"/>
      <sheetName val="16_GREAT_ROTUNDA_CONTEMP_(1)35"/>
      <sheetName val="15__Great_Rotunda_European_(144"/>
      <sheetName val="14_Great_Rotunda_Mediter(16)35"/>
      <sheetName val="13__Great_Rotunda_Arabic_(17)35"/>
      <sheetName val="12__GV__(Ranch)_(3)_35"/>
      <sheetName val="11_Gallery_View_Medi_(91)35"/>
      <sheetName val="9_CENTRAL_GALLERY_CONT(2)35"/>
      <sheetName val="8__Central_Gallery_European(935"/>
      <sheetName val="7_CENTRAL_GALLERY_MEDI_(3)35"/>
      <sheetName val="6__CENTRAL_GALLERY_ARABIC_(2)35"/>
      <sheetName val="4__GS_(CONTEMPORARY)_(2)35"/>
      <sheetName val="3__GRAND_STAIRCASE__EUROPEAN(44"/>
      <sheetName val="2_Grandstaircase_Med_(3)35"/>
      <sheetName val="Dash_Board_AED34"/>
      <sheetName val="Tender_Summary30"/>
      <sheetName val="Raw_Data31"/>
      <sheetName val="Bill_230"/>
      <sheetName val="F4_1330"/>
      <sheetName val="rcc(_sub)25"/>
      <sheetName val="Bord_25"/>
      <sheetName val="SCHEDULE_(3)9"/>
      <sheetName val="schedule_nos9"/>
      <sheetName val="Bill_5_-_Carpark25"/>
      <sheetName val="Bill_No_10-Tele23"/>
      <sheetName val="Bill_No_12-Earthing20"/>
      <sheetName val="2-Cash_Flow15"/>
      <sheetName val="BOQ__Revised__for_Preliminari25"/>
      <sheetName val="Ra__stair9"/>
      <sheetName val="%_prog_figs_-u5_and_total28"/>
      <sheetName val="Important_Details_&amp;_Validatio16"/>
      <sheetName val="Rate_Library16"/>
      <sheetName val="RBU_List16"/>
      <sheetName val="Competitiveness_Analysis18"/>
      <sheetName val="AoR_Finishing15"/>
      <sheetName val="Project_Brief9"/>
      <sheetName val="labour_rates9"/>
      <sheetName val="Common_Data9"/>
      <sheetName val="Basement_19"/>
      <sheetName val="Basement_29"/>
      <sheetName val="1-Floor_(Option2)9"/>
      <sheetName val="OCT_FDN13"/>
      <sheetName val="MOS-Civil_21"/>
      <sheetName val="Div_Sum9"/>
      <sheetName val="BILL_113"/>
      <sheetName val="Cad_Map15"/>
      <sheetName val="Bareme_Materiel9"/>
      <sheetName val="cantonnements_9m9"/>
      <sheetName val="cantonnements_6m9"/>
      <sheetName val="barême_baraques9"/>
      <sheetName val="KEYS(DONT_DELETE)18"/>
      <sheetName val="PLD_PRO_SUM+QTY_(Drwg_Qty)18"/>
      <sheetName val="COST_CONTROL_MATRIX13"/>
      <sheetName val="Project_Details_13"/>
      <sheetName val="PC,_Prov_Sums,_Quants13"/>
      <sheetName val="Progress_Photos13"/>
      <sheetName val="Cost_Report_Summary13"/>
      <sheetName val="Provisional_Sums13"/>
      <sheetName val="_Estimate__9"/>
      <sheetName val="cover_page9"/>
      <sheetName val="Summary_of_Invoices9"/>
      <sheetName val="M-Book_for_Conc9"/>
      <sheetName val="M-Book_for_FW9"/>
      <sheetName val="nw4_(2)12"/>
      <sheetName val="New_Rates10"/>
      <sheetName val="Estimate_Detail10"/>
      <sheetName val="Additional_Items7"/>
      <sheetName val="External_Site_Improvement7"/>
      <sheetName val="M+E_1st_Fix7"/>
      <sheetName val="M+E_2nd_Fix7"/>
      <sheetName val="_Factor__10"/>
      <sheetName val="Histry_Price10"/>
      <sheetName val="Sizing_Estimator_-_PAL_Cameras8"/>
      <sheetName val="입찰내역_발주처_양식8"/>
      <sheetName val="Lookup_data8"/>
      <sheetName val="Rate_Analysis6"/>
      <sheetName val="Base_&amp;_Pod_(elec)8"/>
      <sheetName val="MH_RATE8"/>
      <sheetName val="COST_SHEET_DET8"/>
      <sheetName val="RNA_-_Demand_17"/>
      <sheetName val="RNA_-_Demand_27"/>
      <sheetName val="Rna_-_ADR7"/>
      <sheetName val="Comp_Sales7"/>
      <sheetName val="Property_Info7"/>
      <sheetName val="COST_SUMMARY_7"/>
      <sheetName val="SPT_vs_PHI7"/>
      <sheetName val="V_Cost_Summary7"/>
      <sheetName val="UPA(Part_C,D,E,G,H)8"/>
      <sheetName val="UPA(Part_F)8"/>
      <sheetName val="Budget_Top_sheet_7"/>
      <sheetName val="Contract_Top_sheet7"/>
      <sheetName val="_Top_sheet_Summary7"/>
      <sheetName val="Sum_of_Prelims7"/>
      <sheetName val="Mech_Material7"/>
      <sheetName val="Electrical_Material7"/>
      <sheetName val="Mech_sub-contracts7"/>
      <sheetName val="Risk_Te__Co_8"/>
      <sheetName val="New_Contingency_Monitor8"/>
      <sheetName val="Variation_Allowances8"/>
      <sheetName val="CONSULTANT_PC18"/>
      <sheetName val="S_Curve_Calcs8"/>
      <sheetName val="Commercial_Summary7"/>
      <sheetName val="Comp_1_(Internal)7"/>
      <sheetName val="3_0_pre-construction7"/>
      <sheetName val="Armada_Development_7"/>
      <sheetName val="Plumtree_Aquisition_7"/>
      <sheetName val="Project_47"/>
      <sheetName val="Project_57"/>
      <sheetName val="Project_67"/>
      <sheetName val="Project_77"/>
      <sheetName val="Code_Sheet8"/>
      <sheetName val="Project_Details8"/>
      <sheetName val="Insurance_Ext8"/>
      <sheetName val="Bill_No__27"/>
      <sheetName val="Maintenance_Tasks7"/>
      <sheetName val="Capital_Asset_Replacement7"/>
      <sheetName val="Corrective_Maintenance7"/>
      <sheetName val="Schedule_Activities8"/>
      <sheetName val="Ref__Tables8"/>
      <sheetName val="Risk_Impact_Table8"/>
      <sheetName val="bridge_#_16"/>
      <sheetName val="2a_BH_-_SOA6"/>
      <sheetName val="(A,_B)_BUILDER_+_SUB_CONT_WORK8"/>
      <sheetName val="A_O_R_r1Str6"/>
      <sheetName val="Data_Sheet7"/>
      <sheetName val="A1-RES_8"/>
      <sheetName val="Assumption_Inputs7"/>
      <sheetName val="_Structural7"/>
      <sheetName val="Travel_Cranes7"/>
      <sheetName val="Recap_Architect7"/>
      <sheetName val="Recap_External7"/>
      <sheetName val="Recap_Struct7"/>
      <sheetName val="Recap_Travel_Crane7"/>
      <sheetName val="Package_17"/>
      <sheetName val="Recap_Lift7"/>
      <sheetName val="Cover_Pages6"/>
      <sheetName val="2-Data_Sheet6"/>
      <sheetName val="4-Provisional_Sum6"/>
      <sheetName val="7_1-Variation_Over-View_6"/>
      <sheetName val="7_2-Variation_Tracker6"/>
      <sheetName val="10-Payment_Tracker6"/>
      <sheetName val="Akquise_Polen6"/>
      <sheetName val="Akquise_SEE6"/>
      <sheetName val="Akquise_Porr_Skopje6"/>
      <sheetName val="Akquise_So_Int_BB6"/>
      <sheetName val="Akquise_So_Int_BB_RO_Metz6"/>
      <sheetName val="Auftrag_Dimitrovgrad_Svillengr6"/>
      <sheetName val="Auftrag_Plovdiv-Septemvri_Lot36"/>
      <sheetName val="Sales_TM7"/>
      <sheetName val="2008_MC_Rates7"/>
      <sheetName val="PJ_Lots7"/>
      <sheetName val="CJI3_C157"/>
      <sheetName val="KSB1_C157"/>
      <sheetName val="Distri_Rule7"/>
      <sheetName val="CC_S37"/>
      <sheetName val="M_O_7"/>
      <sheetName val="Initial_Data7"/>
      <sheetName val="Package_Status7"/>
      <sheetName val="Opening_Cash_Position7"/>
      <sheetName val="Drop_Down_List3"/>
      <sheetName val="E-Elec_Progress3"/>
      <sheetName val="Bill_No_7-ELEC3"/>
      <sheetName val="Bill_No__3-Water_Supply3"/>
      <sheetName val="Bill_No__4-HVAC3"/>
      <sheetName val="Bill_No_8-FIRE3"/>
      <sheetName val="Bill_No__5-Fire_F_&amp;_LPG3"/>
      <sheetName val="Bill_No__2-Drainage3"/>
      <sheetName val="Bill_No__1_(Pre)3"/>
      <sheetName val="Bill_No_11-Air_Craft3"/>
      <sheetName val="Bill_No_9-Low_Cu3"/>
      <sheetName val="Sum_workdone-A3"/>
      <sheetName val="PVO10-Electrical_3"/>
      <sheetName val="PVO_10-Fire_Alarm3"/>
      <sheetName val="PVO_10-Telephone3"/>
      <sheetName val="PVO-20_sum3"/>
      <sheetName val="PVO-3_Sum3"/>
      <sheetName val="PVO5-_Electrical3"/>
      <sheetName val="PVO_5-_Fire_Alarm3"/>
      <sheetName val="PVO-8R1_Sum_3"/>
      <sheetName val="M-Mech_Progress3"/>
      <sheetName val="TAB2 LOAD"/>
      <sheetName val="Details_for_Charts"/>
      <sheetName val="Fact_Finding_-_Highlevel"/>
      <sheetName val="Monthly_Dashboard_Report"/>
      <sheetName val="1_1-Project__Status_Summary"/>
      <sheetName val="NOCs_Discipline_(2)"/>
      <sheetName val="Executive_Summary"/>
      <sheetName val="Al_Bawani-Stage1"/>
      <sheetName val="Al_Latifia-Stage1"/>
      <sheetName val="Al_Bawani_-_A_02_&amp;_A_05_"/>
      <sheetName val="Internet"/>
      <sheetName val="HITS"/>
      <sheetName val="IDCCALHYD-GOO"/>
      <sheetName val="Div Summary"/>
      <sheetName val="Equip"/>
      <sheetName val="TEXT"/>
      <sheetName val="rent &amp; value assumptions"/>
      <sheetName val="PSDA detailed cashflow for debt"/>
      <sheetName val="Financing Assumptions"/>
      <sheetName val="Equity shares analysis"/>
      <sheetName val="Loan B interest"/>
      <sheetName val="Loan covenant tests"/>
      <sheetName val="Net rent analysis"/>
      <sheetName val="Rents committed"/>
      <sheetName val="LCC profit share calculation"/>
      <sheetName val="Loan A interest guarantee"/>
      <sheetName val="SS_MH1"/>
      <sheetName val="SECTION_II_EQUIPMENTS"/>
      <sheetName val="HVAC_Final_Element-11"/>
      <sheetName val="Cash_Flow_R0_Oct19"/>
      <sheetName val="Period_Costs_Tracker"/>
      <sheetName val="Prelims_&amp;_Others"/>
      <sheetName val="Sub_Contractor_Program"/>
      <sheetName val="Materials_Distribution"/>
      <sheetName val="PL_DR"/>
      <sheetName val="Staff_List___Planned"/>
      <sheetName val="Staff_Cost_Forecast"/>
      <sheetName val="13_Ext_-Plu_&amp;_Elec"/>
      <sheetName val="APP__B"/>
      <sheetName val="Day_work4"/>
      <sheetName val="Day_work3"/>
      <sheetName val="Day_work5"/>
      <sheetName val="Day_work6"/>
      <sheetName val="OOC Form"/>
      <sheetName val=" "/>
      <sheetName val="MI Report"/>
      <sheetName val="2"/>
      <sheetName val="3"/>
      <sheetName val="Project D"/>
      <sheetName val="SECTION_II_EQUIPMENTS1"/>
      <sheetName val="HVAC_Final_Element-111"/>
      <sheetName val="SECTION_II_EQUIPMENTS2"/>
      <sheetName val="HVAC_Final_Element-112"/>
      <sheetName val="Tendering_Staff_Rates1"/>
      <sheetName val="Major_Plant_Durations1"/>
      <sheetName val="Payment_Tracker1"/>
      <sheetName val="Details_for_Charts1"/>
      <sheetName val="Summary_of_Glands_&amp;_Lugs1"/>
      <sheetName val="Apx.B"/>
      <sheetName val="Breakdowns List"/>
      <sheetName val="02"/>
      <sheetName val="03"/>
      <sheetName val="04"/>
      <sheetName val="01"/>
      <sheetName val="11"/>
      <sheetName val="Name List"/>
      <sheetName val="AUG17"/>
      <sheetName val="AUG18"/>
      <sheetName val="AUG19"/>
      <sheetName val="AUG20"/>
      <sheetName val="AUG21"/>
      <sheetName val="AUG22"/>
      <sheetName val="AUG24"/>
      <sheetName val="AUG25"/>
      <sheetName val="AUG26"/>
      <sheetName val="AUG27"/>
      <sheetName val="AUG28"/>
      <sheetName val="AUG29"/>
      <sheetName val="AUG31"/>
      <sheetName val="Recovered_Sheet1"/>
      <sheetName val="MG"/>
      <sheetName val="4"/>
      <sheetName val="Finishing"/>
      <sheetName val="______"/>
      <sheetName val="OIL SYST DATA SHTS"/>
      <sheetName val="Non-Positioin Summary"/>
      <sheetName val="AUG1"/>
      <sheetName val="AUG10"/>
      <sheetName val="AUG12"/>
      <sheetName val="AUG13"/>
      <sheetName val="AUG14"/>
      <sheetName val="AUG15"/>
      <sheetName val="AUG3"/>
      <sheetName val="AUG4"/>
      <sheetName val="AUG5"/>
      <sheetName val="AUG6"/>
      <sheetName val="AUG7"/>
      <sheetName val="AUG8"/>
      <sheetName val="Table"/>
      <sheetName val="Material Submittal"/>
      <sheetName val="Bill"/>
      <sheetName val="Trade Summary"/>
      <sheetName val="PARAMETRES"/>
      <sheetName val="PRECAST lightconc-II"/>
      <sheetName val="GS"/>
      <sheetName val="③赤紙(日文)"/>
      <sheetName val="Sales &amp; Prod"/>
      <sheetName val="billrate"/>
      <sheetName val="Electrical_database"/>
      <sheetName val="Cost_Any."/>
      <sheetName val="Mat_Cost"/>
      <sheetName val="newsales"/>
      <sheetName val="Proj Cost Sumry"/>
      <sheetName val="Sheet7"/>
      <sheetName val="deriv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/>
      <sheetData sheetId="341"/>
      <sheetData sheetId="342"/>
      <sheetData sheetId="343" refreshError="1"/>
      <sheetData sheetId="344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/>
      <sheetData sheetId="531" refreshError="1"/>
      <sheetData sheetId="532" refreshError="1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 refreshError="1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/>
      <sheetData sheetId="953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 refreshError="1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 refreshError="1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 refreshError="1"/>
      <sheetData sheetId="1752" refreshError="1"/>
      <sheetData sheetId="1753" refreshError="1"/>
      <sheetData sheetId="1754"/>
      <sheetData sheetId="1755"/>
      <sheetData sheetId="1756"/>
      <sheetData sheetId="1757"/>
      <sheetData sheetId="1758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 refreshError="1"/>
      <sheetData sheetId="2004" refreshError="1"/>
      <sheetData sheetId="2005" refreshError="1"/>
      <sheetData sheetId="2006"/>
      <sheetData sheetId="2007" refreshError="1"/>
      <sheetData sheetId="2008" refreshError="1"/>
      <sheetData sheetId="2009"/>
      <sheetData sheetId="2010"/>
      <sheetData sheetId="2011"/>
      <sheetData sheetId="2012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/>
      <sheetData sheetId="2041"/>
      <sheetData sheetId="2042"/>
      <sheetData sheetId="2043"/>
      <sheetData sheetId="2044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 refreshError="1"/>
      <sheetData sheetId="2172" refreshError="1"/>
      <sheetData sheetId="2173"/>
      <sheetData sheetId="2174" refreshError="1"/>
      <sheetData sheetId="2175" refreshError="1"/>
      <sheetData sheetId="2176" refreshError="1"/>
      <sheetData sheetId="2177"/>
      <sheetData sheetId="2178"/>
      <sheetData sheetId="2179"/>
      <sheetData sheetId="2180"/>
      <sheetData sheetId="2181"/>
      <sheetData sheetId="2182"/>
      <sheetData sheetId="2183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/>
      <sheetData sheetId="2192" refreshError="1"/>
      <sheetData sheetId="2193" refreshError="1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 refreshError="1"/>
      <sheetData sheetId="2434" refreshError="1"/>
      <sheetData sheetId="2435" refreshError="1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 refreshError="1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ndries"/>
      <sheetName val="Staff"/>
      <sheetName val="Materials"/>
      <sheetName val="CapEx"/>
      <sheetName val="Plant"/>
      <sheetName val="Labour"/>
      <sheetName val="Info Sheet"/>
      <sheetName val="Input Cost Data"/>
      <sheetName val="Date"/>
      <sheetName val="Staff Rates Summary"/>
      <sheetName val="Labour Rates Summary"/>
      <sheetName val="CR Form 1"/>
      <sheetName val="Rebar _Take off"/>
      <sheetName val="Bill 1"/>
      <sheetName val="Bill 2"/>
      <sheetName val="Bill 3"/>
      <sheetName val="Bill 4"/>
      <sheetName val="Bill 5"/>
      <sheetName val="Bill 6"/>
      <sheetName val="Bill 7"/>
      <sheetName val="Beamsked"/>
      <sheetName val="Columnsked"/>
      <sheetName val="Trade Package"/>
      <sheetName val="Sheet9"/>
      <sheetName val="CHW INS-contract"/>
      <sheetName val="CERTIFICATE"/>
      <sheetName val="analysis"/>
      <sheetName val="Indices"/>
      <sheetName val="Schedules"/>
      <sheetName val="Info_Sheet"/>
      <sheetName val="Input_Cost_Data"/>
      <sheetName val="Staff_Rates_Summary"/>
      <sheetName val="Labour_Rates_Summary"/>
      <sheetName val="CR_Form_1"/>
      <sheetName val="Assumptions"/>
      <sheetName val="@risk rents and incentives"/>
      <sheetName val="Car park lease"/>
      <sheetName val="Net rent analysis"/>
      <sheetName val="Valuation"/>
      <sheetName val="Basis"/>
      <sheetName val="Validation_Data"/>
      <sheetName val="Sheet7"/>
      <sheetName val="info"/>
      <sheetName val="PB"/>
      <sheetName val="FitOutConfCentre"/>
      <sheetName val="Data"/>
      <sheetName val="Rates"/>
      <sheetName val="Cad Map"/>
      <sheetName val="MAT_SUM"/>
      <sheetName val="Basic"/>
      <sheetName val="Bechtel Norms"/>
      <sheetName val="Summary"/>
      <sheetName val="B31.1"/>
      <sheetName val="PS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I25"/>
  <sheetViews>
    <sheetView tabSelected="1" topLeftCell="B1" workbookViewId="0">
      <selection activeCell="H18" sqref="H18"/>
    </sheetView>
  </sheetViews>
  <sheetFormatPr defaultColWidth="9.1796875" defaultRowHeight="12.5" x14ac:dyDescent="0.25"/>
  <cols>
    <col min="3" max="3" width="54.1796875" bestFit="1" customWidth="1"/>
    <col min="4" max="4" width="21.7265625" customWidth="1"/>
    <col min="5" max="6" width="23.81640625" customWidth="1"/>
    <col min="7" max="7" width="26.26953125" bestFit="1" customWidth="1"/>
    <col min="8" max="8" width="18.81640625" bestFit="1" customWidth="1"/>
    <col min="9" max="9" width="12.26953125" customWidth="1"/>
  </cols>
  <sheetData>
    <row r="2" spans="2:9" ht="14.5" x14ac:dyDescent="0.35">
      <c r="B2" s="28"/>
      <c r="C2" s="28"/>
      <c r="D2" s="28"/>
      <c r="E2" s="28"/>
      <c r="F2" s="28"/>
    </row>
    <row r="3" spans="2:9" ht="19.149999999999999" customHeight="1" x14ac:dyDescent="0.5">
      <c r="B3" s="410" t="s">
        <v>410</v>
      </c>
      <c r="C3" s="410"/>
      <c r="D3" s="410"/>
      <c r="E3" s="410"/>
      <c r="F3" s="410"/>
      <c r="G3" s="411" t="s">
        <v>640</v>
      </c>
      <c r="H3" s="412"/>
    </row>
    <row r="4" spans="2:9" ht="21" customHeight="1" x14ac:dyDescent="0.25">
      <c r="B4" s="104" t="s">
        <v>275</v>
      </c>
      <c r="C4" s="104" t="s">
        <v>276</v>
      </c>
      <c r="D4" s="289" t="s">
        <v>643</v>
      </c>
      <c r="E4" s="289" t="s">
        <v>613</v>
      </c>
      <c r="F4" s="286" t="s">
        <v>644</v>
      </c>
      <c r="G4" s="314" t="s">
        <v>641</v>
      </c>
      <c r="H4" s="314" t="s">
        <v>612</v>
      </c>
    </row>
    <row r="5" spans="2:9" ht="14.5" x14ac:dyDescent="0.35">
      <c r="B5" s="105">
        <v>1</v>
      </c>
      <c r="C5" s="105" t="s">
        <v>278</v>
      </c>
      <c r="D5" s="311">
        <v>337111.610835</v>
      </c>
      <c r="E5" s="290">
        <v>353366.55333839997</v>
      </c>
      <c r="F5" s="287">
        <f>E5-D5</f>
        <v>16254.942503399972</v>
      </c>
      <c r="G5" s="315">
        <f>H5-D5</f>
        <v>16254.942503399972</v>
      </c>
      <c r="H5" s="316">
        <v>353366.55333839997</v>
      </c>
      <c r="I5" s="318"/>
    </row>
    <row r="6" spans="2:9" ht="14.5" x14ac:dyDescent="0.35">
      <c r="B6" s="105">
        <v>2</v>
      </c>
      <c r="C6" s="108" t="s">
        <v>413</v>
      </c>
      <c r="D6" s="311">
        <v>1673157.6223499998</v>
      </c>
      <c r="E6" s="290">
        <v>1829665.7458500036</v>
      </c>
      <c r="F6" s="287">
        <f>E6-D6</f>
        <v>156508.12350000371</v>
      </c>
      <c r="G6" s="315">
        <f>H6-D6</f>
        <v>152905.04975000373</v>
      </c>
      <c r="H6" s="316">
        <f>'Sc Shedule '!AG2192</f>
        <v>1826062.6721000036</v>
      </c>
      <c r="I6" s="318"/>
    </row>
    <row r="7" spans="2:9" ht="14.5" x14ac:dyDescent="0.35">
      <c r="B7" s="105">
        <v>3</v>
      </c>
      <c r="C7" s="105" t="s">
        <v>279</v>
      </c>
      <c r="D7" s="312">
        <v>409088</v>
      </c>
      <c r="E7" s="69">
        <v>476768</v>
      </c>
      <c r="F7" s="287">
        <f t="shared" ref="F7:F16" si="0">E7-D7</f>
        <v>67680</v>
      </c>
      <c r="G7" s="315">
        <f>H7-D7</f>
        <v>67680</v>
      </c>
      <c r="H7" s="316">
        <f>'DW - Scaffolder'!H798</f>
        <v>476768</v>
      </c>
      <c r="I7" s="318"/>
    </row>
    <row r="8" spans="2:9" ht="14.5" x14ac:dyDescent="0.35">
      <c r="B8" s="105">
        <v>4</v>
      </c>
      <c r="C8" s="105" t="s">
        <v>280</v>
      </c>
      <c r="D8" s="312">
        <v>6500</v>
      </c>
      <c r="E8" s="69">
        <v>6500</v>
      </c>
      <c r="F8" s="287">
        <f t="shared" si="0"/>
        <v>0</v>
      </c>
      <c r="G8" s="315">
        <f t="shared" ref="G8:G9" si="1">H8-D8</f>
        <v>0</v>
      </c>
      <c r="H8" s="316">
        <f>D8</f>
        <v>6500</v>
      </c>
      <c r="I8" s="318"/>
    </row>
    <row r="9" spans="2:9" ht="14.5" x14ac:dyDescent="0.35">
      <c r="B9" s="105">
        <v>5</v>
      </c>
      <c r="C9" s="105" t="s">
        <v>281</v>
      </c>
      <c r="D9" s="312">
        <v>18150</v>
      </c>
      <c r="E9" s="69">
        <v>18150</v>
      </c>
      <c r="F9" s="287">
        <f t="shared" si="0"/>
        <v>0</v>
      </c>
      <c r="G9" s="315">
        <f t="shared" si="1"/>
        <v>0</v>
      </c>
      <c r="H9" s="316">
        <f>D9</f>
        <v>18150</v>
      </c>
      <c r="I9" s="318"/>
    </row>
    <row r="10" spans="2:9" ht="14.5" x14ac:dyDescent="0.35">
      <c r="B10" s="105">
        <v>6</v>
      </c>
      <c r="C10" s="105" t="s">
        <v>282</v>
      </c>
      <c r="D10" s="312">
        <v>22659.885714285716</v>
      </c>
      <c r="E10" s="69">
        <v>24307.179999999993</v>
      </c>
      <c r="F10" s="287">
        <f t="shared" si="0"/>
        <v>1647.2942857142771</v>
      </c>
      <c r="G10" s="315">
        <f>H10-D10</f>
        <v>1647.2942857142771</v>
      </c>
      <c r="H10" s="316">
        <f>Hire!K63</f>
        <v>24307.179999999993</v>
      </c>
      <c r="I10" s="318"/>
    </row>
    <row r="11" spans="2:9" ht="14.5" x14ac:dyDescent="0.35">
      <c r="B11" s="105">
        <v>7</v>
      </c>
      <c r="C11" s="105" t="s">
        <v>283</v>
      </c>
      <c r="D11" s="312">
        <v>27200</v>
      </c>
      <c r="E11" s="69">
        <v>28000</v>
      </c>
      <c r="F11" s="287">
        <f t="shared" si="0"/>
        <v>800</v>
      </c>
      <c r="G11" s="315">
        <f>H11-D11</f>
        <v>800</v>
      </c>
      <c r="H11" s="316">
        <f>'Third Party Insp'!F24</f>
        <v>28000</v>
      </c>
      <c r="I11" s="318"/>
    </row>
    <row r="12" spans="2:9" ht="14.5" x14ac:dyDescent="0.35">
      <c r="B12" s="105">
        <v>8</v>
      </c>
      <c r="C12" s="105" t="s">
        <v>284</v>
      </c>
      <c r="D12" s="312">
        <v>27800</v>
      </c>
      <c r="E12" s="69">
        <v>27800</v>
      </c>
      <c r="F12" s="287">
        <f t="shared" si="0"/>
        <v>0</v>
      </c>
      <c r="G12" s="315">
        <f t="shared" ref="G12:G13" si="2">H12-D12</f>
        <v>0</v>
      </c>
      <c r="H12" s="316">
        <f>D12</f>
        <v>27800</v>
      </c>
      <c r="I12" s="318"/>
    </row>
    <row r="13" spans="2:9" ht="14.5" x14ac:dyDescent="0.35">
      <c r="B13" s="105">
        <v>9</v>
      </c>
      <c r="C13" s="105" t="s">
        <v>285</v>
      </c>
      <c r="D13" s="312">
        <v>450</v>
      </c>
      <c r="E13" s="69">
        <v>450</v>
      </c>
      <c r="F13" s="287">
        <f t="shared" si="0"/>
        <v>0</v>
      </c>
      <c r="G13" s="315">
        <f t="shared" si="2"/>
        <v>0</v>
      </c>
      <c r="H13" s="316">
        <f>D13</f>
        <v>450</v>
      </c>
      <c r="I13" s="318"/>
    </row>
    <row r="14" spans="2:9" ht="14.5" x14ac:dyDescent="0.35">
      <c r="B14" s="105"/>
      <c r="C14" s="106" t="s">
        <v>411</v>
      </c>
      <c r="D14" s="312">
        <v>0</v>
      </c>
      <c r="E14" s="69">
        <v>0</v>
      </c>
      <c r="F14" s="287">
        <f t="shared" si="0"/>
        <v>0</v>
      </c>
      <c r="G14" s="315"/>
      <c r="H14" s="316"/>
      <c r="I14" s="318"/>
    </row>
    <row r="15" spans="2:9" ht="14.5" x14ac:dyDescent="0.35">
      <c r="B15" s="105"/>
      <c r="C15" s="108" t="s">
        <v>416</v>
      </c>
      <c r="D15" s="313">
        <v>-25500</v>
      </c>
      <c r="E15" s="291">
        <v>-25500</v>
      </c>
      <c r="F15" s="287">
        <f t="shared" si="0"/>
        <v>0</v>
      </c>
      <c r="G15" s="315">
        <v>-3500</v>
      </c>
      <c r="H15" s="316">
        <f>G15+D15</f>
        <v>-29000</v>
      </c>
      <c r="I15" s="318"/>
    </row>
    <row r="16" spans="2:9" ht="14.5" x14ac:dyDescent="0.35">
      <c r="B16" s="105"/>
      <c r="C16" s="107"/>
      <c r="D16" s="69">
        <v>0</v>
      </c>
      <c r="E16" s="69">
        <v>0</v>
      </c>
      <c r="F16" s="287">
        <f t="shared" si="0"/>
        <v>0</v>
      </c>
      <c r="G16" s="315"/>
      <c r="H16" s="316"/>
      <c r="I16" s="318"/>
    </row>
    <row r="17" spans="2:9" ht="14.5" x14ac:dyDescent="0.35">
      <c r="B17" s="105"/>
      <c r="C17" s="108" t="s">
        <v>412</v>
      </c>
      <c r="D17" s="69"/>
      <c r="E17" s="69"/>
      <c r="F17" s="287">
        <f t="shared" ref="F17" si="3">E17-D17</f>
        <v>0</v>
      </c>
      <c r="G17" s="317"/>
      <c r="H17" s="317"/>
    </row>
    <row r="18" spans="2:9" ht="18.5" x14ac:dyDescent="0.45">
      <c r="B18" s="105"/>
      <c r="C18" s="109" t="s">
        <v>277</v>
      </c>
      <c r="D18" s="292">
        <v>2496617.1188992853</v>
      </c>
      <c r="E18" s="292">
        <v>2496617.1188992853</v>
      </c>
      <c r="F18" s="288">
        <f>SUM(F5:F17)</f>
        <v>242890.36028911796</v>
      </c>
      <c r="G18" s="288">
        <f>SUM(G5:G17)</f>
        <v>235787.28653911798</v>
      </c>
      <c r="H18" s="288">
        <f>SUM(H5:H17)</f>
        <v>2732404.4054384036</v>
      </c>
      <c r="I18" s="318"/>
    </row>
    <row r="19" spans="2:9" ht="18.5" x14ac:dyDescent="0.45">
      <c r="B19" s="110"/>
      <c r="C19" s="111" t="s">
        <v>286</v>
      </c>
      <c r="D19" s="292">
        <v>124830.85594496428</v>
      </c>
      <c r="E19" s="292">
        <v>124830.85594496428</v>
      </c>
      <c r="F19" s="288">
        <f>F18*5%</f>
        <v>12144.518014455898</v>
      </c>
      <c r="G19" s="288">
        <f>G18*5%</f>
        <v>11789.3643269559</v>
      </c>
      <c r="H19" s="288">
        <f>H18*5%</f>
        <v>136620.22027192017</v>
      </c>
    </row>
    <row r="20" spans="2:9" ht="18.5" x14ac:dyDescent="0.45">
      <c r="B20" s="101"/>
      <c r="C20" s="102" t="s">
        <v>67</v>
      </c>
      <c r="D20" s="103">
        <v>2621447.9748442494</v>
      </c>
      <c r="E20" s="103">
        <v>2621447.9748442494</v>
      </c>
      <c r="F20" s="103">
        <f>F18+F19</f>
        <v>255034.87830357387</v>
      </c>
      <c r="G20" s="103">
        <f>G18+G19</f>
        <v>247576.65086607388</v>
      </c>
      <c r="H20" s="103">
        <f>H18+H19</f>
        <v>2869024.6257103239</v>
      </c>
    </row>
    <row r="25" spans="2:9" x14ac:dyDescent="0.25">
      <c r="D25" s="112"/>
      <c r="E25" s="112"/>
      <c r="F25" s="112"/>
    </row>
  </sheetData>
  <protectedRanges>
    <protectedRange sqref="F20:H20" name="Range1" securityDescriptor="O:WDG:WDD:(A;;CC;;;S-1-5-21-2162722240-155571142-4159933717-1001)"/>
    <protectedRange sqref="G5:H17" name="Range1_1" securityDescriptor="O:WDG:WDD:(A;;CC;;;S-1-5-21-2162722240-155571142-4159933717-1001)"/>
  </protectedRanges>
  <mergeCells count="2">
    <mergeCell ref="B3:F3"/>
    <mergeCell ref="G3:H3"/>
  </mergeCells>
  <pageMargins left="0.7" right="0.7" top="0.75" bottom="0.75" header="0.3" footer="0.3"/>
  <pageSetup paperSize="9" scale="71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AM2216"/>
  <sheetViews>
    <sheetView view="pageBreakPreview" topLeftCell="X1" zoomScale="66" zoomScaleNormal="25" zoomScaleSheetLayoutView="66" workbookViewId="0">
      <pane ySplit="6" topLeftCell="A2191" activePane="bottomLeft" state="frozen"/>
      <selection pane="bottomLeft" activeCell="AH620" sqref="AH620"/>
    </sheetView>
  </sheetViews>
  <sheetFormatPr defaultColWidth="9.1796875" defaultRowHeight="30" customHeight="1" outlineLevelCol="1" x14ac:dyDescent="0.35"/>
  <cols>
    <col min="1" max="1" width="22" style="129" bestFit="1" customWidth="1"/>
    <col min="2" max="2" width="17.81640625" style="129" hidden="1" customWidth="1"/>
    <col min="3" max="3" width="18.1796875" style="231" customWidth="1"/>
    <col min="4" max="4" width="12.7265625" style="174" customWidth="1"/>
    <col min="5" max="5" width="14.81640625" style="122" bestFit="1" customWidth="1"/>
    <col min="6" max="6" width="13.26953125" style="122" customWidth="1"/>
    <col min="7" max="7" width="49.7265625" style="129" customWidth="1"/>
    <col min="8" max="8" width="33.1796875" style="129" customWidth="1"/>
    <col min="9" max="9" width="18.1796875" style="129" customWidth="1"/>
    <col min="10" max="10" width="24.54296875" style="122" customWidth="1"/>
    <col min="11" max="11" width="17.7265625" style="122" customWidth="1" outlineLevel="1"/>
    <col min="12" max="12" width="20.26953125" style="122" customWidth="1" outlineLevel="1"/>
    <col min="13" max="13" width="16" style="122" customWidth="1" outlineLevel="1"/>
    <col min="14" max="14" width="17.81640625" style="122" customWidth="1" outlineLevel="1"/>
    <col min="15" max="15" width="22.81640625" style="122" customWidth="1" outlineLevel="1"/>
    <col min="16" max="16" width="20.453125" style="122" customWidth="1" outlineLevel="1"/>
    <col min="17" max="17" width="23.26953125" style="122" customWidth="1" outlineLevel="1"/>
    <col min="18" max="18" width="19.54296875" style="122" customWidth="1" outlineLevel="1"/>
    <col min="19" max="19" width="26.453125" style="122" customWidth="1" outlineLevel="1"/>
    <col min="20" max="20" width="21" style="122" customWidth="1" outlineLevel="1"/>
    <col min="21" max="21" width="18.54296875" style="122" customWidth="1" outlineLevel="1"/>
    <col min="22" max="22" width="21.1796875" style="122" customWidth="1" outlineLevel="1"/>
    <col min="23" max="23" width="30.81640625" style="122" customWidth="1" outlineLevel="1"/>
    <col min="24" max="24" width="38.453125" style="122" customWidth="1" outlineLevel="1"/>
    <col min="25" max="25" width="26.26953125" style="127" customWidth="1" outlineLevel="1"/>
    <col min="26" max="26" width="29.1796875" style="128" customWidth="1" outlineLevel="1"/>
    <col min="27" max="27" width="28.453125" style="128" customWidth="1" outlineLevel="1"/>
    <col min="28" max="28" width="23.26953125" style="128" customWidth="1" outlineLevel="1"/>
    <col min="29" max="29" width="32" style="128" customWidth="1" outlineLevel="1"/>
    <col min="30" max="30" width="20.7265625" style="122" customWidth="1" outlineLevel="1"/>
    <col min="31" max="31" width="25.1796875" style="122" customWidth="1" outlineLevel="1"/>
    <col min="32" max="32" width="18" style="122" customWidth="1" outlineLevel="1"/>
    <col min="33" max="33" width="21.1796875" style="122" customWidth="1" outlineLevel="1"/>
    <col min="34" max="34" width="24.7265625" style="122" customWidth="1" outlineLevel="1"/>
    <col min="35" max="35" width="21.81640625" style="122" customWidth="1" outlineLevel="1"/>
    <col min="36" max="36" width="17.54296875" style="129" customWidth="1" outlineLevel="1"/>
    <col min="37" max="37" width="9.1796875" style="293"/>
    <col min="38" max="39" width="9.1796875" style="300"/>
    <col min="40" max="16384" width="9.1796875" style="122"/>
  </cols>
  <sheetData>
    <row r="1" spans="1:39" ht="22.5" customHeight="1" x14ac:dyDescent="0.35">
      <c r="A1" s="121" t="s">
        <v>34</v>
      </c>
      <c r="B1" s="121"/>
      <c r="D1" s="123" t="s">
        <v>0</v>
      </c>
      <c r="E1" s="124"/>
      <c r="F1" s="124"/>
      <c r="G1" s="125"/>
      <c r="H1" s="124"/>
      <c r="I1" s="124"/>
      <c r="U1" s="124"/>
      <c r="V1" s="126"/>
    </row>
    <row r="2" spans="1:39" ht="15.5" x14ac:dyDescent="0.35">
      <c r="A2" s="121" t="s">
        <v>33</v>
      </c>
      <c r="B2" s="121"/>
      <c r="D2" s="123" t="s">
        <v>84</v>
      </c>
      <c r="E2" s="130"/>
      <c r="F2" s="130"/>
      <c r="G2" s="131"/>
      <c r="H2" s="130"/>
      <c r="I2" s="130"/>
      <c r="K2" s="132"/>
      <c r="L2" s="122" t="s">
        <v>554</v>
      </c>
      <c r="N2" s="133" t="s">
        <v>555</v>
      </c>
      <c r="O2" s="122" t="s">
        <v>556</v>
      </c>
      <c r="R2" s="134"/>
      <c r="S2" s="122" t="s">
        <v>557</v>
      </c>
      <c r="U2" s="124"/>
      <c r="V2" s="126"/>
    </row>
    <row r="3" spans="1:39" ht="15.5" x14ac:dyDescent="0.35">
      <c r="A3" s="121" t="s">
        <v>35</v>
      </c>
      <c r="B3" s="121"/>
      <c r="D3" s="123"/>
      <c r="E3" s="130"/>
      <c r="F3" s="130"/>
      <c r="G3" s="131"/>
      <c r="H3" s="130"/>
      <c r="I3" s="130"/>
      <c r="K3" s="135"/>
      <c r="L3" s="122" t="s">
        <v>558</v>
      </c>
      <c r="U3" s="124"/>
      <c r="V3" s="126"/>
      <c r="Y3" s="127">
        <f>2*1.225</f>
        <v>2.4500000000000002</v>
      </c>
      <c r="Z3" s="128">
        <f>R252*Y252*AA252</f>
        <v>3.5</v>
      </c>
    </row>
    <row r="4" spans="1:39" ht="15.5" x14ac:dyDescent="0.35">
      <c r="A4" s="121" t="s">
        <v>37</v>
      </c>
      <c r="B4" s="121"/>
      <c r="D4" s="136" t="s">
        <v>85</v>
      </c>
      <c r="E4" s="130"/>
      <c r="F4" s="130"/>
      <c r="G4" s="131"/>
      <c r="H4" s="130"/>
      <c r="I4" s="130"/>
      <c r="P4" s="122" t="s">
        <v>38</v>
      </c>
      <c r="U4" s="124"/>
      <c r="V4" s="126"/>
    </row>
    <row r="5" spans="1:39" ht="15.5" x14ac:dyDescent="0.35">
      <c r="A5" s="137" t="s">
        <v>6</v>
      </c>
      <c r="B5" s="137"/>
      <c r="C5" s="324">
        <v>44957</v>
      </c>
      <c r="D5" s="138"/>
      <c r="E5" s="139"/>
      <c r="F5" s="139"/>
      <c r="G5" s="140"/>
      <c r="H5" s="139"/>
      <c r="I5" s="130"/>
      <c r="U5" s="124"/>
      <c r="V5" s="126"/>
    </row>
    <row r="6" spans="1:39" s="148" customFormat="1" ht="15.5" x14ac:dyDescent="0.25">
      <c r="A6" s="141" t="s">
        <v>8</v>
      </c>
      <c r="B6" s="141" t="s">
        <v>483</v>
      </c>
      <c r="C6" s="325" t="s">
        <v>7</v>
      </c>
      <c r="D6" s="142" t="s">
        <v>9</v>
      </c>
      <c r="E6" s="141" t="s">
        <v>10</v>
      </c>
      <c r="F6" s="141" t="s">
        <v>39</v>
      </c>
      <c r="G6" s="141" t="s">
        <v>11</v>
      </c>
      <c r="H6" s="141" t="s">
        <v>12</v>
      </c>
      <c r="I6" s="141" t="s">
        <v>40</v>
      </c>
      <c r="J6" s="141" t="s">
        <v>4</v>
      </c>
      <c r="K6" s="141" t="s">
        <v>1</v>
      </c>
      <c r="L6" s="141" t="s">
        <v>2</v>
      </c>
      <c r="M6" s="141" t="s">
        <v>3</v>
      </c>
      <c r="N6" s="141" t="s">
        <v>414</v>
      </c>
      <c r="O6" s="141" t="s">
        <v>415</v>
      </c>
      <c r="P6" s="141" t="s">
        <v>13</v>
      </c>
      <c r="Q6" s="141" t="s">
        <v>14</v>
      </c>
      <c r="R6" s="141" t="s">
        <v>15</v>
      </c>
      <c r="S6" s="141" t="s">
        <v>16</v>
      </c>
      <c r="T6" s="143" t="s">
        <v>17</v>
      </c>
      <c r="U6" s="143" t="s">
        <v>18</v>
      </c>
      <c r="V6" s="143" t="s">
        <v>19</v>
      </c>
      <c r="W6" s="143" t="s">
        <v>20</v>
      </c>
      <c r="X6" s="143" t="s">
        <v>32</v>
      </c>
      <c r="Y6" s="144" t="s">
        <v>21</v>
      </c>
      <c r="Z6" s="145" t="s">
        <v>22</v>
      </c>
      <c r="AA6" s="145" t="s">
        <v>23</v>
      </c>
      <c r="AB6" s="145" t="s">
        <v>24</v>
      </c>
      <c r="AC6" s="145" t="s">
        <v>25</v>
      </c>
      <c r="AD6" s="146" t="s">
        <v>26</v>
      </c>
      <c r="AE6" s="146" t="s">
        <v>27</v>
      </c>
      <c r="AF6" s="146" t="s">
        <v>28</v>
      </c>
      <c r="AG6" s="146" t="s">
        <v>29</v>
      </c>
      <c r="AH6" s="146" t="s">
        <v>5</v>
      </c>
      <c r="AI6" s="146" t="s">
        <v>30</v>
      </c>
      <c r="AJ6" s="147" t="s">
        <v>31</v>
      </c>
      <c r="AK6" s="294"/>
      <c r="AL6" s="301"/>
      <c r="AM6" s="301"/>
    </row>
    <row r="7" spans="1:39" ht="32.25" hidden="1" customHeight="1" x14ac:dyDescent="0.35">
      <c r="A7" s="202"/>
      <c r="B7" s="202">
        <v>1</v>
      </c>
      <c r="C7" s="203"/>
      <c r="D7" s="229">
        <v>12095</v>
      </c>
      <c r="E7" s="229">
        <v>7598</v>
      </c>
      <c r="F7" s="269"/>
      <c r="G7" s="202" t="s">
        <v>487</v>
      </c>
      <c r="H7" s="202" t="s">
        <v>36</v>
      </c>
      <c r="I7" s="202"/>
      <c r="J7" s="202" t="s">
        <v>42</v>
      </c>
      <c r="K7" s="204">
        <v>2.5</v>
      </c>
      <c r="L7" s="204">
        <v>1.3</v>
      </c>
      <c r="M7" s="204">
        <v>6</v>
      </c>
      <c r="N7" s="204">
        <v>1</v>
      </c>
      <c r="O7" s="204">
        <f t="shared" ref="O7:O38" si="0">M7-N7</f>
        <v>5</v>
      </c>
      <c r="P7" s="204"/>
      <c r="Q7" s="204"/>
      <c r="R7" s="204">
        <f t="shared" ref="R7:R70" si="1">IF(S7="m3",K7*L7*O7,IF(S7="m2-LxH",K7*O7,IF(S7="m2-LxW",K7*L7*P7,IF(S7="rm",O7,IF(S7="lm",K7,IF(S7="unit",Q7,))))))</f>
        <v>12.5</v>
      </c>
      <c r="S7" s="207" t="s">
        <v>41</v>
      </c>
      <c r="T7" s="215" t="s">
        <v>58</v>
      </c>
      <c r="U7" s="216">
        <v>44701</v>
      </c>
      <c r="V7" s="216">
        <v>44746</v>
      </c>
      <c r="W7" s="217">
        <v>1</v>
      </c>
      <c r="X7" s="218"/>
      <c r="Y7" s="212">
        <f t="shared" ref="Y7:Y70" si="2">IF(T7="on hire",$C$5-U7+1,IF(T7="off hired",V7-U7+1,0))/7</f>
        <v>6.5714285714285712</v>
      </c>
      <c r="Z7" s="237">
        <v>14</v>
      </c>
      <c r="AA7" s="237"/>
      <c r="AB7" s="213">
        <f t="shared" ref="AB7:AB70" si="3">Z7*R7</f>
        <v>175</v>
      </c>
      <c r="AC7" s="213">
        <f t="shared" ref="AC7:AC70" si="4">AA7*R7</f>
        <v>0</v>
      </c>
      <c r="AD7" s="213">
        <f t="shared" ref="AD7:AD70" si="5">0.7*R7*Z7</f>
        <v>122.5</v>
      </c>
      <c r="AE7" s="213">
        <f t="shared" ref="AE7:AE38" si="6">IF(T7="off hired",0.3*R7*Z7*W7,0)</f>
        <v>52.5</v>
      </c>
      <c r="AF7" s="213">
        <f t="shared" ref="AF7:AF70" si="7">IF(Y7&gt;X7,(Y7-X7)*R7*AA7,0)</f>
        <v>0</v>
      </c>
      <c r="AG7" s="213">
        <f t="shared" ref="AG7:AG70" si="8">AD7+AE7+AF7</f>
        <v>175</v>
      </c>
      <c r="AH7" s="213">
        <v>175</v>
      </c>
      <c r="AI7" s="213">
        <f t="shared" ref="AI7:AI70" si="9">AG7-AH7</f>
        <v>0</v>
      </c>
      <c r="AJ7" s="158"/>
    </row>
    <row r="8" spans="1:39" ht="32.25" hidden="1" customHeight="1" x14ac:dyDescent="0.35">
      <c r="A8" s="202"/>
      <c r="B8" s="202">
        <v>1</v>
      </c>
      <c r="C8" s="203"/>
      <c r="D8" s="229">
        <v>12093</v>
      </c>
      <c r="E8" s="229">
        <v>7569</v>
      </c>
      <c r="F8" s="269"/>
      <c r="G8" s="202" t="s">
        <v>489</v>
      </c>
      <c r="H8" s="202" t="s">
        <v>36</v>
      </c>
      <c r="I8" s="202"/>
      <c r="J8" s="202" t="s">
        <v>42</v>
      </c>
      <c r="K8" s="204">
        <v>5</v>
      </c>
      <c r="L8" s="204">
        <v>1.3</v>
      </c>
      <c r="M8" s="204">
        <v>6</v>
      </c>
      <c r="N8" s="204">
        <v>1</v>
      </c>
      <c r="O8" s="204">
        <f t="shared" si="0"/>
        <v>5</v>
      </c>
      <c r="P8" s="204"/>
      <c r="Q8" s="204"/>
      <c r="R8" s="204">
        <f t="shared" si="1"/>
        <v>25</v>
      </c>
      <c r="S8" s="207" t="s">
        <v>41</v>
      </c>
      <c r="T8" s="215" t="s">
        <v>58</v>
      </c>
      <c r="U8" s="216">
        <v>44703</v>
      </c>
      <c r="V8" s="216">
        <v>44718</v>
      </c>
      <c r="W8" s="217">
        <v>1</v>
      </c>
      <c r="X8" s="218"/>
      <c r="Y8" s="212">
        <f t="shared" si="2"/>
        <v>2.2857142857142856</v>
      </c>
      <c r="Z8" s="237">
        <v>14</v>
      </c>
      <c r="AA8" s="237"/>
      <c r="AB8" s="213">
        <f t="shared" si="3"/>
        <v>350</v>
      </c>
      <c r="AC8" s="213">
        <f t="shared" si="4"/>
        <v>0</v>
      </c>
      <c r="AD8" s="213">
        <f t="shared" si="5"/>
        <v>245</v>
      </c>
      <c r="AE8" s="213">
        <f t="shared" si="6"/>
        <v>105</v>
      </c>
      <c r="AF8" s="213">
        <f t="shared" si="7"/>
        <v>0</v>
      </c>
      <c r="AG8" s="213">
        <f t="shared" si="8"/>
        <v>350</v>
      </c>
      <c r="AH8" s="213">
        <v>350</v>
      </c>
      <c r="AI8" s="213">
        <f t="shared" si="9"/>
        <v>0</v>
      </c>
      <c r="AJ8" s="158"/>
    </row>
    <row r="9" spans="1:39" ht="32.25" hidden="1" customHeight="1" x14ac:dyDescent="0.35">
      <c r="A9" s="202"/>
      <c r="B9" s="202">
        <v>1</v>
      </c>
      <c r="C9" s="203"/>
      <c r="D9" s="229">
        <v>12097</v>
      </c>
      <c r="E9" s="229">
        <v>7569</v>
      </c>
      <c r="F9" s="204"/>
      <c r="G9" s="202" t="s">
        <v>45</v>
      </c>
      <c r="H9" s="202" t="s">
        <v>36</v>
      </c>
      <c r="I9" s="202"/>
      <c r="J9" s="202" t="s">
        <v>42</v>
      </c>
      <c r="K9" s="204">
        <v>5</v>
      </c>
      <c r="L9" s="204">
        <v>1.3</v>
      </c>
      <c r="M9" s="204">
        <v>5</v>
      </c>
      <c r="N9" s="204">
        <v>1</v>
      </c>
      <c r="O9" s="204">
        <f t="shared" si="0"/>
        <v>4</v>
      </c>
      <c r="P9" s="204"/>
      <c r="Q9" s="204"/>
      <c r="R9" s="204">
        <f t="shared" si="1"/>
        <v>20</v>
      </c>
      <c r="S9" s="207" t="s">
        <v>41</v>
      </c>
      <c r="T9" s="215" t="s">
        <v>58</v>
      </c>
      <c r="U9" s="216">
        <v>44703</v>
      </c>
      <c r="V9" s="216">
        <v>44718</v>
      </c>
      <c r="W9" s="217">
        <v>1</v>
      </c>
      <c r="X9" s="218"/>
      <c r="Y9" s="212">
        <f t="shared" si="2"/>
        <v>2.2857142857142856</v>
      </c>
      <c r="Z9" s="237">
        <v>14</v>
      </c>
      <c r="AA9" s="237"/>
      <c r="AB9" s="213">
        <f t="shared" si="3"/>
        <v>280</v>
      </c>
      <c r="AC9" s="213">
        <f t="shared" si="4"/>
        <v>0</v>
      </c>
      <c r="AD9" s="213">
        <f t="shared" si="5"/>
        <v>196</v>
      </c>
      <c r="AE9" s="213">
        <f t="shared" si="6"/>
        <v>84</v>
      </c>
      <c r="AF9" s="213">
        <f t="shared" si="7"/>
        <v>0</v>
      </c>
      <c r="AG9" s="213">
        <f t="shared" si="8"/>
        <v>280</v>
      </c>
      <c r="AH9" s="213">
        <v>280</v>
      </c>
      <c r="AI9" s="213">
        <f t="shared" si="9"/>
        <v>0</v>
      </c>
      <c r="AJ9" s="158"/>
    </row>
    <row r="10" spans="1:39" ht="32.25" hidden="1" customHeight="1" x14ac:dyDescent="0.35">
      <c r="A10" s="202"/>
      <c r="B10" s="202">
        <v>1</v>
      </c>
      <c r="C10" s="203"/>
      <c r="D10" s="229">
        <v>12098</v>
      </c>
      <c r="E10" s="229">
        <v>7552</v>
      </c>
      <c r="F10" s="204"/>
      <c r="G10" s="202" t="s">
        <v>49</v>
      </c>
      <c r="H10" s="202" t="s">
        <v>36</v>
      </c>
      <c r="I10" s="202"/>
      <c r="J10" s="202" t="s">
        <v>42</v>
      </c>
      <c r="K10" s="204">
        <v>2.5</v>
      </c>
      <c r="L10" s="204">
        <v>1.3</v>
      </c>
      <c r="M10" s="204">
        <v>6</v>
      </c>
      <c r="N10" s="204">
        <v>1</v>
      </c>
      <c r="O10" s="204">
        <f t="shared" si="0"/>
        <v>5</v>
      </c>
      <c r="P10" s="204"/>
      <c r="Q10" s="204"/>
      <c r="R10" s="204">
        <f t="shared" si="1"/>
        <v>12.5</v>
      </c>
      <c r="S10" s="207" t="s">
        <v>41</v>
      </c>
      <c r="T10" s="215" t="s">
        <v>58</v>
      </c>
      <c r="U10" s="216">
        <v>44704</v>
      </c>
      <c r="V10" s="216">
        <v>44709</v>
      </c>
      <c r="W10" s="217">
        <v>1</v>
      </c>
      <c r="X10" s="218"/>
      <c r="Y10" s="212">
        <f t="shared" si="2"/>
        <v>0.8571428571428571</v>
      </c>
      <c r="Z10" s="237">
        <v>14</v>
      </c>
      <c r="AA10" s="237"/>
      <c r="AB10" s="213">
        <f t="shared" si="3"/>
        <v>175</v>
      </c>
      <c r="AC10" s="213">
        <f t="shared" si="4"/>
        <v>0</v>
      </c>
      <c r="AD10" s="213">
        <f t="shared" si="5"/>
        <v>122.5</v>
      </c>
      <c r="AE10" s="213">
        <f t="shared" si="6"/>
        <v>52.5</v>
      </c>
      <c r="AF10" s="213">
        <f t="shared" si="7"/>
        <v>0</v>
      </c>
      <c r="AG10" s="213">
        <f t="shared" si="8"/>
        <v>175</v>
      </c>
      <c r="AH10" s="213">
        <v>175</v>
      </c>
      <c r="AI10" s="213">
        <f t="shared" si="9"/>
        <v>0</v>
      </c>
      <c r="AJ10" s="158"/>
    </row>
    <row r="11" spans="1:39" ht="32.25" hidden="1" customHeight="1" x14ac:dyDescent="0.35">
      <c r="A11" s="202"/>
      <c r="B11" s="202">
        <v>1</v>
      </c>
      <c r="C11" s="203"/>
      <c r="D11" s="229">
        <v>12096</v>
      </c>
      <c r="E11" s="229">
        <v>7553</v>
      </c>
      <c r="F11" s="204"/>
      <c r="G11" s="202" t="s">
        <v>50</v>
      </c>
      <c r="H11" s="202" t="s">
        <v>36</v>
      </c>
      <c r="I11" s="202"/>
      <c r="J11" s="202" t="s">
        <v>42</v>
      </c>
      <c r="K11" s="204">
        <v>2.5</v>
      </c>
      <c r="L11" s="204">
        <v>1.3</v>
      </c>
      <c r="M11" s="204">
        <v>3</v>
      </c>
      <c r="N11" s="204">
        <v>1</v>
      </c>
      <c r="O11" s="204">
        <f t="shared" si="0"/>
        <v>2</v>
      </c>
      <c r="P11" s="204"/>
      <c r="Q11" s="204"/>
      <c r="R11" s="204">
        <f t="shared" si="1"/>
        <v>5</v>
      </c>
      <c r="S11" s="207" t="s">
        <v>41</v>
      </c>
      <c r="T11" s="215" t="s">
        <v>58</v>
      </c>
      <c r="U11" s="216">
        <v>44704</v>
      </c>
      <c r="V11" s="216">
        <v>44712</v>
      </c>
      <c r="W11" s="217">
        <v>1</v>
      </c>
      <c r="X11" s="218"/>
      <c r="Y11" s="212">
        <f t="shared" si="2"/>
        <v>1.2857142857142858</v>
      </c>
      <c r="Z11" s="237">
        <v>14</v>
      </c>
      <c r="AA11" s="237"/>
      <c r="AB11" s="213">
        <f t="shared" si="3"/>
        <v>70</v>
      </c>
      <c r="AC11" s="213">
        <f t="shared" si="4"/>
        <v>0</v>
      </c>
      <c r="AD11" s="213">
        <f t="shared" si="5"/>
        <v>49</v>
      </c>
      <c r="AE11" s="213">
        <f t="shared" si="6"/>
        <v>21</v>
      </c>
      <c r="AF11" s="213">
        <f t="shared" si="7"/>
        <v>0</v>
      </c>
      <c r="AG11" s="213">
        <f t="shared" si="8"/>
        <v>70</v>
      </c>
      <c r="AH11" s="213">
        <v>70</v>
      </c>
      <c r="AI11" s="213">
        <f t="shared" si="9"/>
        <v>0</v>
      </c>
      <c r="AJ11" s="158"/>
    </row>
    <row r="12" spans="1:39" ht="32.25" hidden="1" customHeight="1" x14ac:dyDescent="0.35">
      <c r="A12" s="202"/>
      <c r="B12" s="202">
        <v>1</v>
      </c>
      <c r="C12" s="203"/>
      <c r="D12" s="229">
        <v>12094</v>
      </c>
      <c r="E12" s="229">
        <v>7569</v>
      </c>
      <c r="F12" s="204"/>
      <c r="G12" s="202" t="s">
        <v>441</v>
      </c>
      <c r="H12" s="202" t="s">
        <v>36</v>
      </c>
      <c r="I12" s="202"/>
      <c r="J12" s="202" t="s">
        <v>42</v>
      </c>
      <c r="K12" s="204">
        <v>4</v>
      </c>
      <c r="L12" s="204">
        <v>1.3</v>
      </c>
      <c r="M12" s="204">
        <v>4</v>
      </c>
      <c r="N12" s="204">
        <v>1</v>
      </c>
      <c r="O12" s="204">
        <f t="shared" si="0"/>
        <v>3</v>
      </c>
      <c r="P12" s="204"/>
      <c r="Q12" s="204"/>
      <c r="R12" s="204">
        <f t="shared" si="1"/>
        <v>12</v>
      </c>
      <c r="S12" s="207" t="s">
        <v>41</v>
      </c>
      <c r="T12" s="215" t="s">
        <v>58</v>
      </c>
      <c r="U12" s="216">
        <v>44704</v>
      </c>
      <c r="V12" s="216">
        <v>44718</v>
      </c>
      <c r="W12" s="217">
        <v>1</v>
      </c>
      <c r="X12" s="218"/>
      <c r="Y12" s="212">
        <f t="shared" si="2"/>
        <v>2.1428571428571428</v>
      </c>
      <c r="Z12" s="237">
        <v>14</v>
      </c>
      <c r="AA12" s="237"/>
      <c r="AB12" s="213">
        <f t="shared" si="3"/>
        <v>168</v>
      </c>
      <c r="AC12" s="213">
        <f t="shared" si="4"/>
        <v>0</v>
      </c>
      <c r="AD12" s="213">
        <f t="shared" si="5"/>
        <v>117.59999999999998</v>
      </c>
      <c r="AE12" s="213">
        <f t="shared" si="6"/>
        <v>50.399999999999991</v>
      </c>
      <c r="AF12" s="213">
        <f t="shared" si="7"/>
        <v>0</v>
      </c>
      <c r="AG12" s="213">
        <f t="shared" si="8"/>
        <v>167.99999999999997</v>
      </c>
      <c r="AH12" s="213">
        <v>167.99999999999997</v>
      </c>
      <c r="AI12" s="213">
        <f t="shared" si="9"/>
        <v>0</v>
      </c>
      <c r="AJ12" s="158"/>
    </row>
    <row r="13" spans="1:39" ht="32.25" hidden="1" customHeight="1" x14ac:dyDescent="0.35">
      <c r="A13" s="202"/>
      <c r="B13" s="202">
        <v>1</v>
      </c>
      <c r="C13" s="203"/>
      <c r="D13" s="229">
        <v>12099</v>
      </c>
      <c r="E13" s="229">
        <v>7551</v>
      </c>
      <c r="F13" s="204"/>
      <c r="G13" s="202" t="s">
        <v>441</v>
      </c>
      <c r="H13" s="202" t="s">
        <v>36</v>
      </c>
      <c r="I13" s="202"/>
      <c r="J13" s="202" t="s">
        <v>42</v>
      </c>
      <c r="K13" s="204">
        <v>1.8</v>
      </c>
      <c r="L13" s="204">
        <v>1.3</v>
      </c>
      <c r="M13" s="204">
        <v>5</v>
      </c>
      <c r="N13" s="204">
        <v>1</v>
      </c>
      <c r="O13" s="204">
        <f t="shared" si="0"/>
        <v>4</v>
      </c>
      <c r="P13" s="204"/>
      <c r="Q13" s="204"/>
      <c r="R13" s="204">
        <f t="shared" si="1"/>
        <v>7.2</v>
      </c>
      <c r="S13" s="207" t="s">
        <v>41</v>
      </c>
      <c r="T13" s="215" t="s">
        <v>58</v>
      </c>
      <c r="U13" s="216">
        <v>44704</v>
      </c>
      <c r="V13" s="216">
        <v>44711</v>
      </c>
      <c r="W13" s="217">
        <v>1</v>
      </c>
      <c r="X13" s="218"/>
      <c r="Y13" s="212">
        <f t="shared" si="2"/>
        <v>1.1428571428571428</v>
      </c>
      <c r="Z13" s="237">
        <v>14</v>
      </c>
      <c r="AA13" s="237"/>
      <c r="AB13" s="213">
        <f t="shared" si="3"/>
        <v>100.8</v>
      </c>
      <c r="AC13" s="213">
        <f t="shared" si="4"/>
        <v>0</v>
      </c>
      <c r="AD13" s="213">
        <f t="shared" si="5"/>
        <v>70.56</v>
      </c>
      <c r="AE13" s="213">
        <f t="shared" si="6"/>
        <v>30.240000000000002</v>
      </c>
      <c r="AF13" s="213">
        <f t="shared" si="7"/>
        <v>0</v>
      </c>
      <c r="AG13" s="213">
        <f t="shared" si="8"/>
        <v>100.80000000000001</v>
      </c>
      <c r="AH13" s="213">
        <v>100.80000000000001</v>
      </c>
      <c r="AI13" s="213">
        <f t="shared" si="9"/>
        <v>0</v>
      </c>
      <c r="AJ13" s="158"/>
    </row>
    <row r="14" spans="1:39" ht="32.25" hidden="1" customHeight="1" x14ac:dyDescent="0.35">
      <c r="A14" s="202"/>
      <c r="B14" s="202">
        <v>1</v>
      </c>
      <c r="C14" s="203"/>
      <c r="D14" s="229">
        <v>12101</v>
      </c>
      <c r="E14" s="229">
        <v>7551</v>
      </c>
      <c r="F14" s="204"/>
      <c r="G14" s="202" t="s">
        <v>485</v>
      </c>
      <c r="H14" s="202" t="s">
        <v>36</v>
      </c>
      <c r="I14" s="202"/>
      <c r="J14" s="202" t="s">
        <v>42</v>
      </c>
      <c r="K14" s="204">
        <v>2.5</v>
      </c>
      <c r="L14" s="204">
        <v>1.3</v>
      </c>
      <c r="M14" s="204">
        <v>4</v>
      </c>
      <c r="N14" s="204">
        <v>1</v>
      </c>
      <c r="O14" s="204">
        <f t="shared" si="0"/>
        <v>3</v>
      </c>
      <c r="P14" s="204"/>
      <c r="Q14" s="204"/>
      <c r="R14" s="204">
        <f t="shared" si="1"/>
        <v>7.5</v>
      </c>
      <c r="S14" s="207" t="s">
        <v>41</v>
      </c>
      <c r="T14" s="215" t="s">
        <v>58</v>
      </c>
      <c r="U14" s="216">
        <v>44708</v>
      </c>
      <c r="V14" s="216">
        <v>44711</v>
      </c>
      <c r="W14" s="217">
        <v>1</v>
      </c>
      <c r="X14" s="218"/>
      <c r="Y14" s="212">
        <f t="shared" si="2"/>
        <v>0.5714285714285714</v>
      </c>
      <c r="Z14" s="237">
        <v>14</v>
      </c>
      <c r="AA14" s="237"/>
      <c r="AB14" s="213">
        <f t="shared" si="3"/>
        <v>105</v>
      </c>
      <c r="AC14" s="213">
        <f t="shared" si="4"/>
        <v>0</v>
      </c>
      <c r="AD14" s="213">
        <f t="shared" si="5"/>
        <v>73.5</v>
      </c>
      <c r="AE14" s="213">
        <f t="shared" si="6"/>
        <v>31.5</v>
      </c>
      <c r="AF14" s="213">
        <f t="shared" si="7"/>
        <v>0</v>
      </c>
      <c r="AG14" s="213">
        <f t="shared" si="8"/>
        <v>105</v>
      </c>
      <c r="AH14" s="213">
        <v>105</v>
      </c>
      <c r="AI14" s="213">
        <f t="shared" si="9"/>
        <v>0</v>
      </c>
      <c r="AJ14" s="158"/>
    </row>
    <row r="15" spans="1:39" ht="32.25" hidden="1" customHeight="1" x14ac:dyDescent="0.35">
      <c r="A15" s="202"/>
      <c r="B15" s="202">
        <v>1</v>
      </c>
      <c r="C15" s="203"/>
      <c r="D15" s="229">
        <v>12102</v>
      </c>
      <c r="E15" s="229">
        <v>7569</v>
      </c>
      <c r="F15" s="204"/>
      <c r="G15" s="202" t="s">
        <v>490</v>
      </c>
      <c r="H15" s="202" t="s">
        <v>36</v>
      </c>
      <c r="I15" s="202"/>
      <c r="J15" s="202" t="s">
        <v>42</v>
      </c>
      <c r="K15" s="204">
        <v>2.5</v>
      </c>
      <c r="L15" s="204">
        <v>1.3</v>
      </c>
      <c r="M15" s="204">
        <v>4</v>
      </c>
      <c r="N15" s="204">
        <v>1</v>
      </c>
      <c r="O15" s="204">
        <f t="shared" si="0"/>
        <v>3</v>
      </c>
      <c r="P15" s="204"/>
      <c r="Q15" s="204"/>
      <c r="R15" s="204">
        <f t="shared" si="1"/>
        <v>7.5</v>
      </c>
      <c r="S15" s="207" t="s">
        <v>41</v>
      </c>
      <c r="T15" s="215" t="s">
        <v>58</v>
      </c>
      <c r="U15" s="216">
        <v>44708</v>
      </c>
      <c r="V15" s="216">
        <v>44718</v>
      </c>
      <c r="W15" s="217">
        <v>1</v>
      </c>
      <c r="X15" s="218"/>
      <c r="Y15" s="212">
        <f t="shared" si="2"/>
        <v>1.5714285714285714</v>
      </c>
      <c r="Z15" s="237">
        <v>14</v>
      </c>
      <c r="AA15" s="237"/>
      <c r="AB15" s="213">
        <f t="shared" si="3"/>
        <v>105</v>
      </c>
      <c r="AC15" s="213">
        <f t="shared" si="4"/>
        <v>0</v>
      </c>
      <c r="AD15" s="213">
        <f t="shared" si="5"/>
        <v>73.5</v>
      </c>
      <c r="AE15" s="213">
        <f t="shared" si="6"/>
        <v>31.5</v>
      </c>
      <c r="AF15" s="213">
        <f t="shared" si="7"/>
        <v>0</v>
      </c>
      <c r="AG15" s="213">
        <f t="shared" si="8"/>
        <v>105</v>
      </c>
      <c r="AH15" s="213">
        <v>105</v>
      </c>
      <c r="AI15" s="213">
        <f t="shared" si="9"/>
        <v>0</v>
      </c>
      <c r="AJ15" s="158"/>
    </row>
    <row r="16" spans="1:39" ht="32.25" hidden="1" customHeight="1" x14ac:dyDescent="0.35">
      <c r="A16" s="202"/>
      <c r="B16" s="202">
        <v>1</v>
      </c>
      <c r="C16" s="203"/>
      <c r="D16" s="229">
        <v>12120</v>
      </c>
      <c r="E16" s="229">
        <v>7554</v>
      </c>
      <c r="F16" s="204"/>
      <c r="G16" s="202" t="s">
        <v>54</v>
      </c>
      <c r="H16" s="202" t="s">
        <v>36</v>
      </c>
      <c r="I16" s="202"/>
      <c r="J16" s="202" t="s">
        <v>42</v>
      </c>
      <c r="K16" s="204">
        <v>17.5</v>
      </c>
      <c r="L16" s="204">
        <v>1.3</v>
      </c>
      <c r="M16" s="204">
        <v>5</v>
      </c>
      <c r="N16" s="204">
        <v>1</v>
      </c>
      <c r="O16" s="204">
        <f t="shared" si="0"/>
        <v>4</v>
      </c>
      <c r="P16" s="204"/>
      <c r="Q16" s="204"/>
      <c r="R16" s="204">
        <f t="shared" si="1"/>
        <v>70</v>
      </c>
      <c r="S16" s="207" t="s">
        <v>41</v>
      </c>
      <c r="T16" s="215" t="s">
        <v>58</v>
      </c>
      <c r="U16" s="216">
        <v>44710</v>
      </c>
      <c r="V16" s="216">
        <v>44713</v>
      </c>
      <c r="W16" s="217">
        <v>1</v>
      </c>
      <c r="X16" s="218"/>
      <c r="Y16" s="212">
        <f t="shared" si="2"/>
        <v>0.5714285714285714</v>
      </c>
      <c r="Z16" s="237">
        <v>14</v>
      </c>
      <c r="AA16" s="237"/>
      <c r="AB16" s="213">
        <f t="shared" si="3"/>
        <v>980</v>
      </c>
      <c r="AC16" s="213">
        <f t="shared" si="4"/>
        <v>0</v>
      </c>
      <c r="AD16" s="213">
        <f t="shared" si="5"/>
        <v>686</v>
      </c>
      <c r="AE16" s="213">
        <f t="shared" si="6"/>
        <v>294</v>
      </c>
      <c r="AF16" s="213">
        <f t="shared" si="7"/>
        <v>0</v>
      </c>
      <c r="AG16" s="213">
        <f t="shared" si="8"/>
        <v>980</v>
      </c>
      <c r="AH16" s="213">
        <v>980</v>
      </c>
      <c r="AI16" s="213">
        <f t="shared" si="9"/>
        <v>0</v>
      </c>
      <c r="AJ16" s="158"/>
    </row>
    <row r="17" spans="1:36" ht="32.25" hidden="1" customHeight="1" x14ac:dyDescent="0.35">
      <c r="A17" s="202"/>
      <c r="B17" s="202">
        <v>1</v>
      </c>
      <c r="C17" s="203"/>
      <c r="D17" s="229">
        <v>12131</v>
      </c>
      <c r="E17" s="229">
        <v>7557</v>
      </c>
      <c r="F17" s="204"/>
      <c r="G17" s="202" t="s">
        <v>54</v>
      </c>
      <c r="H17" s="202" t="s">
        <v>36</v>
      </c>
      <c r="I17" s="202"/>
      <c r="J17" s="202" t="s">
        <v>42</v>
      </c>
      <c r="K17" s="204">
        <v>16</v>
      </c>
      <c r="L17" s="204">
        <v>1.3</v>
      </c>
      <c r="M17" s="204">
        <v>4</v>
      </c>
      <c r="N17" s="204">
        <v>1</v>
      </c>
      <c r="O17" s="204">
        <f t="shared" si="0"/>
        <v>3</v>
      </c>
      <c r="P17" s="204"/>
      <c r="Q17" s="204"/>
      <c r="R17" s="204">
        <f t="shared" si="1"/>
        <v>48</v>
      </c>
      <c r="S17" s="207" t="s">
        <v>41</v>
      </c>
      <c r="T17" s="215" t="s">
        <v>58</v>
      </c>
      <c r="U17" s="216">
        <v>44711</v>
      </c>
      <c r="V17" s="216">
        <v>44720</v>
      </c>
      <c r="W17" s="217">
        <v>1</v>
      </c>
      <c r="X17" s="218"/>
      <c r="Y17" s="212">
        <f t="shared" si="2"/>
        <v>1.4285714285714286</v>
      </c>
      <c r="Z17" s="237">
        <v>14</v>
      </c>
      <c r="AA17" s="237"/>
      <c r="AB17" s="213">
        <f t="shared" si="3"/>
        <v>672</v>
      </c>
      <c r="AC17" s="213">
        <f t="shared" si="4"/>
        <v>0</v>
      </c>
      <c r="AD17" s="213">
        <f t="shared" si="5"/>
        <v>470.39999999999992</v>
      </c>
      <c r="AE17" s="213">
        <f t="shared" si="6"/>
        <v>201.59999999999997</v>
      </c>
      <c r="AF17" s="213">
        <f t="shared" si="7"/>
        <v>0</v>
      </c>
      <c r="AG17" s="213">
        <f t="shared" si="8"/>
        <v>671.99999999999989</v>
      </c>
      <c r="AH17" s="213">
        <v>671.99999999999989</v>
      </c>
      <c r="AI17" s="213">
        <f t="shared" si="9"/>
        <v>0</v>
      </c>
      <c r="AJ17" s="158"/>
    </row>
    <row r="18" spans="1:36" ht="32.25" hidden="1" customHeight="1" x14ac:dyDescent="0.35">
      <c r="A18" s="202"/>
      <c r="B18" s="202">
        <v>1</v>
      </c>
      <c r="C18" s="203"/>
      <c r="D18" s="229">
        <v>12105</v>
      </c>
      <c r="E18" s="229">
        <v>7551</v>
      </c>
      <c r="F18" s="204"/>
      <c r="G18" s="202" t="s">
        <v>491</v>
      </c>
      <c r="H18" s="202" t="s">
        <v>36</v>
      </c>
      <c r="I18" s="202"/>
      <c r="J18" s="202" t="s">
        <v>42</v>
      </c>
      <c r="K18" s="204">
        <v>2.5</v>
      </c>
      <c r="L18" s="204">
        <v>1.8</v>
      </c>
      <c r="M18" s="204">
        <v>4</v>
      </c>
      <c r="N18" s="204">
        <v>1</v>
      </c>
      <c r="O18" s="204">
        <f t="shared" si="0"/>
        <v>3</v>
      </c>
      <c r="P18" s="204"/>
      <c r="Q18" s="204"/>
      <c r="R18" s="204">
        <f t="shared" si="1"/>
        <v>7.5</v>
      </c>
      <c r="S18" s="207" t="s">
        <v>41</v>
      </c>
      <c r="T18" s="215" t="s">
        <v>58</v>
      </c>
      <c r="U18" s="216">
        <v>44708</v>
      </c>
      <c r="V18" s="216">
        <v>44711</v>
      </c>
      <c r="W18" s="217">
        <v>1</v>
      </c>
      <c r="X18" s="218"/>
      <c r="Y18" s="212">
        <f t="shared" si="2"/>
        <v>0.5714285714285714</v>
      </c>
      <c r="Z18" s="237">
        <v>18</v>
      </c>
      <c r="AA18" s="237"/>
      <c r="AB18" s="213">
        <f t="shared" si="3"/>
        <v>135</v>
      </c>
      <c r="AC18" s="213">
        <f t="shared" si="4"/>
        <v>0</v>
      </c>
      <c r="AD18" s="213">
        <f t="shared" si="5"/>
        <v>94.5</v>
      </c>
      <c r="AE18" s="213">
        <f t="shared" si="6"/>
        <v>40.5</v>
      </c>
      <c r="AF18" s="213">
        <f t="shared" si="7"/>
        <v>0</v>
      </c>
      <c r="AG18" s="213">
        <f t="shared" si="8"/>
        <v>135</v>
      </c>
      <c r="AH18" s="213">
        <v>135</v>
      </c>
      <c r="AI18" s="213">
        <f t="shared" si="9"/>
        <v>0</v>
      </c>
      <c r="AJ18" s="158"/>
    </row>
    <row r="19" spans="1:36" ht="32.25" hidden="1" customHeight="1" x14ac:dyDescent="0.35">
      <c r="A19" s="202"/>
      <c r="B19" s="202">
        <v>1</v>
      </c>
      <c r="C19" s="203"/>
      <c r="D19" s="229">
        <v>12103</v>
      </c>
      <c r="E19" s="229">
        <v>7572</v>
      </c>
      <c r="F19" s="204"/>
      <c r="G19" s="202" t="s">
        <v>492</v>
      </c>
      <c r="H19" s="202" t="s">
        <v>60</v>
      </c>
      <c r="I19" s="202"/>
      <c r="J19" s="202" t="s">
        <v>61</v>
      </c>
      <c r="K19" s="204">
        <v>13</v>
      </c>
      <c r="L19" s="204">
        <v>5</v>
      </c>
      <c r="M19" s="204">
        <v>6</v>
      </c>
      <c r="N19" s="204">
        <v>1</v>
      </c>
      <c r="O19" s="204">
        <f t="shared" si="0"/>
        <v>5</v>
      </c>
      <c r="P19" s="204"/>
      <c r="Q19" s="204"/>
      <c r="R19" s="204">
        <f t="shared" si="1"/>
        <v>325</v>
      </c>
      <c r="S19" s="207" t="s">
        <v>62</v>
      </c>
      <c r="T19" s="215" t="s">
        <v>58</v>
      </c>
      <c r="U19" s="216">
        <v>44708</v>
      </c>
      <c r="V19" s="216">
        <v>44727</v>
      </c>
      <c r="W19" s="217">
        <v>1</v>
      </c>
      <c r="X19" s="218"/>
      <c r="Y19" s="212">
        <f t="shared" si="2"/>
        <v>2.8571428571428572</v>
      </c>
      <c r="Z19" s="237">
        <v>7.5</v>
      </c>
      <c r="AA19" s="237"/>
      <c r="AB19" s="213">
        <f t="shared" si="3"/>
        <v>2437.5</v>
      </c>
      <c r="AC19" s="213">
        <f t="shared" si="4"/>
        <v>0</v>
      </c>
      <c r="AD19" s="213">
        <f t="shared" si="5"/>
        <v>1706.2499999999998</v>
      </c>
      <c r="AE19" s="213">
        <f t="shared" si="6"/>
        <v>731.25</v>
      </c>
      <c r="AF19" s="213">
        <f t="shared" si="7"/>
        <v>0</v>
      </c>
      <c r="AG19" s="213">
        <f t="shared" si="8"/>
        <v>2437.5</v>
      </c>
      <c r="AH19" s="213">
        <v>2437.5</v>
      </c>
      <c r="AI19" s="213">
        <f t="shared" si="9"/>
        <v>0</v>
      </c>
      <c r="AJ19" s="158"/>
    </row>
    <row r="20" spans="1:36" ht="32.25" hidden="1" customHeight="1" x14ac:dyDescent="0.35">
      <c r="A20" s="202"/>
      <c r="B20" s="202">
        <v>1</v>
      </c>
      <c r="C20" s="203"/>
      <c r="D20" s="229">
        <v>12104</v>
      </c>
      <c r="E20" s="229">
        <v>7598</v>
      </c>
      <c r="F20" s="204"/>
      <c r="G20" s="202" t="s">
        <v>492</v>
      </c>
      <c r="H20" s="202" t="s">
        <v>60</v>
      </c>
      <c r="I20" s="202"/>
      <c r="J20" s="202" t="s">
        <v>61</v>
      </c>
      <c r="K20" s="204">
        <v>5</v>
      </c>
      <c r="L20" s="204">
        <v>2.5</v>
      </c>
      <c r="M20" s="204">
        <v>4</v>
      </c>
      <c r="N20" s="204">
        <v>1</v>
      </c>
      <c r="O20" s="204">
        <f t="shared" si="0"/>
        <v>3</v>
      </c>
      <c r="P20" s="204"/>
      <c r="Q20" s="204"/>
      <c r="R20" s="204">
        <f t="shared" si="1"/>
        <v>37.5</v>
      </c>
      <c r="S20" s="207" t="s">
        <v>62</v>
      </c>
      <c r="T20" s="215" t="s">
        <v>58</v>
      </c>
      <c r="U20" s="216">
        <v>44708</v>
      </c>
      <c r="V20" s="216">
        <v>44746</v>
      </c>
      <c r="W20" s="217">
        <v>1</v>
      </c>
      <c r="X20" s="218"/>
      <c r="Y20" s="212">
        <f t="shared" si="2"/>
        <v>5.5714285714285712</v>
      </c>
      <c r="Z20" s="237">
        <v>7.5</v>
      </c>
      <c r="AA20" s="237"/>
      <c r="AB20" s="213">
        <f t="shared" si="3"/>
        <v>281.25</v>
      </c>
      <c r="AC20" s="213">
        <f t="shared" si="4"/>
        <v>0</v>
      </c>
      <c r="AD20" s="213">
        <f t="shared" si="5"/>
        <v>196.875</v>
      </c>
      <c r="AE20" s="213">
        <f t="shared" si="6"/>
        <v>84.375</v>
      </c>
      <c r="AF20" s="213">
        <f t="shared" si="7"/>
        <v>0</v>
      </c>
      <c r="AG20" s="213">
        <f t="shared" si="8"/>
        <v>281.25</v>
      </c>
      <c r="AH20" s="213">
        <v>281.25</v>
      </c>
      <c r="AI20" s="213">
        <f t="shared" si="9"/>
        <v>0</v>
      </c>
      <c r="AJ20" s="158"/>
    </row>
    <row r="21" spans="1:36" ht="32.25" hidden="1" customHeight="1" x14ac:dyDescent="0.35">
      <c r="A21" s="202"/>
      <c r="B21" s="202">
        <v>1</v>
      </c>
      <c r="C21" s="203"/>
      <c r="D21" s="229">
        <v>12121</v>
      </c>
      <c r="E21" s="229">
        <v>7598</v>
      </c>
      <c r="F21" s="204"/>
      <c r="G21" s="202" t="s">
        <v>492</v>
      </c>
      <c r="H21" s="202" t="s">
        <v>60</v>
      </c>
      <c r="I21" s="202"/>
      <c r="J21" s="202" t="s">
        <v>61</v>
      </c>
      <c r="K21" s="204">
        <v>3.8</v>
      </c>
      <c r="L21" s="204">
        <v>2.5</v>
      </c>
      <c r="M21" s="204">
        <v>3</v>
      </c>
      <c r="N21" s="204">
        <v>1</v>
      </c>
      <c r="O21" s="204">
        <f t="shared" si="0"/>
        <v>2</v>
      </c>
      <c r="P21" s="204"/>
      <c r="Q21" s="204"/>
      <c r="R21" s="204">
        <f t="shared" si="1"/>
        <v>19</v>
      </c>
      <c r="S21" s="207" t="s">
        <v>62</v>
      </c>
      <c r="T21" s="215" t="s">
        <v>58</v>
      </c>
      <c r="U21" s="216">
        <v>44710</v>
      </c>
      <c r="V21" s="216">
        <v>44746</v>
      </c>
      <c r="W21" s="217">
        <v>1</v>
      </c>
      <c r="X21" s="218"/>
      <c r="Y21" s="212">
        <f t="shared" si="2"/>
        <v>5.2857142857142856</v>
      </c>
      <c r="Z21" s="237">
        <v>7.5</v>
      </c>
      <c r="AA21" s="237"/>
      <c r="AB21" s="213">
        <f t="shared" si="3"/>
        <v>142.5</v>
      </c>
      <c r="AC21" s="213">
        <f t="shared" si="4"/>
        <v>0</v>
      </c>
      <c r="AD21" s="213">
        <f t="shared" si="5"/>
        <v>99.749999999999986</v>
      </c>
      <c r="AE21" s="213">
        <f t="shared" si="6"/>
        <v>42.75</v>
      </c>
      <c r="AF21" s="213">
        <f t="shared" si="7"/>
        <v>0</v>
      </c>
      <c r="AG21" s="213">
        <f t="shared" si="8"/>
        <v>142.5</v>
      </c>
      <c r="AH21" s="213">
        <v>142.5</v>
      </c>
      <c r="AI21" s="213">
        <f t="shared" si="9"/>
        <v>0</v>
      </c>
      <c r="AJ21" s="158"/>
    </row>
    <row r="22" spans="1:36" ht="32.25" hidden="1" customHeight="1" x14ac:dyDescent="0.35">
      <c r="A22" s="202"/>
      <c r="B22" s="202">
        <v>1</v>
      </c>
      <c r="C22" s="203">
        <v>258</v>
      </c>
      <c r="D22" s="229">
        <v>12372</v>
      </c>
      <c r="E22" s="229">
        <v>7711</v>
      </c>
      <c r="F22" s="204"/>
      <c r="G22" s="202" t="s">
        <v>441</v>
      </c>
      <c r="H22" s="202" t="s">
        <v>95</v>
      </c>
      <c r="I22" s="202"/>
      <c r="J22" s="202" t="s">
        <v>69</v>
      </c>
      <c r="K22" s="204">
        <v>2.5</v>
      </c>
      <c r="L22" s="204">
        <v>1.3</v>
      </c>
      <c r="M22" s="204">
        <v>5</v>
      </c>
      <c r="N22" s="204">
        <v>1</v>
      </c>
      <c r="O22" s="204">
        <f t="shared" si="0"/>
        <v>4</v>
      </c>
      <c r="P22" s="204"/>
      <c r="Q22" s="204"/>
      <c r="R22" s="204">
        <f t="shared" si="1"/>
        <v>4</v>
      </c>
      <c r="S22" s="207" t="s">
        <v>70</v>
      </c>
      <c r="T22" s="215" t="s">
        <v>58</v>
      </c>
      <c r="U22" s="216">
        <v>44728</v>
      </c>
      <c r="V22" s="216">
        <v>44756</v>
      </c>
      <c r="W22" s="217">
        <v>1</v>
      </c>
      <c r="X22" s="218"/>
      <c r="Y22" s="212">
        <f t="shared" si="2"/>
        <v>4.1428571428571432</v>
      </c>
      <c r="Z22" s="237">
        <v>135</v>
      </c>
      <c r="AA22" s="237">
        <v>12.25</v>
      </c>
      <c r="AB22" s="213">
        <f t="shared" si="3"/>
        <v>540</v>
      </c>
      <c r="AC22" s="213">
        <f t="shared" si="4"/>
        <v>49</v>
      </c>
      <c r="AD22" s="213">
        <f t="shared" si="5"/>
        <v>378</v>
      </c>
      <c r="AE22" s="213">
        <f t="shared" si="6"/>
        <v>162</v>
      </c>
      <c r="AF22" s="213">
        <f t="shared" si="7"/>
        <v>203.00000000000003</v>
      </c>
      <c r="AG22" s="213">
        <f t="shared" si="8"/>
        <v>743</v>
      </c>
      <c r="AH22" s="213">
        <v>743</v>
      </c>
      <c r="AI22" s="213">
        <f t="shared" si="9"/>
        <v>0</v>
      </c>
      <c r="AJ22" s="158"/>
    </row>
    <row r="23" spans="1:36" ht="32.25" hidden="1" customHeight="1" x14ac:dyDescent="0.35">
      <c r="A23" s="202"/>
      <c r="B23" s="202">
        <v>1</v>
      </c>
      <c r="C23" s="203">
        <v>257</v>
      </c>
      <c r="D23" s="229">
        <v>12371</v>
      </c>
      <c r="E23" s="229">
        <v>7705</v>
      </c>
      <c r="F23" s="204"/>
      <c r="G23" s="202" t="s">
        <v>107</v>
      </c>
      <c r="H23" s="202" t="s">
        <v>95</v>
      </c>
      <c r="I23" s="202"/>
      <c r="J23" s="202" t="s">
        <v>69</v>
      </c>
      <c r="K23" s="204">
        <v>2.5</v>
      </c>
      <c r="L23" s="204">
        <v>1.3</v>
      </c>
      <c r="M23" s="204">
        <v>5</v>
      </c>
      <c r="N23" s="204">
        <v>1</v>
      </c>
      <c r="O23" s="204">
        <f t="shared" si="0"/>
        <v>4</v>
      </c>
      <c r="P23" s="204"/>
      <c r="Q23" s="204"/>
      <c r="R23" s="204">
        <f t="shared" si="1"/>
        <v>4</v>
      </c>
      <c r="S23" s="207" t="s">
        <v>70</v>
      </c>
      <c r="T23" s="215" t="s">
        <v>58</v>
      </c>
      <c r="U23" s="216">
        <v>44728</v>
      </c>
      <c r="V23" s="216">
        <v>44749</v>
      </c>
      <c r="W23" s="217">
        <v>1</v>
      </c>
      <c r="X23" s="218"/>
      <c r="Y23" s="212">
        <f t="shared" si="2"/>
        <v>3.1428571428571428</v>
      </c>
      <c r="Z23" s="237">
        <v>135</v>
      </c>
      <c r="AA23" s="237">
        <v>12.25</v>
      </c>
      <c r="AB23" s="213">
        <f t="shared" si="3"/>
        <v>540</v>
      </c>
      <c r="AC23" s="213">
        <f t="shared" si="4"/>
        <v>49</v>
      </c>
      <c r="AD23" s="213">
        <f t="shared" si="5"/>
        <v>378</v>
      </c>
      <c r="AE23" s="213">
        <f t="shared" si="6"/>
        <v>162</v>
      </c>
      <c r="AF23" s="213">
        <f t="shared" si="7"/>
        <v>154</v>
      </c>
      <c r="AG23" s="213">
        <f t="shared" si="8"/>
        <v>694</v>
      </c>
      <c r="AH23" s="213">
        <v>694</v>
      </c>
      <c r="AI23" s="213">
        <f t="shared" si="9"/>
        <v>0</v>
      </c>
      <c r="AJ23" s="158"/>
    </row>
    <row r="24" spans="1:36" ht="32.25" hidden="1" customHeight="1" x14ac:dyDescent="0.35">
      <c r="A24" s="202"/>
      <c r="B24" s="202">
        <v>1</v>
      </c>
      <c r="C24" s="203">
        <v>257</v>
      </c>
      <c r="D24" s="229">
        <v>12371</v>
      </c>
      <c r="E24" s="229">
        <v>7705</v>
      </c>
      <c r="F24" s="204"/>
      <c r="G24" s="202" t="s">
        <v>107</v>
      </c>
      <c r="H24" s="202" t="s">
        <v>95</v>
      </c>
      <c r="I24" s="202"/>
      <c r="J24" s="202" t="s">
        <v>69</v>
      </c>
      <c r="K24" s="204">
        <v>4</v>
      </c>
      <c r="L24" s="204">
        <v>1.3</v>
      </c>
      <c r="M24" s="204">
        <v>5</v>
      </c>
      <c r="N24" s="204">
        <v>1</v>
      </c>
      <c r="O24" s="204">
        <f t="shared" si="0"/>
        <v>4</v>
      </c>
      <c r="P24" s="204"/>
      <c r="Q24" s="204"/>
      <c r="R24" s="204">
        <f t="shared" si="1"/>
        <v>4</v>
      </c>
      <c r="S24" s="207" t="s">
        <v>70</v>
      </c>
      <c r="T24" s="215" t="s">
        <v>58</v>
      </c>
      <c r="U24" s="216">
        <v>44728</v>
      </c>
      <c r="V24" s="216">
        <v>44749</v>
      </c>
      <c r="W24" s="217">
        <v>1</v>
      </c>
      <c r="X24" s="218"/>
      <c r="Y24" s="212">
        <f t="shared" si="2"/>
        <v>3.1428571428571428</v>
      </c>
      <c r="Z24" s="237">
        <v>135</v>
      </c>
      <c r="AA24" s="237">
        <v>12.25</v>
      </c>
      <c r="AB24" s="213">
        <f t="shared" si="3"/>
        <v>540</v>
      </c>
      <c r="AC24" s="213">
        <f t="shared" si="4"/>
        <v>49</v>
      </c>
      <c r="AD24" s="213">
        <f t="shared" si="5"/>
        <v>378</v>
      </c>
      <c r="AE24" s="213">
        <f t="shared" si="6"/>
        <v>162</v>
      </c>
      <c r="AF24" s="213">
        <f t="shared" si="7"/>
        <v>154</v>
      </c>
      <c r="AG24" s="213">
        <f t="shared" si="8"/>
        <v>694</v>
      </c>
      <c r="AH24" s="213">
        <v>694</v>
      </c>
      <c r="AI24" s="213">
        <f t="shared" si="9"/>
        <v>0</v>
      </c>
      <c r="AJ24" s="158"/>
    </row>
    <row r="25" spans="1:36" ht="32.25" hidden="1" customHeight="1" x14ac:dyDescent="0.35">
      <c r="A25" s="202"/>
      <c r="B25" s="202">
        <v>1</v>
      </c>
      <c r="C25" s="203">
        <v>260</v>
      </c>
      <c r="D25" s="229">
        <v>12374</v>
      </c>
      <c r="E25" s="229">
        <v>7578</v>
      </c>
      <c r="F25" s="204"/>
      <c r="G25" s="202" t="s">
        <v>107</v>
      </c>
      <c r="H25" s="202" t="s">
        <v>95</v>
      </c>
      <c r="I25" s="202"/>
      <c r="J25" s="202" t="s">
        <v>69</v>
      </c>
      <c r="K25" s="204">
        <v>2.5</v>
      </c>
      <c r="L25" s="204">
        <v>2.5</v>
      </c>
      <c r="M25" s="204">
        <v>6</v>
      </c>
      <c r="N25" s="204">
        <v>1</v>
      </c>
      <c r="O25" s="204">
        <f t="shared" si="0"/>
        <v>5</v>
      </c>
      <c r="P25" s="204"/>
      <c r="Q25" s="204"/>
      <c r="R25" s="204">
        <f t="shared" si="1"/>
        <v>5</v>
      </c>
      <c r="S25" s="207" t="s">
        <v>70</v>
      </c>
      <c r="T25" s="215" t="s">
        <v>58</v>
      </c>
      <c r="U25" s="216">
        <v>44728</v>
      </c>
      <c r="V25" s="216">
        <v>44734</v>
      </c>
      <c r="W25" s="217">
        <v>1</v>
      </c>
      <c r="X25" s="218"/>
      <c r="Y25" s="212">
        <f t="shared" si="2"/>
        <v>1</v>
      </c>
      <c r="Z25" s="237">
        <v>135</v>
      </c>
      <c r="AA25" s="237">
        <v>12.25</v>
      </c>
      <c r="AB25" s="213">
        <f t="shared" si="3"/>
        <v>675</v>
      </c>
      <c r="AC25" s="213">
        <f t="shared" si="4"/>
        <v>61.25</v>
      </c>
      <c r="AD25" s="213">
        <f t="shared" si="5"/>
        <v>472.5</v>
      </c>
      <c r="AE25" s="213">
        <f t="shared" si="6"/>
        <v>202.5</v>
      </c>
      <c r="AF25" s="213">
        <f t="shared" si="7"/>
        <v>61.25</v>
      </c>
      <c r="AG25" s="213">
        <f t="shared" si="8"/>
        <v>736.25</v>
      </c>
      <c r="AH25" s="213">
        <v>736.25</v>
      </c>
      <c r="AI25" s="213">
        <f t="shared" si="9"/>
        <v>0</v>
      </c>
      <c r="AJ25" s="158"/>
    </row>
    <row r="26" spans="1:36" ht="32.25" hidden="1" customHeight="1" x14ac:dyDescent="0.35">
      <c r="A26" s="202"/>
      <c r="B26" s="202">
        <v>1</v>
      </c>
      <c r="C26" s="203">
        <v>273</v>
      </c>
      <c r="D26" s="229">
        <v>12387</v>
      </c>
      <c r="E26" s="229">
        <v>6732</v>
      </c>
      <c r="F26" s="204"/>
      <c r="G26" s="202" t="s">
        <v>485</v>
      </c>
      <c r="H26" s="202" t="s">
        <v>95</v>
      </c>
      <c r="I26" s="202"/>
      <c r="J26" s="202" t="s">
        <v>69</v>
      </c>
      <c r="K26" s="204">
        <v>2.5</v>
      </c>
      <c r="L26" s="204">
        <v>1.3</v>
      </c>
      <c r="M26" s="204">
        <v>6</v>
      </c>
      <c r="N26" s="204">
        <v>1</v>
      </c>
      <c r="O26" s="204">
        <f t="shared" si="0"/>
        <v>5</v>
      </c>
      <c r="P26" s="204"/>
      <c r="Q26" s="204"/>
      <c r="R26" s="204">
        <f t="shared" si="1"/>
        <v>5</v>
      </c>
      <c r="S26" s="207" t="s">
        <v>70</v>
      </c>
      <c r="T26" s="215" t="s">
        <v>58</v>
      </c>
      <c r="U26" s="216">
        <v>44729</v>
      </c>
      <c r="V26" s="216">
        <v>44832</v>
      </c>
      <c r="W26" s="217">
        <v>1</v>
      </c>
      <c r="X26" s="218"/>
      <c r="Y26" s="212">
        <f t="shared" si="2"/>
        <v>14.857142857142858</v>
      </c>
      <c r="Z26" s="237">
        <v>135</v>
      </c>
      <c r="AA26" s="237">
        <v>12.25</v>
      </c>
      <c r="AB26" s="213">
        <f t="shared" si="3"/>
        <v>675</v>
      </c>
      <c r="AC26" s="213">
        <f t="shared" si="4"/>
        <v>61.25</v>
      </c>
      <c r="AD26" s="213">
        <f t="shared" si="5"/>
        <v>472.5</v>
      </c>
      <c r="AE26" s="213">
        <f t="shared" si="6"/>
        <v>202.5</v>
      </c>
      <c r="AF26" s="213">
        <f t="shared" si="7"/>
        <v>910.00000000000011</v>
      </c>
      <c r="AG26" s="213">
        <f t="shared" si="8"/>
        <v>1585</v>
      </c>
      <c r="AH26" s="213">
        <v>1585</v>
      </c>
      <c r="AI26" s="213">
        <f t="shared" si="9"/>
        <v>0</v>
      </c>
      <c r="AJ26" s="158"/>
    </row>
    <row r="27" spans="1:36" ht="32.25" hidden="1" customHeight="1" x14ac:dyDescent="0.35">
      <c r="A27" s="202"/>
      <c r="B27" s="202">
        <v>1</v>
      </c>
      <c r="C27" s="203">
        <v>286</v>
      </c>
      <c r="D27" s="229">
        <v>12394</v>
      </c>
      <c r="E27" s="229">
        <v>7705</v>
      </c>
      <c r="F27" s="204"/>
      <c r="G27" s="202" t="s">
        <v>493</v>
      </c>
      <c r="H27" s="202" t="s">
        <v>95</v>
      </c>
      <c r="I27" s="202"/>
      <c r="J27" s="202" t="s">
        <v>69</v>
      </c>
      <c r="K27" s="204">
        <v>2.5</v>
      </c>
      <c r="L27" s="204">
        <v>1.3</v>
      </c>
      <c r="M27" s="204">
        <v>6</v>
      </c>
      <c r="N27" s="204">
        <v>1</v>
      </c>
      <c r="O27" s="204">
        <f t="shared" si="0"/>
        <v>5</v>
      </c>
      <c r="P27" s="204"/>
      <c r="Q27" s="204"/>
      <c r="R27" s="204">
        <f t="shared" si="1"/>
        <v>5</v>
      </c>
      <c r="S27" s="207" t="s">
        <v>70</v>
      </c>
      <c r="T27" s="215" t="s">
        <v>58</v>
      </c>
      <c r="U27" s="216">
        <v>44731</v>
      </c>
      <c r="V27" s="216">
        <v>44749</v>
      </c>
      <c r="W27" s="217">
        <v>1</v>
      </c>
      <c r="X27" s="218"/>
      <c r="Y27" s="212">
        <f t="shared" si="2"/>
        <v>2.7142857142857144</v>
      </c>
      <c r="Z27" s="237">
        <v>135</v>
      </c>
      <c r="AA27" s="237">
        <v>12.25</v>
      </c>
      <c r="AB27" s="213">
        <f t="shared" si="3"/>
        <v>675</v>
      </c>
      <c r="AC27" s="213">
        <f t="shared" si="4"/>
        <v>61.25</v>
      </c>
      <c r="AD27" s="213">
        <f t="shared" si="5"/>
        <v>472.5</v>
      </c>
      <c r="AE27" s="213">
        <f t="shared" si="6"/>
        <v>202.5</v>
      </c>
      <c r="AF27" s="213">
        <f t="shared" si="7"/>
        <v>166.25000000000003</v>
      </c>
      <c r="AG27" s="213">
        <f t="shared" si="8"/>
        <v>841.25</v>
      </c>
      <c r="AH27" s="213">
        <v>841.25</v>
      </c>
      <c r="AI27" s="213">
        <f t="shared" si="9"/>
        <v>0</v>
      </c>
      <c r="AJ27" s="158"/>
    </row>
    <row r="28" spans="1:36" ht="32.25" hidden="1" customHeight="1" x14ac:dyDescent="0.35">
      <c r="A28" s="202"/>
      <c r="B28" s="202">
        <v>1</v>
      </c>
      <c r="C28" s="203">
        <v>287</v>
      </c>
      <c r="D28" s="229">
        <v>12394</v>
      </c>
      <c r="E28" s="229">
        <v>7705</v>
      </c>
      <c r="F28" s="204"/>
      <c r="G28" s="202" t="s">
        <v>493</v>
      </c>
      <c r="H28" s="202" t="s">
        <v>95</v>
      </c>
      <c r="I28" s="202"/>
      <c r="J28" s="202" t="s">
        <v>69</v>
      </c>
      <c r="K28" s="204">
        <v>2.5</v>
      </c>
      <c r="L28" s="204">
        <v>1.3</v>
      </c>
      <c r="M28" s="204">
        <v>6</v>
      </c>
      <c r="N28" s="204">
        <v>1</v>
      </c>
      <c r="O28" s="204">
        <f t="shared" si="0"/>
        <v>5</v>
      </c>
      <c r="P28" s="204"/>
      <c r="Q28" s="204"/>
      <c r="R28" s="204">
        <f t="shared" si="1"/>
        <v>5</v>
      </c>
      <c r="S28" s="207" t="s">
        <v>70</v>
      </c>
      <c r="T28" s="215" t="s">
        <v>58</v>
      </c>
      <c r="U28" s="216">
        <v>44731</v>
      </c>
      <c r="V28" s="216">
        <v>44749</v>
      </c>
      <c r="W28" s="217">
        <v>1</v>
      </c>
      <c r="X28" s="218"/>
      <c r="Y28" s="212">
        <f t="shared" si="2"/>
        <v>2.7142857142857144</v>
      </c>
      <c r="Z28" s="237">
        <v>135</v>
      </c>
      <c r="AA28" s="237">
        <v>12.25</v>
      </c>
      <c r="AB28" s="213">
        <f t="shared" si="3"/>
        <v>675</v>
      </c>
      <c r="AC28" s="213">
        <f t="shared" si="4"/>
        <v>61.25</v>
      </c>
      <c r="AD28" s="213">
        <f t="shared" si="5"/>
        <v>472.5</v>
      </c>
      <c r="AE28" s="213">
        <f t="shared" si="6"/>
        <v>202.5</v>
      </c>
      <c r="AF28" s="213">
        <f t="shared" si="7"/>
        <v>166.25000000000003</v>
      </c>
      <c r="AG28" s="213">
        <f t="shared" si="8"/>
        <v>841.25</v>
      </c>
      <c r="AH28" s="213">
        <v>841.25</v>
      </c>
      <c r="AI28" s="213">
        <f t="shared" si="9"/>
        <v>0</v>
      </c>
      <c r="AJ28" s="158"/>
    </row>
    <row r="29" spans="1:36" ht="32.25" hidden="1" customHeight="1" x14ac:dyDescent="0.35">
      <c r="A29" s="202"/>
      <c r="B29" s="202">
        <v>1</v>
      </c>
      <c r="C29" s="203">
        <v>299</v>
      </c>
      <c r="D29" s="229">
        <v>12406</v>
      </c>
      <c r="E29" s="229">
        <v>7702</v>
      </c>
      <c r="F29" s="204"/>
      <c r="G29" s="202" t="s">
        <v>441</v>
      </c>
      <c r="H29" s="202" t="s">
        <v>95</v>
      </c>
      <c r="I29" s="202"/>
      <c r="J29" s="202" t="s">
        <v>69</v>
      </c>
      <c r="K29" s="204">
        <v>2.5</v>
      </c>
      <c r="L29" s="204">
        <v>1.3</v>
      </c>
      <c r="M29" s="204">
        <v>5</v>
      </c>
      <c r="N29" s="204">
        <v>1</v>
      </c>
      <c r="O29" s="204">
        <f t="shared" si="0"/>
        <v>4</v>
      </c>
      <c r="P29" s="204"/>
      <c r="Q29" s="204"/>
      <c r="R29" s="204">
        <f t="shared" si="1"/>
        <v>4</v>
      </c>
      <c r="S29" s="207" t="s">
        <v>70</v>
      </c>
      <c r="T29" s="215" t="s">
        <v>58</v>
      </c>
      <c r="U29" s="216">
        <v>44731</v>
      </c>
      <c r="V29" s="216">
        <v>44748</v>
      </c>
      <c r="W29" s="217">
        <v>1</v>
      </c>
      <c r="X29" s="218"/>
      <c r="Y29" s="212">
        <f t="shared" si="2"/>
        <v>2.5714285714285716</v>
      </c>
      <c r="Z29" s="237">
        <v>135</v>
      </c>
      <c r="AA29" s="237">
        <v>12.25</v>
      </c>
      <c r="AB29" s="213">
        <f t="shared" si="3"/>
        <v>540</v>
      </c>
      <c r="AC29" s="213">
        <f t="shared" si="4"/>
        <v>49</v>
      </c>
      <c r="AD29" s="213">
        <f t="shared" si="5"/>
        <v>378</v>
      </c>
      <c r="AE29" s="213">
        <f t="shared" si="6"/>
        <v>162</v>
      </c>
      <c r="AF29" s="213">
        <f t="shared" si="7"/>
        <v>126.00000000000001</v>
      </c>
      <c r="AG29" s="213">
        <f t="shared" si="8"/>
        <v>666</v>
      </c>
      <c r="AH29" s="213">
        <v>666</v>
      </c>
      <c r="AI29" s="213">
        <f t="shared" si="9"/>
        <v>0</v>
      </c>
      <c r="AJ29" s="158"/>
    </row>
    <row r="30" spans="1:36" ht="32.25" hidden="1" customHeight="1" x14ac:dyDescent="0.35">
      <c r="A30" s="202"/>
      <c r="B30" s="202">
        <v>1</v>
      </c>
      <c r="C30" s="203">
        <v>306</v>
      </c>
      <c r="D30" s="229">
        <v>12410</v>
      </c>
      <c r="E30" s="229">
        <v>7721</v>
      </c>
      <c r="F30" s="204"/>
      <c r="G30" s="202" t="s">
        <v>107</v>
      </c>
      <c r="H30" s="202" t="s">
        <v>95</v>
      </c>
      <c r="I30" s="202"/>
      <c r="J30" s="202" t="s">
        <v>69</v>
      </c>
      <c r="K30" s="204">
        <v>1.8</v>
      </c>
      <c r="L30" s="204">
        <v>1.3</v>
      </c>
      <c r="M30" s="204">
        <v>6</v>
      </c>
      <c r="N30" s="204">
        <v>1</v>
      </c>
      <c r="O30" s="204">
        <f t="shared" si="0"/>
        <v>5</v>
      </c>
      <c r="P30" s="204"/>
      <c r="Q30" s="204"/>
      <c r="R30" s="204">
        <f t="shared" si="1"/>
        <v>5</v>
      </c>
      <c r="S30" s="207" t="s">
        <v>70</v>
      </c>
      <c r="T30" s="215" t="s">
        <v>58</v>
      </c>
      <c r="U30" s="216">
        <v>44732</v>
      </c>
      <c r="V30" s="216">
        <v>44759</v>
      </c>
      <c r="W30" s="217">
        <v>1</v>
      </c>
      <c r="X30" s="218"/>
      <c r="Y30" s="212">
        <f t="shared" si="2"/>
        <v>4</v>
      </c>
      <c r="Z30" s="237">
        <v>135</v>
      </c>
      <c r="AA30" s="237">
        <v>12.25</v>
      </c>
      <c r="AB30" s="213">
        <f t="shared" si="3"/>
        <v>675</v>
      </c>
      <c r="AC30" s="213">
        <f t="shared" si="4"/>
        <v>61.25</v>
      </c>
      <c r="AD30" s="213">
        <f t="shared" si="5"/>
        <v>472.5</v>
      </c>
      <c r="AE30" s="213">
        <f t="shared" si="6"/>
        <v>202.5</v>
      </c>
      <c r="AF30" s="213">
        <f t="shared" si="7"/>
        <v>245</v>
      </c>
      <c r="AG30" s="213">
        <f t="shared" si="8"/>
        <v>920</v>
      </c>
      <c r="AH30" s="213">
        <v>920</v>
      </c>
      <c r="AI30" s="213">
        <f t="shared" si="9"/>
        <v>0</v>
      </c>
      <c r="AJ30" s="158"/>
    </row>
    <row r="31" spans="1:36" ht="32.25" hidden="1" customHeight="1" x14ac:dyDescent="0.35">
      <c r="A31" s="202"/>
      <c r="B31" s="202">
        <v>1</v>
      </c>
      <c r="C31" s="203">
        <v>373</v>
      </c>
      <c r="D31" s="229">
        <v>12530</v>
      </c>
      <c r="E31" s="229">
        <v>7836</v>
      </c>
      <c r="F31" s="204"/>
      <c r="G31" s="202" t="s">
        <v>107</v>
      </c>
      <c r="H31" s="202" t="s">
        <v>95</v>
      </c>
      <c r="I31" s="202"/>
      <c r="J31" s="202" t="s">
        <v>69</v>
      </c>
      <c r="K31" s="204">
        <v>3.5</v>
      </c>
      <c r="L31" s="204">
        <v>2.5</v>
      </c>
      <c r="M31" s="204">
        <v>6</v>
      </c>
      <c r="N31" s="204">
        <v>1</v>
      </c>
      <c r="O31" s="204">
        <f t="shared" si="0"/>
        <v>5</v>
      </c>
      <c r="P31" s="204"/>
      <c r="Q31" s="204"/>
      <c r="R31" s="204">
        <f t="shared" si="1"/>
        <v>5</v>
      </c>
      <c r="S31" s="207" t="s">
        <v>70</v>
      </c>
      <c r="T31" s="215" t="s">
        <v>58</v>
      </c>
      <c r="U31" s="216">
        <v>44739</v>
      </c>
      <c r="V31" s="216">
        <v>44791</v>
      </c>
      <c r="W31" s="217">
        <v>1</v>
      </c>
      <c r="X31" s="218"/>
      <c r="Y31" s="212">
        <f t="shared" si="2"/>
        <v>7.5714285714285712</v>
      </c>
      <c r="Z31" s="237">
        <v>135</v>
      </c>
      <c r="AA31" s="237">
        <v>12.25</v>
      </c>
      <c r="AB31" s="213">
        <f t="shared" si="3"/>
        <v>675</v>
      </c>
      <c r="AC31" s="213">
        <f t="shared" si="4"/>
        <v>61.25</v>
      </c>
      <c r="AD31" s="213">
        <f t="shared" si="5"/>
        <v>472.5</v>
      </c>
      <c r="AE31" s="213">
        <f t="shared" si="6"/>
        <v>202.5</v>
      </c>
      <c r="AF31" s="213">
        <f t="shared" si="7"/>
        <v>463.74999999999994</v>
      </c>
      <c r="AG31" s="213">
        <f t="shared" si="8"/>
        <v>1138.75</v>
      </c>
      <c r="AH31" s="213">
        <v>1138.75</v>
      </c>
      <c r="AI31" s="213">
        <f t="shared" si="9"/>
        <v>0</v>
      </c>
      <c r="AJ31" s="158"/>
    </row>
    <row r="32" spans="1:36" ht="32.25" hidden="1" customHeight="1" x14ac:dyDescent="0.35">
      <c r="A32" s="202"/>
      <c r="B32" s="202">
        <v>1</v>
      </c>
      <c r="C32" s="203">
        <v>119</v>
      </c>
      <c r="D32" s="229">
        <v>12142</v>
      </c>
      <c r="E32" s="229">
        <v>7569</v>
      </c>
      <c r="F32" s="204"/>
      <c r="G32" s="202" t="s">
        <v>54</v>
      </c>
      <c r="H32" s="202" t="s">
        <v>36</v>
      </c>
      <c r="I32" s="202"/>
      <c r="J32" s="202" t="s">
        <v>42</v>
      </c>
      <c r="K32" s="204">
        <v>4</v>
      </c>
      <c r="L32" s="204">
        <v>1.3</v>
      </c>
      <c r="M32" s="204">
        <v>4</v>
      </c>
      <c r="N32" s="204">
        <v>1</v>
      </c>
      <c r="O32" s="204">
        <f t="shared" si="0"/>
        <v>3</v>
      </c>
      <c r="P32" s="204"/>
      <c r="Q32" s="204"/>
      <c r="R32" s="204">
        <f t="shared" si="1"/>
        <v>12</v>
      </c>
      <c r="S32" s="207" t="s">
        <v>41</v>
      </c>
      <c r="T32" s="215" t="s">
        <v>58</v>
      </c>
      <c r="U32" s="216">
        <v>44713</v>
      </c>
      <c r="V32" s="216">
        <v>44718</v>
      </c>
      <c r="W32" s="217">
        <v>1</v>
      </c>
      <c r="X32" s="218"/>
      <c r="Y32" s="212">
        <f t="shared" si="2"/>
        <v>0.8571428571428571</v>
      </c>
      <c r="Z32" s="237">
        <v>14</v>
      </c>
      <c r="AA32" s="237"/>
      <c r="AB32" s="213">
        <f t="shared" si="3"/>
        <v>168</v>
      </c>
      <c r="AC32" s="213">
        <f t="shared" si="4"/>
        <v>0</v>
      </c>
      <c r="AD32" s="213">
        <f t="shared" si="5"/>
        <v>117.59999999999998</v>
      </c>
      <c r="AE32" s="213">
        <f t="shared" si="6"/>
        <v>50.399999999999991</v>
      </c>
      <c r="AF32" s="213">
        <f t="shared" si="7"/>
        <v>0</v>
      </c>
      <c r="AG32" s="213">
        <f t="shared" si="8"/>
        <v>167.99999999999997</v>
      </c>
      <c r="AH32" s="213">
        <v>167.99999999999997</v>
      </c>
      <c r="AI32" s="213">
        <f t="shared" si="9"/>
        <v>0</v>
      </c>
      <c r="AJ32" s="158"/>
    </row>
    <row r="33" spans="1:36" ht="32.25" hidden="1" customHeight="1" x14ac:dyDescent="0.35">
      <c r="A33" s="202"/>
      <c r="B33" s="202">
        <v>1</v>
      </c>
      <c r="C33" s="203">
        <v>88</v>
      </c>
      <c r="D33" s="229">
        <v>12206</v>
      </c>
      <c r="E33" s="229">
        <v>7572</v>
      </c>
      <c r="F33" s="204"/>
      <c r="G33" s="202" t="s">
        <v>498</v>
      </c>
      <c r="H33" s="202" t="s">
        <v>36</v>
      </c>
      <c r="I33" s="202"/>
      <c r="J33" s="202" t="s">
        <v>42</v>
      </c>
      <c r="K33" s="204">
        <v>22.5</v>
      </c>
      <c r="L33" s="204">
        <v>1.3</v>
      </c>
      <c r="M33" s="204">
        <v>3</v>
      </c>
      <c r="N33" s="204">
        <v>1</v>
      </c>
      <c r="O33" s="204">
        <f t="shared" si="0"/>
        <v>2</v>
      </c>
      <c r="P33" s="204"/>
      <c r="Q33" s="204"/>
      <c r="R33" s="204">
        <f t="shared" si="1"/>
        <v>45</v>
      </c>
      <c r="S33" s="207" t="s">
        <v>41</v>
      </c>
      <c r="T33" s="215" t="s">
        <v>58</v>
      </c>
      <c r="U33" s="216">
        <v>44714</v>
      </c>
      <c r="V33" s="216">
        <v>44727</v>
      </c>
      <c r="W33" s="217">
        <v>1</v>
      </c>
      <c r="X33" s="218"/>
      <c r="Y33" s="212">
        <f t="shared" si="2"/>
        <v>2</v>
      </c>
      <c r="Z33" s="237">
        <v>14</v>
      </c>
      <c r="AA33" s="237"/>
      <c r="AB33" s="213">
        <f t="shared" si="3"/>
        <v>630</v>
      </c>
      <c r="AC33" s="213">
        <f t="shared" si="4"/>
        <v>0</v>
      </c>
      <c r="AD33" s="213">
        <f t="shared" si="5"/>
        <v>440.99999999999994</v>
      </c>
      <c r="AE33" s="213">
        <f t="shared" si="6"/>
        <v>189</v>
      </c>
      <c r="AF33" s="213">
        <f t="shared" si="7"/>
        <v>0</v>
      </c>
      <c r="AG33" s="213">
        <f t="shared" si="8"/>
        <v>630</v>
      </c>
      <c r="AH33" s="213">
        <v>630</v>
      </c>
      <c r="AI33" s="213">
        <f t="shared" si="9"/>
        <v>0</v>
      </c>
      <c r="AJ33" s="158"/>
    </row>
    <row r="34" spans="1:36" ht="32.25" hidden="1" customHeight="1" x14ac:dyDescent="0.35">
      <c r="A34" s="202"/>
      <c r="B34" s="202">
        <v>1</v>
      </c>
      <c r="C34" s="203">
        <v>52</v>
      </c>
      <c r="D34" s="229">
        <v>12207</v>
      </c>
      <c r="E34" s="229">
        <v>7572</v>
      </c>
      <c r="F34" s="204"/>
      <c r="G34" s="202" t="s">
        <v>54</v>
      </c>
      <c r="H34" s="202" t="s">
        <v>36</v>
      </c>
      <c r="I34" s="202"/>
      <c r="J34" s="202" t="s">
        <v>42</v>
      </c>
      <c r="K34" s="204">
        <v>10</v>
      </c>
      <c r="L34" s="204">
        <v>1.3</v>
      </c>
      <c r="M34" s="204">
        <v>4</v>
      </c>
      <c r="N34" s="204">
        <v>1</v>
      </c>
      <c r="O34" s="204">
        <f t="shared" si="0"/>
        <v>3</v>
      </c>
      <c r="P34" s="204"/>
      <c r="Q34" s="204"/>
      <c r="R34" s="204">
        <f t="shared" si="1"/>
        <v>30</v>
      </c>
      <c r="S34" s="207" t="s">
        <v>41</v>
      </c>
      <c r="T34" s="215" t="s">
        <v>58</v>
      </c>
      <c r="U34" s="216">
        <v>44714</v>
      </c>
      <c r="V34" s="216">
        <v>44727</v>
      </c>
      <c r="W34" s="217">
        <v>1</v>
      </c>
      <c r="X34" s="218"/>
      <c r="Y34" s="212">
        <f t="shared" si="2"/>
        <v>2</v>
      </c>
      <c r="Z34" s="237">
        <v>14</v>
      </c>
      <c r="AA34" s="237"/>
      <c r="AB34" s="213">
        <f t="shared" si="3"/>
        <v>420</v>
      </c>
      <c r="AC34" s="213">
        <f t="shared" si="4"/>
        <v>0</v>
      </c>
      <c r="AD34" s="213">
        <f t="shared" si="5"/>
        <v>294</v>
      </c>
      <c r="AE34" s="213">
        <f t="shared" si="6"/>
        <v>126</v>
      </c>
      <c r="AF34" s="213">
        <f t="shared" si="7"/>
        <v>0</v>
      </c>
      <c r="AG34" s="213">
        <f t="shared" si="8"/>
        <v>420</v>
      </c>
      <c r="AH34" s="213">
        <v>420</v>
      </c>
      <c r="AI34" s="213">
        <f t="shared" si="9"/>
        <v>0</v>
      </c>
      <c r="AJ34" s="158"/>
    </row>
    <row r="35" spans="1:36" ht="32.25" hidden="1" customHeight="1" x14ac:dyDescent="0.35">
      <c r="A35" s="202"/>
      <c r="B35" s="202">
        <v>1</v>
      </c>
      <c r="C35" s="203">
        <v>222</v>
      </c>
      <c r="D35" s="229">
        <v>12319</v>
      </c>
      <c r="E35" s="229">
        <v>7578</v>
      </c>
      <c r="F35" s="204"/>
      <c r="G35" s="202" t="s">
        <v>501</v>
      </c>
      <c r="H35" s="202" t="s">
        <v>36</v>
      </c>
      <c r="I35" s="202"/>
      <c r="J35" s="202" t="s">
        <v>42</v>
      </c>
      <c r="K35" s="204">
        <v>1.3</v>
      </c>
      <c r="L35" s="204">
        <v>1.3</v>
      </c>
      <c r="M35" s="204">
        <v>5</v>
      </c>
      <c r="N35" s="204">
        <v>1</v>
      </c>
      <c r="O35" s="204">
        <f t="shared" si="0"/>
        <v>4</v>
      </c>
      <c r="P35" s="204"/>
      <c r="Q35" s="204"/>
      <c r="R35" s="204">
        <f t="shared" si="1"/>
        <v>5.2</v>
      </c>
      <c r="S35" s="207" t="s">
        <v>41</v>
      </c>
      <c r="T35" s="215" t="s">
        <v>58</v>
      </c>
      <c r="U35" s="216">
        <v>44724</v>
      </c>
      <c r="V35" s="216">
        <v>44734</v>
      </c>
      <c r="W35" s="217">
        <v>1</v>
      </c>
      <c r="X35" s="218"/>
      <c r="Y35" s="212">
        <f t="shared" si="2"/>
        <v>1.5714285714285714</v>
      </c>
      <c r="Z35" s="237">
        <v>14</v>
      </c>
      <c r="AA35" s="237"/>
      <c r="AB35" s="213">
        <f t="shared" si="3"/>
        <v>72.8</v>
      </c>
      <c r="AC35" s="213">
        <f t="shared" si="4"/>
        <v>0</v>
      </c>
      <c r="AD35" s="213">
        <f t="shared" si="5"/>
        <v>50.959999999999994</v>
      </c>
      <c r="AE35" s="213">
        <f t="shared" si="6"/>
        <v>21.84</v>
      </c>
      <c r="AF35" s="213">
        <f t="shared" si="7"/>
        <v>0</v>
      </c>
      <c r="AG35" s="213">
        <f t="shared" si="8"/>
        <v>72.8</v>
      </c>
      <c r="AH35" s="213">
        <v>72.8</v>
      </c>
      <c r="AI35" s="213">
        <f t="shared" si="9"/>
        <v>0</v>
      </c>
      <c r="AJ35" s="158"/>
    </row>
    <row r="36" spans="1:36" ht="32.25" hidden="1" customHeight="1" x14ac:dyDescent="0.35">
      <c r="A36" s="202"/>
      <c r="B36" s="202">
        <v>1</v>
      </c>
      <c r="C36" s="203">
        <v>227</v>
      </c>
      <c r="D36" s="229">
        <v>12324</v>
      </c>
      <c r="E36" s="229">
        <v>7820</v>
      </c>
      <c r="F36" s="204"/>
      <c r="G36" s="202" t="s">
        <v>123</v>
      </c>
      <c r="H36" s="202" t="s">
        <v>36</v>
      </c>
      <c r="I36" s="202"/>
      <c r="J36" s="202" t="s">
        <v>42</v>
      </c>
      <c r="K36" s="204">
        <v>2.5</v>
      </c>
      <c r="L36" s="204">
        <v>1.3</v>
      </c>
      <c r="M36" s="204">
        <v>4</v>
      </c>
      <c r="N36" s="204">
        <v>1</v>
      </c>
      <c r="O36" s="204">
        <f t="shared" si="0"/>
        <v>3</v>
      </c>
      <c r="P36" s="204"/>
      <c r="Q36" s="204"/>
      <c r="R36" s="204">
        <f t="shared" si="1"/>
        <v>7.5</v>
      </c>
      <c r="S36" s="207" t="s">
        <v>41</v>
      </c>
      <c r="T36" s="215" t="s">
        <v>58</v>
      </c>
      <c r="U36" s="216">
        <v>44725</v>
      </c>
      <c r="V36" s="216">
        <v>44785</v>
      </c>
      <c r="W36" s="217">
        <v>1</v>
      </c>
      <c r="X36" s="218"/>
      <c r="Y36" s="212">
        <f t="shared" si="2"/>
        <v>8.7142857142857135</v>
      </c>
      <c r="Z36" s="237">
        <v>14</v>
      </c>
      <c r="AA36" s="237"/>
      <c r="AB36" s="213">
        <f t="shared" si="3"/>
        <v>105</v>
      </c>
      <c r="AC36" s="213">
        <f t="shared" si="4"/>
        <v>0</v>
      </c>
      <c r="AD36" s="213">
        <f t="shared" si="5"/>
        <v>73.5</v>
      </c>
      <c r="AE36" s="213">
        <f t="shared" si="6"/>
        <v>31.5</v>
      </c>
      <c r="AF36" s="213">
        <f t="shared" si="7"/>
        <v>0</v>
      </c>
      <c r="AG36" s="213">
        <f t="shared" si="8"/>
        <v>105</v>
      </c>
      <c r="AH36" s="213">
        <v>105</v>
      </c>
      <c r="AI36" s="213">
        <f t="shared" si="9"/>
        <v>0</v>
      </c>
      <c r="AJ36" s="158"/>
    </row>
    <row r="37" spans="1:36" ht="32.25" hidden="1" customHeight="1" x14ac:dyDescent="0.35">
      <c r="A37" s="202"/>
      <c r="B37" s="202">
        <v>1</v>
      </c>
      <c r="C37" s="203">
        <v>88</v>
      </c>
      <c r="D37" s="229">
        <v>12238</v>
      </c>
      <c r="E37" s="229">
        <v>7573</v>
      </c>
      <c r="F37" s="204"/>
      <c r="G37" s="202" t="s">
        <v>498</v>
      </c>
      <c r="H37" s="202" t="s">
        <v>36</v>
      </c>
      <c r="I37" s="202"/>
      <c r="J37" s="202" t="s">
        <v>42</v>
      </c>
      <c r="K37" s="204">
        <v>8</v>
      </c>
      <c r="L37" s="204">
        <v>1.3</v>
      </c>
      <c r="M37" s="204">
        <v>4</v>
      </c>
      <c r="N37" s="204">
        <v>1</v>
      </c>
      <c r="O37" s="204">
        <f t="shared" si="0"/>
        <v>3</v>
      </c>
      <c r="P37" s="204"/>
      <c r="Q37" s="204"/>
      <c r="R37" s="204">
        <f t="shared" si="1"/>
        <v>24</v>
      </c>
      <c r="S37" s="207" t="s">
        <v>41</v>
      </c>
      <c r="T37" s="215" t="s">
        <v>58</v>
      </c>
      <c r="U37" s="216">
        <v>44715</v>
      </c>
      <c r="V37" s="216">
        <v>44726</v>
      </c>
      <c r="W37" s="217">
        <v>1</v>
      </c>
      <c r="X37" s="218"/>
      <c r="Y37" s="212">
        <f t="shared" si="2"/>
        <v>1.7142857142857142</v>
      </c>
      <c r="Z37" s="237">
        <v>14</v>
      </c>
      <c r="AA37" s="237">
        <v>0.84</v>
      </c>
      <c r="AB37" s="213">
        <f t="shared" si="3"/>
        <v>336</v>
      </c>
      <c r="AC37" s="213">
        <f t="shared" si="4"/>
        <v>20.16</v>
      </c>
      <c r="AD37" s="213">
        <f t="shared" si="5"/>
        <v>235.19999999999996</v>
      </c>
      <c r="AE37" s="213">
        <f t="shared" si="6"/>
        <v>100.79999999999998</v>
      </c>
      <c r="AF37" s="213">
        <f t="shared" si="7"/>
        <v>34.559999999999995</v>
      </c>
      <c r="AG37" s="213">
        <f t="shared" si="8"/>
        <v>370.55999999999995</v>
      </c>
      <c r="AH37" s="213">
        <v>370.55999999999995</v>
      </c>
      <c r="AI37" s="213">
        <f t="shared" si="9"/>
        <v>0</v>
      </c>
      <c r="AJ37" s="158"/>
    </row>
    <row r="38" spans="1:36" ht="32.25" hidden="1" customHeight="1" x14ac:dyDescent="0.35">
      <c r="A38" s="202"/>
      <c r="B38" s="202">
        <v>1</v>
      </c>
      <c r="C38" s="203">
        <v>140</v>
      </c>
      <c r="D38" s="229">
        <v>12241</v>
      </c>
      <c r="E38" s="229">
        <v>7589</v>
      </c>
      <c r="F38" s="204"/>
      <c r="G38" s="202" t="s">
        <v>107</v>
      </c>
      <c r="H38" s="202" t="s">
        <v>36</v>
      </c>
      <c r="I38" s="202"/>
      <c r="J38" s="202" t="s">
        <v>42</v>
      </c>
      <c r="K38" s="204">
        <v>7.5</v>
      </c>
      <c r="L38" s="204">
        <v>1.3</v>
      </c>
      <c r="M38" s="204">
        <v>5</v>
      </c>
      <c r="N38" s="204">
        <v>1</v>
      </c>
      <c r="O38" s="204">
        <f t="shared" si="0"/>
        <v>4</v>
      </c>
      <c r="P38" s="204"/>
      <c r="Q38" s="204"/>
      <c r="R38" s="204">
        <f t="shared" si="1"/>
        <v>30</v>
      </c>
      <c r="S38" s="207" t="s">
        <v>41</v>
      </c>
      <c r="T38" s="215" t="s">
        <v>58</v>
      </c>
      <c r="U38" s="216">
        <v>44717</v>
      </c>
      <c r="V38" s="216">
        <v>44740</v>
      </c>
      <c r="W38" s="217">
        <v>1</v>
      </c>
      <c r="X38" s="218"/>
      <c r="Y38" s="212">
        <f t="shared" si="2"/>
        <v>3.4285714285714284</v>
      </c>
      <c r="Z38" s="237">
        <v>14</v>
      </c>
      <c r="AA38" s="237">
        <v>0.84</v>
      </c>
      <c r="AB38" s="213">
        <f t="shared" si="3"/>
        <v>420</v>
      </c>
      <c r="AC38" s="213">
        <f t="shared" si="4"/>
        <v>25.2</v>
      </c>
      <c r="AD38" s="213">
        <f t="shared" si="5"/>
        <v>294</v>
      </c>
      <c r="AE38" s="213">
        <f t="shared" si="6"/>
        <v>126</v>
      </c>
      <c r="AF38" s="213">
        <f t="shared" si="7"/>
        <v>86.399999999999991</v>
      </c>
      <c r="AG38" s="213">
        <f t="shared" si="8"/>
        <v>506.4</v>
      </c>
      <c r="AH38" s="213">
        <v>506.4</v>
      </c>
      <c r="AI38" s="213">
        <f t="shared" si="9"/>
        <v>0</v>
      </c>
      <c r="AJ38" s="158"/>
    </row>
    <row r="39" spans="1:36" ht="32.25" hidden="1" customHeight="1" x14ac:dyDescent="0.35">
      <c r="A39" s="202"/>
      <c r="B39" s="202">
        <v>1</v>
      </c>
      <c r="C39" s="203">
        <v>113</v>
      </c>
      <c r="D39" s="229">
        <v>12229</v>
      </c>
      <c r="E39" s="229">
        <v>7711</v>
      </c>
      <c r="F39" s="204"/>
      <c r="G39" s="202" t="s">
        <v>107</v>
      </c>
      <c r="H39" s="202" t="s">
        <v>36</v>
      </c>
      <c r="I39" s="202"/>
      <c r="J39" s="202" t="s">
        <v>42</v>
      </c>
      <c r="K39" s="204">
        <v>7</v>
      </c>
      <c r="L39" s="204">
        <v>1.3</v>
      </c>
      <c r="M39" s="204">
        <v>5</v>
      </c>
      <c r="N39" s="204">
        <v>1</v>
      </c>
      <c r="O39" s="204">
        <f t="shared" ref="O39:O70" si="10">M39-N39</f>
        <v>4</v>
      </c>
      <c r="P39" s="204"/>
      <c r="Q39" s="204"/>
      <c r="R39" s="204">
        <f t="shared" si="1"/>
        <v>28</v>
      </c>
      <c r="S39" s="207" t="s">
        <v>41</v>
      </c>
      <c r="T39" s="215" t="s">
        <v>58</v>
      </c>
      <c r="U39" s="216">
        <v>44717</v>
      </c>
      <c r="V39" s="216">
        <v>44756</v>
      </c>
      <c r="W39" s="217">
        <v>1</v>
      </c>
      <c r="X39" s="218"/>
      <c r="Y39" s="212">
        <f t="shared" si="2"/>
        <v>5.7142857142857144</v>
      </c>
      <c r="Z39" s="237">
        <v>14</v>
      </c>
      <c r="AA39" s="237">
        <v>0.84</v>
      </c>
      <c r="AB39" s="213">
        <f t="shared" si="3"/>
        <v>392</v>
      </c>
      <c r="AC39" s="213">
        <f t="shared" si="4"/>
        <v>23.52</v>
      </c>
      <c r="AD39" s="213">
        <f t="shared" si="5"/>
        <v>274.39999999999998</v>
      </c>
      <c r="AE39" s="213">
        <f t="shared" ref="AE39:AE70" si="11">IF(T39="off hired",0.3*R39*Z39*W39,0)</f>
        <v>117.60000000000001</v>
      </c>
      <c r="AF39" s="213">
        <f t="shared" si="7"/>
        <v>134.4</v>
      </c>
      <c r="AG39" s="213">
        <f t="shared" si="8"/>
        <v>526.4</v>
      </c>
      <c r="AH39" s="213">
        <v>526.4</v>
      </c>
      <c r="AI39" s="213">
        <f t="shared" si="9"/>
        <v>0</v>
      </c>
      <c r="AJ39" s="158"/>
    </row>
    <row r="40" spans="1:36" ht="32.25" hidden="1" customHeight="1" x14ac:dyDescent="0.35">
      <c r="A40" s="202"/>
      <c r="B40" s="202">
        <v>1</v>
      </c>
      <c r="C40" s="203"/>
      <c r="D40" s="229">
        <v>12230</v>
      </c>
      <c r="E40" s="229">
        <v>7812</v>
      </c>
      <c r="F40" s="204"/>
      <c r="G40" s="202" t="s">
        <v>107</v>
      </c>
      <c r="H40" s="202" t="s">
        <v>36</v>
      </c>
      <c r="I40" s="202"/>
      <c r="J40" s="202" t="s">
        <v>42</v>
      </c>
      <c r="K40" s="204">
        <v>2.5</v>
      </c>
      <c r="L40" s="204">
        <v>1.3</v>
      </c>
      <c r="M40" s="204">
        <v>5</v>
      </c>
      <c r="N40" s="204">
        <v>1</v>
      </c>
      <c r="O40" s="204">
        <f t="shared" si="10"/>
        <v>4</v>
      </c>
      <c r="P40" s="204"/>
      <c r="Q40" s="204"/>
      <c r="R40" s="204">
        <f t="shared" si="1"/>
        <v>10</v>
      </c>
      <c r="S40" s="207" t="s">
        <v>41</v>
      </c>
      <c r="T40" s="215" t="s">
        <v>58</v>
      </c>
      <c r="U40" s="216">
        <v>44717</v>
      </c>
      <c r="V40" s="216">
        <v>44782</v>
      </c>
      <c r="W40" s="217">
        <v>1</v>
      </c>
      <c r="X40" s="218"/>
      <c r="Y40" s="212">
        <f t="shared" si="2"/>
        <v>9.4285714285714288</v>
      </c>
      <c r="Z40" s="237">
        <v>14</v>
      </c>
      <c r="AA40" s="237">
        <v>0.84</v>
      </c>
      <c r="AB40" s="213">
        <f t="shared" si="3"/>
        <v>140</v>
      </c>
      <c r="AC40" s="213">
        <f t="shared" si="4"/>
        <v>8.4</v>
      </c>
      <c r="AD40" s="213">
        <f t="shared" si="5"/>
        <v>98</v>
      </c>
      <c r="AE40" s="213">
        <f t="shared" si="11"/>
        <v>42</v>
      </c>
      <c r="AF40" s="213">
        <f t="shared" si="7"/>
        <v>79.2</v>
      </c>
      <c r="AG40" s="213">
        <f t="shared" si="8"/>
        <v>219.2</v>
      </c>
      <c r="AH40" s="213">
        <v>219.2</v>
      </c>
      <c r="AI40" s="213">
        <f t="shared" si="9"/>
        <v>0</v>
      </c>
      <c r="AJ40" s="158"/>
    </row>
    <row r="41" spans="1:36" ht="32.25" hidden="1" customHeight="1" x14ac:dyDescent="0.35">
      <c r="A41" s="202"/>
      <c r="B41" s="202">
        <v>1</v>
      </c>
      <c r="C41" s="203">
        <v>168</v>
      </c>
      <c r="D41" s="229">
        <v>12164</v>
      </c>
      <c r="E41" s="229">
        <v>7573</v>
      </c>
      <c r="F41" s="204"/>
      <c r="G41" s="202" t="s">
        <v>107</v>
      </c>
      <c r="H41" s="202" t="s">
        <v>36</v>
      </c>
      <c r="I41" s="202"/>
      <c r="J41" s="202" t="s">
        <v>42</v>
      </c>
      <c r="K41" s="204">
        <v>2.5</v>
      </c>
      <c r="L41" s="204">
        <v>1.3</v>
      </c>
      <c r="M41" s="204">
        <v>5</v>
      </c>
      <c r="N41" s="204">
        <v>1</v>
      </c>
      <c r="O41" s="204">
        <f t="shared" si="10"/>
        <v>4</v>
      </c>
      <c r="P41" s="204"/>
      <c r="Q41" s="204"/>
      <c r="R41" s="204">
        <f t="shared" si="1"/>
        <v>10</v>
      </c>
      <c r="S41" s="207" t="s">
        <v>41</v>
      </c>
      <c r="T41" s="215" t="s">
        <v>58</v>
      </c>
      <c r="U41" s="216">
        <v>44719</v>
      </c>
      <c r="V41" s="216">
        <v>44726</v>
      </c>
      <c r="W41" s="217">
        <v>1</v>
      </c>
      <c r="X41" s="218"/>
      <c r="Y41" s="212">
        <f t="shared" si="2"/>
        <v>1.1428571428571428</v>
      </c>
      <c r="Z41" s="237">
        <v>14</v>
      </c>
      <c r="AA41" s="237">
        <v>0.84</v>
      </c>
      <c r="AB41" s="213">
        <f t="shared" si="3"/>
        <v>140</v>
      </c>
      <c r="AC41" s="213">
        <f t="shared" si="4"/>
        <v>8.4</v>
      </c>
      <c r="AD41" s="213">
        <f t="shared" si="5"/>
        <v>98</v>
      </c>
      <c r="AE41" s="213">
        <f t="shared" si="11"/>
        <v>42</v>
      </c>
      <c r="AF41" s="213">
        <f t="shared" si="7"/>
        <v>9.5999999999999979</v>
      </c>
      <c r="AG41" s="213">
        <f t="shared" si="8"/>
        <v>149.6</v>
      </c>
      <c r="AH41" s="213">
        <v>149.6</v>
      </c>
      <c r="AI41" s="213">
        <f t="shared" si="9"/>
        <v>0</v>
      </c>
      <c r="AJ41" s="158"/>
    </row>
    <row r="42" spans="1:36" ht="32.25" hidden="1" customHeight="1" x14ac:dyDescent="0.35">
      <c r="A42" s="202"/>
      <c r="B42" s="202">
        <v>1</v>
      </c>
      <c r="C42" s="203">
        <v>169</v>
      </c>
      <c r="D42" s="229">
        <v>12165</v>
      </c>
      <c r="E42" s="229">
        <v>7573</v>
      </c>
      <c r="F42" s="204"/>
      <c r="G42" s="202" t="s">
        <v>107</v>
      </c>
      <c r="H42" s="202" t="s">
        <v>36</v>
      </c>
      <c r="I42" s="202"/>
      <c r="J42" s="202" t="s">
        <v>42</v>
      </c>
      <c r="K42" s="204">
        <v>2.5</v>
      </c>
      <c r="L42" s="204">
        <v>1.3</v>
      </c>
      <c r="M42" s="204">
        <v>5</v>
      </c>
      <c r="N42" s="204">
        <v>1</v>
      </c>
      <c r="O42" s="204">
        <f t="shared" si="10"/>
        <v>4</v>
      </c>
      <c r="P42" s="204"/>
      <c r="Q42" s="204"/>
      <c r="R42" s="204">
        <f t="shared" si="1"/>
        <v>10</v>
      </c>
      <c r="S42" s="207" t="s">
        <v>41</v>
      </c>
      <c r="T42" s="215" t="s">
        <v>58</v>
      </c>
      <c r="U42" s="216">
        <v>44719</v>
      </c>
      <c r="V42" s="216">
        <v>44726</v>
      </c>
      <c r="W42" s="217">
        <v>1</v>
      </c>
      <c r="X42" s="218"/>
      <c r="Y42" s="212">
        <f t="shared" si="2"/>
        <v>1.1428571428571428</v>
      </c>
      <c r="Z42" s="237">
        <v>14</v>
      </c>
      <c r="AA42" s="237">
        <v>0.84</v>
      </c>
      <c r="AB42" s="213">
        <f t="shared" si="3"/>
        <v>140</v>
      </c>
      <c r="AC42" s="213">
        <f t="shared" si="4"/>
        <v>8.4</v>
      </c>
      <c r="AD42" s="213">
        <f t="shared" si="5"/>
        <v>98</v>
      </c>
      <c r="AE42" s="213">
        <f t="shared" si="11"/>
        <v>42</v>
      </c>
      <c r="AF42" s="213">
        <f t="shared" si="7"/>
        <v>9.5999999999999979</v>
      </c>
      <c r="AG42" s="213">
        <f t="shared" si="8"/>
        <v>149.6</v>
      </c>
      <c r="AH42" s="213">
        <v>149.6</v>
      </c>
      <c r="AI42" s="213">
        <f t="shared" si="9"/>
        <v>0</v>
      </c>
      <c r="AJ42" s="158"/>
    </row>
    <row r="43" spans="1:36" ht="32.25" hidden="1" customHeight="1" x14ac:dyDescent="0.35">
      <c r="A43" s="202"/>
      <c r="B43" s="202">
        <v>1</v>
      </c>
      <c r="C43" s="203">
        <v>204</v>
      </c>
      <c r="D43" s="229">
        <v>12301</v>
      </c>
      <c r="E43" s="229">
        <v>7573</v>
      </c>
      <c r="F43" s="204"/>
      <c r="G43" s="202" t="s">
        <v>107</v>
      </c>
      <c r="H43" s="202" t="s">
        <v>36</v>
      </c>
      <c r="I43" s="202"/>
      <c r="J43" s="202" t="s">
        <v>42</v>
      </c>
      <c r="K43" s="204">
        <v>15</v>
      </c>
      <c r="L43" s="204">
        <v>1.3</v>
      </c>
      <c r="M43" s="204">
        <v>5</v>
      </c>
      <c r="N43" s="204">
        <v>1</v>
      </c>
      <c r="O43" s="204">
        <f t="shared" si="10"/>
        <v>4</v>
      </c>
      <c r="P43" s="204"/>
      <c r="Q43" s="204"/>
      <c r="R43" s="204">
        <f t="shared" si="1"/>
        <v>60</v>
      </c>
      <c r="S43" s="207" t="s">
        <v>41</v>
      </c>
      <c r="T43" s="215" t="s">
        <v>58</v>
      </c>
      <c r="U43" s="216">
        <v>44722</v>
      </c>
      <c r="V43" s="216">
        <v>44726</v>
      </c>
      <c r="W43" s="217">
        <v>1</v>
      </c>
      <c r="X43" s="218"/>
      <c r="Y43" s="212">
        <f t="shared" si="2"/>
        <v>0.7142857142857143</v>
      </c>
      <c r="Z43" s="237">
        <v>14</v>
      </c>
      <c r="AA43" s="237">
        <v>0.84</v>
      </c>
      <c r="AB43" s="213">
        <f t="shared" si="3"/>
        <v>840</v>
      </c>
      <c r="AC43" s="213">
        <f t="shared" si="4"/>
        <v>50.4</v>
      </c>
      <c r="AD43" s="213">
        <f t="shared" si="5"/>
        <v>588</v>
      </c>
      <c r="AE43" s="213">
        <f t="shared" si="11"/>
        <v>252</v>
      </c>
      <c r="AF43" s="213">
        <f t="shared" si="7"/>
        <v>36</v>
      </c>
      <c r="AG43" s="213">
        <f t="shared" si="8"/>
        <v>876</v>
      </c>
      <c r="AH43" s="213">
        <v>876</v>
      </c>
      <c r="AI43" s="213">
        <f t="shared" si="9"/>
        <v>0</v>
      </c>
      <c r="AJ43" s="158"/>
    </row>
    <row r="44" spans="1:36" ht="32.25" hidden="1" customHeight="1" x14ac:dyDescent="0.35">
      <c r="A44" s="202"/>
      <c r="B44" s="202">
        <v>1</v>
      </c>
      <c r="C44" s="203">
        <v>207</v>
      </c>
      <c r="D44" s="229">
        <v>12303</v>
      </c>
      <c r="E44" s="229">
        <v>7574</v>
      </c>
      <c r="F44" s="204"/>
      <c r="G44" s="202" t="s">
        <v>441</v>
      </c>
      <c r="H44" s="202" t="s">
        <v>36</v>
      </c>
      <c r="I44" s="202"/>
      <c r="J44" s="202" t="s">
        <v>42</v>
      </c>
      <c r="K44" s="204">
        <v>10</v>
      </c>
      <c r="L44" s="204">
        <v>1.3</v>
      </c>
      <c r="M44" s="204">
        <v>5</v>
      </c>
      <c r="N44" s="204">
        <v>1</v>
      </c>
      <c r="O44" s="204">
        <f t="shared" si="10"/>
        <v>4</v>
      </c>
      <c r="P44" s="204"/>
      <c r="Q44" s="204"/>
      <c r="R44" s="204">
        <f t="shared" si="1"/>
        <v>40</v>
      </c>
      <c r="S44" s="207" t="s">
        <v>41</v>
      </c>
      <c r="T44" s="215" t="s">
        <v>58</v>
      </c>
      <c r="U44" s="216">
        <v>44722</v>
      </c>
      <c r="V44" s="216">
        <v>44731</v>
      </c>
      <c r="W44" s="217">
        <v>1</v>
      </c>
      <c r="X44" s="218"/>
      <c r="Y44" s="212">
        <f t="shared" si="2"/>
        <v>1.4285714285714286</v>
      </c>
      <c r="Z44" s="237">
        <v>14</v>
      </c>
      <c r="AA44" s="237">
        <v>0.84</v>
      </c>
      <c r="AB44" s="213">
        <f t="shared" si="3"/>
        <v>560</v>
      </c>
      <c r="AC44" s="213">
        <f t="shared" si="4"/>
        <v>33.6</v>
      </c>
      <c r="AD44" s="213">
        <f t="shared" si="5"/>
        <v>392</v>
      </c>
      <c r="AE44" s="213">
        <f t="shared" si="11"/>
        <v>168</v>
      </c>
      <c r="AF44" s="213">
        <f t="shared" si="7"/>
        <v>48</v>
      </c>
      <c r="AG44" s="213">
        <f t="shared" si="8"/>
        <v>608</v>
      </c>
      <c r="AH44" s="213">
        <v>608</v>
      </c>
      <c r="AI44" s="213">
        <f t="shared" si="9"/>
        <v>0</v>
      </c>
      <c r="AJ44" s="158"/>
    </row>
    <row r="45" spans="1:36" ht="32.25" hidden="1" customHeight="1" x14ac:dyDescent="0.35">
      <c r="A45" s="202"/>
      <c r="B45" s="202">
        <v>1</v>
      </c>
      <c r="C45" s="203">
        <v>209</v>
      </c>
      <c r="D45" s="229">
        <v>12306</v>
      </c>
      <c r="E45" s="229">
        <v>7574</v>
      </c>
      <c r="F45" s="204"/>
      <c r="G45" s="202" t="s">
        <v>54</v>
      </c>
      <c r="H45" s="202" t="s">
        <v>36</v>
      </c>
      <c r="I45" s="202"/>
      <c r="J45" s="202" t="s">
        <v>42</v>
      </c>
      <c r="K45" s="204">
        <v>10</v>
      </c>
      <c r="L45" s="204">
        <v>1.3</v>
      </c>
      <c r="M45" s="204">
        <v>6</v>
      </c>
      <c r="N45" s="204">
        <v>1</v>
      </c>
      <c r="O45" s="204">
        <f t="shared" si="10"/>
        <v>5</v>
      </c>
      <c r="P45" s="204"/>
      <c r="Q45" s="204"/>
      <c r="R45" s="204">
        <f t="shared" si="1"/>
        <v>50</v>
      </c>
      <c r="S45" s="207" t="s">
        <v>41</v>
      </c>
      <c r="T45" s="215" t="s">
        <v>58</v>
      </c>
      <c r="U45" s="216">
        <v>44724</v>
      </c>
      <c r="V45" s="216">
        <v>44731</v>
      </c>
      <c r="W45" s="217">
        <v>1</v>
      </c>
      <c r="X45" s="218"/>
      <c r="Y45" s="212">
        <f t="shared" si="2"/>
        <v>1.1428571428571428</v>
      </c>
      <c r="Z45" s="237">
        <v>14</v>
      </c>
      <c r="AA45" s="237">
        <v>0.84</v>
      </c>
      <c r="AB45" s="213">
        <f t="shared" si="3"/>
        <v>700</v>
      </c>
      <c r="AC45" s="213">
        <f t="shared" si="4"/>
        <v>42</v>
      </c>
      <c r="AD45" s="213">
        <f t="shared" si="5"/>
        <v>490</v>
      </c>
      <c r="AE45" s="213">
        <f t="shared" si="11"/>
        <v>210</v>
      </c>
      <c r="AF45" s="213">
        <f t="shared" si="7"/>
        <v>47.999999999999993</v>
      </c>
      <c r="AG45" s="213">
        <f t="shared" si="8"/>
        <v>748</v>
      </c>
      <c r="AH45" s="213">
        <v>748</v>
      </c>
      <c r="AI45" s="213">
        <f t="shared" si="9"/>
        <v>0</v>
      </c>
      <c r="AJ45" s="158"/>
    </row>
    <row r="46" spans="1:36" ht="32.25" hidden="1" customHeight="1" x14ac:dyDescent="0.35">
      <c r="A46" s="202"/>
      <c r="B46" s="202">
        <v>1</v>
      </c>
      <c r="C46" s="203">
        <v>228</v>
      </c>
      <c r="D46" s="229">
        <v>12325</v>
      </c>
      <c r="E46" s="229">
        <v>7578</v>
      </c>
      <c r="F46" s="204"/>
      <c r="G46" s="202" t="s">
        <v>54</v>
      </c>
      <c r="H46" s="202" t="s">
        <v>36</v>
      </c>
      <c r="I46" s="202"/>
      <c r="J46" s="202" t="s">
        <v>42</v>
      </c>
      <c r="K46" s="204">
        <v>5</v>
      </c>
      <c r="L46" s="204">
        <v>1.3</v>
      </c>
      <c r="M46" s="204">
        <v>4</v>
      </c>
      <c r="N46" s="204">
        <v>1</v>
      </c>
      <c r="O46" s="204">
        <f t="shared" si="10"/>
        <v>3</v>
      </c>
      <c r="P46" s="204"/>
      <c r="Q46" s="204"/>
      <c r="R46" s="204">
        <f t="shared" si="1"/>
        <v>15</v>
      </c>
      <c r="S46" s="207" t="s">
        <v>41</v>
      </c>
      <c r="T46" s="215" t="s">
        <v>58</v>
      </c>
      <c r="U46" s="216">
        <v>44725</v>
      </c>
      <c r="V46" s="216">
        <v>44734</v>
      </c>
      <c r="W46" s="217">
        <v>1</v>
      </c>
      <c r="X46" s="218"/>
      <c r="Y46" s="212">
        <f t="shared" si="2"/>
        <v>1.4285714285714286</v>
      </c>
      <c r="Z46" s="237">
        <v>14</v>
      </c>
      <c r="AA46" s="237">
        <v>0.84</v>
      </c>
      <c r="AB46" s="213">
        <f t="shared" si="3"/>
        <v>210</v>
      </c>
      <c r="AC46" s="213">
        <f t="shared" si="4"/>
        <v>12.6</v>
      </c>
      <c r="AD46" s="213">
        <f t="shared" si="5"/>
        <v>147</v>
      </c>
      <c r="AE46" s="213">
        <f t="shared" si="11"/>
        <v>63</v>
      </c>
      <c r="AF46" s="213">
        <f t="shared" si="7"/>
        <v>18</v>
      </c>
      <c r="AG46" s="213">
        <f t="shared" si="8"/>
        <v>228</v>
      </c>
      <c r="AH46" s="213">
        <v>228</v>
      </c>
      <c r="AI46" s="213">
        <f t="shared" si="9"/>
        <v>0</v>
      </c>
      <c r="AJ46" s="158"/>
    </row>
    <row r="47" spans="1:36" ht="32.25" hidden="1" customHeight="1" x14ac:dyDescent="0.35">
      <c r="A47" s="202"/>
      <c r="B47" s="202">
        <v>1</v>
      </c>
      <c r="C47" s="203">
        <v>248</v>
      </c>
      <c r="D47" s="229">
        <v>12363</v>
      </c>
      <c r="E47" s="229">
        <v>7704</v>
      </c>
      <c r="F47" s="204"/>
      <c r="G47" s="202" t="s">
        <v>54</v>
      </c>
      <c r="H47" s="202" t="s">
        <v>36</v>
      </c>
      <c r="I47" s="202"/>
      <c r="J47" s="202" t="s">
        <v>42</v>
      </c>
      <c r="K47" s="204">
        <v>5</v>
      </c>
      <c r="L47" s="204">
        <v>1.3</v>
      </c>
      <c r="M47" s="204">
        <v>5</v>
      </c>
      <c r="N47" s="204">
        <v>1</v>
      </c>
      <c r="O47" s="204">
        <f t="shared" si="10"/>
        <v>4</v>
      </c>
      <c r="P47" s="204"/>
      <c r="Q47" s="204"/>
      <c r="R47" s="204">
        <f t="shared" si="1"/>
        <v>20</v>
      </c>
      <c r="S47" s="207" t="s">
        <v>41</v>
      </c>
      <c r="T47" s="215" t="s">
        <v>58</v>
      </c>
      <c r="U47" s="216">
        <v>44727</v>
      </c>
      <c r="V47" s="216">
        <v>44748</v>
      </c>
      <c r="W47" s="217">
        <v>1</v>
      </c>
      <c r="X47" s="218"/>
      <c r="Y47" s="212">
        <f t="shared" si="2"/>
        <v>3.1428571428571428</v>
      </c>
      <c r="Z47" s="237">
        <v>14</v>
      </c>
      <c r="AA47" s="237">
        <v>0.84</v>
      </c>
      <c r="AB47" s="213">
        <f t="shared" si="3"/>
        <v>280</v>
      </c>
      <c r="AC47" s="213">
        <f t="shared" si="4"/>
        <v>16.8</v>
      </c>
      <c r="AD47" s="213">
        <f t="shared" si="5"/>
        <v>196</v>
      </c>
      <c r="AE47" s="213">
        <f t="shared" si="11"/>
        <v>84</v>
      </c>
      <c r="AF47" s="213">
        <f t="shared" si="7"/>
        <v>52.8</v>
      </c>
      <c r="AG47" s="213">
        <f t="shared" si="8"/>
        <v>332.8</v>
      </c>
      <c r="AH47" s="213">
        <v>332.8</v>
      </c>
      <c r="AI47" s="213">
        <f t="shared" si="9"/>
        <v>0</v>
      </c>
      <c r="AJ47" s="158"/>
    </row>
    <row r="48" spans="1:36" ht="32.25" hidden="1" customHeight="1" x14ac:dyDescent="0.35">
      <c r="A48" s="202"/>
      <c r="B48" s="202">
        <v>1</v>
      </c>
      <c r="C48" s="203">
        <v>247</v>
      </c>
      <c r="D48" s="229">
        <v>12362</v>
      </c>
      <c r="E48" s="229">
        <v>7704</v>
      </c>
      <c r="F48" s="204"/>
      <c r="G48" s="202" t="s">
        <v>54</v>
      </c>
      <c r="H48" s="202" t="s">
        <v>36</v>
      </c>
      <c r="I48" s="202"/>
      <c r="J48" s="202" t="s">
        <v>42</v>
      </c>
      <c r="K48" s="204">
        <v>4</v>
      </c>
      <c r="L48" s="204">
        <v>1.3</v>
      </c>
      <c r="M48" s="204">
        <v>5</v>
      </c>
      <c r="N48" s="204">
        <v>1</v>
      </c>
      <c r="O48" s="204">
        <f t="shared" si="10"/>
        <v>4</v>
      </c>
      <c r="P48" s="204"/>
      <c r="Q48" s="204"/>
      <c r="R48" s="204">
        <f t="shared" si="1"/>
        <v>16</v>
      </c>
      <c r="S48" s="207" t="s">
        <v>41</v>
      </c>
      <c r="T48" s="215" t="s">
        <v>58</v>
      </c>
      <c r="U48" s="216">
        <v>44727</v>
      </c>
      <c r="V48" s="216">
        <v>44748</v>
      </c>
      <c r="W48" s="217">
        <v>1</v>
      </c>
      <c r="X48" s="218"/>
      <c r="Y48" s="212">
        <f t="shared" si="2"/>
        <v>3.1428571428571428</v>
      </c>
      <c r="Z48" s="237">
        <v>14</v>
      </c>
      <c r="AA48" s="237">
        <v>0.84</v>
      </c>
      <c r="AB48" s="213">
        <f t="shared" si="3"/>
        <v>224</v>
      </c>
      <c r="AC48" s="213">
        <f t="shared" si="4"/>
        <v>13.44</v>
      </c>
      <c r="AD48" s="213">
        <f t="shared" si="5"/>
        <v>156.79999999999998</v>
      </c>
      <c r="AE48" s="213">
        <f t="shared" si="11"/>
        <v>67.2</v>
      </c>
      <c r="AF48" s="213">
        <f t="shared" si="7"/>
        <v>42.239999999999995</v>
      </c>
      <c r="AG48" s="213">
        <f t="shared" si="8"/>
        <v>266.24</v>
      </c>
      <c r="AH48" s="213">
        <v>266.24</v>
      </c>
      <c r="AI48" s="213">
        <f t="shared" si="9"/>
        <v>0</v>
      </c>
      <c r="AJ48" s="158"/>
    </row>
    <row r="49" spans="1:36" ht="32.25" hidden="1" customHeight="1" x14ac:dyDescent="0.35">
      <c r="A49" s="202"/>
      <c r="B49" s="202">
        <v>1</v>
      </c>
      <c r="C49" s="203">
        <v>240</v>
      </c>
      <c r="D49" s="229">
        <v>12355</v>
      </c>
      <c r="E49" s="229">
        <v>7827</v>
      </c>
      <c r="F49" s="204"/>
      <c r="G49" s="202" t="s">
        <v>54</v>
      </c>
      <c r="H49" s="202" t="s">
        <v>36</v>
      </c>
      <c r="I49" s="202"/>
      <c r="J49" s="202" t="s">
        <v>42</v>
      </c>
      <c r="K49" s="204">
        <v>5</v>
      </c>
      <c r="L49" s="204">
        <v>1.3</v>
      </c>
      <c r="M49" s="204">
        <v>5</v>
      </c>
      <c r="N49" s="204">
        <v>1</v>
      </c>
      <c r="O49" s="204">
        <f t="shared" si="10"/>
        <v>4</v>
      </c>
      <c r="P49" s="204"/>
      <c r="Q49" s="204"/>
      <c r="R49" s="204">
        <f t="shared" si="1"/>
        <v>20</v>
      </c>
      <c r="S49" s="207" t="s">
        <v>41</v>
      </c>
      <c r="T49" s="215" t="s">
        <v>58</v>
      </c>
      <c r="U49" s="216">
        <v>44727</v>
      </c>
      <c r="V49" s="216">
        <v>44789</v>
      </c>
      <c r="W49" s="217">
        <v>1</v>
      </c>
      <c r="X49" s="218"/>
      <c r="Y49" s="212">
        <f t="shared" si="2"/>
        <v>9</v>
      </c>
      <c r="Z49" s="237">
        <v>14</v>
      </c>
      <c r="AA49" s="237">
        <v>0.84</v>
      </c>
      <c r="AB49" s="213">
        <f t="shared" si="3"/>
        <v>280</v>
      </c>
      <c r="AC49" s="213">
        <f t="shared" si="4"/>
        <v>16.8</v>
      </c>
      <c r="AD49" s="213">
        <f t="shared" si="5"/>
        <v>196</v>
      </c>
      <c r="AE49" s="213">
        <f t="shared" si="11"/>
        <v>84</v>
      </c>
      <c r="AF49" s="213">
        <f t="shared" si="7"/>
        <v>151.19999999999999</v>
      </c>
      <c r="AG49" s="213">
        <f t="shared" si="8"/>
        <v>431.2</v>
      </c>
      <c r="AH49" s="213">
        <v>431.2</v>
      </c>
      <c r="AI49" s="213">
        <f t="shared" si="9"/>
        <v>0</v>
      </c>
      <c r="AJ49" s="158"/>
    </row>
    <row r="50" spans="1:36" ht="32.25" hidden="1" customHeight="1" x14ac:dyDescent="0.35">
      <c r="A50" s="202"/>
      <c r="B50" s="202">
        <v>1</v>
      </c>
      <c r="C50" s="203">
        <v>239</v>
      </c>
      <c r="D50" s="229">
        <v>12354</v>
      </c>
      <c r="E50" s="229">
        <v>7704</v>
      </c>
      <c r="F50" s="204"/>
      <c r="G50" s="202" t="s">
        <v>54</v>
      </c>
      <c r="H50" s="202" t="s">
        <v>36</v>
      </c>
      <c r="I50" s="202"/>
      <c r="J50" s="202" t="s">
        <v>42</v>
      </c>
      <c r="K50" s="204">
        <v>10</v>
      </c>
      <c r="L50" s="204">
        <v>1.3</v>
      </c>
      <c r="M50" s="204">
        <v>4</v>
      </c>
      <c r="N50" s="204">
        <v>1</v>
      </c>
      <c r="O50" s="204">
        <f t="shared" si="10"/>
        <v>3</v>
      </c>
      <c r="P50" s="204"/>
      <c r="Q50" s="204"/>
      <c r="R50" s="204">
        <f t="shared" si="1"/>
        <v>30</v>
      </c>
      <c r="S50" s="207" t="s">
        <v>41</v>
      </c>
      <c r="T50" s="215" t="s">
        <v>58</v>
      </c>
      <c r="U50" s="216">
        <v>44727</v>
      </c>
      <c r="V50" s="216">
        <v>44748</v>
      </c>
      <c r="W50" s="217">
        <v>1</v>
      </c>
      <c r="X50" s="218"/>
      <c r="Y50" s="212">
        <f t="shared" si="2"/>
        <v>3.1428571428571428</v>
      </c>
      <c r="Z50" s="237">
        <v>14</v>
      </c>
      <c r="AA50" s="237">
        <v>0.84</v>
      </c>
      <c r="AB50" s="213">
        <f t="shared" si="3"/>
        <v>420</v>
      </c>
      <c r="AC50" s="213">
        <f t="shared" si="4"/>
        <v>25.2</v>
      </c>
      <c r="AD50" s="213">
        <f t="shared" si="5"/>
        <v>294</v>
      </c>
      <c r="AE50" s="213">
        <f t="shared" si="11"/>
        <v>126</v>
      </c>
      <c r="AF50" s="213">
        <f t="shared" si="7"/>
        <v>79.199999999999989</v>
      </c>
      <c r="AG50" s="213">
        <f t="shared" si="8"/>
        <v>499.2</v>
      </c>
      <c r="AH50" s="213">
        <v>499.2</v>
      </c>
      <c r="AI50" s="213">
        <f t="shared" si="9"/>
        <v>0</v>
      </c>
      <c r="AJ50" s="158"/>
    </row>
    <row r="51" spans="1:36" ht="32.25" hidden="1" customHeight="1" x14ac:dyDescent="0.35">
      <c r="A51" s="202"/>
      <c r="B51" s="202">
        <v>1</v>
      </c>
      <c r="C51" s="203" t="s">
        <v>142</v>
      </c>
      <c r="D51" s="229">
        <v>12405</v>
      </c>
      <c r="E51" s="229">
        <v>7703</v>
      </c>
      <c r="F51" s="204"/>
      <c r="G51" s="202" t="s">
        <v>107</v>
      </c>
      <c r="H51" s="202" t="s">
        <v>36</v>
      </c>
      <c r="I51" s="202"/>
      <c r="J51" s="202" t="s">
        <v>42</v>
      </c>
      <c r="K51" s="204">
        <v>6</v>
      </c>
      <c r="L51" s="204">
        <v>1.3</v>
      </c>
      <c r="M51" s="204">
        <v>4.5</v>
      </c>
      <c r="N51" s="204">
        <v>1</v>
      </c>
      <c r="O51" s="204">
        <f t="shared" si="10"/>
        <v>3.5</v>
      </c>
      <c r="P51" s="204"/>
      <c r="Q51" s="204"/>
      <c r="R51" s="204">
        <f t="shared" si="1"/>
        <v>21</v>
      </c>
      <c r="S51" s="207" t="s">
        <v>41</v>
      </c>
      <c r="T51" s="215" t="s">
        <v>58</v>
      </c>
      <c r="U51" s="216">
        <v>44731</v>
      </c>
      <c r="V51" s="216">
        <v>44749</v>
      </c>
      <c r="W51" s="217">
        <v>1</v>
      </c>
      <c r="X51" s="218"/>
      <c r="Y51" s="212">
        <f t="shared" si="2"/>
        <v>2.7142857142857144</v>
      </c>
      <c r="Z51" s="237">
        <v>14</v>
      </c>
      <c r="AA51" s="237">
        <v>0.84</v>
      </c>
      <c r="AB51" s="213">
        <f t="shared" si="3"/>
        <v>294</v>
      </c>
      <c r="AC51" s="213">
        <f t="shared" si="4"/>
        <v>17.64</v>
      </c>
      <c r="AD51" s="213">
        <f t="shared" si="5"/>
        <v>205.79999999999998</v>
      </c>
      <c r="AE51" s="213">
        <f t="shared" si="11"/>
        <v>88.2</v>
      </c>
      <c r="AF51" s="213">
        <f t="shared" si="7"/>
        <v>47.879999999999995</v>
      </c>
      <c r="AG51" s="213">
        <f t="shared" si="8"/>
        <v>341.88</v>
      </c>
      <c r="AH51" s="213">
        <v>341.88</v>
      </c>
      <c r="AI51" s="213">
        <f t="shared" si="9"/>
        <v>0</v>
      </c>
      <c r="AJ51" s="158"/>
    </row>
    <row r="52" spans="1:36" ht="32.25" hidden="1" customHeight="1" x14ac:dyDescent="0.35">
      <c r="A52" s="202"/>
      <c r="B52" s="202">
        <v>1</v>
      </c>
      <c r="C52" s="203">
        <v>300</v>
      </c>
      <c r="D52" s="229">
        <v>12407</v>
      </c>
      <c r="E52" s="229">
        <v>7579</v>
      </c>
      <c r="F52" s="204"/>
      <c r="G52" s="202" t="s">
        <v>107</v>
      </c>
      <c r="H52" s="202" t="s">
        <v>36</v>
      </c>
      <c r="I52" s="202"/>
      <c r="J52" s="202" t="s">
        <v>42</v>
      </c>
      <c r="K52" s="204">
        <v>5</v>
      </c>
      <c r="L52" s="204">
        <v>1.3</v>
      </c>
      <c r="M52" s="204">
        <v>5</v>
      </c>
      <c r="N52" s="204">
        <v>1</v>
      </c>
      <c r="O52" s="204">
        <f t="shared" si="10"/>
        <v>4</v>
      </c>
      <c r="P52" s="204"/>
      <c r="Q52" s="204"/>
      <c r="R52" s="204">
        <f t="shared" si="1"/>
        <v>20</v>
      </c>
      <c r="S52" s="207" t="s">
        <v>41</v>
      </c>
      <c r="T52" s="215" t="s">
        <v>58</v>
      </c>
      <c r="U52" s="216">
        <v>44731</v>
      </c>
      <c r="V52" s="216">
        <v>44735</v>
      </c>
      <c r="W52" s="217">
        <v>1</v>
      </c>
      <c r="X52" s="218"/>
      <c r="Y52" s="212">
        <f t="shared" si="2"/>
        <v>0.7142857142857143</v>
      </c>
      <c r="Z52" s="237">
        <v>14</v>
      </c>
      <c r="AA52" s="237">
        <v>0.84</v>
      </c>
      <c r="AB52" s="213">
        <f t="shared" si="3"/>
        <v>280</v>
      </c>
      <c r="AC52" s="213">
        <f t="shared" si="4"/>
        <v>16.8</v>
      </c>
      <c r="AD52" s="213">
        <f t="shared" si="5"/>
        <v>196</v>
      </c>
      <c r="AE52" s="213">
        <f t="shared" si="11"/>
        <v>84</v>
      </c>
      <c r="AF52" s="213">
        <f t="shared" si="7"/>
        <v>12</v>
      </c>
      <c r="AG52" s="213">
        <f t="shared" si="8"/>
        <v>292</v>
      </c>
      <c r="AH52" s="213">
        <v>292</v>
      </c>
      <c r="AI52" s="213">
        <f t="shared" si="9"/>
        <v>0</v>
      </c>
      <c r="AJ52" s="158"/>
    </row>
    <row r="53" spans="1:36" ht="32.25" hidden="1" customHeight="1" x14ac:dyDescent="0.35">
      <c r="A53" s="202"/>
      <c r="B53" s="202">
        <v>1</v>
      </c>
      <c r="C53" s="203">
        <v>288</v>
      </c>
      <c r="D53" s="229">
        <v>12394</v>
      </c>
      <c r="E53" s="229">
        <v>7578</v>
      </c>
      <c r="F53" s="204"/>
      <c r="G53" s="202" t="s">
        <v>107</v>
      </c>
      <c r="H53" s="202" t="s">
        <v>36</v>
      </c>
      <c r="I53" s="202"/>
      <c r="J53" s="202" t="s">
        <v>42</v>
      </c>
      <c r="K53" s="204">
        <v>10</v>
      </c>
      <c r="L53" s="204">
        <v>1.3</v>
      </c>
      <c r="M53" s="204">
        <v>6</v>
      </c>
      <c r="N53" s="204">
        <v>1</v>
      </c>
      <c r="O53" s="204">
        <f t="shared" si="10"/>
        <v>5</v>
      </c>
      <c r="P53" s="204"/>
      <c r="Q53" s="204"/>
      <c r="R53" s="204">
        <f t="shared" si="1"/>
        <v>50</v>
      </c>
      <c r="S53" s="207" t="s">
        <v>41</v>
      </c>
      <c r="T53" s="215" t="s">
        <v>58</v>
      </c>
      <c r="U53" s="216">
        <v>44731</v>
      </c>
      <c r="V53" s="216">
        <v>44734</v>
      </c>
      <c r="W53" s="217">
        <v>1</v>
      </c>
      <c r="X53" s="218"/>
      <c r="Y53" s="212">
        <f t="shared" si="2"/>
        <v>0.5714285714285714</v>
      </c>
      <c r="Z53" s="237">
        <v>14</v>
      </c>
      <c r="AA53" s="237">
        <v>0.84</v>
      </c>
      <c r="AB53" s="213">
        <f t="shared" si="3"/>
        <v>700</v>
      </c>
      <c r="AC53" s="213">
        <f t="shared" si="4"/>
        <v>42</v>
      </c>
      <c r="AD53" s="213">
        <f t="shared" si="5"/>
        <v>490</v>
      </c>
      <c r="AE53" s="213">
        <f t="shared" si="11"/>
        <v>210</v>
      </c>
      <c r="AF53" s="213">
        <f t="shared" si="7"/>
        <v>23.999999999999996</v>
      </c>
      <c r="AG53" s="213">
        <f t="shared" si="8"/>
        <v>724</v>
      </c>
      <c r="AH53" s="213">
        <v>724</v>
      </c>
      <c r="AI53" s="213">
        <f t="shared" si="9"/>
        <v>0</v>
      </c>
      <c r="AJ53" s="158"/>
    </row>
    <row r="54" spans="1:36" ht="32.25" hidden="1" customHeight="1" x14ac:dyDescent="0.35">
      <c r="A54" s="202"/>
      <c r="B54" s="202">
        <v>1</v>
      </c>
      <c r="C54" s="203"/>
      <c r="D54" s="229">
        <v>12411</v>
      </c>
      <c r="E54" s="229">
        <v>7703</v>
      </c>
      <c r="F54" s="204"/>
      <c r="G54" s="202" t="s">
        <v>107</v>
      </c>
      <c r="H54" s="202" t="s">
        <v>36</v>
      </c>
      <c r="I54" s="202"/>
      <c r="J54" s="202" t="s">
        <v>42</v>
      </c>
      <c r="K54" s="204">
        <v>10</v>
      </c>
      <c r="L54" s="204">
        <v>1.3</v>
      </c>
      <c r="M54" s="204">
        <v>3</v>
      </c>
      <c r="N54" s="204">
        <v>1</v>
      </c>
      <c r="O54" s="204">
        <f t="shared" si="10"/>
        <v>2</v>
      </c>
      <c r="P54" s="204"/>
      <c r="Q54" s="204"/>
      <c r="R54" s="204">
        <f t="shared" si="1"/>
        <v>20</v>
      </c>
      <c r="S54" s="207" t="s">
        <v>41</v>
      </c>
      <c r="T54" s="215" t="s">
        <v>58</v>
      </c>
      <c r="U54" s="216">
        <v>44728</v>
      </c>
      <c r="V54" s="216">
        <v>44749</v>
      </c>
      <c r="W54" s="217">
        <v>1</v>
      </c>
      <c r="X54" s="218"/>
      <c r="Y54" s="212">
        <f t="shared" si="2"/>
        <v>3.1428571428571428</v>
      </c>
      <c r="Z54" s="237">
        <v>14</v>
      </c>
      <c r="AA54" s="237">
        <v>0.84</v>
      </c>
      <c r="AB54" s="213">
        <f t="shared" si="3"/>
        <v>280</v>
      </c>
      <c r="AC54" s="213">
        <f t="shared" si="4"/>
        <v>16.8</v>
      </c>
      <c r="AD54" s="213">
        <f t="shared" si="5"/>
        <v>196</v>
      </c>
      <c r="AE54" s="213">
        <f t="shared" si="11"/>
        <v>84</v>
      </c>
      <c r="AF54" s="213">
        <f t="shared" si="7"/>
        <v>52.8</v>
      </c>
      <c r="AG54" s="213">
        <f t="shared" si="8"/>
        <v>332.8</v>
      </c>
      <c r="AH54" s="213">
        <v>332.8</v>
      </c>
      <c r="AI54" s="213">
        <f t="shared" si="9"/>
        <v>0</v>
      </c>
      <c r="AJ54" s="158"/>
    </row>
    <row r="55" spans="1:36" ht="32.25" hidden="1" customHeight="1" x14ac:dyDescent="0.35">
      <c r="A55" s="202"/>
      <c r="B55" s="202">
        <v>1</v>
      </c>
      <c r="C55" s="203">
        <v>274</v>
      </c>
      <c r="D55" s="229">
        <v>12388</v>
      </c>
      <c r="E55" s="229">
        <v>7589</v>
      </c>
      <c r="F55" s="204"/>
      <c r="G55" s="202" t="s">
        <v>107</v>
      </c>
      <c r="H55" s="202" t="s">
        <v>36</v>
      </c>
      <c r="I55" s="202"/>
      <c r="J55" s="202" t="s">
        <v>42</v>
      </c>
      <c r="K55" s="204">
        <v>5</v>
      </c>
      <c r="L55" s="204">
        <v>1.3</v>
      </c>
      <c r="M55" s="204">
        <v>5</v>
      </c>
      <c r="N55" s="204">
        <v>1</v>
      </c>
      <c r="O55" s="204">
        <f t="shared" si="10"/>
        <v>4</v>
      </c>
      <c r="P55" s="204"/>
      <c r="Q55" s="204"/>
      <c r="R55" s="204">
        <f t="shared" si="1"/>
        <v>20</v>
      </c>
      <c r="S55" s="207" t="s">
        <v>41</v>
      </c>
      <c r="T55" s="215" t="s">
        <v>58</v>
      </c>
      <c r="U55" s="216">
        <v>44729</v>
      </c>
      <c r="V55" s="216">
        <v>44740</v>
      </c>
      <c r="W55" s="217">
        <v>1</v>
      </c>
      <c r="X55" s="218"/>
      <c r="Y55" s="212">
        <f t="shared" si="2"/>
        <v>1.7142857142857142</v>
      </c>
      <c r="Z55" s="237">
        <v>14</v>
      </c>
      <c r="AA55" s="237">
        <v>0.84</v>
      </c>
      <c r="AB55" s="213">
        <f t="shared" si="3"/>
        <v>280</v>
      </c>
      <c r="AC55" s="213">
        <f t="shared" si="4"/>
        <v>16.8</v>
      </c>
      <c r="AD55" s="213">
        <f t="shared" si="5"/>
        <v>196</v>
      </c>
      <c r="AE55" s="213">
        <f t="shared" si="11"/>
        <v>84</v>
      </c>
      <c r="AF55" s="213">
        <f t="shared" si="7"/>
        <v>28.799999999999997</v>
      </c>
      <c r="AG55" s="213">
        <f t="shared" si="8"/>
        <v>308.8</v>
      </c>
      <c r="AH55" s="213">
        <v>308.8</v>
      </c>
      <c r="AI55" s="213">
        <f t="shared" si="9"/>
        <v>0</v>
      </c>
      <c r="AJ55" s="158"/>
    </row>
    <row r="56" spans="1:36" ht="32.25" hidden="1" customHeight="1" x14ac:dyDescent="0.35">
      <c r="A56" s="202"/>
      <c r="B56" s="202">
        <v>1</v>
      </c>
      <c r="C56" s="203">
        <v>319</v>
      </c>
      <c r="D56" s="229">
        <v>12420</v>
      </c>
      <c r="E56" s="229">
        <v>7579</v>
      </c>
      <c r="F56" s="204"/>
      <c r="G56" s="202" t="s">
        <v>107</v>
      </c>
      <c r="H56" s="202" t="s">
        <v>36</v>
      </c>
      <c r="I56" s="202"/>
      <c r="J56" s="202" t="s">
        <v>42</v>
      </c>
      <c r="K56" s="204">
        <v>26</v>
      </c>
      <c r="L56" s="204">
        <v>1.3</v>
      </c>
      <c r="M56" s="204">
        <v>4</v>
      </c>
      <c r="N56" s="204">
        <v>1</v>
      </c>
      <c r="O56" s="204">
        <f t="shared" si="10"/>
        <v>3</v>
      </c>
      <c r="P56" s="204"/>
      <c r="Q56" s="204"/>
      <c r="R56" s="204">
        <f t="shared" si="1"/>
        <v>78</v>
      </c>
      <c r="S56" s="207" t="s">
        <v>41</v>
      </c>
      <c r="T56" s="215" t="s">
        <v>58</v>
      </c>
      <c r="U56" s="216">
        <v>44733</v>
      </c>
      <c r="V56" s="216">
        <v>44735</v>
      </c>
      <c r="W56" s="217">
        <v>1</v>
      </c>
      <c r="X56" s="218"/>
      <c r="Y56" s="212">
        <f t="shared" si="2"/>
        <v>0.42857142857142855</v>
      </c>
      <c r="Z56" s="237">
        <v>14</v>
      </c>
      <c r="AA56" s="237">
        <v>0.84</v>
      </c>
      <c r="AB56" s="213">
        <f t="shared" si="3"/>
        <v>1092</v>
      </c>
      <c r="AC56" s="213">
        <f t="shared" si="4"/>
        <v>65.52</v>
      </c>
      <c r="AD56" s="213">
        <f t="shared" si="5"/>
        <v>764.39999999999986</v>
      </c>
      <c r="AE56" s="213">
        <f t="shared" si="11"/>
        <v>327.59999999999997</v>
      </c>
      <c r="AF56" s="213">
        <f t="shared" si="7"/>
        <v>28.079999999999995</v>
      </c>
      <c r="AG56" s="213">
        <f t="shared" si="8"/>
        <v>1120.0799999999997</v>
      </c>
      <c r="AH56" s="213">
        <v>1120.0799999999997</v>
      </c>
      <c r="AI56" s="213">
        <f t="shared" si="9"/>
        <v>0</v>
      </c>
      <c r="AJ56" s="158"/>
    </row>
    <row r="57" spans="1:36" ht="32.25" hidden="1" customHeight="1" x14ac:dyDescent="0.35">
      <c r="A57" s="202"/>
      <c r="B57" s="202">
        <v>1</v>
      </c>
      <c r="C57" s="203"/>
      <c r="D57" s="229">
        <v>12501</v>
      </c>
      <c r="E57" s="229">
        <v>7812</v>
      </c>
      <c r="F57" s="204"/>
      <c r="G57" s="202" t="s">
        <v>107</v>
      </c>
      <c r="H57" s="202" t="s">
        <v>36</v>
      </c>
      <c r="I57" s="202"/>
      <c r="J57" s="202" t="s">
        <v>42</v>
      </c>
      <c r="K57" s="204">
        <v>4</v>
      </c>
      <c r="L57" s="204">
        <v>1.3</v>
      </c>
      <c r="M57" s="204">
        <v>5</v>
      </c>
      <c r="N57" s="204">
        <v>1</v>
      </c>
      <c r="O57" s="204">
        <f t="shared" si="10"/>
        <v>4</v>
      </c>
      <c r="P57" s="204"/>
      <c r="Q57" s="204"/>
      <c r="R57" s="204">
        <f t="shared" si="1"/>
        <v>16</v>
      </c>
      <c r="S57" s="207" t="s">
        <v>41</v>
      </c>
      <c r="T57" s="215" t="s">
        <v>58</v>
      </c>
      <c r="U57" s="216">
        <v>44736</v>
      </c>
      <c r="V57" s="216">
        <v>44782</v>
      </c>
      <c r="W57" s="217">
        <v>1</v>
      </c>
      <c r="X57" s="218"/>
      <c r="Y57" s="212">
        <f t="shared" si="2"/>
        <v>6.7142857142857144</v>
      </c>
      <c r="Z57" s="237">
        <v>14</v>
      </c>
      <c r="AA57" s="237">
        <v>0.84</v>
      </c>
      <c r="AB57" s="213">
        <f t="shared" si="3"/>
        <v>224</v>
      </c>
      <c r="AC57" s="213">
        <f t="shared" si="4"/>
        <v>13.44</v>
      </c>
      <c r="AD57" s="213">
        <f t="shared" si="5"/>
        <v>156.79999999999998</v>
      </c>
      <c r="AE57" s="213">
        <f t="shared" si="11"/>
        <v>67.2</v>
      </c>
      <c r="AF57" s="213">
        <f t="shared" si="7"/>
        <v>90.24</v>
      </c>
      <c r="AG57" s="213">
        <f t="shared" si="8"/>
        <v>314.24</v>
      </c>
      <c r="AH57" s="213">
        <v>314.24</v>
      </c>
      <c r="AI57" s="213">
        <f t="shared" si="9"/>
        <v>0</v>
      </c>
      <c r="AJ57" s="158"/>
    </row>
    <row r="58" spans="1:36" ht="32.25" hidden="1" customHeight="1" x14ac:dyDescent="0.35">
      <c r="A58" s="202"/>
      <c r="B58" s="202">
        <v>1</v>
      </c>
      <c r="C58" s="203">
        <v>256</v>
      </c>
      <c r="D58" s="229">
        <v>12370</v>
      </c>
      <c r="E58" s="229">
        <v>7722</v>
      </c>
      <c r="F58" s="204"/>
      <c r="G58" s="202" t="s">
        <v>503</v>
      </c>
      <c r="H58" s="202" t="s">
        <v>36</v>
      </c>
      <c r="I58" s="202"/>
      <c r="J58" s="202" t="s">
        <v>42</v>
      </c>
      <c r="K58" s="204">
        <v>4</v>
      </c>
      <c r="L58" s="204">
        <v>1.8</v>
      </c>
      <c r="M58" s="204">
        <v>5</v>
      </c>
      <c r="N58" s="204">
        <v>1</v>
      </c>
      <c r="O58" s="204">
        <f t="shared" si="10"/>
        <v>4</v>
      </c>
      <c r="P58" s="204"/>
      <c r="Q58" s="204"/>
      <c r="R58" s="204">
        <f t="shared" si="1"/>
        <v>16</v>
      </c>
      <c r="S58" s="207" t="s">
        <v>41</v>
      </c>
      <c r="T58" s="215" t="s">
        <v>58</v>
      </c>
      <c r="U58" s="216">
        <v>44728</v>
      </c>
      <c r="V58" s="216">
        <v>44759</v>
      </c>
      <c r="W58" s="217">
        <v>1</v>
      </c>
      <c r="X58" s="218"/>
      <c r="Y58" s="212">
        <f t="shared" si="2"/>
        <v>4.5714285714285712</v>
      </c>
      <c r="Z58" s="237">
        <v>18</v>
      </c>
      <c r="AA58" s="237">
        <v>1.05</v>
      </c>
      <c r="AB58" s="213">
        <f t="shared" si="3"/>
        <v>288</v>
      </c>
      <c r="AC58" s="213">
        <f t="shared" si="4"/>
        <v>16.8</v>
      </c>
      <c r="AD58" s="213">
        <f t="shared" si="5"/>
        <v>201.6</v>
      </c>
      <c r="AE58" s="213">
        <f t="shared" si="11"/>
        <v>86.399999999999991</v>
      </c>
      <c r="AF58" s="213">
        <f t="shared" si="7"/>
        <v>76.8</v>
      </c>
      <c r="AG58" s="213">
        <f t="shared" si="8"/>
        <v>364.8</v>
      </c>
      <c r="AH58" s="213">
        <v>364.8</v>
      </c>
      <c r="AI58" s="213">
        <f t="shared" si="9"/>
        <v>0</v>
      </c>
      <c r="AJ58" s="158"/>
    </row>
    <row r="59" spans="1:36" ht="32.25" hidden="1" customHeight="1" x14ac:dyDescent="0.35">
      <c r="A59" s="202"/>
      <c r="B59" s="202">
        <v>1</v>
      </c>
      <c r="C59" s="203">
        <v>210</v>
      </c>
      <c r="D59" s="229">
        <v>12307</v>
      </c>
      <c r="E59" s="229">
        <v>7579</v>
      </c>
      <c r="F59" s="204"/>
      <c r="G59" s="202" t="s">
        <v>107</v>
      </c>
      <c r="H59" s="202" t="s">
        <v>60</v>
      </c>
      <c r="I59" s="202"/>
      <c r="J59" s="202" t="s">
        <v>61</v>
      </c>
      <c r="K59" s="204">
        <v>7.5</v>
      </c>
      <c r="L59" s="204">
        <v>3.5</v>
      </c>
      <c r="M59" s="204">
        <v>6</v>
      </c>
      <c r="N59" s="204">
        <v>1</v>
      </c>
      <c r="O59" s="204">
        <f t="shared" si="10"/>
        <v>5</v>
      </c>
      <c r="P59" s="204"/>
      <c r="Q59" s="204"/>
      <c r="R59" s="204">
        <f t="shared" si="1"/>
        <v>131.25</v>
      </c>
      <c r="S59" s="207" t="s">
        <v>62</v>
      </c>
      <c r="T59" s="215" t="s">
        <v>58</v>
      </c>
      <c r="U59" s="216">
        <v>44724</v>
      </c>
      <c r="V59" s="216">
        <v>44735</v>
      </c>
      <c r="W59" s="217">
        <v>1</v>
      </c>
      <c r="X59" s="218"/>
      <c r="Y59" s="212">
        <f t="shared" si="2"/>
        <v>1.7142857142857142</v>
      </c>
      <c r="Z59" s="237">
        <v>7.5</v>
      </c>
      <c r="AA59" s="237">
        <v>0.7</v>
      </c>
      <c r="AB59" s="213">
        <f t="shared" si="3"/>
        <v>984.375</v>
      </c>
      <c r="AC59" s="213">
        <f t="shared" si="4"/>
        <v>91.875</v>
      </c>
      <c r="AD59" s="213">
        <f t="shared" si="5"/>
        <v>689.0625</v>
      </c>
      <c r="AE59" s="213">
        <f t="shared" si="11"/>
        <v>295.3125</v>
      </c>
      <c r="AF59" s="213">
        <f t="shared" si="7"/>
        <v>157.5</v>
      </c>
      <c r="AG59" s="213">
        <f t="shared" si="8"/>
        <v>1141.875</v>
      </c>
      <c r="AH59" s="213">
        <v>1141.875</v>
      </c>
      <c r="AI59" s="213">
        <f t="shared" si="9"/>
        <v>0</v>
      </c>
      <c r="AJ59" s="158"/>
    </row>
    <row r="60" spans="1:36" ht="32.25" hidden="1" customHeight="1" x14ac:dyDescent="0.35">
      <c r="A60" s="202"/>
      <c r="B60" s="202">
        <v>1</v>
      </c>
      <c r="C60" s="203">
        <v>285</v>
      </c>
      <c r="D60" s="229">
        <v>12393</v>
      </c>
      <c r="E60" s="229">
        <v>7734</v>
      </c>
      <c r="F60" s="204"/>
      <c r="G60" s="202" t="s">
        <v>441</v>
      </c>
      <c r="H60" s="202" t="s">
        <v>60</v>
      </c>
      <c r="I60" s="202"/>
      <c r="J60" s="202" t="s">
        <v>61</v>
      </c>
      <c r="K60" s="204">
        <v>7.5</v>
      </c>
      <c r="L60" s="204">
        <v>2.5</v>
      </c>
      <c r="M60" s="204">
        <v>5</v>
      </c>
      <c r="N60" s="204">
        <v>1</v>
      </c>
      <c r="O60" s="204">
        <f t="shared" si="10"/>
        <v>4</v>
      </c>
      <c r="P60" s="204"/>
      <c r="Q60" s="204"/>
      <c r="R60" s="204">
        <f t="shared" si="1"/>
        <v>75</v>
      </c>
      <c r="S60" s="207" t="s">
        <v>62</v>
      </c>
      <c r="T60" s="215" t="s">
        <v>58</v>
      </c>
      <c r="U60" s="216">
        <v>44731</v>
      </c>
      <c r="V60" s="216">
        <v>44767</v>
      </c>
      <c r="W60" s="217">
        <v>1</v>
      </c>
      <c r="X60" s="218"/>
      <c r="Y60" s="212">
        <f t="shared" si="2"/>
        <v>5.2857142857142856</v>
      </c>
      <c r="Z60" s="237">
        <v>7.5</v>
      </c>
      <c r="AA60" s="237">
        <v>0.7</v>
      </c>
      <c r="AB60" s="213">
        <f t="shared" si="3"/>
        <v>562.5</v>
      </c>
      <c r="AC60" s="213">
        <f t="shared" si="4"/>
        <v>52.5</v>
      </c>
      <c r="AD60" s="213">
        <f t="shared" si="5"/>
        <v>393.75</v>
      </c>
      <c r="AE60" s="213">
        <f t="shared" si="11"/>
        <v>168.75</v>
      </c>
      <c r="AF60" s="213">
        <f t="shared" si="7"/>
        <v>277.5</v>
      </c>
      <c r="AG60" s="213">
        <f t="shared" si="8"/>
        <v>840</v>
      </c>
      <c r="AH60" s="213">
        <v>840</v>
      </c>
      <c r="AI60" s="213">
        <f t="shared" si="9"/>
        <v>0</v>
      </c>
      <c r="AJ60" s="158"/>
    </row>
    <row r="61" spans="1:36" ht="32.25" hidden="1" customHeight="1" x14ac:dyDescent="0.35">
      <c r="A61" s="202"/>
      <c r="B61" s="202">
        <v>1</v>
      </c>
      <c r="C61" s="203">
        <v>381</v>
      </c>
      <c r="D61" s="229">
        <v>12544</v>
      </c>
      <c r="E61" s="229">
        <v>8118</v>
      </c>
      <c r="F61" s="204"/>
      <c r="G61" s="202" t="s">
        <v>493</v>
      </c>
      <c r="H61" s="202" t="s">
        <v>60</v>
      </c>
      <c r="I61" s="202"/>
      <c r="J61" s="202" t="s">
        <v>61</v>
      </c>
      <c r="K61" s="204">
        <v>5</v>
      </c>
      <c r="L61" s="204">
        <v>5</v>
      </c>
      <c r="M61" s="204">
        <v>3</v>
      </c>
      <c r="N61" s="204">
        <v>1</v>
      </c>
      <c r="O61" s="204">
        <f t="shared" si="10"/>
        <v>2</v>
      </c>
      <c r="P61" s="204"/>
      <c r="Q61" s="204"/>
      <c r="R61" s="204">
        <f t="shared" si="1"/>
        <v>50</v>
      </c>
      <c r="S61" s="207" t="s">
        <v>62</v>
      </c>
      <c r="T61" s="215" t="s">
        <v>58</v>
      </c>
      <c r="U61" s="216">
        <v>44738</v>
      </c>
      <c r="V61" s="216">
        <v>44852</v>
      </c>
      <c r="W61" s="217">
        <v>1</v>
      </c>
      <c r="X61" s="218"/>
      <c r="Y61" s="212">
        <f t="shared" si="2"/>
        <v>16.428571428571427</v>
      </c>
      <c r="Z61" s="237">
        <v>7.5</v>
      </c>
      <c r="AA61" s="237">
        <v>0.7</v>
      </c>
      <c r="AB61" s="213">
        <f t="shared" si="3"/>
        <v>375</v>
      </c>
      <c r="AC61" s="213">
        <f t="shared" si="4"/>
        <v>35</v>
      </c>
      <c r="AD61" s="213">
        <f t="shared" si="5"/>
        <v>262.5</v>
      </c>
      <c r="AE61" s="213">
        <f t="shared" si="11"/>
        <v>112.5</v>
      </c>
      <c r="AF61" s="213">
        <f t="shared" si="7"/>
        <v>574.99999999999989</v>
      </c>
      <c r="AG61" s="213">
        <f t="shared" si="8"/>
        <v>949.99999999999989</v>
      </c>
      <c r="AH61" s="213">
        <v>949.99999999999989</v>
      </c>
      <c r="AI61" s="213">
        <f t="shared" si="9"/>
        <v>0</v>
      </c>
      <c r="AJ61" s="159"/>
    </row>
    <row r="62" spans="1:36" ht="32.25" hidden="1" customHeight="1" x14ac:dyDescent="0.35">
      <c r="A62" s="202"/>
      <c r="B62" s="202">
        <v>1</v>
      </c>
      <c r="C62" s="203">
        <v>429</v>
      </c>
      <c r="D62" s="229">
        <v>12589</v>
      </c>
      <c r="E62" s="229">
        <v>7820</v>
      </c>
      <c r="F62" s="204"/>
      <c r="G62" s="202" t="s">
        <v>107</v>
      </c>
      <c r="H62" s="202" t="s">
        <v>95</v>
      </c>
      <c r="I62" s="202"/>
      <c r="J62" s="202" t="s">
        <v>69</v>
      </c>
      <c r="K62" s="204">
        <v>2.5</v>
      </c>
      <c r="L62" s="204">
        <v>1.3</v>
      </c>
      <c r="M62" s="204">
        <v>6</v>
      </c>
      <c r="N62" s="204">
        <v>1</v>
      </c>
      <c r="O62" s="204">
        <f t="shared" si="10"/>
        <v>5</v>
      </c>
      <c r="P62" s="204"/>
      <c r="Q62" s="204"/>
      <c r="R62" s="204">
        <f t="shared" si="1"/>
        <v>5</v>
      </c>
      <c r="S62" s="207" t="s">
        <v>70</v>
      </c>
      <c r="T62" s="215" t="s">
        <v>58</v>
      </c>
      <c r="U62" s="216">
        <v>44745</v>
      </c>
      <c r="V62" s="216">
        <v>44785</v>
      </c>
      <c r="W62" s="217">
        <v>1</v>
      </c>
      <c r="X62" s="218"/>
      <c r="Y62" s="212">
        <f t="shared" si="2"/>
        <v>5.8571428571428568</v>
      </c>
      <c r="Z62" s="237">
        <v>135</v>
      </c>
      <c r="AA62" s="237">
        <v>12.25</v>
      </c>
      <c r="AB62" s="213">
        <f t="shared" si="3"/>
        <v>675</v>
      </c>
      <c r="AC62" s="213">
        <f t="shared" si="4"/>
        <v>61.25</v>
      </c>
      <c r="AD62" s="213">
        <f t="shared" si="5"/>
        <v>472.5</v>
      </c>
      <c r="AE62" s="213">
        <f t="shared" si="11"/>
        <v>202.5</v>
      </c>
      <c r="AF62" s="213">
        <f t="shared" si="7"/>
        <v>358.75</v>
      </c>
      <c r="AG62" s="213">
        <f t="shared" si="8"/>
        <v>1033.75</v>
      </c>
      <c r="AH62" s="213">
        <v>1033.75</v>
      </c>
      <c r="AI62" s="213">
        <f t="shared" si="9"/>
        <v>0</v>
      </c>
      <c r="AJ62" s="160"/>
    </row>
    <row r="63" spans="1:36" ht="32.25" hidden="1" customHeight="1" x14ac:dyDescent="0.35">
      <c r="A63" s="202"/>
      <c r="B63" s="202">
        <v>1</v>
      </c>
      <c r="C63" s="203">
        <v>438</v>
      </c>
      <c r="D63" s="229">
        <v>12596</v>
      </c>
      <c r="E63" s="229">
        <v>7727</v>
      </c>
      <c r="F63" s="204"/>
      <c r="G63" s="202" t="s">
        <v>107</v>
      </c>
      <c r="H63" s="202" t="s">
        <v>95</v>
      </c>
      <c r="I63" s="202"/>
      <c r="J63" s="202" t="s">
        <v>69</v>
      </c>
      <c r="K63" s="204">
        <v>1.8</v>
      </c>
      <c r="L63" s="204">
        <v>1.3</v>
      </c>
      <c r="M63" s="204">
        <v>6</v>
      </c>
      <c r="N63" s="204">
        <v>1</v>
      </c>
      <c r="O63" s="204">
        <f t="shared" si="10"/>
        <v>5</v>
      </c>
      <c r="P63" s="204"/>
      <c r="Q63" s="204"/>
      <c r="R63" s="204">
        <f t="shared" si="1"/>
        <v>5</v>
      </c>
      <c r="S63" s="207" t="s">
        <v>70</v>
      </c>
      <c r="T63" s="215" t="s">
        <v>58</v>
      </c>
      <c r="U63" s="216">
        <v>44746</v>
      </c>
      <c r="V63" s="216">
        <v>44760</v>
      </c>
      <c r="W63" s="217">
        <v>1</v>
      </c>
      <c r="X63" s="218"/>
      <c r="Y63" s="212">
        <f t="shared" si="2"/>
        <v>2.1428571428571428</v>
      </c>
      <c r="Z63" s="237">
        <v>135</v>
      </c>
      <c r="AA63" s="237">
        <v>12.25</v>
      </c>
      <c r="AB63" s="213">
        <f t="shared" si="3"/>
        <v>675</v>
      </c>
      <c r="AC63" s="213">
        <f t="shared" si="4"/>
        <v>61.25</v>
      </c>
      <c r="AD63" s="213">
        <f t="shared" si="5"/>
        <v>472.5</v>
      </c>
      <c r="AE63" s="213">
        <f t="shared" si="11"/>
        <v>202.5</v>
      </c>
      <c r="AF63" s="213">
        <f t="shared" si="7"/>
        <v>131.25</v>
      </c>
      <c r="AG63" s="213">
        <f t="shared" si="8"/>
        <v>806.25</v>
      </c>
      <c r="AH63" s="213">
        <v>806.25</v>
      </c>
      <c r="AI63" s="213">
        <f t="shared" si="9"/>
        <v>0</v>
      </c>
      <c r="AJ63" s="160"/>
    </row>
    <row r="64" spans="1:36" ht="32.25" hidden="1" customHeight="1" x14ac:dyDescent="0.35">
      <c r="A64" s="202"/>
      <c r="B64" s="202">
        <v>1</v>
      </c>
      <c r="C64" s="203"/>
      <c r="D64" s="229">
        <v>12638</v>
      </c>
      <c r="E64" s="229">
        <v>8116</v>
      </c>
      <c r="F64" s="204"/>
      <c r="G64" s="202" t="s">
        <v>441</v>
      </c>
      <c r="H64" s="202" t="s">
        <v>95</v>
      </c>
      <c r="I64" s="202"/>
      <c r="J64" s="202" t="s">
        <v>69</v>
      </c>
      <c r="K64" s="204">
        <v>6</v>
      </c>
      <c r="L64" s="204">
        <v>2.5</v>
      </c>
      <c r="M64" s="204">
        <v>7</v>
      </c>
      <c r="N64" s="204">
        <v>1</v>
      </c>
      <c r="O64" s="204">
        <f t="shared" si="10"/>
        <v>6</v>
      </c>
      <c r="P64" s="204"/>
      <c r="Q64" s="204"/>
      <c r="R64" s="204">
        <f t="shared" si="1"/>
        <v>6</v>
      </c>
      <c r="S64" s="207" t="s">
        <v>70</v>
      </c>
      <c r="T64" s="215" t="s">
        <v>58</v>
      </c>
      <c r="U64" s="216">
        <v>44748</v>
      </c>
      <c r="V64" s="216">
        <v>44852</v>
      </c>
      <c r="W64" s="217">
        <v>1</v>
      </c>
      <c r="X64" s="218"/>
      <c r="Y64" s="212">
        <f t="shared" si="2"/>
        <v>15</v>
      </c>
      <c r="Z64" s="237">
        <v>135</v>
      </c>
      <c r="AA64" s="237">
        <v>12.25</v>
      </c>
      <c r="AB64" s="213">
        <f t="shared" si="3"/>
        <v>810</v>
      </c>
      <c r="AC64" s="213">
        <f t="shared" si="4"/>
        <v>73.5</v>
      </c>
      <c r="AD64" s="213">
        <f t="shared" si="5"/>
        <v>566.99999999999989</v>
      </c>
      <c r="AE64" s="213">
        <f t="shared" si="11"/>
        <v>242.99999999999997</v>
      </c>
      <c r="AF64" s="213">
        <f t="shared" si="7"/>
        <v>1102.5</v>
      </c>
      <c r="AG64" s="213">
        <f t="shared" si="8"/>
        <v>1912.5</v>
      </c>
      <c r="AH64" s="213">
        <v>1912.5</v>
      </c>
      <c r="AI64" s="213">
        <f t="shared" si="9"/>
        <v>0</v>
      </c>
      <c r="AJ64" s="160"/>
    </row>
    <row r="65" spans="1:38" ht="32.25" hidden="1" customHeight="1" x14ac:dyDescent="0.35">
      <c r="A65" s="202"/>
      <c r="B65" s="202">
        <v>1</v>
      </c>
      <c r="C65" s="203">
        <v>503</v>
      </c>
      <c r="D65" s="229">
        <v>12708</v>
      </c>
      <c r="E65" s="229">
        <v>7708</v>
      </c>
      <c r="F65" s="204"/>
      <c r="G65" s="202" t="s">
        <v>107</v>
      </c>
      <c r="H65" s="202" t="s">
        <v>95</v>
      </c>
      <c r="I65" s="202"/>
      <c r="J65" s="202" t="s">
        <v>69</v>
      </c>
      <c r="K65" s="204">
        <v>2.5</v>
      </c>
      <c r="L65" s="204">
        <v>2.5</v>
      </c>
      <c r="M65" s="204">
        <v>3</v>
      </c>
      <c r="N65" s="204">
        <v>1</v>
      </c>
      <c r="O65" s="204">
        <f t="shared" si="10"/>
        <v>2</v>
      </c>
      <c r="P65" s="204"/>
      <c r="Q65" s="204"/>
      <c r="R65" s="204">
        <f t="shared" si="1"/>
        <v>2</v>
      </c>
      <c r="S65" s="207" t="s">
        <v>70</v>
      </c>
      <c r="T65" s="215" t="s">
        <v>58</v>
      </c>
      <c r="U65" s="216">
        <v>44749</v>
      </c>
      <c r="V65" s="216">
        <v>44755</v>
      </c>
      <c r="W65" s="217">
        <v>1</v>
      </c>
      <c r="X65" s="218"/>
      <c r="Y65" s="212">
        <f t="shared" si="2"/>
        <v>1</v>
      </c>
      <c r="Z65" s="237">
        <v>135</v>
      </c>
      <c r="AA65" s="237">
        <v>12.25</v>
      </c>
      <c r="AB65" s="213">
        <f t="shared" si="3"/>
        <v>270</v>
      </c>
      <c r="AC65" s="213">
        <f t="shared" si="4"/>
        <v>24.5</v>
      </c>
      <c r="AD65" s="213">
        <f t="shared" si="5"/>
        <v>189</v>
      </c>
      <c r="AE65" s="213">
        <f t="shared" si="11"/>
        <v>81</v>
      </c>
      <c r="AF65" s="213">
        <f t="shared" si="7"/>
        <v>24.5</v>
      </c>
      <c r="AG65" s="213">
        <f t="shared" si="8"/>
        <v>294.5</v>
      </c>
      <c r="AH65" s="213">
        <v>294.5</v>
      </c>
      <c r="AI65" s="213">
        <f t="shared" si="9"/>
        <v>0</v>
      </c>
      <c r="AJ65" s="160"/>
    </row>
    <row r="66" spans="1:38" ht="32.25" hidden="1" customHeight="1" x14ac:dyDescent="0.35">
      <c r="A66" s="202"/>
      <c r="B66" s="202">
        <v>1</v>
      </c>
      <c r="C66" s="203">
        <v>503</v>
      </c>
      <c r="D66" s="229">
        <v>12708</v>
      </c>
      <c r="E66" s="229">
        <v>7708</v>
      </c>
      <c r="F66" s="204"/>
      <c r="G66" s="202" t="s">
        <v>107</v>
      </c>
      <c r="H66" s="202" t="s">
        <v>95</v>
      </c>
      <c r="I66" s="202"/>
      <c r="J66" s="202" t="s">
        <v>69</v>
      </c>
      <c r="K66" s="204">
        <v>2.5</v>
      </c>
      <c r="L66" s="204">
        <v>2.5</v>
      </c>
      <c r="M66" s="204">
        <v>3</v>
      </c>
      <c r="N66" s="204">
        <v>1</v>
      </c>
      <c r="O66" s="204">
        <f t="shared" si="10"/>
        <v>2</v>
      </c>
      <c r="P66" s="204"/>
      <c r="Q66" s="204"/>
      <c r="R66" s="204">
        <f t="shared" si="1"/>
        <v>2</v>
      </c>
      <c r="S66" s="207" t="s">
        <v>70</v>
      </c>
      <c r="T66" s="215" t="s">
        <v>58</v>
      </c>
      <c r="U66" s="216">
        <v>44749</v>
      </c>
      <c r="V66" s="216">
        <v>44755</v>
      </c>
      <c r="W66" s="217">
        <v>1</v>
      </c>
      <c r="X66" s="218"/>
      <c r="Y66" s="212">
        <f t="shared" si="2"/>
        <v>1</v>
      </c>
      <c r="Z66" s="237">
        <v>135</v>
      </c>
      <c r="AA66" s="237">
        <v>12.25</v>
      </c>
      <c r="AB66" s="213">
        <f t="shared" si="3"/>
        <v>270</v>
      </c>
      <c r="AC66" s="213">
        <f t="shared" si="4"/>
        <v>24.5</v>
      </c>
      <c r="AD66" s="213">
        <f t="shared" si="5"/>
        <v>189</v>
      </c>
      <c r="AE66" s="213">
        <f t="shared" si="11"/>
        <v>81</v>
      </c>
      <c r="AF66" s="213">
        <f t="shared" si="7"/>
        <v>24.5</v>
      </c>
      <c r="AG66" s="213">
        <f t="shared" si="8"/>
        <v>294.5</v>
      </c>
      <c r="AH66" s="213">
        <v>294.5</v>
      </c>
      <c r="AI66" s="213">
        <f t="shared" si="9"/>
        <v>0</v>
      </c>
      <c r="AJ66" s="160"/>
    </row>
    <row r="67" spans="1:38" ht="32.25" hidden="1" customHeight="1" x14ac:dyDescent="0.35">
      <c r="A67" s="202"/>
      <c r="B67" s="202">
        <v>1</v>
      </c>
      <c r="C67" s="203">
        <v>498</v>
      </c>
      <c r="D67" s="229">
        <v>12702</v>
      </c>
      <c r="E67" s="229">
        <v>7731</v>
      </c>
      <c r="F67" s="204"/>
      <c r="G67" s="202" t="s">
        <v>441</v>
      </c>
      <c r="H67" s="202" t="s">
        <v>95</v>
      </c>
      <c r="I67" s="202"/>
      <c r="J67" s="202" t="s">
        <v>69</v>
      </c>
      <c r="K67" s="204">
        <v>2.5</v>
      </c>
      <c r="L67" s="204">
        <v>1.3</v>
      </c>
      <c r="M67" s="204">
        <v>6</v>
      </c>
      <c r="N67" s="204">
        <v>1</v>
      </c>
      <c r="O67" s="204">
        <f t="shared" si="10"/>
        <v>5</v>
      </c>
      <c r="P67" s="204"/>
      <c r="Q67" s="204"/>
      <c r="R67" s="204">
        <f t="shared" si="1"/>
        <v>5</v>
      </c>
      <c r="S67" s="207" t="s">
        <v>70</v>
      </c>
      <c r="T67" s="215" t="s">
        <v>58</v>
      </c>
      <c r="U67" s="216">
        <v>44754</v>
      </c>
      <c r="V67" s="216">
        <v>44762</v>
      </c>
      <c r="W67" s="217">
        <v>1</v>
      </c>
      <c r="X67" s="218"/>
      <c r="Y67" s="212">
        <f t="shared" si="2"/>
        <v>1.2857142857142858</v>
      </c>
      <c r="Z67" s="237">
        <v>135</v>
      </c>
      <c r="AA67" s="237">
        <v>12.25</v>
      </c>
      <c r="AB67" s="213">
        <f t="shared" si="3"/>
        <v>675</v>
      </c>
      <c r="AC67" s="213">
        <f t="shared" si="4"/>
        <v>61.25</v>
      </c>
      <c r="AD67" s="213">
        <f t="shared" si="5"/>
        <v>472.5</v>
      </c>
      <c r="AE67" s="213">
        <f t="shared" si="11"/>
        <v>202.5</v>
      </c>
      <c r="AF67" s="213">
        <f t="shared" si="7"/>
        <v>78.75</v>
      </c>
      <c r="AG67" s="213">
        <f t="shared" si="8"/>
        <v>753.75</v>
      </c>
      <c r="AH67" s="213">
        <v>753.75</v>
      </c>
      <c r="AI67" s="213">
        <f t="shared" si="9"/>
        <v>0</v>
      </c>
      <c r="AJ67" s="160"/>
    </row>
    <row r="68" spans="1:38" ht="32.25" hidden="1" customHeight="1" x14ac:dyDescent="0.35">
      <c r="A68" s="202"/>
      <c r="B68" s="202">
        <v>1</v>
      </c>
      <c r="C68" s="203">
        <v>540</v>
      </c>
      <c r="D68" s="229">
        <v>12750</v>
      </c>
      <c r="E68" s="229">
        <v>8118</v>
      </c>
      <c r="F68" s="204"/>
      <c r="G68" s="202" t="s">
        <v>107</v>
      </c>
      <c r="H68" s="202" t="s">
        <v>95</v>
      </c>
      <c r="I68" s="202"/>
      <c r="J68" s="202" t="s">
        <v>69</v>
      </c>
      <c r="K68" s="204">
        <v>1.3</v>
      </c>
      <c r="L68" s="204">
        <v>1</v>
      </c>
      <c r="M68" s="204">
        <v>5</v>
      </c>
      <c r="N68" s="204">
        <v>1</v>
      </c>
      <c r="O68" s="204">
        <f t="shared" si="10"/>
        <v>4</v>
      </c>
      <c r="P68" s="204"/>
      <c r="Q68" s="204"/>
      <c r="R68" s="204">
        <f t="shared" si="1"/>
        <v>4</v>
      </c>
      <c r="S68" s="207" t="s">
        <v>70</v>
      </c>
      <c r="T68" s="215" t="s">
        <v>58</v>
      </c>
      <c r="U68" s="216">
        <v>44760</v>
      </c>
      <c r="V68" s="216">
        <v>44852</v>
      </c>
      <c r="W68" s="217">
        <v>1</v>
      </c>
      <c r="X68" s="218"/>
      <c r="Y68" s="212">
        <f t="shared" si="2"/>
        <v>13.285714285714286</v>
      </c>
      <c r="Z68" s="237">
        <v>135</v>
      </c>
      <c r="AA68" s="237">
        <v>12.25</v>
      </c>
      <c r="AB68" s="213">
        <f t="shared" si="3"/>
        <v>540</v>
      </c>
      <c r="AC68" s="213">
        <f t="shared" si="4"/>
        <v>49</v>
      </c>
      <c r="AD68" s="213">
        <f t="shared" si="5"/>
        <v>378</v>
      </c>
      <c r="AE68" s="213">
        <f t="shared" si="11"/>
        <v>162</v>
      </c>
      <c r="AF68" s="213">
        <f t="shared" si="7"/>
        <v>651</v>
      </c>
      <c r="AG68" s="213">
        <f t="shared" si="8"/>
        <v>1191</v>
      </c>
      <c r="AH68" s="213">
        <v>1191</v>
      </c>
      <c r="AI68" s="213">
        <f t="shared" si="9"/>
        <v>0</v>
      </c>
      <c r="AJ68" s="160"/>
    </row>
    <row r="69" spans="1:38" ht="32.25" hidden="1" customHeight="1" x14ac:dyDescent="0.35">
      <c r="A69" s="202"/>
      <c r="B69" s="202">
        <v>1</v>
      </c>
      <c r="C69" s="203">
        <v>564</v>
      </c>
      <c r="D69" s="229">
        <v>12777</v>
      </c>
      <c r="E69" s="229">
        <v>7741</v>
      </c>
      <c r="F69" s="204"/>
      <c r="G69" s="202" t="s">
        <v>107</v>
      </c>
      <c r="H69" s="202" t="s">
        <v>95</v>
      </c>
      <c r="I69" s="202"/>
      <c r="J69" s="202" t="s">
        <v>69</v>
      </c>
      <c r="K69" s="204">
        <v>1.8</v>
      </c>
      <c r="L69" s="204">
        <v>1.3</v>
      </c>
      <c r="M69" s="204">
        <v>5</v>
      </c>
      <c r="N69" s="204">
        <v>1</v>
      </c>
      <c r="O69" s="204">
        <f t="shared" si="10"/>
        <v>4</v>
      </c>
      <c r="P69" s="204"/>
      <c r="Q69" s="204"/>
      <c r="R69" s="204">
        <f t="shared" si="1"/>
        <v>4</v>
      </c>
      <c r="S69" s="207" t="s">
        <v>70</v>
      </c>
      <c r="T69" s="215" t="s">
        <v>58</v>
      </c>
      <c r="U69" s="216">
        <v>44763</v>
      </c>
      <c r="V69" s="216">
        <v>44771</v>
      </c>
      <c r="W69" s="217">
        <v>1</v>
      </c>
      <c r="X69" s="218"/>
      <c r="Y69" s="212">
        <f t="shared" si="2"/>
        <v>1.2857142857142858</v>
      </c>
      <c r="Z69" s="237">
        <v>135</v>
      </c>
      <c r="AA69" s="237">
        <v>12.25</v>
      </c>
      <c r="AB69" s="213">
        <f t="shared" si="3"/>
        <v>540</v>
      </c>
      <c r="AC69" s="213">
        <f t="shared" si="4"/>
        <v>49</v>
      </c>
      <c r="AD69" s="213">
        <f t="shared" si="5"/>
        <v>378</v>
      </c>
      <c r="AE69" s="213">
        <f t="shared" si="11"/>
        <v>162</v>
      </c>
      <c r="AF69" s="213">
        <f t="shared" si="7"/>
        <v>63.000000000000007</v>
      </c>
      <c r="AG69" s="213">
        <f t="shared" si="8"/>
        <v>603</v>
      </c>
      <c r="AH69" s="213">
        <v>603</v>
      </c>
      <c r="AI69" s="213">
        <f t="shared" si="9"/>
        <v>0</v>
      </c>
      <c r="AJ69" s="160"/>
    </row>
    <row r="70" spans="1:38" ht="32.25" hidden="1" customHeight="1" x14ac:dyDescent="0.35">
      <c r="A70" s="234"/>
      <c r="B70" s="202">
        <v>1</v>
      </c>
      <c r="C70" s="261">
        <v>568</v>
      </c>
      <c r="D70" s="228">
        <v>12787</v>
      </c>
      <c r="E70" s="228">
        <v>7863</v>
      </c>
      <c r="F70" s="233"/>
      <c r="G70" s="234" t="s">
        <v>508</v>
      </c>
      <c r="H70" s="234" t="s">
        <v>36</v>
      </c>
      <c r="I70" s="234"/>
      <c r="J70" s="234" t="s">
        <v>42</v>
      </c>
      <c r="K70" s="233">
        <v>6.5</v>
      </c>
      <c r="L70" s="233">
        <v>1.3</v>
      </c>
      <c r="M70" s="233">
        <v>4.5</v>
      </c>
      <c r="N70" s="204">
        <v>1</v>
      </c>
      <c r="O70" s="204">
        <f t="shared" si="10"/>
        <v>3.5</v>
      </c>
      <c r="P70" s="233"/>
      <c r="Q70" s="233"/>
      <c r="R70" s="204">
        <f t="shared" si="1"/>
        <v>22.75</v>
      </c>
      <c r="S70" s="261" t="s">
        <v>41</v>
      </c>
      <c r="T70" s="270" t="s">
        <v>58</v>
      </c>
      <c r="U70" s="271">
        <v>44763</v>
      </c>
      <c r="V70" s="271">
        <v>44805</v>
      </c>
      <c r="W70" s="272">
        <v>1</v>
      </c>
      <c r="X70" s="273"/>
      <c r="Y70" s="212">
        <f t="shared" si="2"/>
        <v>6.1428571428571432</v>
      </c>
      <c r="Z70" s="238">
        <v>14</v>
      </c>
      <c r="AA70" s="238"/>
      <c r="AB70" s="213">
        <f t="shared" si="3"/>
        <v>318.5</v>
      </c>
      <c r="AC70" s="213">
        <f t="shared" si="4"/>
        <v>0</v>
      </c>
      <c r="AD70" s="213">
        <f t="shared" si="5"/>
        <v>222.95</v>
      </c>
      <c r="AE70" s="213">
        <f t="shared" si="11"/>
        <v>95.55</v>
      </c>
      <c r="AF70" s="213">
        <f t="shared" si="7"/>
        <v>0</v>
      </c>
      <c r="AG70" s="213">
        <f t="shared" si="8"/>
        <v>318.5</v>
      </c>
      <c r="AH70" s="213">
        <v>318.5</v>
      </c>
      <c r="AI70" s="213">
        <f t="shared" si="9"/>
        <v>0</v>
      </c>
      <c r="AJ70" s="161"/>
    </row>
    <row r="71" spans="1:38" ht="32.25" hidden="1" customHeight="1" x14ac:dyDescent="0.35">
      <c r="A71" s="234"/>
      <c r="B71" s="202">
        <v>1</v>
      </c>
      <c r="C71" s="261">
        <v>406</v>
      </c>
      <c r="D71" s="228">
        <v>12567</v>
      </c>
      <c r="E71" s="228">
        <v>8116</v>
      </c>
      <c r="F71" s="233"/>
      <c r="G71" s="202" t="s">
        <v>107</v>
      </c>
      <c r="H71" s="234" t="s">
        <v>36</v>
      </c>
      <c r="I71" s="234"/>
      <c r="J71" s="234" t="s">
        <v>42</v>
      </c>
      <c r="K71" s="233">
        <v>12</v>
      </c>
      <c r="L71" s="233">
        <v>1.3</v>
      </c>
      <c r="M71" s="233">
        <v>3</v>
      </c>
      <c r="N71" s="204">
        <v>1</v>
      </c>
      <c r="O71" s="204">
        <f t="shared" ref="O71:O102" si="12">M71-N71</f>
        <v>2</v>
      </c>
      <c r="P71" s="233"/>
      <c r="Q71" s="233"/>
      <c r="R71" s="204">
        <f t="shared" ref="R71:R134" si="13">IF(S71="m3",K71*L71*O71,IF(S71="m2-LxH",K71*O71,IF(S71="m2-LxW",K71*L71*P71,IF(S71="rm",O71,IF(S71="lm",K71,IF(S71="unit",Q71,))))))</f>
        <v>24</v>
      </c>
      <c r="S71" s="261" t="s">
        <v>41</v>
      </c>
      <c r="T71" s="270" t="s">
        <v>58</v>
      </c>
      <c r="U71" s="271">
        <v>44742</v>
      </c>
      <c r="V71" s="271">
        <v>44852</v>
      </c>
      <c r="W71" s="272">
        <v>1</v>
      </c>
      <c r="X71" s="273"/>
      <c r="Y71" s="212">
        <f t="shared" ref="Y71:Y134" si="14">IF(T71="on hire",$C$5-U71+1,IF(T71="off hired",V71-U71+1,0))/7</f>
        <v>15.857142857142858</v>
      </c>
      <c r="Z71" s="238">
        <v>14</v>
      </c>
      <c r="AA71" s="238">
        <v>0.84</v>
      </c>
      <c r="AB71" s="213">
        <f t="shared" ref="AB71:AB134" si="15">Z71*R71</f>
        <v>336</v>
      </c>
      <c r="AC71" s="213">
        <f t="shared" ref="AC71:AC134" si="16">AA71*R71</f>
        <v>20.16</v>
      </c>
      <c r="AD71" s="213">
        <f t="shared" ref="AD71:AD134" si="17">0.7*R71*Z71</f>
        <v>235.19999999999996</v>
      </c>
      <c r="AE71" s="213">
        <f t="shared" ref="AE71:AE94" si="18">IF(T71="off hired",0.3*R71*Z71*W71,0)</f>
        <v>100.79999999999998</v>
      </c>
      <c r="AF71" s="213">
        <f t="shared" ref="AF71:AF134" si="19">IF(Y71&gt;X71,(Y71-X71)*R71*AA71,0)</f>
        <v>319.67999999999995</v>
      </c>
      <c r="AG71" s="213">
        <f t="shared" ref="AG71:AG134" si="20">AD71+AE71+AF71</f>
        <v>655.67999999999984</v>
      </c>
      <c r="AH71" s="213">
        <v>655.67999999999984</v>
      </c>
      <c r="AI71" s="213">
        <f t="shared" ref="AI71:AI134" si="21">AG71-AH71</f>
        <v>0</v>
      </c>
      <c r="AJ71" s="161"/>
    </row>
    <row r="72" spans="1:38" ht="32.25" hidden="1" customHeight="1" x14ac:dyDescent="0.35">
      <c r="A72" s="234"/>
      <c r="B72" s="202">
        <v>1</v>
      </c>
      <c r="C72" s="261">
        <v>405</v>
      </c>
      <c r="D72" s="228">
        <v>12566</v>
      </c>
      <c r="E72" s="228">
        <v>7721</v>
      </c>
      <c r="F72" s="233"/>
      <c r="G72" s="202" t="s">
        <v>107</v>
      </c>
      <c r="H72" s="234" t="s">
        <v>36</v>
      </c>
      <c r="I72" s="234"/>
      <c r="J72" s="234" t="s">
        <v>42</v>
      </c>
      <c r="K72" s="233">
        <v>4.2</v>
      </c>
      <c r="L72" s="233">
        <v>1.3</v>
      </c>
      <c r="M72" s="233">
        <v>5.5</v>
      </c>
      <c r="N72" s="204">
        <v>1</v>
      </c>
      <c r="O72" s="204">
        <f t="shared" si="12"/>
        <v>4.5</v>
      </c>
      <c r="P72" s="233"/>
      <c r="Q72" s="233"/>
      <c r="R72" s="204">
        <f t="shared" si="13"/>
        <v>18.900000000000002</v>
      </c>
      <c r="S72" s="261" t="s">
        <v>41</v>
      </c>
      <c r="T72" s="270" t="s">
        <v>58</v>
      </c>
      <c r="U72" s="271">
        <v>44742</v>
      </c>
      <c r="V72" s="271">
        <v>44759</v>
      </c>
      <c r="W72" s="272">
        <v>1</v>
      </c>
      <c r="X72" s="273"/>
      <c r="Y72" s="212">
        <f t="shared" si="14"/>
        <v>2.5714285714285716</v>
      </c>
      <c r="Z72" s="238">
        <v>14</v>
      </c>
      <c r="AA72" s="238">
        <v>0.84</v>
      </c>
      <c r="AB72" s="213">
        <f t="shared" si="15"/>
        <v>264.60000000000002</v>
      </c>
      <c r="AC72" s="213">
        <f t="shared" si="16"/>
        <v>15.876000000000001</v>
      </c>
      <c r="AD72" s="213">
        <f t="shared" si="17"/>
        <v>185.22</v>
      </c>
      <c r="AE72" s="213">
        <f t="shared" si="18"/>
        <v>79.38000000000001</v>
      </c>
      <c r="AF72" s="213">
        <f t="shared" si="19"/>
        <v>40.824000000000005</v>
      </c>
      <c r="AG72" s="213">
        <f t="shared" si="20"/>
        <v>305.42400000000004</v>
      </c>
      <c r="AH72" s="213">
        <v>305.42400000000004</v>
      </c>
      <c r="AI72" s="213">
        <f t="shared" si="21"/>
        <v>0</v>
      </c>
      <c r="AJ72" s="161"/>
    </row>
    <row r="73" spans="1:38" ht="32.25" hidden="1" customHeight="1" x14ac:dyDescent="0.35">
      <c r="A73" s="234"/>
      <c r="B73" s="202">
        <v>1</v>
      </c>
      <c r="C73" s="261">
        <v>469</v>
      </c>
      <c r="D73" s="228">
        <v>12624</v>
      </c>
      <c r="E73" s="228">
        <v>6746</v>
      </c>
      <c r="F73" s="233"/>
      <c r="G73" s="234" t="s">
        <v>484</v>
      </c>
      <c r="H73" s="234" t="s">
        <v>36</v>
      </c>
      <c r="I73" s="234"/>
      <c r="J73" s="234" t="s">
        <v>42</v>
      </c>
      <c r="K73" s="233">
        <v>15</v>
      </c>
      <c r="L73" s="233">
        <v>1.3</v>
      </c>
      <c r="M73" s="233">
        <v>9</v>
      </c>
      <c r="N73" s="204">
        <v>1</v>
      </c>
      <c r="O73" s="204">
        <f t="shared" si="12"/>
        <v>8</v>
      </c>
      <c r="P73" s="233"/>
      <c r="Q73" s="233"/>
      <c r="R73" s="204">
        <f t="shared" si="13"/>
        <v>120</v>
      </c>
      <c r="S73" s="261" t="s">
        <v>41</v>
      </c>
      <c r="T73" s="270" t="s">
        <v>58</v>
      </c>
      <c r="U73" s="271">
        <v>44749</v>
      </c>
      <c r="V73" s="271">
        <v>44833</v>
      </c>
      <c r="W73" s="272">
        <v>1</v>
      </c>
      <c r="X73" s="273"/>
      <c r="Y73" s="212">
        <f t="shared" si="14"/>
        <v>12.142857142857142</v>
      </c>
      <c r="Z73" s="238">
        <v>14</v>
      </c>
      <c r="AA73" s="238">
        <v>0.84</v>
      </c>
      <c r="AB73" s="213">
        <f t="shared" si="15"/>
        <v>1680</v>
      </c>
      <c r="AC73" s="213">
        <f t="shared" si="16"/>
        <v>100.8</v>
      </c>
      <c r="AD73" s="213">
        <f t="shared" si="17"/>
        <v>1176</v>
      </c>
      <c r="AE73" s="213">
        <f t="shared" si="18"/>
        <v>504</v>
      </c>
      <c r="AF73" s="213">
        <f t="shared" si="19"/>
        <v>1224</v>
      </c>
      <c r="AG73" s="213">
        <f t="shared" si="20"/>
        <v>2904</v>
      </c>
      <c r="AH73" s="213">
        <v>2904</v>
      </c>
      <c r="AI73" s="213">
        <f t="shared" si="21"/>
        <v>0</v>
      </c>
      <c r="AJ73" s="161"/>
    </row>
    <row r="74" spans="1:38" ht="32.25" hidden="1" customHeight="1" x14ac:dyDescent="0.35">
      <c r="A74" s="234"/>
      <c r="B74" s="202">
        <v>1</v>
      </c>
      <c r="C74" s="261">
        <v>485</v>
      </c>
      <c r="D74" s="228">
        <v>12636</v>
      </c>
      <c r="E74" s="228">
        <v>7809</v>
      </c>
      <c r="F74" s="233"/>
      <c r="G74" s="234" t="s">
        <v>491</v>
      </c>
      <c r="H74" s="234" t="s">
        <v>36</v>
      </c>
      <c r="I74" s="234"/>
      <c r="J74" s="234" t="s">
        <v>42</v>
      </c>
      <c r="K74" s="233">
        <v>56</v>
      </c>
      <c r="L74" s="233">
        <v>1.3</v>
      </c>
      <c r="M74" s="233">
        <v>4.5</v>
      </c>
      <c r="N74" s="204">
        <v>1</v>
      </c>
      <c r="O74" s="204">
        <f t="shared" si="12"/>
        <v>3.5</v>
      </c>
      <c r="P74" s="233"/>
      <c r="Q74" s="233"/>
      <c r="R74" s="204">
        <f t="shared" si="13"/>
        <v>196</v>
      </c>
      <c r="S74" s="261" t="s">
        <v>41</v>
      </c>
      <c r="T74" s="270" t="s">
        <v>58</v>
      </c>
      <c r="U74" s="271">
        <v>44749</v>
      </c>
      <c r="V74" s="271">
        <v>44768</v>
      </c>
      <c r="W74" s="272">
        <v>1</v>
      </c>
      <c r="X74" s="273"/>
      <c r="Y74" s="212">
        <f t="shared" si="14"/>
        <v>2.8571428571428572</v>
      </c>
      <c r="Z74" s="238">
        <v>14</v>
      </c>
      <c r="AA74" s="238">
        <v>0.84</v>
      </c>
      <c r="AB74" s="213">
        <f t="shared" si="15"/>
        <v>2744</v>
      </c>
      <c r="AC74" s="213">
        <f t="shared" si="16"/>
        <v>164.64</v>
      </c>
      <c r="AD74" s="213">
        <f t="shared" si="17"/>
        <v>1920.7999999999997</v>
      </c>
      <c r="AE74" s="213">
        <f t="shared" si="18"/>
        <v>823.19999999999993</v>
      </c>
      <c r="AF74" s="213">
        <f t="shared" si="19"/>
        <v>470.4</v>
      </c>
      <c r="AG74" s="213">
        <f t="shared" si="20"/>
        <v>3214.3999999999996</v>
      </c>
      <c r="AH74" s="213">
        <v>3214.3999999999996</v>
      </c>
      <c r="AI74" s="213">
        <f t="shared" si="21"/>
        <v>0</v>
      </c>
      <c r="AJ74" s="162"/>
      <c r="AK74" s="295"/>
      <c r="AL74" s="302"/>
    </row>
    <row r="75" spans="1:38" ht="32.25" hidden="1" customHeight="1" x14ac:dyDescent="0.35">
      <c r="A75" s="234"/>
      <c r="B75" s="202">
        <v>1</v>
      </c>
      <c r="C75" s="261">
        <v>512</v>
      </c>
      <c r="D75" s="228">
        <v>12717</v>
      </c>
      <c r="E75" s="228">
        <v>7737</v>
      </c>
      <c r="F75" s="233"/>
      <c r="G75" s="234" t="s">
        <v>441</v>
      </c>
      <c r="H75" s="234" t="s">
        <v>36</v>
      </c>
      <c r="I75" s="234"/>
      <c r="J75" s="234" t="s">
        <v>42</v>
      </c>
      <c r="K75" s="233">
        <v>4</v>
      </c>
      <c r="L75" s="233">
        <v>1.3</v>
      </c>
      <c r="M75" s="233">
        <v>3</v>
      </c>
      <c r="N75" s="204">
        <v>1</v>
      </c>
      <c r="O75" s="204">
        <f t="shared" si="12"/>
        <v>2</v>
      </c>
      <c r="P75" s="233"/>
      <c r="Q75" s="233"/>
      <c r="R75" s="204">
        <f t="shared" si="13"/>
        <v>8</v>
      </c>
      <c r="S75" s="261" t="s">
        <v>41</v>
      </c>
      <c r="T75" s="270" t="s">
        <v>58</v>
      </c>
      <c r="U75" s="271">
        <v>44756</v>
      </c>
      <c r="V75" s="271">
        <v>44768</v>
      </c>
      <c r="W75" s="272">
        <v>1</v>
      </c>
      <c r="X75" s="273"/>
      <c r="Y75" s="212">
        <f t="shared" si="14"/>
        <v>1.8571428571428572</v>
      </c>
      <c r="Z75" s="238">
        <v>14</v>
      </c>
      <c r="AA75" s="238"/>
      <c r="AB75" s="213">
        <f t="shared" si="15"/>
        <v>112</v>
      </c>
      <c r="AC75" s="213">
        <f t="shared" si="16"/>
        <v>0</v>
      </c>
      <c r="AD75" s="213">
        <f t="shared" si="17"/>
        <v>78.399999999999991</v>
      </c>
      <c r="AE75" s="213">
        <f t="shared" si="18"/>
        <v>33.6</v>
      </c>
      <c r="AF75" s="213">
        <f t="shared" si="19"/>
        <v>0</v>
      </c>
      <c r="AG75" s="213">
        <f t="shared" si="20"/>
        <v>112</v>
      </c>
      <c r="AH75" s="213">
        <v>112</v>
      </c>
      <c r="AI75" s="213">
        <f t="shared" si="21"/>
        <v>0</v>
      </c>
      <c r="AJ75" s="162"/>
    </row>
    <row r="76" spans="1:38" ht="32.25" hidden="1" customHeight="1" x14ac:dyDescent="0.35">
      <c r="A76" s="234"/>
      <c r="B76" s="202">
        <v>1</v>
      </c>
      <c r="C76" s="261">
        <v>523</v>
      </c>
      <c r="D76" s="228">
        <v>12731</v>
      </c>
      <c r="E76" s="228">
        <v>7731</v>
      </c>
      <c r="F76" s="233"/>
      <c r="G76" s="234" t="s">
        <v>441</v>
      </c>
      <c r="H76" s="234" t="s">
        <v>36</v>
      </c>
      <c r="I76" s="234"/>
      <c r="J76" s="234" t="s">
        <v>42</v>
      </c>
      <c r="K76" s="233">
        <v>4</v>
      </c>
      <c r="L76" s="233">
        <v>1.3</v>
      </c>
      <c r="M76" s="233">
        <v>3</v>
      </c>
      <c r="N76" s="204">
        <v>1</v>
      </c>
      <c r="O76" s="204">
        <f t="shared" si="12"/>
        <v>2</v>
      </c>
      <c r="P76" s="233"/>
      <c r="Q76" s="233"/>
      <c r="R76" s="204">
        <f t="shared" si="13"/>
        <v>8</v>
      </c>
      <c r="S76" s="261" t="s">
        <v>41</v>
      </c>
      <c r="T76" s="270" t="s">
        <v>58</v>
      </c>
      <c r="U76" s="271">
        <v>44757</v>
      </c>
      <c r="V76" s="271">
        <v>44762</v>
      </c>
      <c r="W76" s="272">
        <v>1</v>
      </c>
      <c r="X76" s="273"/>
      <c r="Y76" s="212">
        <f t="shared" si="14"/>
        <v>0.8571428571428571</v>
      </c>
      <c r="Z76" s="238">
        <v>14</v>
      </c>
      <c r="AA76" s="238">
        <v>0.84</v>
      </c>
      <c r="AB76" s="213">
        <f t="shared" si="15"/>
        <v>112</v>
      </c>
      <c r="AC76" s="213">
        <f t="shared" si="16"/>
        <v>6.72</v>
      </c>
      <c r="AD76" s="213">
        <f t="shared" si="17"/>
        <v>78.399999999999991</v>
      </c>
      <c r="AE76" s="213">
        <f t="shared" si="18"/>
        <v>33.6</v>
      </c>
      <c r="AF76" s="213">
        <f t="shared" si="19"/>
        <v>5.76</v>
      </c>
      <c r="AG76" s="213">
        <f t="shared" si="20"/>
        <v>117.76</v>
      </c>
      <c r="AH76" s="213">
        <v>117.76</v>
      </c>
      <c r="AI76" s="213">
        <f t="shared" si="21"/>
        <v>0</v>
      </c>
      <c r="AJ76" s="161"/>
    </row>
    <row r="77" spans="1:38" ht="32.25" hidden="1" customHeight="1" x14ac:dyDescent="0.35">
      <c r="A77" s="234"/>
      <c r="B77" s="202">
        <v>1</v>
      </c>
      <c r="C77" s="261">
        <v>532</v>
      </c>
      <c r="D77" s="228">
        <v>12743</v>
      </c>
      <c r="E77" s="228">
        <v>7731</v>
      </c>
      <c r="F77" s="233"/>
      <c r="G77" s="234" t="s">
        <v>107</v>
      </c>
      <c r="H77" s="234" t="s">
        <v>36</v>
      </c>
      <c r="I77" s="234"/>
      <c r="J77" s="234" t="s">
        <v>42</v>
      </c>
      <c r="K77" s="233">
        <v>4</v>
      </c>
      <c r="L77" s="233">
        <v>1.3</v>
      </c>
      <c r="M77" s="233">
        <v>3</v>
      </c>
      <c r="N77" s="204">
        <v>1</v>
      </c>
      <c r="O77" s="204">
        <f t="shared" si="12"/>
        <v>2</v>
      </c>
      <c r="P77" s="233"/>
      <c r="Q77" s="233"/>
      <c r="R77" s="204">
        <f t="shared" si="13"/>
        <v>8</v>
      </c>
      <c r="S77" s="261" t="s">
        <v>41</v>
      </c>
      <c r="T77" s="270" t="s">
        <v>58</v>
      </c>
      <c r="U77" s="271">
        <v>44759</v>
      </c>
      <c r="V77" s="271">
        <v>44762</v>
      </c>
      <c r="W77" s="272">
        <v>1</v>
      </c>
      <c r="X77" s="273"/>
      <c r="Y77" s="212">
        <f t="shared" si="14"/>
        <v>0.5714285714285714</v>
      </c>
      <c r="Z77" s="238">
        <v>14</v>
      </c>
      <c r="AA77" s="238">
        <v>0.84</v>
      </c>
      <c r="AB77" s="213">
        <f t="shared" si="15"/>
        <v>112</v>
      </c>
      <c r="AC77" s="213">
        <f t="shared" si="16"/>
        <v>6.72</v>
      </c>
      <c r="AD77" s="213">
        <f t="shared" si="17"/>
        <v>78.399999999999991</v>
      </c>
      <c r="AE77" s="213">
        <f t="shared" si="18"/>
        <v>33.6</v>
      </c>
      <c r="AF77" s="213">
        <f t="shared" si="19"/>
        <v>3.84</v>
      </c>
      <c r="AG77" s="213">
        <f t="shared" si="20"/>
        <v>115.84</v>
      </c>
      <c r="AH77" s="213">
        <v>115.84</v>
      </c>
      <c r="AI77" s="213">
        <f t="shared" si="21"/>
        <v>0</v>
      </c>
      <c r="AJ77" s="161"/>
    </row>
    <row r="78" spans="1:38" ht="32.25" hidden="1" customHeight="1" x14ac:dyDescent="0.35">
      <c r="A78" s="234"/>
      <c r="B78" s="202">
        <v>1</v>
      </c>
      <c r="C78" s="261">
        <v>531</v>
      </c>
      <c r="D78" s="228">
        <v>12742</v>
      </c>
      <c r="E78" s="228">
        <v>7734</v>
      </c>
      <c r="F78" s="233"/>
      <c r="G78" s="234" t="s">
        <v>107</v>
      </c>
      <c r="H78" s="234" t="s">
        <v>36</v>
      </c>
      <c r="I78" s="234"/>
      <c r="J78" s="234" t="s">
        <v>42</v>
      </c>
      <c r="K78" s="233">
        <v>8</v>
      </c>
      <c r="L78" s="233">
        <v>0.6</v>
      </c>
      <c r="M78" s="233">
        <v>5</v>
      </c>
      <c r="N78" s="204">
        <v>1</v>
      </c>
      <c r="O78" s="204">
        <f t="shared" si="12"/>
        <v>4</v>
      </c>
      <c r="P78" s="233"/>
      <c r="Q78" s="233"/>
      <c r="R78" s="204">
        <f t="shared" si="13"/>
        <v>32</v>
      </c>
      <c r="S78" s="261" t="s">
        <v>41</v>
      </c>
      <c r="T78" s="270" t="s">
        <v>58</v>
      </c>
      <c r="U78" s="271">
        <v>44759</v>
      </c>
      <c r="V78" s="271">
        <v>44767</v>
      </c>
      <c r="W78" s="272">
        <v>1</v>
      </c>
      <c r="X78" s="273"/>
      <c r="Y78" s="212">
        <f t="shared" si="14"/>
        <v>1.2857142857142858</v>
      </c>
      <c r="Z78" s="238">
        <v>14</v>
      </c>
      <c r="AA78" s="238">
        <v>0.84</v>
      </c>
      <c r="AB78" s="213">
        <f t="shared" si="15"/>
        <v>448</v>
      </c>
      <c r="AC78" s="213">
        <f t="shared" si="16"/>
        <v>26.88</v>
      </c>
      <c r="AD78" s="213">
        <f t="shared" si="17"/>
        <v>313.59999999999997</v>
      </c>
      <c r="AE78" s="213">
        <f t="shared" si="18"/>
        <v>134.4</v>
      </c>
      <c r="AF78" s="213">
        <f t="shared" si="19"/>
        <v>34.56</v>
      </c>
      <c r="AG78" s="213">
        <f t="shared" si="20"/>
        <v>482.56</v>
      </c>
      <c r="AH78" s="213">
        <v>482.56</v>
      </c>
      <c r="AI78" s="213">
        <f t="shared" si="21"/>
        <v>0</v>
      </c>
      <c r="AJ78" s="161"/>
    </row>
    <row r="79" spans="1:38" ht="32.25" hidden="1" customHeight="1" x14ac:dyDescent="0.35">
      <c r="A79" s="234"/>
      <c r="B79" s="202">
        <v>1</v>
      </c>
      <c r="C79" s="261">
        <v>541</v>
      </c>
      <c r="D79" s="228">
        <v>12751</v>
      </c>
      <c r="E79" s="228">
        <v>8118</v>
      </c>
      <c r="F79" s="233"/>
      <c r="G79" s="234" t="s">
        <v>107</v>
      </c>
      <c r="H79" s="234" t="s">
        <v>36</v>
      </c>
      <c r="I79" s="234"/>
      <c r="J79" s="234" t="s">
        <v>42</v>
      </c>
      <c r="K79" s="233">
        <v>7.5</v>
      </c>
      <c r="L79" s="233">
        <v>1.3</v>
      </c>
      <c r="M79" s="233">
        <v>5.5</v>
      </c>
      <c r="N79" s="204">
        <v>1</v>
      </c>
      <c r="O79" s="204">
        <f t="shared" si="12"/>
        <v>4.5</v>
      </c>
      <c r="P79" s="233"/>
      <c r="Q79" s="233"/>
      <c r="R79" s="204">
        <f t="shared" si="13"/>
        <v>33.75</v>
      </c>
      <c r="S79" s="261" t="s">
        <v>41</v>
      </c>
      <c r="T79" s="270" t="s">
        <v>58</v>
      </c>
      <c r="U79" s="271">
        <v>44759</v>
      </c>
      <c r="V79" s="271">
        <v>44852</v>
      </c>
      <c r="W79" s="272">
        <v>1</v>
      </c>
      <c r="X79" s="273"/>
      <c r="Y79" s="212">
        <f t="shared" si="14"/>
        <v>13.428571428571429</v>
      </c>
      <c r="Z79" s="238">
        <v>14</v>
      </c>
      <c r="AA79" s="238">
        <v>0.84</v>
      </c>
      <c r="AB79" s="213">
        <f t="shared" si="15"/>
        <v>472.5</v>
      </c>
      <c r="AC79" s="213">
        <f t="shared" si="16"/>
        <v>28.349999999999998</v>
      </c>
      <c r="AD79" s="213">
        <f t="shared" si="17"/>
        <v>330.75</v>
      </c>
      <c r="AE79" s="213">
        <f t="shared" si="18"/>
        <v>141.75</v>
      </c>
      <c r="AF79" s="213">
        <f t="shared" si="19"/>
        <v>380.7</v>
      </c>
      <c r="AG79" s="213">
        <f t="shared" si="20"/>
        <v>853.2</v>
      </c>
      <c r="AH79" s="213">
        <v>853.2</v>
      </c>
      <c r="AI79" s="213">
        <f t="shared" si="21"/>
        <v>0</v>
      </c>
      <c r="AJ79" s="161"/>
    </row>
    <row r="80" spans="1:38" ht="32.25" hidden="1" customHeight="1" x14ac:dyDescent="0.35">
      <c r="A80" s="234"/>
      <c r="B80" s="202">
        <v>1</v>
      </c>
      <c r="C80" s="261">
        <v>546</v>
      </c>
      <c r="D80" s="228">
        <v>12757</v>
      </c>
      <c r="E80" s="228">
        <v>6746</v>
      </c>
      <c r="F80" s="233"/>
      <c r="G80" s="234" t="s">
        <v>107</v>
      </c>
      <c r="H80" s="234" t="s">
        <v>36</v>
      </c>
      <c r="I80" s="234"/>
      <c r="J80" s="234" t="s">
        <v>42</v>
      </c>
      <c r="K80" s="233">
        <v>5</v>
      </c>
      <c r="L80" s="233">
        <v>1.3</v>
      </c>
      <c r="M80" s="233">
        <v>6</v>
      </c>
      <c r="N80" s="204">
        <v>1</v>
      </c>
      <c r="O80" s="204">
        <f t="shared" si="12"/>
        <v>5</v>
      </c>
      <c r="P80" s="233"/>
      <c r="Q80" s="233"/>
      <c r="R80" s="204">
        <f t="shared" si="13"/>
        <v>25</v>
      </c>
      <c r="S80" s="261" t="s">
        <v>41</v>
      </c>
      <c r="T80" s="270" t="s">
        <v>58</v>
      </c>
      <c r="U80" s="271">
        <v>44761</v>
      </c>
      <c r="V80" s="271">
        <v>44833</v>
      </c>
      <c r="W80" s="272">
        <v>1</v>
      </c>
      <c r="X80" s="273"/>
      <c r="Y80" s="212">
        <f t="shared" si="14"/>
        <v>10.428571428571429</v>
      </c>
      <c r="Z80" s="238">
        <v>14</v>
      </c>
      <c r="AA80" s="238">
        <v>0.84</v>
      </c>
      <c r="AB80" s="213">
        <f t="shared" si="15"/>
        <v>350</v>
      </c>
      <c r="AC80" s="213">
        <f t="shared" si="16"/>
        <v>21</v>
      </c>
      <c r="AD80" s="213">
        <f t="shared" si="17"/>
        <v>245</v>
      </c>
      <c r="AE80" s="213">
        <f t="shared" si="18"/>
        <v>105</v>
      </c>
      <c r="AF80" s="213">
        <f t="shared" si="19"/>
        <v>219</v>
      </c>
      <c r="AG80" s="213">
        <f t="shared" si="20"/>
        <v>569</v>
      </c>
      <c r="AH80" s="213">
        <v>569</v>
      </c>
      <c r="AI80" s="213">
        <f t="shared" si="21"/>
        <v>0</v>
      </c>
      <c r="AJ80" s="161"/>
    </row>
    <row r="81" spans="1:36" ht="32.25" hidden="1" customHeight="1" x14ac:dyDescent="0.35">
      <c r="A81" s="234"/>
      <c r="B81" s="202">
        <v>1</v>
      </c>
      <c r="C81" s="261">
        <v>548</v>
      </c>
      <c r="D81" s="228">
        <v>12759</v>
      </c>
      <c r="E81" s="228">
        <v>7737</v>
      </c>
      <c r="F81" s="233"/>
      <c r="G81" s="234" t="s">
        <v>491</v>
      </c>
      <c r="H81" s="234" t="s">
        <v>36</v>
      </c>
      <c r="I81" s="234"/>
      <c r="J81" s="234" t="s">
        <v>42</v>
      </c>
      <c r="K81" s="233">
        <v>4</v>
      </c>
      <c r="L81" s="233">
        <v>1.3</v>
      </c>
      <c r="M81" s="233">
        <v>4</v>
      </c>
      <c r="N81" s="204">
        <v>1</v>
      </c>
      <c r="O81" s="204">
        <f t="shared" si="12"/>
        <v>3</v>
      </c>
      <c r="P81" s="233"/>
      <c r="Q81" s="233"/>
      <c r="R81" s="204">
        <f t="shared" si="13"/>
        <v>12</v>
      </c>
      <c r="S81" s="261" t="s">
        <v>41</v>
      </c>
      <c r="T81" s="270" t="s">
        <v>58</v>
      </c>
      <c r="U81" s="271">
        <v>44761</v>
      </c>
      <c r="V81" s="271">
        <v>44768</v>
      </c>
      <c r="W81" s="272">
        <v>1</v>
      </c>
      <c r="X81" s="273"/>
      <c r="Y81" s="212">
        <f t="shared" si="14"/>
        <v>1.1428571428571428</v>
      </c>
      <c r="Z81" s="238">
        <v>14</v>
      </c>
      <c r="AA81" s="238">
        <v>0.84</v>
      </c>
      <c r="AB81" s="213">
        <f t="shared" si="15"/>
        <v>168</v>
      </c>
      <c r="AC81" s="213">
        <f t="shared" si="16"/>
        <v>10.08</v>
      </c>
      <c r="AD81" s="213">
        <f t="shared" si="17"/>
        <v>117.59999999999998</v>
      </c>
      <c r="AE81" s="213">
        <f t="shared" si="18"/>
        <v>50.399999999999991</v>
      </c>
      <c r="AF81" s="213">
        <f t="shared" si="19"/>
        <v>11.52</v>
      </c>
      <c r="AG81" s="213">
        <f t="shared" si="20"/>
        <v>179.51999999999998</v>
      </c>
      <c r="AH81" s="213">
        <v>179.51999999999998</v>
      </c>
      <c r="AI81" s="213">
        <f t="shared" si="21"/>
        <v>0</v>
      </c>
      <c r="AJ81" s="161"/>
    </row>
    <row r="82" spans="1:36" ht="32.25" hidden="1" customHeight="1" x14ac:dyDescent="0.35">
      <c r="A82" s="234"/>
      <c r="B82" s="202">
        <v>1</v>
      </c>
      <c r="C82" s="261">
        <v>467</v>
      </c>
      <c r="D82" s="228">
        <v>12623</v>
      </c>
      <c r="E82" s="228">
        <v>7742</v>
      </c>
      <c r="F82" s="233"/>
      <c r="G82" s="234" t="s">
        <v>521</v>
      </c>
      <c r="H82" s="234" t="s">
        <v>60</v>
      </c>
      <c r="I82" s="234"/>
      <c r="J82" s="234" t="s">
        <v>42</v>
      </c>
      <c r="K82" s="233">
        <v>5</v>
      </c>
      <c r="L82" s="233">
        <v>1.8</v>
      </c>
      <c r="M82" s="233">
        <v>4.5</v>
      </c>
      <c r="N82" s="204">
        <v>1</v>
      </c>
      <c r="O82" s="204">
        <f t="shared" si="12"/>
        <v>3.5</v>
      </c>
      <c r="P82" s="233"/>
      <c r="Q82" s="233"/>
      <c r="R82" s="204">
        <f t="shared" si="13"/>
        <v>17.5</v>
      </c>
      <c r="S82" s="207" t="s">
        <v>41</v>
      </c>
      <c r="T82" s="270" t="s">
        <v>58</v>
      </c>
      <c r="U82" s="271">
        <v>44749</v>
      </c>
      <c r="V82" s="271">
        <v>44769</v>
      </c>
      <c r="W82" s="272">
        <v>1</v>
      </c>
      <c r="X82" s="273"/>
      <c r="Y82" s="212">
        <f t="shared" si="14"/>
        <v>3</v>
      </c>
      <c r="Z82" s="238">
        <v>18</v>
      </c>
      <c r="AA82" s="238">
        <v>1.05</v>
      </c>
      <c r="AB82" s="213">
        <f t="shared" si="15"/>
        <v>315</v>
      </c>
      <c r="AC82" s="213">
        <f t="shared" si="16"/>
        <v>18.375</v>
      </c>
      <c r="AD82" s="213">
        <f t="shared" si="17"/>
        <v>220.5</v>
      </c>
      <c r="AE82" s="213">
        <f t="shared" si="18"/>
        <v>94.5</v>
      </c>
      <c r="AF82" s="213">
        <f t="shared" si="19"/>
        <v>55.125</v>
      </c>
      <c r="AG82" s="213">
        <f t="shared" si="20"/>
        <v>370.125</v>
      </c>
      <c r="AH82" s="213">
        <v>370.125</v>
      </c>
      <c r="AI82" s="213">
        <f t="shared" si="21"/>
        <v>0</v>
      </c>
      <c r="AJ82" s="161"/>
    </row>
    <row r="83" spans="1:36" ht="32.25" customHeight="1" x14ac:dyDescent="0.35">
      <c r="A83" s="234"/>
      <c r="B83" s="202">
        <v>1</v>
      </c>
      <c r="C83" s="261">
        <v>565</v>
      </c>
      <c r="D83" s="228">
        <v>12788</v>
      </c>
      <c r="E83" s="395">
        <v>8416</v>
      </c>
      <c r="F83" s="233"/>
      <c r="G83" s="234" t="s">
        <v>441</v>
      </c>
      <c r="H83" s="234" t="s">
        <v>60</v>
      </c>
      <c r="I83" s="234"/>
      <c r="J83" s="234" t="s">
        <v>42</v>
      </c>
      <c r="K83" s="233">
        <v>5</v>
      </c>
      <c r="L83" s="233">
        <v>1.8</v>
      </c>
      <c r="M83" s="233">
        <v>5</v>
      </c>
      <c r="N83" s="204">
        <v>1</v>
      </c>
      <c r="O83" s="204">
        <f t="shared" si="12"/>
        <v>4</v>
      </c>
      <c r="P83" s="233"/>
      <c r="Q83" s="233"/>
      <c r="R83" s="204">
        <f t="shared" si="13"/>
        <v>20</v>
      </c>
      <c r="S83" s="207" t="s">
        <v>41</v>
      </c>
      <c r="T83" s="397" t="s">
        <v>58</v>
      </c>
      <c r="U83" s="271">
        <v>44763</v>
      </c>
      <c r="V83" s="396">
        <v>44938</v>
      </c>
      <c r="W83" s="272">
        <v>1</v>
      </c>
      <c r="X83" s="273"/>
      <c r="Y83" s="212">
        <f t="shared" si="14"/>
        <v>25.142857142857142</v>
      </c>
      <c r="Z83" s="238">
        <v>18</v>
      </c>
      <c r="AA83" s="238">
        <v>1.05</v>
      </c>
      <c r="AB83" s="213">
        <f t="shared" si="15"/>
        <v>360</v>
      </c>
      <c r="AC83" s="213">
        <f t="shared" si="16"/>
        <v>21</v>
      </c>
      <c r="AD83" s="213">
        <f t="shared" si="17"/>
        <v>252</v>
      </c>
      <c r="AE83" s="213">
        <f t="shared" si="18"/>
        <v>108</v>
      </c>
      <c r="AF83" s="213">
        <f t="shared" si="19"/>
        <v>528</v>
      </c>
      <c r="AG83" s="213">
        <f t="shared" si="20"/>
        <v>888</v>
      </c>
      <c r="AH83" s="213">
        <v>744</v>
      </c>
      <c r="AI83" s="213">
        <f t="shared" si="21"/>
        <v>144</v>
      </c>
      <c r="AJ83" s="161"/>
    </row>
    <row r="84" spans="1:36" ht="32.25" hidden="1" customHeight="1" x14ac:dyDescent="0.35">
      <c r="A84" s="234"/>
      <c r="B84" s="202">
        <v>1</v>
      </c>
      <c r="C84" s="261">
        <v>580</v>
      </c>
      <c r="D84" s="228">
        <v>12795</v>
      </c>
      <c r="E84" s="228">
        <v>7833</v>
      </c>
      <c r="F84" s="233"/>
      <c r="G84" s="234" t="s">
        <v>107</v>
      </c>
      <c r="H84" s="234" t="s">
        <v>60</v>
      </c>
      <c r="I84" s="234"/>
      <c r="J84" s="234" t="s">
        <v>42</v>
      </c>
      <c r="K84" s="233">
        <v>10</v>
      </c>
      <c r="L84" s="233">
        <v>1.8</v>
      </c>
      <c r="M84" s="233">
        <v>5</v>
      </c>
      <c r="N84" s="204">
        <v>1</v>
      </c>
      <c r="O84" s="204">
        <f t="shared" si="12"/>
        <v>4</v>
      </c>
      <c r="P84" s="233"/>
      <c r="Q84" s="233"/>
      <c r="R84" s="204">
        <f t="shared" si="13"/>
        <v>40</v>
      </c>
      <c r="S84" s="207" t="s">
        <v>41</v>
      </c>
      <c r="T84" s="270" t="s">
        <v>58</v>
      </c>
      <c r="U84" s="271">
        <v>44766</v>
      </c>
      <c r="V84" s="271">
        <v>44792</v>
      </c>
      <c r="W84" s="272">
        <v>1</v>
      </c>
      <c r="X84" s="273"/>
      <c r="Y84" s="212">
        <f t="shared" si="14"/>
        <v>3.8571428571428572</v>
      </c>
      <c r="Z84" s="238">
        <v>18</v>
      </c>
      <c r="AA84" s="238">
        <v>1.05</v>
      </c>
      <c r="AB84" s="213">
        <f t="shared" si="15"/>
        <v>720</v>
      </c>
      <c r="AC84" s="213">
        <f t="shared" si="16"/>
        <v>42</v>
      </c>
      <c r="AD84" s="213">
        <f t="shared" si="17"/>
        <v>504</v>
      </c>
      <c r="AE84" s="213">
        <f t="shared" si="18"/>
        <v>216</v>
      </c>
      <c r="AF84" s="213">
        <f t="shared" si="19"/>
        <v>162</v>
      </c>
      <c r="AG84" s="213">
        <f t="shared" si="20"/>
        <v>882</v>
      </c>
      <c r="AH84" s="213">
        <v>882</v>
      </c>
      <c r="AI84" s="213">
        <f t="shared" si="21"/>
        <v>0</v>
      </c>
      <c r="AJ84" s="161"/>
    </row>
    <row r="85" spans="1:36" ht="32.25" hidden="1" customHeight="1" x14ac:dyDescent="0.35">
      <c r="A85" s="234"/>
      <c r="B85" s="202">
        <v>1</v>
      </c>
      <c r="C85" s="261">
        <v>587</v>
      </c>
      <c r="D85" s="228">
        <v>12804</v>
      </c>
      <c r="E85" s="228">
        <v>6712</v>
      </c>
      <c r="F85" s="233"/>
      <c r="G85" s="234" t="s">
        <v>107</v>
      </c>
      <c r="H85" s="234" t="s">
        <v>60</v>
      </c>
      <c r="I85" s="234"/>
      <c r="J85" s="234" t="s">
        <v>42</v>
      </c>
      <c r="K85" s="233">
        <v>10</v>
      </c>
      <c r="L85" s="233">
        <v>1.8</v>
      </c>
      <c r="M85" s="233">
        <v>5</v>
      </c>
      <c r="N85" s="204">
        <v>1</v>
      </c>
      <c r="O85" s="204">
        <f t="shared" si="12"/>
        <v>4</v>
      </c>
      <c r="P85" s="233"/>
      <c r="Q85" s="233"/>
      <c r="R85" s="204">
        <f t="shared" si="13"/>
        <v>40</v>
      </c>
      <c r="S85" s="207" t="s">
        <v>41</v>
      </c>
      <c r="T85" s="270" t="s">
        <v>58</v>
      </c>
      <c r="U85" s="271">
        <v>44767</v>
      </c>
      <c r="V85" s="271">
        <v>44828</v>
      </c>
      <c r="W85" s="272">
        <v>1</v>
      </c>
      <c r="X85" s="273"/>
      <c r="Y85" s="212">
        <f t="shared" si="14"/>
        <v>8.8571428571428577</v>
      </c>
      <c r="Z85" s="238">
        <v>18</v>
      </c>
      <c r="AA85" s="238">
        <v>1.05</v>
      </c>
      <c r="AB85" s="213">
        <f t="shared" si="15"/>
        <v>720</v>
      </c>
      <c r="AC85" s="213">
        <f t="shared" si="16"/>
        <v>42</v>
      </c>
      <c r="AD85" s="213">
        <f t="shared" si="17"/>
        <v>504</v>
      </c>
      <c r="AE85" s="213">
        <f t="shared" si="18"/>
        <v>216</v>
      </c>
      <c r="AF85" s="213">
        <f t="shared" si="19"/>
        <v>372.00000000000006</v>
      </c>
      <c r="AG85" s="213">
        <f t="shared" si="20"/>
        <v>1092</v>
      </c>
      <c r="AH85" s="213">
        <v>1092</v>
      </c>
      <c r="AI85" s="213">
        <f t="shared" si="21"/>
        <v>0</v>
      </c>
      <c r="AJ85" s="161"/>
    </row>
    <row r="86" spans="1:36" ht="32.25" hidden="1" customHeight="1" x14ac:dyDescent="0.35">
      <c r="A86" s="234"/>
      <c r="B86" s="202">
        <v>1</v>
      </c>
      <c r="C86" s="261">
        <v>578</v>
      </c>
      <c r="D86" s="228">
        <v>12794</v>
      </c>
      <c r="E86" s="228">
        <v>6701</v>
      </c>
      <c r="F86" s="233"/>
      <c r="G86" s="234" t="s">
        <v>515</v>
      </c>
      <c r="H86" s="234" t="s">
        <v>60</v>
      </c>
      <c r="I86" s="234"/>
      <c r="J86" s="234" t="s">
        <v>42</v>
      </c>
      <c r="K86" s="233">
        <v>12</v>
      </c>
      <c r="L86" s="233">
        <v>1.8</v>
      </c>
      <c r="M86" s="233">
        <v>6</v>
      </c>
      <c r="N86" s="204">
        <v>1</v>
      </c>
      <c r="O86" s="204">
        <f t="shared" si="12"/>
        <v>5</v>
      </c>
      <c r="P86" s="233"/>
      <c r="Q86" s="233"/>
      <c r="R86" s="204">
        <f t="shared" si="13"/>
        <v>60</v>
      </c>
      <c r="S86" s="207" t="s">
        <v>41</v>
      </c>
      <c r="T86" s="270" t="s">
        <v>58</v>
      </c>
      <c r="U86" s="271">
        <v>44766</v>
      </c>
      <c r="V86" s="271">
        <v>44823</v>
      </c>
      <c r="W86" s="272">
        <v>1</v>
      </c>
      <c r="X86" s="273"/>
      <c r="Y86" s="212">
        <f t="shared" si="14"/>
        <v>8.2857142857142865</v>
      </c>
      <c r="Z86" s="238">
        <v>18</v>
      </c>
      <c r="AA86" s="238">
        <v>1.05</v>
      </c>
      <c r="AB86" s="213">
        <f t="shared" si="15"/>
        <v>1080</v>
      </c>
      <c r="AC86" s="213">
        <f t="shared" si="16"/>
        <v>63</v>
      </c>
      <c r="AD86" s="213">
        <f t="shared" si="17"/>
        <v>756</v>
      </c>
      <c r="AE86" s="213">
        <f t="shared" si="18"/>
        <v>324</v>
      </c>
      <c r="AF86" s="213">
        <f t="shared" si="19"/>
        <v>522</v>
      </c>
      <c r="AG86" s="213">
        <f t="shared" si="20"/>
        <v>1602</v>
      </c>
      <c r="AH86" s="213">
        <v>1602</v>
      </c>
      <c r="AI86" s="213">
        <f t="shared" si="21"/>
        <v>0</v>
      </c>
      <c r="AJ86" s="162"/>
    </row>
    <row r="87" spans="1:36" ht="32.25" hidden="1" customHeight="1" x14ac:dyDescent="0.35">
      <c r="A87" s="202"/>
      <c r="B87" s="202">
        <v>1</v>
      </c>
      <c r="C87" s="203">
        <v>577</v>
      </c>
      <c r="D87" s="229">
        <v>12793</v>
      </c>
      <c r="E87" s="229">
        <v>7839</v>
      </c>
      <c r="F87" s="204"/>
      <c r="G87" s="202" t="s">
        <v>516</v>
      </c>
      <c r="H87" s="202" t="s">
        <v>60</v>
      </c>
      <c r="I87" s="202"/>
      <c r="J87" s="202" t="s">
        <v>61</v>
      </c>
      <c r="K87" s="204">
        <v>7.5</v>
      </c>
      <c r="L87" s="204">
        <v>4</v>
      </c>
      <c r="M87" s="204">
        <f>5</f>
        <v>5</v>
      </c>
      <c r="N87" s="204">
        <v>1</v>
      </c>
      <c r="O87" s="204">
        <f t="shared" si="12"/>
        <v>4</v>
      </c>
      <c r="P87" s="204"/>
      <c r="Q87" s="204"/>
      <c r="R87" s="204">
        <f t="shared" si="13"/>
        <v>120</v>
      </c>
      <c r="S87" s="207" t="s">
        <v>62</v>
      </c>
      <c r="T87" s="215" t="s">
        <v>58</v>
      </c>
      <c r="U87" s="216">
        <v>44766</v>
      </c>
      <c r="V87" s="216">
        <v>44796</v>
      </c>
      <c r="W87" s="217">
        <v>1</v>
      </c>
      <c r="X87" s="218"/>
      <c r="Y87" s="212">
        <f t="shared" si="14"/>
        <v>4.4285714285714288</v>
      </c>
      <c r="Z87" s="237">
        <v>7.5</v>
      </c>
      <c r="AA87" s="237"/>
      <c r="AB87" s="213">
        <f t="shared" si="15"/>
        <v>900</v>
      </c>
      <c r="AC87" s="213">
        <f t="shared" si="16"/>
        <v>0</v>
      </c>
      <c r="AD87" s="213">
        <f t="shared" si="17"/>
        <v>630</v>
      </c>
      <c r="AE87" s="213">
        <f t="shared" si="18"/>
        <v>270</v>
      </c>
      <c r="AF87" s="213">
        <f t="shared" si="19"/>
        <v>0</v>
      </c>
      <c r="AG87" s="213">
        <f t="shared" si="20"/>
        <v>900</v>
      </c>
      <c r="AH87" s="213">
        <v>900</v>
      </c>
      <c r="AI87" s="213">
        <f t="shared" si="21"/>
        <v>0</v>
      </c>
      <c r="AJ87" s="160"/>
    </row>
    <row r="88" spans="1:36" ht="32.25" hidden="1" customHeight="1" x14ac:dyDescent="0.35">
      <c r="A88" s="202"/>
      <c r="B88" s="202">
        <v>1</v>
      </c>
      <c r="C88" s="203">
        <v>381</v>
      </c>
      <c r="D88" s="229">
        <v>12553</v>
      </c>
      <c r="E88" s="229">
        <v>8161</v>
      </c>
      <c r="F88" s="204"/>
      <c r="G88" s="202" t="s">
        <v>516</v>
      </c>
      <c r="H88" s="202" t="s">
        <v>60</v>
      </c>
      <c r="I88" s="202"/>
      <c r="J88" s="202" t="s">
        <v>61</v>
      </c>
      <c r="K88" s="204">
        <v>5</v>
      </c>
      <c r="L88" s="204">
        <v>5</v>
      </c>
      <c r="M88" s="204">
        <f>3</f>
        <v>3</v>
      </c>
      <c r="N88" s="204">
        <v>1</v>
      </c>
      <c r="O88" s="204">
        <f t="shared" si="12"/>
        <v>2</v>
      </c>
      <c r="P88" s="204"/>
      <c r="Q88" s="204"/>
      <c r="R88" s="204">
        <f t="shared" si="13"/>
        <v>50</v>
      </c>
      <c r="S88" s="207" t="s">
        <v>62</v>
      </c>
      <c r="T88" s="215" t="s">
        <v>58</v>
      </c>
      <c r="U88" s="216">
        <v>44740</v>
      </c>
      <c r="V88" s="216">
        <v>44862</v>
      </c>
      <c r="W88" s="217">
        <v>1</v>
      </c>
      <c r="X88" s="218"/>
      <c r="Y88" s="212">
        <f t="shared" si="14"/>
        <v>17.571428571428573</v>
      </c>
      <c r="Z88" s="237">
        <v>7.5</v>
      </c>
      <c r="AA88" s="237">
        <v>0.7</v>
      </c>
      <c r="AB88" s="213">
        <f t="shared" si="15"/>
        <v>375</v>
      </c>
      <c r="AC88" s="213">
        <f t="shared" si="16"/>
        <v>35</v>
      </c>
      <c r="AD88" s="213">
        <f t="shared" si="17"/>
        <v>262.5</v>
      </c>
      <c r="AE88" s="213">
        <f t="shared" si="18"/>
        <v>112.5</v>
      </c>
      <c r="AF88" s="213">
        <f t="shared" si="19"/>
        <v>615</v>
      </c>
      <c r="AG88" s="213">
        <f t="shared" si="20"/>
        <v>990</v>
      </c>
      <c r="AH88" s="213">
        <v>990</v>
      </c>
      <c r="AI88" s="213">
        <f t="shared" si="21"/>
        <v>0</v>
      </c>
      <c r="AJ88" s="160"/>
    </row>
    <row r="89" spans="1:36" ht="32.25" hidden="1" customHeight="1" x14ac:dyDescent="0.35">
      <c r="A89" s="202"/>
      <c r="B89" s="202">
        <v>1</v>
      </c>
      <c r="C89" s="203">
        <v>389</v>
      </c>
      <c r="D89" s="229">
        <v>12555</v>
      </c>
      <c r="E89" s="229">
        <v>7722</v>
      </c>
      <c r="F89" s="204"/>
      <c r="G89" s="202" t="s">
        <v>516</v>
      </c>
      <c r="H89" s="202" t="s">
        <v>60</v>
      </c>
      <c r="I89" s="202"/>
      <c r="J89" s="202" t="s">
        <v>61</v>
      </c>
      <c r="K89" s="204">
        <v>7</v>
      </c>
      <c r="L89" s="204">
        <v>3</v>
      </c>
      <c r="M89" s="204">
        <f>4</f>
        <v>4</v>
      </c>
      <c r="N89" s="204">
        <v>1</v>
      </c>
      <c r="O89" s="204">
        <f t="shared" si="12"/>
        <v>3</v>
      </c>
      <c r="P89" s="204"/>
      <c r="Q89" s="204"/>
      <c r="R89" s="204">
        <f t="shared" si="13"/>
        <v>63</v>
      </c>
      <c r="S89" s="207" t="s">
        <v>62</v>
      </c>
      <c r="T89" s="215" t="s">
        <v>58</v>
      </c>
      <c r="U89" s="216">
        <v>44741</v>
      </c>
      <c r="V89" s="216">
        <v>44759</v>
      </c>
      <c r="W89" s="217">
        <v>1</v>
      </c>
      <c r="X89" s="218"/>
      <c r="Y89" s="212">
        <f t="shared" si="14"/>
        <v>2.7142857142857144</v>
      </c>
      <c r="Z89" s="237">
        <v>7.5</v>
      </c>
      <c r="AA89" s="237">
        <v>0.7</v>
      </c>
      <c r="AB89" s="213">
        <f t="shared" si="15"/>
        <v>472.5</v>
      </c>
      <c r="AC89" s="213">
        <f t="shared" si="16"/>
        <v>44.099999999999994</v>
      </c>
      <c r="AD89" s="213">
        <f t="shared" si="17"/>
        <v>330.74999999999994</v>
      </c>
      <c r="AE89" s="213">
        <f t="shared" si="18"/>
        <v>141.75</v>
      </c>
      <c r="AF89" s="213">
        <f t="shared" si="19"/>
        <v>119.69999999999999</v>
      </c>
      <c r="AG89" s="213">
        <f t="shared" si="20"/>
        <v>592.19999999999993</v>
      </c>
      <c r="AH89" s="213">
        <v>592.19999999999993</v>
      </c>
      <c r="AI89" s="213">
        <f t="shared" si="21"/>
        <v>0</v>
      </c>
      <c r="AJ89" s="160"/>
    </row>
    <row r="90" spans="1:36" ht="32.25" hidden="1" customHeight="1" x14ac:dyDescent="0.35">
      <c r="A90" s="202"/>
      <c r="B90" s="202">
        <v>1</v>
      </c>
      <c r="C90" s="203">
        <v>400</v>
      </c>
      <c r="D90" s="229">
        <v>12561</v>
      </c>
      <c r="E90" s="229">
        <v>7721</v>
      </c>
      <c r="F90" s="204"/>
      <c r="G90" s="202" t="s">
        <v>516</v>
      </c>
      <c r="H90" s="202" t="s">
        <v>60</v>
      </c>
      <c r="I90" s="202"/>
      <c r="J90" s="202" t="s">
        <v>61</v>
      </c>
      <c r="K90" s="204">
        <v>5</v>
      </c>
      <c r="L90" s="204">
        <v>5</v>
      </c>
      <c r="M90" s="204">
        <f>4</f>
        <v>4</v>
      </c>
      <c r="N90" s="204">
        <v>1</v>
      </c>
      <c r="O90" s="204">
        <f t="shared" si="12"/>
        <v>3</v>
      </c>
      <c r="P90" s="204"/>
      <c r="Q90" s="204"/>
      <c r="R90" s="204">
        <f t="shared" si="13"/>
        <v>75</v>
      </c>
      <c r="S90" s="207" t="s">
        <v>62</v>
      </c>
      <c r="T90" s="215" t="s">
        <v>58</v>
      </c>
      <c r="U90" s="216">
        <v>44741</v>
      </c>
      <c r="V90" s="216">
        <v>44759</v>
      </c>
      <c r="W90" s="217">
        <v>1</v>
      </c>
      <c r="X90" s="218"/>
      <c r="Y90" s="212">
        <f t="shared" si="14"/>
        <v>2.7142857142857144</v>
      </c>
      <c r="Z90" s="237">
        <v>7.5</v>
      </c>
      <c r="AA90" s="237">
        <v>0.7</v>
      </c>
      <c r="AB90" s="213">
        <f t="shared" si="15"/>
        <v>562.5</v>
      </c>
      <c r="AC90" s="213">
        <f t="shared" si="16"/>
        <v>52.5</v>
      </c>
      <c r="AD90" s="213">
        <f t="shared" si="17"/>
        <v>393.75</v>
      </c>
      <c r="AE90" s="213">
        <f t="shared" si="18"/>
        <v>168.75</v>
      </c>
      <c r="AF90" s="213">
        <f t="shared" si="19"/>
        <v>142.5</v>
      </c>
      <c r="AG90" s="213">
        <f t="shared" si="20"/>
        <v>705</v>
      </c>
      <c r="AH90" s="213">
        <v>705</v>
      </c>
      <c r="AI90" s="213">
        <f t="shared" si="21"/>
        <v>0</v>
      </c>
      <c r="AJ90" s="160"/>
    </row>
    <row r="91" spans="1:36" ht="32.25" customHeight="1" x14ac:dyDescent="0.35">
      <c r="A91" s="202"/>
      <c r="B91" s="202">
        <v>1</v>
      </c>
      <c r="C91" s="342">
        <v>407</v>
      </c>
      <c r="D91" s="398">
        <v>12568</v>
      </c>
      <c r="E91" s="229"/>
      <c r="F91" s="204"/>
      <c r="G91" s="202" t="s">
        <v>516</v>
      </c>
      <c r="H91" s="202" t="s">
        <v>60</v>
      </c>
      <c r="I91" s="202"/>
      <c r="J91" s="202" t="s">
        <v>61</v>
      </c>
      <c r="K91" s="204">
        <v>5</v>
      </c>
      <c r="L91" s="204">
        <v>5</v>
      </c>
      <c r="M91" s="204">
        <f>3.5</f>
        <v>3.5</v>
      </c>
      <c r="N91" s="204">
        <v>1</v>
      </c>
      <c r="O91" s="204">
        <f t="shared" si="12"/>
        <v>2.5</v>
      </c>
      <c r="P91" s="204"/>
      <c r="Q91" s="204"/>
      <c r="R91" s="204">
        <f t="shared" si="13"/>
        <v>62.5</v>
      </c>
      <c r="S91" s="207" t="s">
        <v>62</v>
      </c>
      <c r="T91" s="215" t="s">
        <v>87</v>
      </c>
      <c r="U91" s="216">
        <v>44742</v>
      </c>
      <c r="V91" s="216"/>
      <c r="W91" s="217">
        <v>1</v>
      </c>
      <c r="X91" s="218"/>
      <c r="Y91" s="212">
        <f t="shared" si="14"/>
        <v>30.857142857142858</v>
      </c>
      <c r="Z91" s="237">
        <v>7.5</v>
      </c>
      <c r="AA91" s="237">
        <v>0.7</v>
      </c>
      <c r="AB91" s="213">
        <f t="shared" si="15"/>
        <v>468.75</v>
      </c>
      <c r="AC91" s="213">
        <f t="shared" si="16"/>
        <v>43.75</v>
      </c>
      <c r="AD91" s="213">
        <f t="shared" si="17"/>
        <v>328.125</v>
      </c>
      <c r="AE91" s="213">
        <f t="shared" si="18"/>
        <v>0</v>
      </c>
      <c r="AF91" s="213">
        <f t="shared" si="19"/>
        <v>1350</v>
      </c>
      <c r="AG91" s="343">
        <f t="shared" si="20"/>
        <v>1678.125</v>
      </c>
      <c r="AH91" s="213">
        <v>1484.3749999999998</v>
      </c>
      <c r="AI91" s="213">
        <f t="shared" si="21"/>
        <v>193.75000000000023</v>
      </c>
      <c r="AJ91" s="160"/>
    </row>
    <row r="92" spans="1:36" ht="32.25" hidden="1" customHeight="1" x14ac:dyDescent="0.35">
      <c r="A92" s="202"/>
      <c r="B92" s="202">
        <v>1</v>
      </c>
      <c r="C92" s="203">
        <v>468</v>
      </c>
      <c r="D92" s="229">
        <v>12625</v>
      </c>
      <c r="E92" s="229">
        <v>7801</v>
      </c>
      <c r="F92" s="204"/>
      <c r="G92" s="202" t="s">
        <v>107</v>
      </c>
      <c r="H92" s="202" t="s">
        <v>60</v>
      </c>
      <c r="I92" s="202"/>
      <c r="J92" s="202" t="s">
        <v>61</v>
      </c>
      <c r="K92" s="204">
        <v>8.5</v>
      </c>
      <c r="L92" s="204">
        <v>3</v>
      </c>
      <c r="M92" s="204">
        <f>4</f>
        <v>4</v>
      </c>
      <c r="N92" s="204">
        <v>1</v>
      </c>
      <c r="O92" s="204">
        <f t="shared" si="12"/>
        <v>3</v>
      </c>
      <c r="P92" s="204"/>
      <c r="Q92" s="204"/>
      <c r="R92" s="204">
        <f t="shared" si="13"/>
        <v>76.5</v>
      </c>
      <c r="S92" s="207" t="s">
        <v>62</v>
      </c>
      <c r="T92" s="215" t="s">
        <v>58</v>
      </c>
      <c r="U92" s="216">
        <v>44749</v>
      </c>
      <c r="V92" s="216">
        <v>44776</v>
      </c>
      <c r="W92" s="217">
        <v>1</v>
      </c>
      <c r="X92" s="218"/>
      <c r="Y92" s="212">
        <f t="shared" si="14"/>
        <v>4</v>
      </c>
      <c r="Z92" s="237">
        <v>7.5</v>
      </c>
      <c r="AA92" s="237">
        <v>0.7</v>
      </c>
      <c r="AB92" s="213">
        <f t="shared" si="15"/>
        <v>573.75</v>
      </c>
      <c r="AC92" s="213">
        <f t="shared" si="16"/>
        <v>53.55</v>
      </c>
      <c r="AD92" s="213">
        <f t="shared" si="17"/>
        <v>401.625</v>
      </c>
      <c r="AE92" s="213">
        <f t="shared" si="18"/>
        <v>172.125</v>
      </c>
      <c r="AF92" s="213">
        <f t="shared" si="19"/>
        <v>214.2</v>
      </c>
      <c r="AG92" s="213">
        <f t="shared" si="20"/>
        <v>787.95</v>
      </c>
      <c r="AH92" s="213">
        <v>787.95</v>
      </c>
      <c r="AI92" s="213">
        <f t="shared" si="21"/>
        <v>0</v>
      </c>
      <c r="AJ92" s="160"/>
    </row>
    <row r="93" spans="1:36" ht="32.25" hidden="1" customHeight="1" x14ac:dyDescent="0.35">
      <c r="A93" s="202"/>
      <c r="B93" s="202">
        <v>1</v>
      </c>
      <c r="C93" s="203">
        <v>545</v>
      </c>
      <c r="D93" s="229">
        <v>12756</v>
      </c>
      <c r="E93" s="229">
        <v>7820</v>
      </c>
      <c r="F93" s="204"/>
      <c r="G93" s="202" t="s">
        <v>441</v>
      </c>
      <c r="H93" s="202" t="s">
        <v>60</v>
      </c>
      <c r="I93" s="202"/>
      <c r="J93" s="202" t="s">
        <v>61</v>
      </c>
      <c r="K93" s="204">
        <v>6</v>
      </c>
      <c r="L93" s="204">
        <v>4</v>
      </c>
      <c r="M93" s="204">
        <f>5</f>
        <v>5</v>
      </c>
      <c r="N93" s="204">
        <v>1</v>
      </c>
      <c r="O93" s="204">
        <f t="shared" si="12"/>
        <v>4</v>
      </c>
      <c r="P93" s="204"/>
      <c r="Q93" s="204"/>
      <c r="R93" s="204">
        <f t="shared" si="13"/>
        <v>96</v>
      </c>
      <c r="S93" s="207" t="s">
        <v>62</v>
      </c>
      <c r="T93" s="215" t="s">
        <v>58</v>
      </c>
      <c r="U93" s="216">
        <v>44760</v>
      </c>
      <c r="V93" s="216">
        <v>44785</v>
      </c>
      <c r="W93" s="217">
        <v>1</v>
      </c>
      <c r="X93" s="218"/>
      <c r="Y93" s="212">
        <f t="shared" si="14"/>
        <v>3.7142857142857144</v>
      </c>
      <c r="Z93" s="237">
        <v>7.5</v>
      </c>
      <c r="AA93" s="237">
        <v>0.7</v>
      </c>
      <c r="AB93" s="213">
        <f t="shared" si="15"/>
        <v>720</v>
      </c>
      <c r="AC93" s="213">
        <f t="shared" si="16"/>
        <v>67.199999999999989</v>
      </c>
      <c r="AD93" s="213">
        <f t="shared" si="17"/>
        <v>503.99999999999989</v>
      </c>
      <c r="AE93" s="213">
        <f t="shared" si="18"/>
        <v>215.99999999999997</v>
      </c>
      <c r="AF93" s="213">
        <f t="shared" si="19"/>
        <v>249.59999999999997</v>
      </c>
      <c r="AG93" s="213">
        <f t="shared" si="20"/>
        <v>969.59999999999991</v>
      </c>
      <c r="AH93" s="213">
        <v>969.59999999999991</v>
      </c>
      <c r="AI93" s="213">
        <f t="shared" si="21"/>
        <v>0</v>
      </c>
      <c r="AJ93" s="160"/>
    </row>
    <row r="94" spans="1:36" ht="32.25" hidden="1" customHeight="1" x14ac:dyDescent="0.35">
      <c r="A94" s="202"/>
      <c r="B94" s="202">
        <v>1</v>
      </c>
      <c r="C94" s="203">
        <v>550</v>
      </c>
      <c r="D94" s="229">
        <v>12760</v>
      </c>
      <c r="E94" s="229">
        <v>7742</v>
      </c>
      <c r="F94" s="204"/>
      <c r="G94" s="202" t="s">
        <v>107</v>
      </c>
      <c r="H94" s="202" t="s">
        <v>60</v>
      </c>
      <c r="I94" s="202"/>
      <c r="J94" s="202" t="s">
        <v>61</v>
      </c>
      <c r="K94" s="204">
        <v>2.5</v>
      </c>
      <c r="L94" s="204">
        <v>2.5</v>
      </c>
      <c r="M94" s="204">
        <f>5.5</f>
        <v>5.5</v>
      </c>
      <c r="N94" s="204">
        <v>1</v>
      </c>
      <c r="O94" s="204">
        <f t="shared" si="12"/>
        <v>4.5</v>
      </c>
      <c r="P94" s="204"/>
      <c r="Q94" s="204"/>
      <c r="R94" s="204">
        <f t="shared" si="13"/>
        <v>28.125</v>
      </c>
      <c r="S94" s="207" t="s">
        <v>62</v>
      </c>
      <c r="T94" s="215" t="s">
        <v>58</v>
      </c>
      <c r="U94" s="216">
        <v>44761</v>
      </c>
      <c r="V94" s="216">
        <v>44769</v>
      </c>
      <c r="W94" s="217">
        <v>1</v>
      </c>
      <c r="X94" s="218"/>
      <c r="Y94" s="212">
        <f t="shared" si="14"/>
        <v>1.2857142857142858</v>
      </c>
      <c r="Z94" s="237">
        <v>7.5</v>
      </c>
      <c r="AA94" s="237">
        <v>0.7</v>
      </c>
      <c r="AB94" s="213">
        <f t="shared" si="15"/>
        <v>210.9375</v>
      </c>
      <c r="AC94" s="213">
        <f t="shared" si="16"/>
        <v>19.6875</v>
      </c>
      <c r="AD94" s="213">
        <f t="shared" si="17"/>
        <v>147.65625</v>
      </c>
      <c r="AE94" s="213">
        <f t="shared" si="18"/>
        <v>63.28125</v>
      </c>
      <c r="AF94" s="213">
        <f t="shared" si="19"/>
        <v>25.312500000000004</v>
      </c>
      <c r="AG94" s="213">
        <f t="shared" si="20"/>
        <v>236.25</v>
      </c>
      <c r="AH94" s="213">
        <v>236.25</v>
      </c>
      <c r="AI94" s="213">
        <f t="shared" si="21"/>
        <v>0</v>
      </c>
      <c r="AJ94" s="160"/>
    </row>
    <row r="95" spans="1:36" ht="32.25" hidden="1" customHeight="1" x14ac:dyDescent="0.35">
      <c r="A95" s="202"/>
      <c r="B95" s="202">
        <v>1</v>
      </c>
      <c r="C95" s="203">
        <v>559</v>
      </c>
      <c r="D95" s="229">
        <v>12772</v>
      </c>
      <c r="E95" s="229">
        <v>7734</v>
      </c>
      <c r="F95" s="204"/>
      <c r="G95" s="202" t="s">
        <v>107</v>
      </c>
      <c r="H95" s="202" t="s">
        <v>60</v>
      </c>
      <c r="I95" s="202"/>
      <c r="J95" s="202" t="s">
        <v>61</v>
      </c>
      <c r="K95" s="204">
        <v>3</v>
      </c>
      <c r="L95" s="204">
        <v>3</v>
      </c>
      <c r="M95" s="204">
        <f>5.5</f>
        <v>5.5</v>
      </c>
      <c r="N95" s="204">
        <v>1</v>
      </c>
      <c r="O95" s="204">
        <f t="shared" si="12"/>
        <v>4.5</v>
      </c>
      <c r="P95" s="204"/>
      <c r="Q95" s="204"/>
      <c r="R95" s="204">
        <f t="shared" si="13"/>
        <v>40.5</v>
      </c>
      <c r="S95" s="207" t="s">
        <v>62</v>
      </c>
      <c r="T95" s="215" t="s">
        <v>58</v>
      </c>
      <c r="U95" s="216">
        <v>44762</v>
      </c>
      <c r="V95" s="216">
        <v>44767</v>
      </c>
      <c r="W95" s="217">
        <v>1</v>
      </c>
      <c r="X95" s="218"/>
      <c r="Y95" s="212">
        <f t="shared" si="14"/>
        <v>0.8571428571428571</v>
      </c>
      <c r="Z95" s="237">
        <v>7.5</v>
      </c>
      <c r="AA95" s="237">
        <v>0.7</v>
      </c>
      <c r="AB95" s="213">
        <f t="shared" si="15"/>
        <v>303.75</v>
      </c>
      <c r="AC95" s="213">
        <f t="shared" si="16"/>
        <v>28.349999999999998</v>
      </c>
      <c r="AD95" s="213">
        <f t="shared" si="17"/>
        <v>212.62499999999997</v>
      </c>
      <c r="AE95" s="213">
        <v>12.38</v>
      </c>
      <c r="AF95" s="213">
        <f t="shared" si="19"/>
        <v>24.3</v>
      </c>
      <c r="AG95" s="213">
        <f t="shared" si="20"/>
        <v>249.30499999999998</v>
      </c>
      <c r="AH95" s="213">
        <v>249.30499999999998</v>
      </c>
      <c r="AI95" s="213">
        <f t="shared" si="21"/>
        <v>0</v>
      </c>
      <c r="AJ95" s="160"/>
    </row>
    <row r="96" spans="1:36" ht="32.25" hidden="1" customHeight="1" x14ac:dyDescent="0.35">
      <c r="A96" s="202"/>
      <c r="B96" s="202">
        <v>1</v>
      </c>
      <c r="C96" s="203">
        <v>486</v>
      </c>
      <c r="D96" s="229">
        <v>12768</v>
      </c>
      <c r="E96" s="229">
        <v>6712</v>
      </c>
      <c r="F96" s="204"/>
      <c r="G96" s="202" t="s">
        <v>441</v>
      </c>
      <c r="H96" s="202" t="s">
        <v>60</v>
      </c>
      <c r="I96" s="202"/>
      <c r="J96" s="202" t="s">
        <v>61</v>
      </c>
      <c r="K96" s="204">
        <v>5</v>
      </c>
      <c r="L96" s="204">
        <v>3</v>
      </c>
      <c r="M96" s="204">
        <f>6</f>
        <v>6</v>
      </c>
      <c r="N96" s="204">
        <v>1</v>
      </c>
      <c r="O96" s="204">
        <f t="shared" si="12"/>
        <v>5</v>
      </c>
      <c r="P96" s="204"/>
      <c r="Q96" s="204"/>
      <c r="R96" s="204">
        <f t="shared" si="13"/>
        <v>75</v>
      </c>
      <c r="S96" s="207" t="s">
        <v>62</v>
      </c>
      <c r="T96" s="215" t="s">
        <v>58</v>
      </c>
      <c r="U96" s="216">
        <v>44762</v>
      </c>
      <c r="V96" s="216">
        <v>44828</v>
      </c>
      <c r="W96" s="217">
        <v>1</v>
      </c>
      <c r="X96" s="218"/>
      <c r="Y96" s="212">
        <f t="shared" si="14"/>
        <v>9.5714285714285712</v>
      </c>
      <c r="Z96" s="237">
        <v>7.5</v>
      </c>
      <c r="AA96" s="237">
        <v>0.7</v>
      </c>
      <c r="AB96" s="213">
        <f t="shared" si="15"/>
        <v>562.5</v>
      </c>
      <c r="AC96" s="213">
        <f t="shared" si="16"/>
        <v>52.5</v>
      </c>
      <c r="AD96" s="213">
        <f t="shared" si="17"/>
        <v>393.75</v>
      </c>
      <c r="AE96" s="213">
        <f t="shared" ref="AE96:AE127" si="22">IF(T96="off hired",0.3*R96*Z96*W96,0)</f>
        <v>168.75</v>
      </c>
      <c r="AF96" s="213">
        <f t="shared" si="19"/>
        <v>502.5</v>
      </c>
      <c r="AG96" s="213">
        <f t="shared" si="20"/>
        <v>1065</v>
      </c>
      <c r="AH96" s="213">
        <v>1065</v>
      </c>
      <c r="AI96" s="213">
        <f t="shared" si="21"/>
        <v>0</v>
      </c>
      <c r="AJ96" s="160"/>
    </row>
    <row r="97" spans="1:36" ht="32.25" hidden="1" customHeight="1" x14ac:dyDescent="0.35">
      <c r="A97" s="202"/>
      <c r="B97" s="202">
        <v>1</v>
      </c>
      <c r="C97" s="203">
        <v>575</v>
      </c>
      <c r="D97" s="229">
        <v>12791</v>
      </c>
      <c r="E97" s="229">
        <v>7742</v>
      </c>
      <c r="F97" s="204"/>
      <c r="G97" s="202" t="s">
        <v>107</v>
      </c>
      <c r="H97" s="202" t="s">
        <v>60</v>
      </c>
      <c r="I97" s="202"/>
      <c r="J97" s="202" t="s">
        <v>61</v>
      </c>
      <c r="K97" s="204">
        <v>3.5</v>
      </c>
      <c r="L97" s="204">
        <v>2.5</v>
      </c>
      <c r="M97" s="204">
        <f>6</f>
        <v>6</v>
      </c>
      <c r="N97" s="204">
        <v>1</v>
      </c>
      <c r="O97" s="204">
        <f t="shared" si="12"/>
        <v>5</v>
      </c>
      <c r="P97" s="204"/>
      <c r="Q97" s="204"/>
      <c r="R97" s="204">
        <f t="shared" si="13"/>
        <v>43.75</v>
      </c>
      <c r="S97" s="207" t="s">
        <v>62</v>
      </c>
      <c r="T97" s="215" t="s">
        <v>58</v>
      </c>
      <c r="U97" s="216">
        <v>44766</v>
      </c>
      <c r="V97" s="216">
        <v>44769</v>
      </c>
      <c r="W97" s="217">
        <v>1</v>
      </c>
      <c r="X97" s="218"/>
      <c r="Y97" s="212">
        <f t="shared" si="14"/>
        <v>0.5714285714285714</v>
      </c>
      <c r="Z97" s="237">
        <v>7.5</v>
      </c>
      <c r="AA97" s="237">
        <v>0.7</v>
      </c>
      <c r="AB97" s="213">
        <f t="shared" si="15"/>
        <v>328.125</v>
      </c>
      <c r="AC97" s="213">
        <f t="shared" si="16"/>
        <v>30.624999999999996</v>
      </c>
      <c r="AD97" s="213">
        <f t="shared" si="17"/>
        <v>229.68749999999997</v>
      </c>
      <c r="AE97" s="213">
        <f t="shared" si="22"/>
        <v>98.4375</v>
      </c>
      <c r="AF97" s="213">
        <f t="shared" si="19"/>
        <v>17.5</v>
      </c>
      <c r="AG97" s="213">
        <f t="shared" si="20"/>
        <v>345.625</v>
      </c>
      <c r="AH97" s="213">
        <v>345.625</v>
      </c>
      <c r="AI97" s="213">
        <f t="shared" si="21"/>
        <v>0</v>
      </c>
      <c r="AJ97" s="160"/>
    </row>
    <row r="98" spans="1:36" ht="32.25" hidden="1" customHeight="1" x14ac:dyDescent="0.35">
      <c r="A98" s="202"/>
      <c r="B98" s="202">
        <v>1</v>
      </c>
      <c r="C98" s="203">
        <v>576</v>
      </c>
      <c r="D98" s="229">
        <v>12792</v>
      </c>
      <c r="E98" s="229">
        <v>7801</v>
      </c>
      <c r="F98" s="204"/>
      <c r="G98" s="202" t="s">
        <v>441</v>
      </c>
      <c r="H98" s="202" t="s">
        <v>60</v>
      </c>
      <c r="I98" s="202"/>
      <c r="J98" s="202" t="s">
        <v>61</v>
      </c>
      <c r="K98" s="204">
        <v>10</v>
      </c>
      <c r="L98" s="204">
        <v>9</v>
      </c>
      <c r="M98" s="204">
        <f>5</f>
        <v>5</v>
      </c>
      <c r="N98" s="204">
        <v>1</v>
      </c>
      <c r="O98" s="204">
        <f t="shared" si="12"/>
        <v>4</v>
      </c>
      <c r="P98" s="204"/>
      <c r="Q98" s="204"/>
      <c r="R98" s="204">
        <f t="shared" si="13"/>
        <v>360</v>
      </c>
      <c r="S98" s="207" t="s">
        <v>62</v>
      </c>
      <c r="T98" s="215" t="s">
        <v>58</v>
      </c>
      <c r="U98" s="216">
        <v>44766</v>
      </c>
      <c r="V98" s="216">
        <v>44776</v>
      </c>
      <c r="W98" s="217">
        <v>1</v>
      </c>
      <c r="X98" s="218"/>
      <c r="Y98" s="212">
        <f t="shared" si="14"/>
        <v>1.5714285714285714</v>
      </c>
      <c r="Z98" s="237">
        <v>7.5</v>
      </c>
      <c r="AA98" s="237">
        <v>0.7</v>
      </c>
      <c r="AB98" s="213">
        <f t="shared" si="15"/>
        <v>2700</v>
      </c>
      <c r="AC98" s="213">
        <f t="shared" si="16"/>
        <v>251.99999999999997</v>
      </c>
      <c r="AD98" s="213">
        <f t="shared" si="17"/>
        <v>1889.9999999999998</v>
      </c>
      <c r="AE98" s="213">
        <f t="shared" si="22"/>
        <v>810</v>
      </c>
      <c r="AF98" s="213">
        <f t="shared" si="19"/>
        <v>395.99999999999994</v>
      </c>
      <c r="AG98" s="213">
        <f t="shared" si="20"/>
        <v>3096</v>
      </c>
      <c r="AH98" s="213">
        <v>3096</v>
      </c>
      <c r="AI98" s="213">
        <f t="shared" si="21"/>
        <v>0</v>
      </c>
      <c r="AJ98" s="160"/>
    </row>
    <row r="99" spans="1:36" ht="32.25" hidden="1" customHeight="1" x14ac:dyDescent="0.35">
      <c r="A99" s="202"/>
      <c r="B99" s="202">
        <v>1</v>
      </c>
      <c r="C99" s="203">
        <v>590</v>
      </c>
      <c r="D99" s="229">
        <v>12808</v>
      </c>
      <c r="E99" s="229">
        <v>7836</v>
      </c>
      <c r="F99" s="204"/>
      <c r="G99" s="202" t="s">
        <v>107</v>
      </c>
      <c r="H99" s="202" t="s">
        <v>60</v>
      </c>
      <c r="I99" s="202"/>
      <c r="J99" s="202" t="s">
        <v>61</v>
      </c>
      <c r="K99" s="204">
        <v>8</v>
      </c>
      <c r="L99" s="204">
        <v>5</v>
      </c>
      <c r="M99" s="204">
        <f>5</f>
        <v>5</v>
      </c>
      <c r="N99" s="204">
        <v>1</v>
      </c>
      <c r="O99" s="204">
        <f t="shared" si="12"/>
        <v>4</v>
      </c>
      <c r="P99" s="204"/>
      <c r="Q99" s="204"/>
      <c r="R99" s="204">
        <f t="shared" si="13"/>
        <v>160</v>
      </c>
      <c r="S99" s="207" t="s">
        <v>62</v>
      </c>
      <c r="T99" s="215" t="s">
        <v>58</v>
      </c>
      <c r="U99" s="216">
        <v>44767</v>
      </c>
      <c r="V99" s="216">
        <v>44791</v>
      </c>
      <c r="W99" s="217">
        <v>1</v>
      </c>
      <c r="X99" s="218"/>
      <c r="Y99" s="212">
        <f t="shared" si="14"/>
        <v>3.5714285714285716</v>
      </c>
      <c r="Z99" s="237">
        <v>7.5</v>
      </c>
      <c r="AA99" s="237">
        <v>0.7</v>
      </c>
      <c r="AB99" s="213">
        <f t="shared" si="15"/>
        <v>1200</v>
      </c>
      <c r="AC99" s="213">
        <f t="shared" si="16"/>
        <v>112</v>
      </c>
      <c r="AD99" s="213">
        <f t="shared" si="17"/>
        <v>840</v>
      </c>
      <c r="AE99" s="213">
        <f t="shared" si="22"/>
        <v>360</v>
      </c>
      <c r="AF99" s="213">
        <f t="shared" si="19"/>
        <v>400</v>
      </c>
      <c r="AG99" s="213">
        <f t="shared" si="20"/>
        <v>1600</v>
      </c>
      <c r="AH99" s="213">
        <v>1600</v>
      </c>
      <c r="AI99" s="213">
        <f t="shared" si="21"/>
        <v>0</v>
      </c>
      <c r="AJ99" s="160"/>
    </row>
    <row r="100" spans="1:36" ht="32.25" hidden="1" customHeight="1" x14ac:dyDescent="0.35">
      <c r="A100" s="202"/>
      <c r="B100" s="202">
        <v>1</v>
      </c>
      <c r="C100" s="203">
        <v>728</v>
      </c>
      <c r="D100" s="229">
        <v>12984</v>
      </c>
      <c r="E100" s="229">
        <v>7839</v>
      </c>
      <c r="F100" s="204"/>
      <c r="G100" s="202" t="s">
        <v>441</v>
      </c>
      <c r="H100" s="202" t="s">
        <v>36</v>
      </c>
      <c r="I100" s="202"/>
      <c r="J100" s="202" t="s">
        <v>69</v>
      </c>
      <c r="K100" s="204">
        <v>1.3</v>
      </c>
      <c r="L100" s="204">
        <v>1.3</v>
      </c>
      <c r="M100" s="204">
        <v>3</v>
      </c>
      <c r="N100" s="204">
        <v>1</v>
      </c>
      <c r="O100" s="204">
        <f t="shared" si="12"/>
        <v>2</v>
      </c>
      <c r="P100" s="204"/>
      <c r="Q100" s="204"/>
      <c r="R100" s="204">
        <f t="shared" si="13"/>
        <v>2</v>
      </c>
      <c r="S100" s="207" t="s">
        <v>70</v>
      </c>
      <c r="T100" s="215" t="s">
        <v>58</v>
      </c>
      <c r="U100" s="216">
        <v>44785</v>
      </c>
      <c r="V100" s="216">
        <v>44796</v>
      </c>
      <c r="W100" s="217">
        <v>1</v>
      </c>
      <c r="X100" s="218"/>
      <c r="Y100" s="212">
        <f t="shared" si="14"/>
        <v>1.7142857142857142</v>
      </c>
      <c r="Z100" s="238">
        <v>135</v>
      </c>
      <c r="AA100" s="237">
        <v>12.25</v>
      </c>
      <c r="AB100" s="213">
        <f t="shared" si="15"/>
        <v>270</v>
      </c>
      <c r="AC100" s="213">
        <f t="shared" si="16"/>
        <v>24.5</v>
      </c>
      <c r="AD100" s="213">
        <f t="shared" si="17"/>
        <v>189</v>
      </c>
      <c r="AE100" s="213">
        <f t="shared" si="22"/>
        <v>81</v>
      </c>
      <c r="AF100" s="213">
        <f t="shared" si="19"/>
        <v>42</v>
      </c>
      <c r="AG100" s="213">
        <f t="shared" si="20"/>
        <v>312</v>
      </c>
      <c r="AH100" s="213">
        <v>312</v>
      </c>
      <c r="AI100" s="213">
        <f t="shared" si="21"/>
        <v>0</v>
      </c>
      <c r="AJ100" s="160"/>
    </row>
    <row r="101" spans="1:36" ht="32.25" hidden="1" customHeight="1" x14ac:dyDescent="0.35">
      <c r="A101" s="202"/>
      <c r="B101" s="202">
        <v>1</v>
      </c>
      <c r="C101" s="203">
        <v>760</v>
      </c>
      <c r="D101" s="229">
        <v>13025</v>
      </c>
      <c r="E101" s="229">
        <v>7863</v>
      </c>
      <c r="F101" s="204"/>
      <c r="G101" s="202" t="s">
        <v>107</v>
      </c>
      <c r="H101" s="202" t="s">
        <v>36</v>
      </c>
      <c r="I101" s="202"/>
      <c r="J101" s="202" t="s">
        <v>69</v>
      </c>
      <c r="K101" s="204">
        <v>2.5</v>
      </c>
      <c r="L101" s="204">
        <v>1.3</v>
      </c>
      <c r="M101" s="204">
        <v>2.5</v>
      </c>
      <c r="N101" s="204">
        <v>1</v>
      </c>
      <c r="O101" s="204">
        <f t="shared" si="12"/>
        <v>1.5</v>
      </c>
      <c r="P101" s="204"/>
      <c r="Q101" s="204"/>
      <c r="R101" s="204">
        <f t="shared" si="13"/>
        <v>1.5</v>
      </c>
      <c r="S101" s="207" t="s">
        <v>70</v>
      </c>
      <c r="T101" s="215" t="s">
        <v>58</v>
      </c>
      <c r="U101" s="216">
        <v>44790</v>
      </c>
      <c r="V101" s="216">
        <v>44805</v>
      </c>
      <c r="W101" s="217">
        <v>1</v>
      </c>
      <c r="X101" s="218"/>
      <c r="Y101" s="212">
        <f t="shared" si="14"/>
        <v>2.2857142857142856</v>
      </c>
      <c r="Z101" s="238">
        <v>135</v>
      </c>
      <c r="AA101" s="237">
        <v>12.25</v>
      </c>
      <c r="AB101" s="213">
        <f t="shared" si="15"/>
        <v>202.5</v>
      </c>
      <c r="AC101" s="213">
        <f t="shared" si="16"/>
        <v>18.375</v>
      </c>
      <c r="AD101" s="213">
        <f t="shared" si="17"/>
        <v>141.74999999999997</v>
      </c>
      <c r="AE101" s="213">
        <f t="shared" si="22"/>
        <v>60.749999999999993</v>
      </c>
      <c r="AF101" s="213">
        <f t="shared" si="19"/>
        <v>42</v>
      </c>
      <c r="AG101" s="213">
        <f t="shared" si="20"/>
        <v>244.49999999999997</v>
      </c>
      <c r="AH101" s="213">
        <v>244.49999999999997</v>
      </c>
      <c r="AI101" s="213">
        <f t="shared" si="21"/>
        <v>0</v>
      </c>
      <c r="AJ101" s="160"/>
    </row>
    <row r="102" spans="1:36" ht="32.25" hidden="1" customHeight="1" x14ac:dyDescent="0.35">
      <c r="A102" s="202"/>
      <c r="B102" s="202">
        <v>1</v>
      </c>
      <c r="C102" s="203">
        <v>768</v>
      </c>
      <c r="D102" s="229">
        <v>13030</v>
      </c>
      <c r="E102" s="229">
        <v>7873</v>
      </c>
      <c r="F102" s="204"/>
      <c r="G102" s="202" t="s">
        <v>107</v>
      </c>
      <c r="H102" s="202" t="s">
        <v>36</v>
      </c>
      <c r="I102" s="202"/>
      <c r="J102" s="202" t="s">
        <v>69</v>
      </c>
      <c r="K102" s="204">
        <v>2.5</v>
      </c>
      <c r="L102" s="204">
        <v>1.8</v>
      </c>
      <c r="M102" s="204">
        <v>4</v>
      </c>
      <c r="N102" s="204">
        <v>1</v>
      </c>
      <c r="O102" s="204">
        <f t="shared" si="12"/>
        <v>3</v>
      </c>
      <c r="P102" s="204"/>
      <c r="Q102" s="204"/>
      <c r="R102" s="204">
        <f t="shared" si="13"/>
        <v>3</v>
      </c>
      <c r="S102" s="207" t="s">
        <v>70</v>
      </c>
      <c r="T102" s="215" t="s">
        <v>58</v>
      </c>
      <c r="U102" s="216">
        <v>44792</v>
      </c>
      <c r="V102" s="216">
        <v>44810</v>
      </c>
      <c r="W102" s="217">
        <v>1</v>
      </c>
      <c r="X102" s="218"/>
      <c r="Y102" s="212">
        <f t="shared" si="14"/>
        <v>2.7142857142857144</v>
      </c>
      <c r="Z102" s="238">
        <v>135</v>
      </c>
      <c r="AA102" s="237">
        <v>12.25</v>
      </c>
      <c r="AB102" s="213">
        <f t="shared" si="15"/>
        <v>405</v>
      </c>
      <c r="AC102" s="213">
        <f t="shared" si="16"/>
        <v>36.75</v>
      </c>
      <c r="AD102" s="213">
        <f t="shared" si="17"/>
        <v>283.49999999999994</v>
      </c>
      <c r="AE102" s="213">
        <f t="shared" si="22"/>
        <v>121.49999999999999</v>
      </c>
      <c r="AF102" s="213">
        <f t="shared" si="19"/>
        <v>99.75</v>
      </c>
      <c r="AG102" s="213">
        <f t="shared" si="20"/>
        <v>504.74999999999994</v>
      </c>
      <c r="AH102" s="213">
        <v>504.74999999999994</v>
      </c>
      <c r="AI102" s="213">
        <f t="shared" si="21"/>
        <v>0</v>
      </c>
      <c r="AJ102" s="160"/>
    </row>
    <row r="103" spans="1:36" ht="32.25" hidden="1" customHeight="1" x14ac:dyDescent="0.35">
      <c r="A103" s="202"/>
      <c r="B103" s="202">
        <v>1</v>
      </c>
      <c r="C103" s="203">
        <v>803</v>
      </c>
      <c r="D103" s="229">
        <v>13064</v>
      </c>
      <c r="E103" s="229">
        <v>7845</v>
      </c>
      <c r="F103" s="204"/>
      <c r="G103" s="202" t="s">
        <v>441</v>
      </c>
      <c r="H103" s="202" t="s">
        <v>36</v>
      </c>
      <c r="I103" s="202"/>
      <c r="J103" s="202" t="s">
        <v>69</v>
      </c>
      <c r="K103" s="204">
        <v>2.5</v>
      </c>
      <c r="L103" s="204">
        <v>1.8</v>
      </c>
      <c r="M103" s="204">
        <v>2.5</v>
      </c>
      <c r="N103" s="204"/>
      <c r="O103" s="204">
        <f t="shared" ref="O103:O134" si="23">M103-N103</f>
        <v>2.5</v>
      </c>
      <c r="P103" s="204"/>
      <c r="Q103" s="204"/>
      <c r="R103" s="204">
        <f t="shared" si="13"/>
        <v>2.5</v>
      </c>
      <c r="S103" s="207" t="s">
        <v>70</v>
      </c>
      <c r="T103" s="215" t="s">
        <v>58</v>
      </c>
      <c r="U103" s="216">
        <v>44796</v>
      </c>
      <c r="V103" s="216">
        <v>44802</v>
      </c>
      <c r="W103" s="217">
        <v>1</v>
      </c>
      <c r="X103" s="218"/>
      <c r="Y103" s="212">
        <f t="shared" si="14"/>
        <v>1</v>
      </c>
      <c r="Z103" s="238">
        <v>135</v>
      </c>
      <c r="AA103" s="237">
        <v>12.25</v>
      </c>
      <c r="AB103" s="213">
        <f t="shared" si="15"/>
        <v>337.5</v>
      </c>
      <c r="AC103" s="213">
        <f t="shared" si="16"/>
        <v>30.625</v>
      </c>
      <c r="AD103" s="213">
        <f t="shared" si="17"/>
        <v>236.25</v>
      </c>
      <c r="AE103" s="213">
        <f t="shared" si="22"/>
        <v>101.25</v>
      </c>
      <c r="AF103" s="213">
        <f t="shared" si="19"/>
        <v>30.625</v>
      </c>
      <c r="AG103" s="213">
        <f t="shared" si="20"/>
        <v>368.125</v>
      </c>
      <c r="AH103" s="213">
        <v>368.125</v>
      </c>
      <c r="AI103" s="213">
        <f t="shared" si="21"/>
        <v>0</v>
      </c>
      <c r="AJ103" s="160"/>
    </row>
    <row r="104" spans="1:36" ht="32.25" hidden="1" customHeight="1" x14ac:dyDescent="0.35">
      <c r="A104" s="202"/>
      <c r="B104" s="202">
        <v>1</v>
      </c>
      <c r="C104" s="203">
        <v>806</v>
      </c>
      <c r="D104" s="229">
        <v>13068</v>
      </c>
      <c r="E104" s="229">
        <v>7845</v>
      </c>
      <c r="F104" s="204"/>
      <c r="G104" s="202" t="s">
        <v>441</v>
      </c>
      <c r="H104" s="202" t="s">
        <v>36</v>
      </c>
      <c r="I104" s="202"/>
      <c r="J104" s="202" t="s">
        <v>69</v>
      </c>
      <c r="K104" s="204">
        <v>1.8</v>
      </c>
      <c r="L104" s="204">
        <v>1.3</v>
      </c>
      <c r="M104" s="204">
        <v>2.5</v>
      </c>
      <c r="N104" s="204"/>
      <c r="O104" s="204">
        <f t="shared" si="23"/>
        <v>2.5</v>
      </c>
      <c r="P104" s="204"/>
      <c r="Q104" s="204"/>
      <c r="R104" s="204">
        <f t="shared" si="13"/>
        <v>2.5</v>
      </c>
      <c r="S104" s="207" t="s">
        <v>70</v>
      </c>
      <c r="T104" s="215" t="s">
        <v>58</v>
      </c>
      <c r="U104" s="216">
        <v>44797</v>
      </c>
      <c r="V104" s="216">
        <v>44802</v>
      </c>
      <c r="W104" s="217">
        <v>1</v>
      </c>
      <c r="X104" s="218"/>
      <c r="Y104" s="212">
        <f t="shared" si="14"/>
        <v>0.8571428571428571</v>
      </c>
      <c r="Z104" s="238">
        <v>135</v>
      </c>
      <c r="AA104" s="237">
        <v>12.25</v>
      </c>
      <c r="AB104" s="213">
        <f t="shared" si="15"/>
        <v>337.5</v>
      </c>
      <c r="AC104" s="213">
        <f t="shared" si="16"/>
        <v>30.625</v>
      </c>
      <c r="AD104" s="213">
        <f t="shared" si="17"/>
        <v>236.25</v>
      </c>
      <c r="AE104" s="213">
        <f t="shared" si="22"/>
        <v>101.25</v>
      </c>
      <c r="AF104" s="213">
        <f t="shared" si="19"/>
        <v>26.25</v>
      </c>
      <c r="AG104" s="213">
        <f t="shared" si="20"/>
        <v>363.75</v>
      </c>
      <c r="AH104" s="213">
        <v>363.75</v>
      </c>
      <c r="AI104" s="213">
        <f t="shared" si="21"/>
        <v>0</v>
      </c>
      <c r="AJ104" s="160"/>
    </row>
    <row r="105" spans="1:36" ht="32.25" hidden="1" customHeight="1" x14ac:dyDescent="0.35">
      <c r="A105" s="202"/>
      <c r="B105" s="202">
        <v>1</v>
      </c>
      <c r="C105" s="203">
        <v>816</v>
      </c>
      <c r="D105" s="229">
        <v>13079</v>
      </c>
      <c r="E105" s="229">
        <v>7845</v>
      </c>
      <c r="F105" s="204"/>
      <c r="G105" s="202" t="s">
        <v>441</v>
      </c>
      <c r="H105" s="202" t="s">
        <v>36</v>
      </c>
      <c r="I105" s="202"/>
      <c r="J105" s="202" t="s">
        <v>69</v>
      </c>
      <c r="K105" s="204">
        <v>2.5</v>
      </c>
      <c r="L105" s="204">
        <v>1.3</v>
      </c>
      <c r="M105" s="204">
        <v>2.5</v>
      </c>
      <c r="N105" s="204"/>
      <c r="O105" s="204">
        <f t="shared" si="23"/>
        <v>2.5</v>
      </c>
      <c r="P105" s="204"/>
      <c r="Q105" s="204"/>
      <c r="R105" s="204">
        <f t="shared" si="13"/>
        <v>2.5</v>
      </c>
      <c r="S105" s="207" t="s">
        <v>70</v>
      </c>
      <c r="T105" s="215" t="s">
        <v>58</v>
      </c>
      <c r="U105" s="216">
        <v>44798</v>
      </c>
      <c r="V105" s="216">
        <v>44802</v>
      </c>
      <c r="W105" s="217">
        <v>1</v>
      </c>
      <c r="X105" s="218"/>
      <c r="Y105" s="212">
        <f t="shared" si="14"/>
        <v>0.7142857142857143</v>
      </c>
      <c r="Z105" s="238">
        <v>135</v>
      </c>
      <c r="AA105" s="237">
        <v>12.25</v>
      </c>
      <c r="AB105" s="213">
        <f t="shared" si="15"/>
        <v>337.5</v>
      </c>
      <c r="AC105" s="213">
        <f t="shared" si="16"/>
        <v>30.625</v>
      </c>
      <c r="AD105" s="213">
        <f t="shared" si="17"/>
        <v>236.25</v>
      </c>
      <c r="AE105" s="213">
        <f t="shared" si="22"/>
        <v>101.25</v>
      </c>
      <c r="AF105" s="213">
        <f t="shared" si="19"/>
        <v>21.875</v>
      </c>
      <c r="AG105" s="213">
        <f t="shared" si="20"/>
        <v>359.375</v>
      </c>
      <c r="AH105" s="213">
        <v>359.375</v>
      </c>
      <c r="AI105" s="213">
        <f t="shared" si="21"/>
        <v>0</v>
      </c>
      <c r="AJ105" s="160"/>
    </row>
    <row r="106" spans="1:36" ht="32.25" hidden="1" customHeight="1" x14ac:dyDescent="0.35">
      <c r="A106" s="202"/>
      <c r="B106" s="202">
        <v>1</v>
      </c>
      <c r="C106" s="203">
        <v>817</v>
      </c>
      <c r="D106" s="229">
        <v>13080</v>
      </c>
      <c r="E106" s="229">
        <v>7845</v>
      </c>
      <c r="F106" s="204"/>
      <c r="G106" s="202" t="s">
        <v>441</v>
      </c>
      <c r="H106" s="202" t="s">
        <v>36</v>
      </c>
      <c r="I106" s="202"/>
      <c r="J106" s="202" t="s">
        <v>69</v>
      </c>
      <c r="K106" s="204">
        <v>2.5</v>
      </c>
      <c r="L106" s="204">
        <v>1.3</v>
      </c>
      <c r="M106" s="204">
        <v>2.5</v>
      </c>
      <c r="N106" s="204"/>
      <c r="O106" s="204">
        <f t="shared" si="23"/>
        <v>2.5</v>
      </c>
      <c r="P106" s="204"/>
      <c r="Q106" s="204"/>
      <c r="R106" s="204">
        <f t="shared" si="13"/>
        <v>2.5</v>
      </c>
      <c r="S106" s="207" t="s">
        <v>70</v>
      </c>
      <c r="T106" s="215" t="s">
        <v>58</v>
      </c>
      <c r="U106" s="216">
        <v>44798</v>
      </c>
      <c r="V106" s="216">
        <v>44802</v>
      </c>
      <c r="W106" s="217">
        <v>1</v>
      </c>
      <c r="X106" s="218"/>
      <c r="Y106" s="212">
        <f t="shared" si="14"/>
        <v>0.7142857142857143</v>
      </c>
      <c r="Z106" s="238">
        <v>135</v>
      </c>
      <c r="AA106" s="237">
        <v>12.25</v>
      </c>
      <c r="AB106" s="213">
        <f t="shared" si="15"/>
        <v>337.5</v>
      </c>
      <c r="AC106" s="213">
        <f t="shared" si="16"/>
        <v>30.625</v>
      </c>
      <c r="AD106" s="213">
        <f t="shared" si="17"/>
        <v>236.25</v>
      </c>
      <c r="AE106" s="213">
        <f t="shared" si="22"/>
        <v>101.25</v>
      </c>
      <c r="AF106" s="213">
        <f t="shared" si="19"/>
        <v>21.875</v>
      </c>
      <c r="AG106" s="213">
        <f t="shared" si="20"/>
        <v>359.375</v>
      </c>
      <c r="AH106" s="213">
        <v>359.375</v>
      </c>
      <c r="AI106" s="213">
        <f t="shared" si="21"/>
        <v>0</v>
      </c>
      <c r="AJ106" s="160"/>
    </row>
    <row r="107" spans="1:36" ht="32.25" hidden="1" customHeight="1" x14ac:dyDescent="0.35">
      <c r="A107" s="202"/>
      <c r="B107" s="202">
        <v>1</v>
      </c>
      <c r="C107" s="203">
        <v>632</v>
      </c>
      <c r="D107" s="229">
        <v>12854</v>
      </c>
      <c r="E107" s="229">
        <v>7801</v>
      </c>
      <c r="F107" s="204"/>
      <c r="G107" s="202" t="s">
        <v>441</v>
      </c>
      <c r="H107" s="202" t="s">
        <v>36</v>
      </c>
      <c r="I107" s="202"/>
      <c r="J107" s="202" t="s">
        <v>436</v>
      </c>
      <c r="K107" s="204">
        <v>5</v>
      </c>
      <c r="L107" s="204">
        <v>1.3</v>
      </c>
      <c r="M107" s="204">
        <v>4</v>
      </c>
      <c r="N107" s="204">
        <v>1</v>
      </c>
      <c r="O107" s="204">
        <f t="shared" si="23"/>
        <v>3</v>
      </c>
      <c r="P107" s="204"/>
      <c r="Q107" s="204"/>
      <c r="R107" s="204">
        <f t="shared" si="13"/>
        <v>15</v>
      </c>
      <c r="S107" s="207" t="s">
        <v>41</v>
      </c>
      <c r="T107" s="215" t="s">
        <v>58</v>
      </c>
      <c r="U107" s="216">
        <v>44773</v>
      </c>
      <c r="V107" s="216">
        <v>44776</v>
      </c>
      <c r="W107" s="217">
        <v>1</v>
      </c>
      <c r="X107" s="218"/>
      <c r="Y107" s="212">
        <f t="shared" si="14"/>
        <v>0.5714285714285714</v>
      </c>
      <c r="Z107" s="237">
        <v>14</v>
      </c>
      <c r="AA107" s="237">
        <v>0</v>
      </c>
      <c r="AB107" s="213">
        <f t="shared" si="15"/>
        <v>210</v>
      </c>
      <c r="AC107" s="213">
        <f t="shared" si="16"/>
        <v>0</v>
      </c>
      <c r="AD107" s="213">
        <f t="shared" si="17"/>
        <v>147</v>
      </c>
      <c r="AE107" s="213">
        <f t="shared" si="22"/>
        <v>63</v>
      </c>
      <c r="AF107" s="213">
        <f t="shared" si="19"/>
        <v>0</v>
      </c>
      <c r="AG107" s="213">
        <f t="shared" si="20"/>
        <v>210</v>
      </c>
      <c r="AH107" s="213">
        <v>210</v>
      </c>
      <c r="AI107" s="213">
        <f t="shared" si="21"/>
        <v>0</v>
      </c>
      <c r="AJ107" s="160"/>
    </row>
    <row r="108" spans="1:36" ht="32.25" hidden="1" customHeight="1" x14ac:dyDescent="0.35">
      <c r="A108" s="202"/>
      <c r="B108" s="202">
        <v>1</v>
      </c>
      <c r="C108" s="203">
        <v>612</v>
      </c>
      <c r="D108" s="229">
        <v>12832</v>
      </c>
      <c r="E108" s="229">
        <v>6748</v>
      </c>
      <c r="F108" s="204"/>
      <c r="G108" s="202" t="s">
        <v>107</v>
      </c>
      <c r="H108" s="202" t="s">
        <v>36</v>
      </c>
      <c r="I108" s="202"/>
      <c r="J108" s="202" t="s">
        <v>436</v>
      </c>
      <c r="K108" s="204">
        <v>7.5</v>
      </c>
      <c r="L108" s="204">
        <v>1.3</v>
      </c>
      <c r="M108" s="204">
        <v>5</v>
      </c>
      <c r="N108" s="204">
        <v>1</v>
      </c>
      <c r="O108" s="204">
        <f t="shared" si="23"/>
        <v>4</v>
      </c>
      <c r="P108" s="204"/>
      <c r="Q108" s="204"/>
      <c r="R108" s="204">
        <f t="shared" si="13"/>
        <v>30</v>
      </c>
      <c r="S108" s="207" t="s">
        <v>41</v>
      </c>
      <c r="T108" s="215" t="s">
        <v>58</v>
      </c>
      <c r="U108" s="216">
        <v>44770</v>
      </c>
      <c r="V108" s="216">
        <v>44833</v>
      </c>
      <c r="W108" s="217">
        <v>1</v>
      </c>
      <c r="X108" s="218"/>
      <c r="Y108" s="212">
        <f t="shared" si="14"/>
        <v>9.1428571428571423</v>
      </c>
      <c r="Z108" s="237">
        <v>14</v>
      </c>
      <c r="AA108" s="237">
        <v>0.84</v>
      </c>
      <c r="AB108" s="213">
        <f t="shared" si="15"/>
        <v>420</v>
      </c>
      <c r="AC108" s="213">
        <f t="shared" si="16"/>
        <v>25.2</v>
      </c>
      <c r="AD108" s="213">
        <f t="shared" si="17"/>
        <v>294</v>
      </c>
      <c r="AE108" s="213">
        <f t="shared" si="22"/>
        <v>126</v>
      </c>
      <c r="AF108" s="213">
        <f t="shared" si="19"/>
        <v>230.39999999999998</v>
      </c>
      <c r="AG108" s="213">
        <f t="shared" si="20"/>
        <v>650.4</v>
      </c>
      <c r="AH108" s="213">
        <v>650.4</v>
      </c>
      <c r="AI108" s="213">
        <f t="shared" si="21"/>
        <v>0</v>
      </c>
      <c r="AJ108" s="160"/>
    </row>
    <row r="109" spans="1:36" ht="32.25" hidden="1" customHeight="1" x14ac:dyDescent="0.35">
      <c r="A109" s="202"/>
      <c r="B109" s="202">
        <v>1</v>
      </c>
      <c r="C109" s="203">
        <v>648</v>
      </c>
      <c r="D109" s="229">
        <v>12871</v>
      </c>
      <c r="E109" s="229">
        <v>7805</v>
      </c>
      <c r="F109" s="204"/>
      <c r="G109" s="202" t="s">
        <v>107</v>
      </c>
      <c r="H109" s="202" t="s">
        <v>36</v>
      </c>
      <c r="I109" s="202"/>
      <c r="J109" s="202" t="s">
        <v>436</v>
      </c>
      <c r="K109" s="204">
        <v>21.5</v>
      </c>
      <c r="L109" s="204">
        <v>1.3</v>
      </c>
      <c r="M109" s="204">
        <v>3</v>
      </c>
      <c r="N109" s="204">
        <v>1</v>
      </c>
      <c r="O109" s="204">
        <f t="shared" si="23"/>
        <v>2</v>
      </c>
      <c r="P109" s="204"/>
      <c r="Q109" s="204"/>
      <c r="R109" s="204">
        <f t="shared" si="13"/>
        <v>43</v>
      </c>
      <c r="S109" s="207" t="s">
        <v>41</v>
      </c>
      <c r="T109" s="215" t="s">
        <v>58</v>
      </c>
      <c r="U109" s="216">
        <v>44775</v>
      </c>
      <c r="V109" s="216">
        <v>44777</v>
      </c>
      <c r="W109" s="217">
        <v>1</v>
      </c>
      <c r="X109" s="218"/>
      <c r="Y109" s="212">
        <f t="shared" si="14"/>
        <v>0.42857142857142855</v>
      </c>
      <c r="Z109" s="237">
        <v>14</v>
      </c>
      <c r="AA109" s="237">
        <v>0.84</v>
      </c>
      <c r="AB109" s="213">
        <f t="shared" si="15"/>
        <v>602</v>
      </c>
      <c r="AC109" s="213">
        <f t="shared" si="16"/>
        <v>36.119999999999997</v>
      </c>
      <c r="AD109" s="213">
        <f t="shared" si="17"/>
        <v>421.4</v>
      </c>
      <c r="AE109" s="213">
        <f t="shared" si="22"/>
        <v>180.6</v>
      </c>
      <c r="AF109" s="213">
        <f t="shared" si="19"/>
        <v>15.479999999999999</v>
      </c>
      <c r="AG109" s="213">
        <f t="shared" si="20"/>
        <v>617.48</v>
      </c>
      <c r="AH109" s="213">
        <v>617.48</v>
      </c>
      <c r="AI109" s="213">
        <f t="shared" si="21"/>
        <v>0</v>
      </c>
      <c r="AJ109" s="160"/>
    </row>
    <row r="110" spans="1:36" ht="32.25" hidden="1" customHeight="1" x14ac:dyDescent="0.35">
      <c r="A110" s="202"/>
      <c r="B110" s="202">
        <v>1</v>
      </c>
      <c r="C110" s="203">
        <v>647</v>
      </c>
      <c r="D110" s="229">
        <v>12870</v>
      </c>
      <c r="E110" s="229">
        <v>7812</v>
      </c>
      <c r="F110" s="204"/>
      <c r="G110" s="202" t="s">
        <v>107</v>
      </c>
      <c r="H110" s="202" t="s">
        <v>36</v>
      </c>
      <c r="I110" s="202"/>
      <c r="J110" s="202" t="s">
        <v>436</v>
      </c>
      <c r="K110" s="204">
        <v>9.5</v>
      </c>
      <c r="L110" s="204">
        <v>1.3</v>
      </c>
      <c r="M110" s="204">
        <v>4</v>
      </c>
      <c r="N110" s="204">
        <v>1</v>
      </c>
      <c r="O110" s="204">
        <f t="shared" si="23"/>
        <v>3</v>
      </c>
      <c r="P110" s="204"/>
      <c r="Q110" s="204"/>
      <c r="R110" s="204">
        <f t="shared" si="13"/>
        <v>28.5</v>
      </c>
      <c r="S110" s="207" t="s">
        <v>41</v>
      </c>
      <c r="T110" s="215" t="s">
        <v>58</v>
      </c>
      <c r="U110" s="216">
        <v>44776</v>
      </c>
      <c r="V110" s="216">
        <v>44782</v>
      </c>
      <c r="W110" s="217">
        <v>1</v>
      </c>
      <c r="X110" s="218"/>
      <c r="Y110" s="212">
        <f t="shared" si="14"/>
        <v>1</v>
      </c>
      <c r="Z110" s="237">
        <v>14</v>
      </c>
      <c r="AA110" s="237">
        <v>0.84</v>
      </c>
      <c r="AB110" s="213">
        <f t="shared" si="15"/>
        <v>399</v>
      </c>
      <c r="AC110" s="213">
        <f t="shared" si="16"/>
        <v>23.939999999999998</v>
      </c>
      <c r="AD110" s="213">
        <f t="shared" si="17"/>
        <v>279.3</v>
      </c>
      <c r="AE110" s="213">
        <f t="shared" si="22"/>
        <v>119.69999999999999</v>
      </c>
      <c r="AF110" s="213">
        <f t="shared" si="19"/>
        <v>23.939999999999998</v>
      </c>
      <c r="AG110" s="213">
        <f t="shared" si="20"/>
        <v>422.94</v>
      </c>
      <c r="AH110" s="213">
        <v>422.94</v>
      </c>
      <c r="AI110" s="213">
        <f t="shared" si="21"/>
        <v>0</v>
      </c>
      <c r="AJ110" s="160"/>
    </row>
    <row r="111" spans="1:36" ht="32.25" hidden="1" customHeight="1" x14ac:dyDescent="0.35">
      <c r="A111" s="202"/>
      <c r="B111" s="202">
        <v>1</v>
      </c>
      <c r="C111" s="203">
        <v>689</v>
      </c>
      <c r="D111" s="229">
        <v>12897</v>
      </c>
      <c r="E111" s="229">
        <v>7812</v>
      </c>
      <c r="F111" s="204"/>
      <c r="G111" s="202" t="s">
        <v>107</v>
      </c>
      <c r="H111" s="202" t="s">
        <v>36</v>
      </c>
      <c r="I111" s="202"/>
      <c r="J111" s="202" t="s">
        <v>436</v>
      </c>
      <c r="K111" s="204">
        <v>10</v>
      </c>
      <c r="L111" s="204">
        <v>1.3</v>
      </c>
      <c r="M111" s="204">
        <v>5.5</v>
      </c>
      <c r="N111" s="204">
        <v>1</v>
      </c>
      <c r="O111" s="204">
        <f t="shared" si="23"/>
        <v>4.5</v>
      </c>
      <c r="P111" s="204"/>
      <c r="Q111" s="204"/>
      <c r="R111" s="204">
        <f t="shared" si="13"/>
        <v>45</v>
      </c>
      <c r="S111" s="207" t="s">
        <v>41</v>
      </c>
      <c r="T111" s="215" t="s">
        <v>58</v>
      </c>
      <c r="U111" s="216">
        <v>44779</v>
      </c>
      <c r="V111" s="216">
        <v>44782</v>
      </c>
      <c r="W111" s="217">
        <v>1</v>
      </c>
      <c r="X111" s="218"/>
      <c r="Y111" s="212">
        <f t="shared" si="14"/>
        <v>0.5714285714285714</v>
      </c>
      <c r="Z111" s="237">
        <v>14</v>
      </c>
      <c r="AA111" s="237">
        <v>0.84</v>
      </c>
      <c r="AB111" s="213">
        <f t="shared" si="15"/>
        <v>630</v>
      </c>
      <c r="AC111" s="213">
        <f t="shared" si="16"/>
        <v>37.799999999999997</v>
      </c>
      <c r="AD111" s="213">
        <f t="shared" si="17"/>
        <v>440.99999999999994</v>
      </c>
      <c r="AE111" s="213">
        <f t="shared" si="22"/>
        <v>189</v>
      </c>
      <c r="AF111" s="213">
        <f t="shared" si="19"/>
        <v>21.599999999999998</v>
      </c>
      <c r="AG111" s="213">
        <f t="shared" si="20"/>
        <v>651.6</v>
      </c>
      <c r="AH111" s="213">
        <v>651.6</v>
      </c>
      <c r="AI111" s="213">
        <f t="shared" si="21"/>
        <v>0</v>
      </c>
      <c r="AJ111" s="160"/>
    </row>
    <row r="112" spans="1:36" ht="32.25" hidden="1" customHeight="1" x14ac:dyDescent="0.35">
      <c r="A112" s="202"/>
      <c r="B112" s="202">
        <v>1</v>
      </c>
      <c r="C112" s="203">
        <v>676</v>
      </c>
      <c r="D112" s="229">
        <v>12894</v>
      </c>
      <c r="E112" s="229">
        <v>7867</v>
      </c>
      <c r="F112" s="204"/>
      <c r="G112" s="202" t="s">
        <v>107</v>
      </c>
      <c r="H112" s="202" t="s">
        <v>36</v>
      </c>
      <c r="I112" s="202"/>
      <c r="J112" s="202" t="s">
        <v>436</v>
      </c>
      <c r="K112" s="204">
        <v>10</v>
      </c>
      <c r="L112" s="204">
        <v>1.3</v>
      </c>
      <c r="M112" s="204">
        <v>5</v>
      </c>
      <c r="N112" s="204">
        <v>1</v>
      </c>
      <c r="O112" s="204">
        <f t="shared" si="23"/>
        <v>4</v>
      </c>
      <c r="P112" s="204"/>
      <c r="Q112" s="204"/>
      <c r="R112" s="204">
        <f t="shared" si="13"/>
        <v>40</v>
      </c>
      <c r="S112" s="207" t="s">
        <v>41</v>
      </c>
      <c r="T112" s="215" t="s">
        <v>58</v>
      </c>
      <c r="U112" s="216">
        <v>44780</v>
      </c>
      <c r="V112" s="216">
        <v>44806</v>
      </c>
      <c r="W112" s="217">
        <v>1</v>
      </c>
      <c r="X112" s="218"/>
      <c r="Y112" s="212">
        <f t="shared" si="14"/>
        <v>3.8571428571428572</v>
      </c>
      <c r="Z112" s="237">
        <v>14</v>
      </c>
      <c r="AA112" s="237">
        <v>0.84</v>
      </c>
      <c r="AB112" s="213">
        <f t="shared" si="15"/>
        <v>560</v>
      </c>
      <c r="AC112" s="213">
        <f t="shared" si="16"/>
        <v>33.6</v>
      </c>
      <c r="AD112" s="213">
        <f t="shared" si="17"/>
        <v>392</v>
      </c>
      <c r="AE112" s="213">
        <f t="shared" si="22"/>
        <v>168</v>
      </c>
      <c r="AF112" s="213">
        <f t="shared" si="19"/>
        <v>129.6</v>
      </c>
      <c r="AG112" s="213">
        <f t="shared" si="20"/>
        <v>689.6</v>
      </c>
      <c r="AH112" s="213">
        <v>689.6</v>
      </c>
      <c r="AI112" s="213">
        <f t="shared" si="21"/>
        <v>0</v>
      </c>
      <c r="AJ112" s="160"/>
    </row>
    <row r="113" spans="1:36" ht="32.25" hidden="1" customHeight="1" x14ac:dyDescent="0.35">
      <c r="A113" s="202"/>
      <c r="B113" s="202">
        <v>1</v>
      </c>
      <c r="C113" s="203">
        <v>700</v>
      </c>
      <c r="D113" s="229">
        <v>12963</v>
      </c>
      <c r="E113" s="229">
        <v>7834</v>
      </c>
      <c r="F113" s="204"/>
      <c r="G113" s="202" t="s">
        <v>107</v>
      </c>
      <c r="H113" s="202" t="s">
        <v>36</v>
      </c>
      <c r="I113" s="202"/>
      <c r="J113" s="202" t="s">
        <v>436</v>
      </c>
      <c r="K113" s="204">
        <v>7.5</v>
      </c>
      <c r="L113" s="204">
        <v>1.3</v>
      </c>
      <c r="M113" s="204">
        <v>4.5</v>
      </c>
      <c r="N113" s="204">
        <v>1</v>
      </c>
      <c r="O113" s="204">
        <f t="shared" si="23"/>
        <v>3.5</v>
      </c>
      <c r="P113" s="204"/>
      <c r="Q113" s="204"/>
      <c r="R113" s="204">
        <f t="shared" si="13"/>
        <v>26.25</v>
      </c>
      <c r="S113" s="207" t="s">
        <v>41</v>
      </c>
      <c r="T113" s="215" t="s">
        <v>58</v>
      </c>
      <c r="U113" s="216">
        <v>44781</v>
      </c>
      <c r="V113" s="216">
        <v>44792</v>
      </c>
      <c r="W113" s="217">
        <v>1</v>
      </c>
      <c r="X113" s="218"/>
      <c r="Y113" s="212">
        <f t="shared" si="14"/>
        <v>1.7142857142857142</v>
      </c>
      <c r="Z113" s="237">
        <v>14</v>
      </c>
      <c r="AA113" s="237">
        <v>0.84</v>
      </c>
      <c r="AB113" s="213">
        <f t="shared" si="15"/>
        <v>367.5</v>
      </c>
      <c r="AC113" s="213">
        <f t="shared" si="16"/>
        <v>22.05</v>
      </c>
      <c r="AD113" s="213">
        <f t="shared" si="17"/>
        <v>257.25</v>
      </c>
      <c r="AE113" s="213">
        <f t="shared" si="22"/>
        <v>110.25</v>
      </c>
      <c r="AF113" s="213">
        <f t="shared" si="19"/>
        <v>37.799999999999997</v>
      </c>
      <c r="AG113" s="213">
        <f t="shared" si="20"/>
        <v>405.3</v>
      </c>
      <c r="AH113" s="213">
        <v>405.3</v>
      </c>
      <c r="AI113" s="213">
        <f t="shared" si="21"/>
        <v>0</v>
      </c>
      <c r="AJ113" s="160"/>
    </row>
    <row r="114" spans="1:36" ht="32.25" hidden="1" customHeight="1" x14ac:dyDescent="0.35">
      <c r="A114" s="202"/>
      <c r="B114" s="202">
        <v>1</v>
      </c>
      <c r="C114" s="203">
        <v>701</v>
      </c>
      <c r="D114" s="229">
        <v>12964</v>
      </c>
      <c r="E114" s="229">
        <v>7820</v>
      </c>
      <c r="F114" s="204"/>
      <c r="G114" s="202" t="s">
        <v>107</v>
      </c>
      <c r="H114" s="202" t="s">
        <v>36</v>
      </c>
      <c r="I114" s="202"/>
      <c r="J114" s="202" t="s">
        <v>436</v>
      </c>
      <c r="K114" s="204">
        <v>7</v>
      </c>
      <c r="L114" s="204">
        <v>1.3</v>
      </c>
      <c r="M114" s="204">
        <v>4</v>
      </c>
      <c r="N114" s="204">
        <v>1</v>
      </c>
      <c r="O114" s="204">
        <f t="shared" si="23"/>
        <v>3</v>
      </c>
      <c r="P114" s="204"/>
      <c r="Q114" s="204"/>
      <c r="R114" s="204">
        <f t="shared" si="13"/>
        <v>21</v>
      </c>
      <c r="S114" s="207" t="s">
        <v>41</v>
      </c>
      <c r="T114" s="215" t="s">
        <v>58</v>
      </c>
      <c r="U114" s="216">
        <v>44781</v>
      </c>
      <c r="V114" s="216">
        <v>44785</v>
      </c>
      <c r="W114" s="217">
        <v>1</v>
      </c>
      <c r="X114" s="218"/>
      <c r="Y114" s="212">
        <f t="shared" si="14"/>
        <v>0.7142857142857143</v>
      </c>
      <c r="Z114" s="237">
        <v>14</v>
      </c>
      <c r="AA114" s="237">
        <v>0.84</v>
      </c>
      <c r="AB114" s="213">
        <f t="shared" si="15"/>
        <v>294</v>
      </c>
      <c r="AC114" s="213">
        <f t="shared" si="16"/>
        <v>17.64</v>
      </c>
      <c r="AD114" s="213">
        <f t="shared" si="17"/>
        <v>205.79999999999998</v>
      </c>
      <c r="AE114" s="213">
        <f t="shared" si="22"/>
        <v>88.2</v>
      </c>
      <c r="AF114" s="213">
        <f t="shared" si="19"/>
        <v>12.6</v>
      </c>
      <c r="AG114" s="213">
        <f t="shared" si="20"/>
        <v>306.60000000000002</v>
      </c>
      <c r="AH114" s="213">
        <v>306.60000000000002</v>
      </c>
      <c r="AI114" s="213">
        <f t="shared" si="21"/>
        <v>0</v>
      </c>
      <c r="AJ114" s="160"/>
    </row>
    <row r="115" spans="1:36" ht="32.25" hidden="1" customHeight="1" x14ac:dyDescent="0.35">
      <c r="A115" s="202"/>
      <c r="B115" s="202">
        <v>1</v>
      </c>
      <c r="C115" s="203">
        <v>704</v>
      </c>
      <c r="D115" s="229">
        <v>12966</v>
      </c>
      <c r="E115" s="229">
        <v>7836</v>
      </c>
      <c r="F115" s="204"/>
      <c r="G115" s="202" t="s">
        <v>107</v>
      </c>
      <c r="H115" s="202" t="s">
        <v>36</v>
      </c>
      <c r="I115" s="202"/>
      <c r="J115" s="202" t="s">
        <v>436</v>
      </c>
      <c r="K115" s="204">
        <v>5</v>
      </c>
      <c r="L115" s="204">
        <v>1.3</v>
      </c>
      <c r="M115" s="204">
        <v>5</v>
      </c>
      <c r="N115" s="204">
        <v>1</v>
      </c>
      <c r="O115" s="204">
        <f t="shared" si="23"/>
        <v>4</v>
      </c>
      <c r="P115" s="204"/>
      <c r="Q115" s="204"/>
      <c r="R115" s="204">
        <f t="shared" si="13"/>
        <v>20</v>
      </c>
      <c r="S115" s="207" t="s">
        <v>41</v>
      </c>
      <c r="T115" s="215" t="s">
        <v>58</v>
      </c>
      <c r="U115" s="216">
        <v>44781</v>
      </c>
      <c r="V115" s="216">
        <v>44791</v>
      </c>
      <c r="W115" s="217">
        <v>1</v>
      </c>
      <c r="X115" s="218"/>
      <c r="Y115" s="212">
        <f t="shared" si="14"/>
        <v>1.5714285714285714</v>
      </c>
      <c r="Z115" s="237">
        <v>14</v>
      </c>
      <c r="AA115" s="237">
        <v>0.84</v>
      </c>
      <c r="AB115" s="213">
        <f t="shared" si="15"/>
        <v>280</v>
      </c>
      <c r="AC115" s="213">
        <f t="shared" si="16"/>
        <v>16.8</v>
      </c>
      <c r="AD115" s="213">
        <f t="shared" si="17"/>
        <v>196</v>
      </c>
      <c r="AE115" s="213">
        <f t="shared" si="22"/>
        <v>84</v>
      </c>
      <c r="AF115" s="213">
        <f t="shared" si="19"/>
        <v>26.4</v>
      </c>
      <c r="AG115" s="213">
        <f t="shared" si="20"/>
        <v>306.39999999999998</v>
      </c>
      <c r="AH115" s="213">
        <v>306.39999999999998</v>
      </c>
      <c r="AI115" s="213">
        <f t="shared" si="21"/>
        <v>0</v>
      </c>
      <c r="AJ115" s="160"/>
    </row>
    <row r="116" spans="1:36" ht="32.25" hidden="1" customHeight="1" x14ac:dyDescent="0.35">
      <c r="A116" s="202"/>
      <c r="B116" s="202">
        <v>1</v>
      </c>
      <c r="C116" s="203">
        <v>717</v>
      </c>
      <c r="D116" s="229">
        <v>12982</v>
      </c>
      <c r="E116" s="229">
        <v>7834</v>
      </c>
      <c r="F116" s="204"/>
      <c r="G116" s="202" t="s">
        <v>107</v>
      </c>
      <c r="H116" s="202" t="s">
        <v>36</v>
      </c>
      <c r="I116" s="202"/>
      <c r="J116" s="202" t="s">
        <v>436</v>
      </c>
      <c r="K116" s="204">
        <v>10</v>
      </c>
      <c r="L116" s="204">
        <v>1.3</v>
      </c>
      <c r="M116" s="204">
        <v>5</v>
      </c>
      <c r="N116" s="204">
        <v>1</v>
      </c>
      <c r="O116" s="204">
        <f t="shared" si="23"/>
        <v>4</v>
      </c>
      <c r="P116" s="204"/>
      <c r="Q116" s="204"/>
      <c r="R116" s="204">
        <f t="shared" si="13"/>
        <v>40</v>
      </c>
      <c r="S116" s="207" t="s">
        <v>41</v>
      </c>
      <c r="T116" s="215" t="s">
        <v>58</v>
      </c>
      <c r="U116" s="216">
        <v>44785</v>
      </c>
      <c r="V116" s="216">
        <v>44792</v>
      </c>
      <c r="W116" s="217">
        <v>1</v>
      </c>
      <c r="X116" s="218"/>
      <c r="Y116" s="212">
        <f t="shared" si="14"/>
        <v>1.1428571428571428</v>
      </c>
      <c r="Z116" s="237">
        <v>14</v>
      </c>
      <c r="AA116" s="237">
        <v>0.84</v>
      </c>
      <c r="AB116" s="213">
        <f t="shared" si="15"/>
        <v>560</v>
      </c>
      <c r="AC116" s="213">
        <f t="shared" si="16"/>
        <v>33.6</v>
      </c>
      <c r="AD116" s="213">
        <f t="shared" si="17"/>
        <v>392</v>
      </c>
      <c r="AE116" s="213">
        <f t="shared" si="22"/>
        <v>168</v>
      </c>
      <c r="AF116" s="213">
        <f t="shared" si="19"/>
        <v>38.399999999999991</v>
      </c>
      <c r="AG116" s="213">
        <f t="shared" si="20"/>
        <v>598.4</v>
      </c>
      <c r="AH116" s="213">
        <v>598.4</v>
      </c>
      <c r="AI116" s="213">
        <f t="shared" si="21"/>
        <v>0</v>
      </c>
      <c r="AJ116" s="160"/>
    </row>
    <row r="117" spans="1:36" ht="32.25" hidden="1" customHeight="1" x14ac:dyDescent="0.35">
      <c r="A117" s="202"/>
      <c r="B117" s="202">
        <v>1</v>
      </c>
      <c r="C117" s="203">
        <v>727</v>
      </c>
      <c r="D117" s="229">
        <v>12983</v>
      </c>
      <c r="E117" s="229">
        <v>7836</v>
      </c>
      <c r="F117" s="204"/>
      <c r="G117" s="202" t="s">
        <v>107</v>
      </c>
      <c r="H117" s="202" t="s">
        <v>36</v>
      </c>
      <c r="I117" s="202"/>
      <c r="J117" s="202" t="s">
        <v>436</v>
      </c>
      <c r="K117" s="204">
        <v>11</v>
      </c>
      <c r="L117" s="204">
        <v>1.3</v>
      </c>
      <c r="M117" s="204">
        <v>5</v>
      </c>
      <c r="N117" s="204">
        <v>1</v>
      </c>
      <c r="O117" s="204">
        <f t="shared" si="23"/>
        <v>4</v>
      </c>
      <c r="P117" s="204"/>
      <c r="Q117" s="204"/>
      <c r="R117" s="204">
        <f t="shared" si="13"/>
        <v>44</v>
      </c>
      <c r="S117" s="207" t="s">
        <v>41</v>
      </c>
      <c r="T117" s="215" t="s">
        <v>58</v>
      </c>
      <c r="U117" s="216">
        <v>44785</v>
      </c>
      <c r="V117" s="216">
        <v>44791</v>
      </c>
      <c r="W117" s="217">
        <v>1</v>
      </c>
      <c r="X117" s="218"/>
      <c r="Y117" s="212">
        <f t="shared" si="14"/>
        <v>1</v>
      </c>
      <c r="Z117" s="237">
        <v>14</v>
      </c>
      <c r="AA117" s="237">
        <v>0.84</v>
      </c>
      <c r="AB117" s="213">
        <f t="shared" si="15"/>
        <v>616</v>
      </c>
      <c r="AC117" s="213">
        <f t="shared" si="16"/>
        <v>36.96</v>
      </c>
      <c r="AD117" s="213">
        <f t="shared" si="17"/>
        <v>431.19999999999993</v>
      </c>
      <c r="AE117" s="213">
        <f t="shared" si="22"/>
        <v>184.79999999999998</v>
      </c>
      <c r="AF117" s="213">
        <f t="shared" si="19"/>
        <v>36.96</v>
      </c>
      <c r="AG117" s="213">
        <f t="shared" si="20"/>
        <v>652.95999999999992</v>
      </c>
      <c r="AH117" s="213">
        <v>652.95999999999992</v>
      </c>
      <c r="AI117" s="213">
        <f t="shared" si="21"/>
        <v>0</v>
      </c>
      <c r="AJ117" s="160"/>
    </row>
    <row r="118" spans="1:36" ht="32.25" hidden="1" customHeight="1" x14ac:dyDescent="0.35">
      <c r="A118" s="202"/>
      <c r="B118" s="202">
        <v>1</v>
      </c>
      <c r="C118" s="203">
        <v>739</v>
      </c>
      <c r="D118" s="229">
        <v>12997</v>
      </c>
      <c r="E118" s="229">
        <v>7850</v>
      </c>
      <c r="F118" s="204"/>
      <c r="G118" s="202" t="s">
        <v>107</v>
      </c>
      <c r="H118" s="202" t="s">
        <v>36</v>
      </c>
      <c r="I118" s="202"/>
      <c r="J118" s="202" t="s">
        <v>436</v>
      </c>
      <c r="K118" s="204">
        <v>7.5</v>
      </c>
      <c r="L118" s="204">
        <v>1.3</v>
      </c>
      <c r="M118" s="204">
        <v>4.5</v>
      </c>
      <c r="N118" s="204">
        <v>1</v>
      </c>
      <c r="O118" s="204">
        <f t="shared" si="23"/>
        <v>3.5</v>
      </c>
      <c r="P118" s="204"/>
      <c r="Q118" s="204"/>
      <c r="R118" s="204">
        <f t="shared" si="13"/>
        <v>26.25</v>
      </c>
      <c r="S118" s="207" t="s">
        <v>41</v>
      </c>
      <c r="T118" s="215" t="s">
        <v>58</v>
      </c>
      <c r="U118" s="216">
        <v>44788</v>
      </c>
      <c r="V118" s="216">
        <v>44802</v>
      </c>
      <c r="W118" s="217">
        <v>1</v>
      </c>
      <c r="X118" s="218"/>
      <c r="Y118" s="212">
        <f t="shared" si="14"/>
        <v>2.1428571428571428</v>
      </c>
      <c r="Z118" s="237">
        <v>14</v>
      </c>
      <c r="AA118" s="237">
        <v>0.84</v>
      </c>
      <c r="AB118" s="213">
        <f t="shared" si="15"/>
        <v>367.5</v>
      </c>
      <c r="AC118" s="213">
        <f t="shared" si="16"/>
        <v>22.05</v>
      </c>
      <c r="AD118" s="213">
        <f t="shared" si="17"/>
        <v>257.25</v>
      </c>
      <c r="AE118" s="213">
        <f t="shared" si="22"/>
        <v>110.25</v>
      </c>
      <c r="AF118" s="213">
        <f t="shared" si="19"/>
        <v>47.25</v>
      </c>
      <c r="AG118" s="213">
        <f t="shared" si="20"/>
        <v>414.75</v>
      </c>
      <c r="AH118" s="213">
        <v>414.75</v>
      </c>
      <c r="AI118" s="213">
        <f t="shared" si="21"/>
        <v>0</v>
      </c>
      <c r="AJ118" s="160"/>
    </row>
    <row r="119" spans="1:36" ht="32.25" hidden="1" customHeight="1" x14ac:dyDescent="0.35">
      <c r="A119" s="202"/>
      <c r="B119" s="202">
        <v>1</v>
      </c>
      <c r="C119" s="203">
        <v>780</v>
      </c>
      <c r="D119" s="229">
        <v>13040</v>
      </c>
      <c r="E119" s="229">
        <v>7867</v>
      </c>
      <c r="F119" s="204"/>
      <c r="G119" s="202" t="s">
        <v>441</v>
      </c>
      <c r="H119" s="202" t="s">
        <v>36</v>
      </c>
      <c r="I119" s="202"/>
      <c r="J119" s="202" t="s">
        <v>436</v>
      </c>
      <c r="K119" s="204">
        <v>4</v>
      </c>
      <c r="L119" s="204">
        <v>1.3</v>
      </c>
      <c r="M119" s="204">
        <v>5</v>
      </c>
      <c r="N119" s="204">
        <v>1</v>
      </c>
      <c r="O119" s="204">
        <f t="shared" si="23"/>
        <v>4</v>
      </c>
      <c r="P119" s="204"/>
      <c r="Q119" s="204"/>
      <c r="R119" s="204">
        <f t="shared" si="13"/>
        <v>16</v>
      </c>
      <c r="S119" s="207" t="s">
        <v>41</v>
      </c>
      <c r="T119" s="215" t="s">
        <v>58</v>
      </c>
      <c r="U119" s="216">
        <v>44792</v>
      </c>
      <c r="V119" s="216">
        <v>44806</v>
      </c>
      <c r="W119" s="217">
        <v>1</v>
      </c>
      <c r="X119" s="218"/>
      <c r="Y119" s="212">
        <f t="shared" si="14"/>
        <v>2.1428571428571428</v>
      </c>
      <c r="Z119" s="237">
        <v>14</v>
      </c>
      <c r="AA119" s="237">
        <v>0.84</v>
      </c>
      <c r="AB119" s="213">
        <f t="shared" si="15"/>
        <v>224</v>
      </c>
      <c r="AC119" s="213">
        <f t="shared" si="16"/>
        <v>13.44</v>
      </c>
      <c r="AD119" s="213">
        <f t="shared" si="17"/>
        <v>156.79999999999998</v>
      </c>
      <c r="AE119" s="213">
        <f t="shared" si="22"/>
        <v>67.2</v>
      </c>
      <c r="AF119" s="213">
        <f t="shared" si="19"/>
        <v>28.799999999999997</v>
      </c>
      <c r="AG119" s="213">
        <f t="shared" si="20"/>
        <v>252.8</v>
      </c>
      <c r="AH119" s="213">
        <v>252.8</v>
      </c>
      <c r="AI119" s="213">
        <f t="shared" si="21"/>
        <v>0</v>
      </c>
      <c r="AJ119" s="160"/>
    </row>
    <row r="120" spans="1:36" ht="32.25" hidden="1" customHeight="1" x14ac:dyDescent="0.35">
      <c r="A120" s="202"/>
      <c r="B120" s="202">
        <v>1</v>
      </c>
      <c r="C120" s="203">
        <v>789</v>
      </c>
      <c r="D120" s="229">
        <v>13049</v>
      </c>
      <c r="E120" s="229">
        <v>7850</v>
      </c>
      <c r="F120" s="204"/>
      <c r="G120" s="202" t="s">
        <v>107</v>
      </c>
      <c r="H120" s="202" t="s">
        <v>36</v>
      </c>
      <c r="I120" s="202"/>
      <c r="J120" s="202" t="s">
        <v>436</v>
      </c>
      <c r="K120" s="204">
        <v>25</v>
      </c>
      <c r="L120" s="204">
        <v>1.3</v>
      </c>
      <c r="M120" s="204">
        <v>4.5</v>
      </c>
      <c r="N120" s="204"/>
      <c r="O120" s="204">
        <f t="shared" si="23"/>
        <v>4.5</v>
      </c>
      <c r="P120" s="204"/>
      <c r="Q120" s="204"/>
      <c r="R120" s="204">
        <f t="shared" si="13"/>
        <v>112.5</v>
      </c>
      <c r="S120" s="207" t="s">
        <v>41</v>
      </c>
      <c r="T120" s="215" t="s">
        <v>58</v>
      </c>
      <c r="U120" s="216">
        <v>44795</v>
      </c>
      <c r="V120" s="216">
        <v>44802</v>
      </c>
      <c r="W120" s="217">
        <v>1</v>
      </c>
      <c r="X120" s="218"/>
      <c r="Y120" s="212">
        <f t="shared" si="14"/>
        <v>1.1428571428571428</v>
      </c>
      <c r="Z120" s="237">
        <v>14</v>
      </c>
      <c r="AA120" s="237">
        <v>0.84</v>
      </c>
      <c r="AB120" s="213">
        <f t="shared" si="15"/>
        <v>1575</v>
      </c>
      <c r="AC120" s="213">
        <f t="shared" si="16"/>
        <v>94.5</v>
      </c>
      <c r="AD120" s="213">
        <f t="shared" si="17"/>
        <v>1102.5</v>
      </c>
      <c r="AE120" s="213">
        <f t="shared" si="22"/>
        <v>472.5</v>
      </c>
      <c r="AF120" s="213">
        <f t="shared" si="19"/>
        <v>107.99999999999999</v>
      </c>
      <c r="AG120" s="213">
        <f t="shared" si="20"/>
        <v>1683</v>
      </c>
      <c r="AH120" s="213">
        <v>1683</v>
      </c>
      <c r="AI120" s="213">
        <f t="shared" si="21"/>
        <v>0</v>
      </c>
      <c r="AJ120" s="160"/>
    </row>
    <row r="121" spans="1:36" ht="32.25" hidden="1" customHeight="1" x14ac:dyDescent="0.35">
      <c r="A121" s="202"/>
      <c r="B121" s="202">
        <v>1</v>
      </c>
      <c r="C121" s="203">
        <v>798</v>
      </c>
      <c r="D121" s="229">
        <v>13058</v>
      </c>
      <c r="E121" s="229">
        <v>6702</v>
      </c>
      <c r="F121" s="204"/>
      <c r="G121" s="202" t="s">
        <v>107</v>
      </c>
      <c r="H121" s="202" t="s">
        <v>36</v>
      </c>
      <c r="I121" s="202"/>
      <c r="J121" s="202" t="s">
        <v>436</v>
      </c>
      <c r="K121" s="204">
        <v>10</v>
      </c>
      <c r="L121" s="204">
        <v>1.3</v>
      </c>
      <c r="M121" s="204">
        <v>4</v>
      </c>
      <c r="N121" s="204"/>
      <c r="O121" s="204">
        <f t="shared" si="23"/>
        <v>4</v>
      </c>
      <c r="P121" s="204"/>
      <c r="Q121" s="204"/>
      <c r="R121" s="204">
        <f t="shared" si="13"/>
        <v>40</v>
      </c>
      <c r="S121" s="207" t="s">
        <v>41</v>
      </c>
      <c r="T121" s="215" t="s">
        <v>58</v>
      </c>
      <c r="U121" s="216">
        <v>44796</v>
      </c>
      <c r="V121" s="216">
        <v>44824</v>
      </c>
      <c r="W121" s="217">
        <v>1</v>
      </c>
      <c r="X121" s="218"/>
      <c r="Y121" s="212">
        <f t="shared" si="14"/>
        <v>4.1428571428571432</v>
      </c>
      <c r="Z121" s="237">
        <v>14</v>
      </c>
      <c r="AA121" s="237">
        <v>0.84</v>
      </c>
      <c r="AB121" s="213">
        <f t="shared" si="15"/>
        <v>560</v>
      </c>
      <c r="AC121" s="213">
        <f t="shared" si="16"/>
        <v>33.6</v>
      </c>
      <c r="AD121" s="213">
        <f t="shared" si="17"/>
        <v>392</v>
      </c>
      <c r="AE121" s="213">
        <f t="shared" si="22"/>
        <v>168</v>
      </c>
      <c r="AF121" s="213">
        <f t="shared" si="19"/>
        <v>139.19999999999999</v>
      </c>
      <c r="AG121" s="213">
        <f t="shared" si="20"/>
        <v>699.2</v>
      </c>
      <c r="AH121" s="213">
        <v>699.2</v>
      </c>
      <c r="AI121" s="213">
        <f t="shared" si="21"/>
        <v>0</v>
      </c>
      <c r="AJ121" s="160"/>
    </row>
    <row r="122" spans="1:36" ht="32.25" hidden="1" customHeight="1" x14ac:dyDescent="0.35">
      <c r="A122" s="202"/>
      <c r="B122" s="202">
        <v>1</v>
      </c>
      <c r="C122" s="203">
        <v>805</v>
      </c>
      <c r="D122" s="229">
        <v>13067</v>
      </c>
      <c r="E122" s="229">
        <v>7898</v>
      </c>
      <c r="F122" s="204"/>
      <c r="G122" s="202" t="s">
        <v>445</v>
      </c>
      <c r="H122" s="202" t="s">
        <v>36</v>
      </c>
      <c r="I122" s="202"/>
      <c r="J122" s="202" t="s">
        <v>436</v>
      </c>
      <c r="K122" s="204">
        <v>5</v>
      </c>
      <c r="L122" s="204">
        <v>1</v>
      </c>
      <c r="M122" s="204">
        <v>3</v>
      </c>
      <c r="N122" s="204"/>
      <c r="O122" s="204">
        <f t="shared" si="23"/>
        <v>3</v>
      </c>
      <c r="P122" s="204"/>
      <c r="Q122" s="204"/>
      <c r="R122" s="204">
        <f t="shared" si="13"/>
        <v>15</v>
      </c>
      <c r="S122" s="207" t="s">
        <v>41</v>
      </c>
      <c r="T122" s="215" t="s">
        <v>58</v>
      </c>
      <c r="U122" s="216">
        <v>44797</v>
      </c>
      <c r="V122" s="216">
        <v>44820</v>
      </c>
      <c r="W122" s="217">
        <v>1</v>
      </c>
      <c r="X122" s="218"/>
      <c r="Y122" s="212">
        <f t="shared" si="14"/>
        <v>3.4285714285714284</v>
      </c>
      <c r="Z122" s="237">
        <v>14</v>
      </c>
      <c r="AA122" s="237">
        <v>0.84</v>
      </c>
      <c r="AB122" s="213">
        <f t="shared" si="15"/>
        <v>210</v>
      </c>
      <c r="AC122" s="213">
        <f t="shared" si="16"/>
        <v>12.6</v>
      </c>
      <c r="AD122" s="213">
        <f t="shared" si="17"/>
        <v>147</v>
      </c>
      <c r="AE122" s="213">
        <f t="shared" si="22"/>
        <v>63</v>
      </c>
      <c r="AF122" s="213">
        <f t="shared" si="19"/>
        <v>43.199999999999996</v>
      </c>
      <c r="AG122" s="213">
        <f t="shared" si="20"/>
        <v>253.2</v>
      </c>
      <c r="AH122" s="213">
        <v>253.2</v>
      </c>
      <c r="AI122" s="213">
        <f t="shared" si="21"/>
        <v>0</v>
      </c>
      <c r="AJ122" s="160"/>
    </row>
    <row r="123" spans="1:36" ht="32.25" hidden="1" customHeight="1" x14ac:dyDescent="0.35">
      <c r="A123" s="202"/>
      <c r="B123" s="202">
        <v>1</v>
      </c>
      <c r="C123" s="203">
        <v>577</v>
      </c>
      <c r="D123" s="229">
        <v>12895</v>
      </c>
      <c r="E123" s="229">
        <v>7827</v>
      </c>
      <c r="F123" s="204"/>
      <c r="G123" s="202" t="s">
        <v>107</v>
      </c>
      <c r="H123" s="202" t="s">
        <v>36</v>
      </c>
      <c r="I123" s="202"/>
      <c r="J123" s="202" t="s">
        <v>436</v>
      </c>
      <c r="K123" s="204">
        <v>8</v>
      </c>
      <c r="L123" s="204">
        <v>1.8</v>
      </c>
      <c r="M123" s="204">
        <v>5</v>
      </c>
      <c r="N123" s="204">
        <v>1</v>
      </c>
      <c r="O123" s="204">
        <f t="shared" si="23"/>
        <v>4</v>
      </c>
      <c r="P123" s="204"/>
      <c r="Q123" s="204"/>
      <c r="R123" s="204">
        <f t="shared" si="13"/>
        <v>32</v>
      </c>
      <c r="S123" s="207" t="s">
        <v>41</v>
      </c>
      <c r="T123" s="215" t="s">
        <v>58</v>
      </c>
      <c r="U123" s="216">
        <v>44779</v>
      </c>
      <c r="V123" s="216">
        <v>44789</v>
      </c>
      <c r="W123" s="217">
        <v>1</v>
      </c>
      <c r="X123" s="218"/>
      <c r="Y123" s="212">
        <f t="shared" si="14"/>
        <v>1.5714285714285714</v>
      </c>
      <c r="Z123" s="237">
        <v>18</v>
      </c>
      <c r="AA123" s="237">
        <v>1.05</v>
      </c>
      <c r="AB123" s="213">
        <f t="shared" si="15"/>
        <v>576</v>
      </c>
      <c r="AC123" s="213">
        <f t="shared" si="16"/>
        <v>33.6</v>
      </c>
      <c r="AD123" s="213">
        <f t="shared" si="17"/>
        <v>403.2</v>
      </c>
      <c r="AE123" s="213">
        <f t="shared" si="22"/>
        <v>172.79999999999998</v>
      </c>
      <c r="AF123" s="213">
        <f t="shared" si="19"/>
        <v>52.800000000000004</v>
      </c>
      <c r="AG123" s="213">
        <f t="shared" si="20"/>
        <v>628.79999999999995</v>
      </c>
      <c r="AH123" s="213">
        <v>628.79999999999995</v>
      </c>
      <c r="AI123" s="213">
        <f t="shared" si="21"/>
        <v>0</v>
      </c>
      <c r="AJ123" s="160"/>
    </row>
    <row r="124" spans="1:36" ht="32.25" customHeight="1" x14ac:dyDescent="0.35">
      <c r="A124" s="202"/>
      <c r="B124" s="202">
        <v>1</v>
      </c>
      <c r="C124" s="342">
        <v>633</v>
      </c>
      <c r="D124" s="398">
        <v>12856</v>
      </c>
      <c r="E124" s="229"/>
      <c r="F124" s="204"/>
      <c r="G124" s="202" t="s">
        <v>107</v>
      </c>
      <c r="H124" s="202" t="s">
        <v>36</v>
      </c>
      <c r="I124" s="202"/>
      <c r="J124" s="202" t="s">
        <v>436</v>
      </c>
      <c r="K124" s="204">
        <v>7.5</v>
      </c>
      <c r="L124" s="204">
        <v>1.8</v>
      </c>
      <c r="M124" s="204">
        <v>10</v>
      </c>
      <c r="N124" s="204">
        <v>1</v>
      </c>
      <c r="O124" s="204">
        <f t="shared" si="23"/>
        <v>9</v>
      </c>
      <c r="P124" s="204"/>
      <c r="Q124" s="204"/>
      <c r="R124" s="204">
        <f t="shared" si="13"/>
        <v>67.5</v>
      </c>
      <c r="S124" s="207" t="s">
        <v>41</v>
      </c>
      <c r="T124" s="215" t="s">
        <v>87</v>
      </c>
      <c r="U124" s="216">
        <v>44773</v>
      </c>
      <c r="V124" s="216"/>
      <c r="W124" s="217">
        <v>1</v>
      </c>
      <c r="X124" s="218"/>
      <c r="Y124" s="212">
        <f t="shared" si="14"/>
        <v>26.428571428571427</v>
      </c>
      <c r="Z124" s="237">
        <v>18</v>
      </c>
      <c r="AA124" s="237">
        <v>1.05</v>
      </c>
      <c r="AB124" s="213">
        <f t="shared" si="15"/>
        <v>1215</v>
      </c>
      <c r="AC124" s="213">
        <f t="shared" si="16"/>
        <v>70.875</v>
      </c>
      <c r="AD124" s="213">
        <f t="shared" si="17"/>
        <v>850.5</v>
      </c>
      <c r="AE124" s="213">
        <f t="shared" si="22"/>
        <v>0</v>
      </c>
      <c r="AF124" s="213">
        <f t="shared" si="19"/>
        <v>1873.125</v>
      </c>
      <c r="AG124" s="343">
        <f t="shared" si="20"/>
        <v>2723.625</v>
      </c>
      <c r="AH124" s="213">
        <v>2409.75</v>
      </c>
      <c r="AI124" s="213">
        <f t="shared" si="21"/>
        <v>313.875</v>
      </c>
      <c r="AJ124" s="160"/>
    </row>
    <row r="125" spans="1:36" ht="32.25" hidden="1" customHeight="1" x14ac:dyDescent="0.35">
      <c r="A125" s="202"/>
      <c r="B125" s="202">
        <v>1</v>
      </c>
      <c r="C125" s="203">
        <v>689</v>
      </c>
      <c r="D125" s="229">
        <v>12897</v>
      </c>
      <c r="E125" s="229">
        <v>8284</v>
      </c>
      <c r="F125" s="204"/>
      <c r="G125" s="202" t="s">
        <v>107</v>
      </c>
      <c r="H125" s="202" t="s">
        <v>36</v>
      </c>
      <c r="I125" s="202"/>
      <c r="J125" s="202" t="s">
        <v>436</v>
      </c>
      <c r="K125" s="204">
        <v>15</v>
      </c>
      <c r="L125" s="204">
        <v>1.8</v>
      </c>
      <c r="M125" s="204">
        <v>5.5</v>
      </c>
      <c r="N125" s="204">
        <v>1</v>
      </c>
      <c r="O125" s="204">
        <f t="shared" si="23"/>
        <v>4.5</v>
      </c>
      <c r="P125" s="204"/>
      <c r="Q125" s="204"/>
      <c r="R125" s="204">
        <f t="shared" si="13"/>
        <v>67.5</v>
      </c>
      <c r="S125" s="207" t="s">
        <v>41</v>
      </c>
      <c r="T125" s="215" t="s">
        <v>58</v>
      </c>
      <c r="U125" s="216">
        <v>44779</v>
      </c>
      <c r="V125" s="216">
        <v>44892</v>
      </c>
      <c r="W125" s="217">
        <v>1</v>
      </c>
      <c r="X125" s="218"/>
      <c r="Y125" s="212">
        <f t="shared" si="14"/>
        <v>16.285714285714285</v>
      </c>
      <c r="Z125" s="237">
        <v>18</v>
      </c>
      <c r="AA125" s="237">
        <v>1.05</v>
      </c>
      <c r="AB125" s="213">
        <f t="shared" si="15"/>
        <v>1215</v>
      </c>
      <c r="AC125" s="213">
        <f t="shared" si="16"/>
        <v>70.875</v>
      </c>
      <c r="AD125" s="213">
        <f t="shared" si="17"/>
        <v>850.5</v>
      </c>
      <c r="AE125" s="213">
        <f t="shared" si="22"/>
        <v>364.5</v>
      </c>
      <c r="AF125" s="213">
        <f t="shared" si="19"/>
        <v>1154.25</v>
      </c>
      <c r="AG125" s="213">
        <f t="shared" si="20"/>
        <v>2369.25</v>
      </c>
      <c r="AH125" s="213">
        <v>2369.25</v>
      </c>
      <c r="AI125" s="213">
        <f t="shared" si="21"/>
        <v>0</v>
      </c>
      <c r="AJ125" s="160"/>
    </row>
    <row r="126" spans="1:36" ht="32.25" hidden="1" customHeight="1" x14ac:dyDescent="0.35">
      <c r="A126" s="202"/>
      <c r="B126" s="202">
        <v>1</v>
      </c>
      <c r="C126" s="203">
        <v>791</v>
      </c>
      <c r="D126" s="229">
        <v>13051</v>
      </c>
      <c r="E126" s="229">
        <v>7878</v>
      </c>
      <c r="F126" s="204"/>
      <c r="G126" s="202" t="s">
        <v>441</v>
      </c>
      <c r="H126" s="202" t="s">
        <v>36</v>
      </c>
      <c r="I126" s="202"/>
      <c r="J126" s="202" t="s">
        <v>436</v>
      </c>
      <c r="K126" s="204">
        <v>5</v>
      </c>
      <c r="L126" s="204">
        <v>1.8</v>
      </c>
      <c r="M126" s="204">
        <v>4</v>
      </c>
      <c r="N126" s="204"/>
      <c r="O126" s="204">
        <f t="shared" si="23"/>
        <v>4</v>
      </c>
      <c r="P126" s="204"/>
      <c r="Q126" s="204"/>
      <c r="R126" s="204">
        <f t="shared" si="13"/>
        <v>20</v>
      </c>
      <c r="S126" s="207" t="s">
        <v>41</v>
      </c>
      <c r="T126" s="215" t="s">
        <v>58</v>
      </c>
      <c r="U126" s="216">
        <v>44795</v>
      </c>
      <c r="V126" s="216">
        <v>44816</v>
      </c>
      <c r="W126" s="217">
        <v>1</v>
      </c>
      <c r="X126" s="218"/>
      <c r="Y126" s="212">
        <f t="shared" si="14"/>
        <v>3.1428571428571428</v>
      </c>
      <c r="Z126" s="237">
        <v>18</v>
      </c>
      <c r="AA126" s="237">
        <v>1.05</v>
      </c>
      <c r="AB126" s="213">
        <f t="shared" si="15"/>
        <v>360</v>
      </c>
      <c r="AC126" s="213">
        <f t="shared" si="16"/>
        <v>21</v>
      </c>
      <c r="AD126" s="213">
        <f t="shared" si="17"/>
        <v>252</v>
      </c>
      <c r="AE126" s="213">
        <f t="shared" si="22"/>
        <v>108</v>
      </c>
      <c r="AF126" s="213">
        <f t="shared" si="19"/>
        <v>66</v>
      </c>
      <c r="AG126" s="213">
        <f t="shared" si="20"/>
        <v>426</v>
      </c>
      <c r="AH126" s="213">
        <v>426</v>
      </c>
      <c r="AI126" s="213">
        <f t="shared" si="21"/>
        <v>0</v>
      </c>
      <c r="AJ126" s="160"/>
    </row>
    <row r="127" spans="1:36" ht="32.25" hidden="1" customHeight="1" x14ac:dyDescent="0.35">
      <c r="A127" s="202"/>
      <c r="B127" s="202">
        <v>1</v>
      </c>
      <c r="C127" s="203">
        <v>673</v>
      </c>
      <c r="D127" s="229">
        <v>12890</v>
      </c>
      <c r="E127" s="229">
        <v>8119</v>
      </c>
      <c r="F127" s="204"/>
      <c r="G127" s="202" t="s">
        <v>107</v>
      </c>
      <c r="H127" s="202" t="s">
        <v>60</v>
      </c>
      <c r="I127" s="202"/>
      <c r="J127" s="202" t="s">
        <v>61</v>
      </c>
      <c r="K127" s="204">
        <v>7</v>
      </c>
      <c r="L127" s="204">
        <v>2.5</v>
      </c>
      <c r="M127" s="204">
        <v>5</v>
      </c>
      <c r="N127" s="204">
        <v>1</v>
      </c>
      <c r="O127" s="204">
        <f t="shared" si="23"/>
        <v>4</v>
      </c>
      <c r="P127" s="204"/>
      <c r="Q127" s="204"/>
      <c r="R127" s="204">
        <f t="shared" si="13"/>
        <v>70</v>
      </c>
      <c r="S127" s="207" t="s">
        <v>62</v>
      </c>
      <c r="T127" s="215" t="s">
        <v>58</v>
      </c>
      <c r="U127" s="216">
        <v>44779</v>
      </c>
      <c r="V127" s="216">
        <v>44848</v>
      </c>
      <c r="W127" s="217">
        <v>1</v>
      </c>
      <c r="X127" s="218"/>
      <c r="Y127" s="212">
        <f t="shared" si="14"/>
        <v>10</v>
      </c>
      <c r="Z127" s="237">
        <v>7.5</v>
      </c>
      <c r="AA127" s="237">
        <v>0.7</v>
      </c>
      <c r="AB127" s="213">
        <f t="shared" si="15"/>
        <v>525</v>
      </c>
      <c r="AC127" s="213">
        <f t="shared" si="16"/>
        <v>49</v>
      </c>
      <c r="AD127" s="213">
        <f t="shared" si="17"/>
        <v>367.5</v>
      </c>
      <c r="AE127" s="213">
        <f t="shared" si="22"/>
        <v>157.5</v>
      </c>
      <c r="AF127" s="213">
        <f t="shared" si="19"/>
        <v>489.99999999999994</v>
      </c>
      <c r="AG127" s="213">
        <f t="shared" si="20"/>
        <v>1015</v>
      </c>
      <c r="AH127" s="213">
        <v>1015</v>
      </c>
      <c r="AI127" s="213">
        <f t="shared" si="21"/>
        <v>0</v>
      </c>
      <c r="AJ127" s="160"/>
    </row>
    <row r="128" spans="1:36" ht="32.25" hidden="1" customHeight="1" x14ac:dyDescent="0.35">
      <c r="A128" s="202"/>
      <c r="B128" s="202">
        <v>1</v>
      </c>
      <c r="C128" s="203">
        <v>689</v>
      </c>
      <c r="D128" s="229">
        <v>12897</v>
      </c>
      <c r="E128" s="229">
        <v>8284</v>
      </c>
      <c r="F128" s="204"/>
      <c r="G128" s="202" t="s">
        <v>107</v>
      </c>
      <c r="H128" s="202" t="s">
        <v>60</v>
      </c>
      <c r="I128" s="202"/>
      <c r="J128" s="202" t="s">
        <v>61</v>
      </c>
      <c r="K128" s="204">
        <v>20</v>
      </c>
      <c r="L128" s="204">
        <v>2.5</v>
      </c>
      <c r="M128" s="204">
        <v>5.5</v>
      </c>
      <c r="N128" s="204">
        <v>1</v>
      </c>
      <c r="O128" s="204">
        <f t="shared" si="23"/>
        <v>4.5</v>
      </c>
      <c r="P128" s="204"/>
      <c r="Q128" s="204"/>
      <c r="R128" s="204">
        <f t="shared" si="13"/>
        <v>225</v>
      </c>
      <c r="S128" s="207" t="s">
        <v>62</v>
      </c>
      <c r="T128" s="215" t="s">
        <v>58</v>
      </c>
      <c r="U128" s="216">
        <v>44779</v>
      </c>
      <c r="V128" s="216">
        <v>44892</v>
      </c>
      <c r="W128" s="217">
        <v>1</v>
      </c>
      <c r="X128" s="218"/>
      <c r="Y128" s="212">
        <f t="shared" si="14"/>
        <v>16.285714285714285</v>
      </c>
      <c r="Z128" s="237">
        <v>7.5</v>
      </c>
      <c r="AA128" s="237">
        <v>0.7</v>
      </c>
      <c r="AB128" s="213">
        <f t="shared" si="15"/>
        <v>1687.5</v>
      </c>
      <c r="AC128" s="213">
        <f t="shared" si="16"/>
        <v>157.5</v>
      </c>
      <c r="AD128" s="213">
        <f t="shared" si="17"/>
        <v>1181.25</v>
      </c>
      <c r="AE128" s="213">
        <f t="shared" ref="AE128:AE159" si="24">IF(T128="off hired",0.3*R128*Z128*W128,0)</f>
        <v>506.25</v>
      </c>
      <c r="AF128" s="213">
        <f t="shared" si="19"/>
        <v>2565</v>
      </c>
      <c r="AG128" s="213">
        <f t="shared" si="20"/>
        <v>4252.5</v>
      </c>
      <c r="AH128" s="213">
        <v>4252.5</v>
      </c>
      <c r="AI128" s="213">
        <f t="shared" si="21"/>
        <v>0</v>
      </c>
      <c r="AJ128" s="160"/>
    </row>
    <row r="129" spans="1:39" ht="32.25" hidden="1" customHeight="1" x14ac:dyDescent="0.35">
      <c r="A129" s="202"/>
      <c r="B129" s="202">
        <v>1</v>
      </c>
      <c r="C129" s="203">
        <v>688</v>
      </c>
      <c r="D129" s="229">
        <v>12899</v>
      </c>
      <c r="E129" s="229">
        <v>6732</v>
      </c>
      <c r="F129" s="204"/>
      <c r="G129" s="202" t="s">
        <v>517</v>
      </c>
      <c r="H129" s="202" t="s">
        <v>60</v>
      </c>
      <c r="I129" s="202"/>
      <c r="J129" s="202" t="s">
        <v>61</v>
      </c>
      <c r="K129" s="204">
        <v>5</v>
      </c>
      <c r="L129" s="204">
        <v>2.5</v>
      </c>
      <c r="M129" s="204">
        <v>5</v>
      </c>
      <c r="N129" s="204">
        <v>1</v>
      </c>
      <c r="O129" s="204">
        <f t="shared" si="23"/>
        <v>4</v>
      </c>
      <c r="P129" s="204"/>
      <c r="Q129" s="204"/>
      <c r="R129" s="204">
        <f t="shared" si="13"/>
        <v>50</v>
      </c>
      <c r="S129" s="207" t="s">
        <v>62</v>
      </c>
      <c r="T129" s="215" t="s">
        <v>58</v>
      </c>
      <c r="U129" s="216">
        <v>44780</v>
      </c>
      <c r="V129" s="216">
        <v>44832</v>
      </c>
      <c r="W129" s="217">
        <v>1</v>
      </c>
      <c r="X129" s="218"/>
      <c r="Y129" s="212">
        <f t="shared" si="14"/>
        <v>7.5714285714285712</v>
      </c>
      <c r="Z129" s="237">
        <v>7.5</v>
      </c>
      <c r="AA129" s="237">
        <v>0.7</v>
      </c>
      <c r="AB129" s="213">
        <f t="shared" si="15"/>
        <v>375</v>
      </c>
      <c r="AC129" s="213">
        <f t="shared" si="16"/>
        <v>35</v>
      </c>
      <c r="AD129" s="213">
        <f t="shared" si="17"/>
        <v>262.5</v>
      </c>
      <c r="AE129" s="213">
        <f t="shared" si="24"/>
        <v>112.5</v>
      </c>
      <c r="AF129" s="213">
        <f t="shared" si="19"/>
        <v>265</v>
      </c>
      <c r="AG129" s="213">
        <f t="shared" si="20"/>
        <v>640</v>
      </c>
      <c r="AH129" s="213">
        <v>640</v>
      </c>
      <c r="AI129" s="213">
        <f t="shared" si="21"/>
        <v>0</v>
      </c>
      <c r="AJ129" s="160"/>
    </row>
    <row r="130" spans="1:39" ht="32.25" hidden="1" customHeight="1" x14ac:dyDescent="0.35">
      <c r="A130" s="202"/>
      <c r="B130" s="202">
        <v>1</v>
      </c>
      <c r="C130" s="203">
        <v>710</v>
      </c>
      <c r="D130" s="229">
        <v>12975</v>
      </c>
      <c r="E130" s="229">
        <v>7867</v>
      </c>
      <c r="F130" s="204"/>
      <c r="G130" s="202" t="s">
        <v>107</v>
      </c>
      <c r="H130" s="202" t="s">
        <v>60</v>
      </c>
      <c r="I130" s="202"/>
      <c r="J130" s="202" t="s">
        <v>61</v>
      </c>
      <c r="K130" s="204">
        <v>7.5</v>
      </c>
      <c r="L130" s="204">
        <v>6</v>
      </c>
      <c r="M130" s="204">
        <v>5.5</v>
      </c>
      <c r="N130" s="204">
        <v>1</v>
      </c>
      <c r="O130" s="204">
        <f t="shared" si="23"/>
        <v>4.5</v>
      </c>
      <c r="P130" s="204"/>
      <c r="Q130" s="204"/>
      <c r="R130" s="204">
        <f t="shared" si="13"/>
        <v>202.5</v>
      </c>
      <c r="S130" s="207" t="s">
        <v>62</v>
      </c>
      <c r="T130" s="215" t="s">
        <v>58</v>
      </c>
      <c r="U130" s="216">
        <v>44784</v>
      </c>
      <c r="V130" s="216">
        <v>44806</v>
      </c>
      <c r="W130" s="217">
        <v>1</v>
      </c>
      <c r="X130" s="218"/>
      <c r="Y130" s="212">
        <f t="shared" si="14"/>
        <v>3.2857142857142856</v>
      </c>
      <c r="Z130" s="237">
        <v>7.5</v>
      </c>
      <c r="AA130" s="237">
        <v>0.7</v>
      </c>
      <c r="AB130" s="213">
        <f t="shared" si="15"/>
        <v>1518.75</v>
      </c>
      <c r="AC130" s="213">
        <f t="shared" si="16"/>
        <v>141.75</v>
      </c>
      <c r="AD130" s="213">
        <f t="shared" si="17"/>
        <v>1063.125</v>
      </c>
      <c r="AE130" s="213">
        <f t="shared" si="24"/>
        <v>455.625</v>
      </c>
      <c r="AF130" s="213">
        <f t="shared" si="19"/>
        <v>465.74999999999989</v>
      </c>
      <c r="AG130" s="213">
        <f t="shared" si="20"/>
        <v>1984.5</v>
      </c>
      <c r="AH130" s="213">
        <v>1984.5</v>
      </c>
      <c r="AI130" s="213">
        <f t="shared" si="21"/>
        <v>0</v>
      </c>
      <c r="AJ130" s="160"/>
    </row>
    <row r="131" spans="1:39" ht="32.25" customHeight="1" x14ac:dyDescent="0.35">
      <c r="A131" s="202"/>
      <c r="B131" s="202">
        <v>1</v>
      </c>
      <c r="C131" s="342">
        <v>740</v>
      </c>
      <c r="D131" s="398">
        <v>12998</v>
      </c>
      <c r="E131" s="398">
        <v>8446</v>
      </c>
      <c r="F131" s="204"/>
      <c r="G131" s="202" t="s">
        <v>107</v>
      </c>
      <c r="H131" s="202" t="s">
        <v>60</v>
      </c>
      <c r="I131" s="202"/>
      <c r="J131" s="202" t="s">
        <v>61</v>
      </c>
      <c r="K131" s="204">
        <v>7.5</v>
      </c>
      <c r="L131" s="204">
        <v>7.5</v>
      </c>
      <c r="M131" s="204">
        <v>3</v>
      </c>
      <c r="N131" s="204">
        <v>1</v>
      </c>
      <c r="O131" s="204">
        <f t="shared" si="23"/>
        <v>2</v>
      </c>
      <c r="P131" s="204"/>
      <c r="Q131" s="204"/>
      <c r="R131" s="204">
        <f t="shared" si="13"/>
        <v>112.5</v>
      </c>
      <c r="S131" s="207" t="s">
        <v>62</v>
      </c>
      <c r="T131" s="215" t="s">
        <v>58</v>
      </c>
      <c r="U131" s="216">
        <v>44788</v>
      </c>
      <c r="V131" s="216">
        <v>44948</v>
      </c>
      <c r="W131" s="217">
        <v>1</v>
      </c>
      <c r="X131" s="218"/>
      <c r="Y131" s="212">
        <f t="shared" si="14"/>
        <v>23</v>
      </c>
      <c r="Z131" s="237">
        <v>7.5</v>
      </c>
      <c r="AA131" s="237">
        <v>0.7</v>
      </c>
      <c r="AB131" s="213">
        <f t="shared" si="15"/>
        <v>843.75</v>
      </c>
      <c r="AC131" s="213">
        <f t="shared" si="16"/>
        <v>78.75</v>
      </c>
      <c r="AD131" s="213">
        <f t="shared" si="17"/>
        <v>590.625</v>
      </c>
      <c r="AE131" s="213">
        <f t="shared" si="24"/>
        <v>253.125</v>
      </c>
      <c r="AF131" s="213">
        <f t="shared" si="19"/>
        <v>1811.2499999999998</v>
      </c>
      <c r="AG131" s="343">
        <f t="shared" si="20"/>
        <v>2655</v>
      </c>
      <c r="AH131" s="213">
        <v>2154.375</v>
      </c>
      <c r="AI131" s="213">
        <f t="shared" si="21"/>
        <v>500.625</v>
      </c>
      <c r="AJ131" s="160"/>
    </row>
    <row r="132" spans="1:39" ht="32.25" hidden="1" customHeight="1" x14ac:dyDescent="0.35">
      <c r="A132" s="202"/>
      <c r="B132" s="202">
        <v>1</v>
      </c>
      <c r="C132" s="203">
        <v>486</v>
      </c>
      <c r="D132" s="229">
        <v>12881</v>
      </c>
      <c r="E132" s="229">
        <v>6746</v>
      </c>
      <c r="F132" s="204"/>
      <c r="G132" s="202" t="s">
        <v>441</v>
      </c>
      <c r="H132" s="202" t="s">
        <v>60</v>
      </c>
      <c r="I132" s="202"/>
      <c r="J132" s="202" t="s">
        <v>61</v>
      </c>
      <c r="K132" s="204">
        <v>9</v>
      </c>
      <c r="L132" s="204">
        <v>2.5</v>
      </c>
      <c r="M132" s="204">
        <v>3</v>
      </c>
      <c r="N132" s="204">
        <v>1</v>
      </c>
      <c r="O132" s="204">
        <f t="shared" si="23"/>
        <v>2</v>
      </c>
      <c r="P132" s="204"/>
      <c r="Q132" s="204"/>
      <c r="R132" s="204">
        <f t="shared" si="13"/>
        <v>45</v>
      </c>
      <c r="S132" s="207" t="s">
        <v>62</v>
      </c>
      <c r="T132" s="215" t="s">
        <v>58</v>
      </c>
      <c r="U132" s="216">
        <v>44776</v>
      </c>
      <c r="V132" s="216">
        <v>44833</v>
      </c>
      <c r="W132" s="217">
        <v>1</v>
      </c>
      <c r="X132" s="218"/>
      <c r="Y132" s="212">
        <f t="shared" si="14"/>
        <v>8.2857142857142865</v>
      </c>
      <c r="Z132" s="237">
        <v>7.5</v>
      </c>
      <c r="AA132" s="237">
        <v>0.7</v>
      </c>
      <c r="AB132" s="213">
        <f t="shared" si="15"/>
        <v>337.5</v>
      </c>
      <c r="AC132" s="213">
        <f t="shared" si="16"/>
        <v>31.499999999999996</v>
      </c>
      <c r="AD132" s="213">
        <f t="shared" si="17"/>
        <v>236.24999999999997</v>
      </c>
      <c r="AE132" s="213">
        <f t="shared" si="24"/>
        <v>101.25</v>
      </c>
      <c r="AF132" s="213">
        <f t="shared" si="19"/>
        <v>261</v>
      </c>
      <c r="AG132" s="213">
        <f t="shared" si="20"/>
        <v>598.5</v>
      </c>
      <c r="AH132" s="213">
        <v>598.5</v>
      </c>
      <c r="AI132" s="213">
        <f t="shared" si="21"/>
        <v>0</v>
      </c>
      <c r="AJ132" s="160"/>
    </row>
    <row r="133" spans="1:39" ht="32.25" hidden="1" customHeight="1" x14ac:dyDescent="0.35">
      <c r="A133" s="202"/>
      <c r="B133" s="202">
        <v>1</v>
      </c>
      <c r="C133" s="203">
        <v>656</v>
      </c>
      <c r="D133" s="229">
        <v>12880</v>
      </c>
      <c r="E133" s="229">
        <v>7833</v>
      </c>
      <c r="F133" s="204"/>
      <c r="G133" s="202" t="s">
        <v>441</v>
      </c>
      <c r="H133" s="202" t="s">
        <v>60</v>
      </c>
      <c r="I133" s="202"/>
      <c r="J133" s="202" t="s">
        <v>61</v>
      </c>
      <c r="K133" s="204">
        <v>5</v>
      </c>
      <c r="L133" s="204">
        <v>2.5</v>
      </c>
      <c r="M133" s="204">
        <v>3</v>
      </c>
      <c r="N133" s="204">
        <v>1</v>
      </c>
      <c r="O133" s="204">
        <f t="shared" si="23"/>
        <v>2</v>
      </c>
      <c r="P133" s="204"/>
      <c r="Q133" s="204"/>
      <c r="R133" s="204">
        <f t="shared" si="13"/>
        <v>25</v>
      </c>
      <c r="S133" s="207" t="s">
        <v>62</v>
      </c>
      <c r="T133" s="215" t="s">
        <v>58</v>
      </c>
      <c r="U133" s="216">
        <v>44776</v>
      </c>
      <c r="V133" s="216">
        <v>44792</v>
      </c>
      <c r="W133" s="217">
        <v>1</v>
      </c>
      <c r="X133" s="218"/>
      <c r="Y133" s="212">
        <f t="shared" si="14"/>
        <v>2.4285714285714284</v>
      </c>
      <c r="Z133" s="237">
        <v>7.5</v>
      </c>
      <c r="AA133" s="237">
        <v>0.7</v>
      </c>
      <c r="AB133" s="213">
        <f t="shared" si="15"/>
        <v>187.5</v>
      </c>
      <c r="AC133" s="213">
        <f t="shared" si="16"/>
        <v>17.5</v>
      </c>
      <c r="AD133" s="213">
        <f t="shared" si="17"/>
        <v>131.25</v>
      </c>
      <c r="AE133" s="213">
        <f t="shared" si="24"/>
        <v>56.25</v>
      </c>
      <c r="AF133" s="213">
        <f t="shared" si="19"/>
        <v>42.499999999999993</v>
      </c>
      <c r="AG133" s="213">
        <f t="shared" si="20"/>
        <v>230</v>
      </c>
      <c r="AH133" s="213">
        <v>230</v>
      </c>
      <c r="AI133" s="213">
        <f t="shared" si="21"/>
        <v>0</v>
      </c>
      <c r="AJ133" s="160"/>
    </row>
    <row r="134" spans="1:39" ht="32.25" hidden="1" customHeight="1" x14ac:dyDescent="0.35">
      <c r="A134" s="202"/>
      <c r="B134" s="202">
        <v>1</v>
      </c>
      <c r="C134" s="203">
        <v>651</v>
      </c>
      <c r="D134" s="229">
        <v>12875</v>
      </c>
      <c r="E134" s="229">
        <v>7834</v>
      </c>
      <c r="F134" s="204"/>
      <c r="G134" s="202" t="s">
        <v>107</v>
      </c>
      <c r="H134" s="202" t="s">
        <v>60</v>
      </c>
      <c r="I134" s="202"/>
      <c r="J134" s="202" t="s">
        <v>61</v>
      </c>
      <c r="K134" s="204">
        <v>4</v>
      </c>
      <c r="L134" s="204">
        <v>2.5</v>
      </c>
      <c r="M134" s="204">
        <v>3</v>
      </c>
      <c r="N134" s="204">
        <v>1</v>
      </c>
      <c r="O134" s="204">
        <f t="shared" si="23"/>
        <v>2</v>
      </c>
      <c r="P134" s="204"/>
      <c r="Q134" s="204"/>
      <c r="R134" s="204">
        <f t="shared" si="13"/>
        <v>20</v>
      </c>
      <c r="S134" s="207" t="s">
        <v>62</v>
      </c>
      <c r="T134" s="215" t="s">
        <v>58</v>
      </c>
      <c r="U134" s="216">
        <v>44776</v>
      </c>
      <c r="V134" s="216">
        <v>44792</v>
      </c>
      <c r="W134" s="217">
        <v>1</v>
      </c>
      <c r="X134" s="218"/>
      <c r="Y134" s="212">
        <f t="shared" si="14"/>
        <v>2.4285714285714284</v>
      </c>
      <c r="Z134" s="237">
        <v>7.5</v>
      </c>
      <c r="AA134" s="237">
        <v>0.7</v>
      </c>
      <c r="AB134" s="213">
        <f t="shared" si="15"/>
        <v>150</v>
      </c>
      <c r="AC134" s="213">
        <f t="shared" si="16"/>
        <v>14</v>
      </c>
      <c r="AD134" s="213">
        <f t="shared" si="17"/>
        <v>105</v>
      </c>
      <c r="AE134" s="213">
        <f t="shared" si="24"/>
        <v>45</v>
      </c>
      <c r="AF134" s="213">
        <f t="shared" si="19"/>
        <v>33.999999999999993</v>
      </c>
      <c r="AG134" s="213">
        <f t="shared" si="20"/>
        <v>184</v>
      </c>
      <c r="AH134" s="213">
        <v>184</v>
      </c>
      <c r="AI134" s="213">
        <f t="shared" si="21"/>
        <v>0</v>
      </c>
      <c r="AJ134" s="160"/>
    </row>
    <row r="135" spans="1:39" ht="32.25" hidden="1" customHeight="1" x14ac:dyDescent="0.35">
      <c r="A135" s="202"/>
      <c r="B135" s="202">
        <v>1</v>
      </c>
      <c r="C135" s="203">
        <v>639</v>
      </c>
      <c r="D135" s="229">
        <v>12862</v>
      </c>
      <c r="E135" s="229">
        <v>8096</v>
      </c>
      <c r="F135" s="204"/>
      <c r="G135" s="202" t="s">
        <v>107</v>
      </c>
      <c r="H135" s="202" t="s">
        <v>60</v>
      </c>
      <c r="I135" s="202"/>
      <c r="J135" s="202" t="s">
        <v>61</v>
      </c>
      <c r="K135" s="204">
        <v>9</v>
      </c>
      <c r="L135" s="204">
        <v>2.5</v>
      </c>
      <c r="M135" s="204">
        <v>5</v>
      </c>
      <c r="N135" s="204">
        <v>1</v>
      </c>
      <c r="O135" s="204">
        <f t="shared" ref="O135" si="25">M135-N135</f>
        <v>4</v>
      </c>
      <c r="P135" s="204"/>
      <c r="Q135" s="204"/>
      <c r="R135" s="204">
        <f t="shared" ref="R135:R198" si="26">IF(S135="m3",K135*L135*O135,IF(S135="m2-LxH",K135*O135,IF(S135="m2-LxW",K135*L135*P135,IF(S135="rm",O135,IF(S135="lm",K135,IF(S135="unit",Q135,))))))</f>
        <v>90</v>
      </c>
      <c r="S135" s="207" t="s">
        <v>62</v>
      </c>
      <c r="T135" s="215" t="s">
        <v>58</v>
      </c>
      <c r="U135" s="216">
        <v>44774</v>
      </c>
      <c r="V135" s="216">
        <v>44846</v>
      </c>
      <c r="W135" s="217">
        <v>1</v>
      </c>
      <c r="X135" s="218"/>
      <c r="Y135" s="212">
        <f t="shared" ref="Y135:Y198" si="27">IF(T135="on hire",$C$5-U135+1,IF(T135="off hired",V135-U135+1,0))/7</f>
        <v>10.428571428571429</v>
      </c>
      <c r="Z135" s="237">
        <v>7.5</v>
      </c>
      <c r="AA135" s="237">
        <v>0.7</v>
      </c>
      <c r="AB135" s="213">
        <f t="shared" ref="AB135:AB198" si="28">Z135*R135</f>
        <v>675</v>
      </c>
      <c r="AC135" s="213">
        <f t="shared" ref="AC135:AC198" si="29">AA135*R135</f>
        <v>62.999999999999993</v>
      </c>
      <c r="AD135" s="213">
        <f t="shared" ref="AD135:AD198" si="30">0.7*R135*Z135</f>
        <v>472.49999999999994</v>
      </c>
      <c r="AE135" s="213">
        <f t="shared" si="24"/>
        <v>202.5</v>
      </c>
      <c r="AF135" s="213">
        <f t="shared" ref="AF135:AF198" si="31">IF(Y135&gt;X135,(Y135-X135)*R135*AA135,0)</f>
        <v>657</v>
      </c>
      <c r="AG135" s="213">
        <f t="shared" ref="AG135:AG198" si="32">AD135+AE135+AF135</f>
        <v>1332</v>
      </c>
      <c r="AH135" s="213">
        <v>1332</v>
      </c>
      <c r="AI135" s="213">
        <f t="shared" ref="AI135:AI198" si="33">AG135-AH135</f>
        <v>0</v>
      </c>
      <c r="AJ135" s="160"/>
    </row>
    <row r="136" spans="1:39" s="231" customFormat="1" ht="32.25" hidden="1" customHeight="1" x14ac:dyDescent="0.35">
      <c r="A136" s="205"/>
      <c r="B136" s="202">
        <v>1</v>
      </c>
      <c r="C136" s="173">
        <v>925</v>
      </c>
      <c r="D136" s="230">
        <v>13297</v>
      </c>
      <c r="E136" s="230">
        <v>8140</v>
      </c>
      <c r="F136" s="206"/>
      <c r="G136" s="205" t="s">
        <v>441</v>
      </c>
      <c r="H136" s="205" t="s">
        <v>95</v>
      </c>
      <c r="I136" s="205"/>
      <c r="J136" s="205" t="s">
        <v>69</v>
      </c>
      <c r="K136" s="206">
        <v>2.5</v>
      </c>
      <c r="L136" s="206">
        <v>1.8</v>
      </c>
      <c r="M136" s="206">
        <v>3.5</v>
      </c>
      <c r="N136" s="206"/>
      <c r="O136" s="206">
        <v>3.5</v>
      </c>
      <c r="P136" s="206"/>
      <c r="Q136" s="206"/>
      <c r="R136" s="204">
        <f t="shared" si="26"/>
        <v>3.5</v>
      </c>
      <c r="S136" s="207" t="s">
        <v>70</v>
      </c>
      <c r="T136" s="208" t="s">
        <v>58</v>
      </c>
      <c r="U136" s="209">
        <v>44813</v>
      </c>
      <c r="V136" s="209">
        <v>44857</v>
      </c>
      <c r="W136" s="210">
        <v>1</v>
      </c>
      <c r="X136" s="211"/>
      <c r="Y136" s="212">
        <f t="shared" si="27"/>
        <v>6.4285714285714288</v>
      </c>
      <c r="Z136" s="237">
        <v>135</v>
      </c>
      <c r="AA136" s="219"/>
      <c r="AB136" s="213">
        <f t="shared" si="28"/>
        <v>472.5</v>
      </c>
      <c r="AC136" s="213">
        <f t="shared" si="29"/>
        <v>0</v>
      </c>
      <c r="AD136" s="213">
        <f t="shared" si="30"/>
        <v>330.74999999999994</v>
      </c>
      <c r="AE136" s="213">
        <f t="shared" si="24"/>
        <v>141.75</v>
      </c>
      <c r="AF136" s="213">
        <f t="shared" si="31"/>
        <v>0</v>
      </c>
      <c r="AG136" s="213">
        <f t="shared" si="32"/>
        <v>472.49999999999994</v>
      </c>
      <c r="AH136" s="214">
        <v>472.49999999999994</v>
      </c>
      <c r="AI136" s="213">
        <f t="shared" si="33"/>
        <v>0</v>
      </c>
      <c r="AJ136" s="171"/>
      <c r="AK136" s="296"/>
      <c r="AL136" s="303"/>
      <c r="AM136" s="303"/>
    </row>
    <row r="137" spans="1:39" s="231" customFormat="1" ht="32.25" hidden="1" customHeight="1" x14ac:dyDescent="0.35">
      <c r="A137" s="205"/>
      <c r="B137" s="202">
        <v>1</v>
      </c>
      <c r="C137" s="173">
        <v>833</v>
      </c>
      <c r="D137" s="230">
        <v>13102</v>
      </c>
      <c r="E137" s="230">
        <v>7863</v>
      </c>
      <c r="F137" s="206"/>
      <c r="G137" s="205" t="s">
        <v>441</v>
      </c>
      <c r="H137" s="205" t="s">
        <v>95</v>
      </c>
      <c r="I137" s="205"/>
      <c r="J137" s="205" t="s">
        <v>69</v>
      </c>
      <c r="K137" s="206">
        <v>2.5</v>
      </c>
      <c r="L137" s="206">
        <v>1.3</v>
      </c>
      <c r="M137" s="206">
        <v>2.5</v>
      </c>
      <c r="N137" s="206"/>
      <c r="O137" s="206">
        <v>2.5</v>
      </c>
      <c r="P137" s="206"/>
      <c r="Q137" s="206"/>
      <c r="R137" s="204">
        <f t="shared" si="26"/>
        <v>2.5</v>
      </c>
      <c r="S137" s="207" t="s">
        <v>70</v>
      </c>
      <c r="T137" s="208" t="s">
        <v>58</v>
      </c>
      <c r="U137" s="209">
        <v>44799</v>
      </c>
      <c r="V137" s="209">
        <v>44805</v>
      </c>
      <c r="W137" s="210">
        <v>1</v>
      </c>
      <c r="X137" s="211"/>
      <c r="Y137" s="212">
        <f t="shared" si="27"/>
        <v>1</v>
      </c>
      <c r="Z137" s="237">
        <v>135</v>
      </c>
      <c r="AA137" s="237">
        <v>12.25</v>
      </c>
      <c r="AB137" s="213">
        <f t="shared" si="28"/>
        <v>337.5</v>
      </c>
      <c r="AC137" s="213">
        <f t="shared" si="29"/>
        <v>30.625</v>
      </c>
      <c r="AD137" s="213">
        <f t="shared" si="30"/>
        <v>236.25</v>
      </c>
      <c r="AE137" s="213">
        <f t="shared" si="24"/>
        <v>101.25</v>
      </c>
      <c r="AF137" s="213">
        <f t="shared" si="31"/>
        <v>30.625</v>
      </c>
      <c r="AG137" s="213">
        <f t="shared" si="32"/>
        <v>368.125</v>
      </c>
      <c r="AH137" s="214">
        <v>368.125</v>
      </c>
      <c r="AI137" s="213">
        <f t="shared" si="33"/>
        <v>0</v>
      </c>
      <c r="AJ137" s="171"/>
      <c r="AK137" s="296"/>
      <c r="AL137" s="303"/>
      <c r="AM137" s="303"/>
    </row>
    <row r="138" spans="1:39" s="231" customFormat="1" ht="32.25" hidden="1" customHeight="1" x14ac:dyDescent="0.35">
      <c r="A138" s="205"/>
      <c r="B138" s="202">
        <v>1</v>
      </c>
      <c r="C138" s="173">
        <v>829</v>
      </c>
      <c r="D138" s="230">
        <v>13097</v>
      </c>
      <c r="E138" s="230">
        <v>7884</v>
      </c>
      <c r="F138" s="206"/>
      <c r="G138" s="205" t="s">
        <v>441</v>
      </c>
      <c r="H138" s="205" t="s">
        <v>95</v>
      </c>
      <c r="I138" s="205"/>
      <c r="J138" s="205" t="s">
        <v>69</v>
      </c>
      <c r="K138" s="206">
        <v>2.5</v>
      </c>
      <c r="L138" s="206">
        <v>1.3</v>
      </c>
      <c r="M138" s="206">
        <v>2.5</v>
      </c>
      <c r="N138" s="206"/>
      <c r="O138" s="206">
        <v>2.5</v>
      </c>
      <c r="P138" s="206"/>
      <c r="Q138" s="206"/>
      <c r="R138" s="204">
        <f t="shared" si="26"/>
        <v>2.5</v>
      </c>
      <c r="S138" s="207" t="s">
        <v>70</v>
      </c>
      <c r="T138" s="208" t="s">
        <v>58</v>
      </c>
      <c r="U138" s="209">
        <v>44799</v>
      </c>
      <c r="V138" s="209">
        <v>44817</v>
      </c>
      <c r="W138" s="210">
        <v>1</v>
      </c>
      <c r="X138" s="211"/>
      <c r="Y138" s="212">
        <f t="shared" si="27"/>
        <v>2.7142857142857144</v>
      </c>
      <c r="Z138" s="237">
        <v>135</v>
      </c>
      <c r="AA138" s="237">
        <v>12.25</v>
      </c>
      <c r="AB138" s="213">
        <f t="shared" si="28"/>
        <v>337.5</v>
      </c>
      <c r="AC138" s="213">
        <f t="shared" si="29"/>
        <v>30.625</v>
      </c>
      <c r="AD138" s="213">
        <f t="shared" si="30"/>
        <v>236.25</v>
      </c>
      <c r="AE138" s="213">
        <f t="shared" si="24"/>
        <v>101.25</v>
      </c>
      <c r="AF138" s="213">
        <f t="shared" si="31"/>
        <v>83.125000000000014</v>
      </c>
      <c r="AG138" s="213">
        <f t="shared" si="32"/>
        <v>420.625</v>
      </c>
      <c r="AH138" s="214">
        <v>420.625</v>
      </c>
      <c r="AI138" s="213">
        <f t="shared" si="33"/>
        <v>0</v>
      </c>
      <c r="AJ138" s="171"/>
      <c r="AK138" s="296"/>
      <c r="AL138" s="303"/>
      <c r="AM138" s="303"/>
    </row>
    <row r="139" spans="1:39" s="231" customFormat="1" ht="32.25" hidden="1" customHeight="1" x14ac:dyDescent="0.35">
      <c r="A139" s="205"/>
      <c r="B139" s="202">
        <v>1</v>
      </c>
      <c r="C139" s="173">
        <v>752</v>
      </c>
      <c r="D139" s="230">
        <v>13132</v>
      </c>
      <c r="E139" s="230">
        <v>7878</v>
      </c>
      <c r="F139" s="206"/>
      <c r="G139" s="205" t="s">
        <v>441</v>
      </c>
      <c r="H139" s="205" t="s">
        <v>95</v>
      </c>
      <c r="I139" s="205"/>
      <c r="J139" s="205" t="s">
        <v>69</v>
      </c>
      <c r="K139" s="206">
        <v>2.5</v>
      </c>
      <c r="L139" s="206">
        <v>1.3</v>
      </c>
      <c r="M139" s="206">
        <v>4</v>
      </c>
      <c r="N139" s="206"/>
      <c r="O139" s="206">
        <v>4</v>
      </c>
      <c r="P139" s="206"/>
      <c r="Q139" s="206"/>
      <c r="R139" s="204">
        <f t="shared" si="26"/>
        <v>4</v>
      </c>
      <c r="S139" s="207" t="s">
        <v>70</v>
      </c>
      <c r="T139" s="208" t="s">
        <v>58</v>
      </c>
      <c r="U139" s="209">
        <v>44803</v>
      </c>
      <c r="V139" s="209">
        <v>44816</v>
      </c>
      <c r="W139" s="210">
        <v>1</v>
      </c>
      <c r="X139" s="211"/>
      <c r="Y139" s="212">
        <f t="shared" si="27"/>
        <v>2</v>
      </c>
      <c r="Z139" s="237">
        <v>135</v>
      </c>
      <c r="AA139" s="237">
        <v>12.25</v>
      </c>
      <c r="AB139" s="213">
        <f t="shared" si="28"/>
        <v>540</v>
      </c>
      <c r="AC139" s="213">
        <f t="shared" si="29"/>
        <v>49</v>
      </c>
      <c r="AD139" s="213">
        <f t="shared" si="30"/>
        <v>378</v>
      </c>
      <c r="AE139" s="213">
        <f t="shared" si="24"/>
        <v>162</v>
      </c>
      <c r="AF139" s="213">
        <f t="shared" si="31"/>
        <v>98</v>
      </c>
      <c r="AG139" s="213">
        <f t="shared" si="32"/>
        <v>638</v>
      </c>
      <c r="AH139" s="214">
        <v>638</v>
      </c>
      <c r="AI139" s="213">
        <f t="shared" si="33"/>
        <v>0</v>
      </c>
      <c r="AJ139" s="171"/>
      <c r="AK139" s="296"/>
      <c r="AL139" s="303"/>
      <c r="AM139" s="303"/>
    </row>
    <row r="140" spans="1:39" s="231" customFormat="1" ht="32.25" hidden="1" customHeight="1" x14ac:dyDescent="0.35">
      <c r="A140" s="205"/>
      <c r="B140" s="202">
        <v>1</v>
      </c>
      <c r="C140" s="173">
        <v>858</v>
      </c>
      <c r="D140" s="230">
        <v>13129</v>
      </c>
      <c r="E140" s="230">
        <v>7898</v>
      </c>
      <c r="F140" s="206"/>
      <c r="G140" s="205" t="s">
        <v>445</v>
      </c>
      <c r="H140" s="205" t="s">
        <v>95</v>
      </c>
      <c r="I140" s="205"/>
      <c r="J140" s="205" t="s">
        <v>69</v>
      </c>
      <c r="K140" s="206">
        <v>1.3</v>
      </c>
      <c r="L140" s="206">
        <v>1.3</v>
      </c>
      <c r="M140" s="206">
        <v>2.5</v>
      </c>
      <c r="N140" s="206"/>
      <c r="O140" s="206">
        <v>2.5</v>
      </c>
      <c r="P140" s="206"/>
      <c r="Q140" s="206"/>
      <c r="R140" s="204">
        <f t="shared" si="26"/>
        <v>2.5</v>
      </c>
      <c r="S140" s="207" t="s">
        <v>70</v>
      </c>
      <c r="T140" s="208" t="s">
        <v>58</v>
      </c>
      <c r="U140" s="209">
        <v>44803</v>
      </c>
      <c r="V140" s="209">
        <v>44820</v>
      </c>
      <c r="W140" s="210">
        <v>1</v>
      </c>
      <c r="X140" s="211"/>
      <c r="Y140" s="212">
        <f t="shared" si="27"/>
        <v>2.5714285714285716</v>
      </c>
      <c r="Z140" s="237">
        <v>135</v>
      </c>
      <c r="AA140" s="237">
        <v>12.25</v>
      </c>
      <c r="AB140" s="213">
        <f t="shared" si="28"/>
        <v>337.5</v>
      </c>
      <c r="AC140" s="213">
        <f t="shared" si="29"/>
        <v>30.625</v>
      </c>
      <c r="AD140" s="213">
        <f t="shared" si="30"/>
        <v>236.25</v>
      </c>
      <c r="AE140" s="213">
        <f t="shared" si="24"/>
        <v>101.25</v>
      </c>
      <c r="AF140" s="213">
        <f t="shared" si="31"/>
        <v>78.75</v>
      </c>
      <c r="AG140" s="213">
        <f t="shared" si="32"/>
        <v>416.25</v>
      </c>
      <c r="AH140" s="214">
        <v>416.25</v>
      </c>
      <c r="AI140" s="213">
        <f t="shared" si="33"/>
        <v>0</v>
      </c>
      <c r="AJ140" s="171"/>
      <c r="AK140" s="296"/>
      <c r="AL140" s="303"/>
      <c r="AM140" s="303"/>
    </row>
    <row r="141" spans="1:39" s="231" customFormat="1" ht="32.25" hidden="1" customHeight="1" x14ac:dyDescent="0.35">
      <c r="A141" s="205"/>
      <c r="B141" s="202">
        <v>1</v>
      </c>
      <c r="C141" s="173">
        <v>884</v>
      </c>
      <c r="D141" s="230">
        <v>13255</v>
      </c>
      <c r="E141" s="230">
        <v>7875</v>
      </c>
      <c r="F141" s="206"/>
      <c r="G141" s="205" t="s">
        <v>441</v>
      </c>
      <c r="H141" s="205" t="s">
        <v>95</v>
      </c>
      <c r="I141" s="205"/>
      <c r="J141" s="205" t="s">
        <v>69</v>
      </c>
      <c r="K141" s="206">
        <v>2.5</v>
      </c>
      <c r="L141" s="206">
        <v>1.3</v>
      </c>
      <c r="M141" s="206">
        <v>3</v>
      </c>
      <c r="N141" s="206"/>
      <c r="O141" s="206">
        <v>3</v>
      </c>
      <c r="P141" s="206"/>
      <c r="Q141" s="206"/>
      <c r="R141" s="204">
        <f t="shared" si="26"/>
        <v>3</v>
      </c>
      <c r="S141" s="207" t="s">
        <v>70</v>
      </c>
      <c r="T141" s="208" t="s">
        <v>58</v>
      </c>
      <c r="U141" s="209">
        <v>44807</v>
      </c>
      <c r="V141" s="209">
        <v>44810</v>
      </c>
      <c r="W141" s="210">
        <v>1</v>
      </c>
      <c r="X141" s="211"/>
      <c r="Y141" s="212">
        <f t="shared" si="27"/>
        <v>0.5714285714285714</v>
      </c>
      <c r="Z141" s="237">
        <v>135</v>
      </c>
      <c r="AA141" s="237">
        <v>12.25</v>
      </c>
      <c r="AB141" s="213">
        <f t="shared" si="28"/>
        <v>405</v>
      </c>
      <c r="AC141" s="213">
        <f t="shared" si="29"/>
        <v>36.75</v>
      </c>
      <c r="AD141" s="213">
        <f t="shared" si="30"/>
        <v>283.49999999999994</v>
      </c>
      <c r="AE141" s="213">
        <f t="shared" si="24"/>
        <v>121.49999999999999</v>
      </c>
      <c r="AF141" s="213">
        <f t="shared" si="31"/>
        <v>21</v>
      </c>
      <c r="AG141" s="213">
        <f t="shared" si="32"/>
        <v>425.99999999999994</v>
      </c>
      <c r="AH141" s="214">
        <v>425.99999999999994</v>
      </c>
      <c r="AI141" s="213">
        <f t="shared" si="33"/>
        <v>0</v>
      </c>
      <c r="AJ141" s="171"/>
      <c r="AK141" s="296"/>
      <c r="AL141" s="303"/>
      <c r="AM141" s="303"/>
    </row>
    <row r="142" spans="1:39" s="231" customFormat="1" ht="32.25" hidden="1" customHeight="1" x14ac:dyDescent="0.35">
      <c r="A142" s="205"/>
      <c r="B142" s="202">
        <v>1</v>
      </c>
      <c r="C142" s="173">
        <v>927</v>
      </c>
      <c r="D142" s="230">
        <v>13299</v>
      </c>
      <c r="E142" s="230">
        <v>8058</v>
      </c>
      <c r="F142" s="206"/>
      <c r="G142" s="205" t="s">
        <v>441</v>
      </c>
      <c r="H142" s="205" t="s">
        <v>95</v>
      </c>
      <c r="I142" s="205"/>
      <c r="J142" s="205" t="s">
        <v>69</v>
      </c>
      <c r="K142" s="206">
        <v>1.8</v>
      </c>
      <c r="L142" s="206">
        <v>1.3</v>
      </c>
      <c r="M142" s="206">
        <v>2.5</v>
      </c>
      <c r="N142" s="206"/>
      <c r="O142" s="206">
        <v>2.5</v>
      </c>
      <c r="P142" s="206"/>
      <c r="Q142" s="206"/>
      <c r="R142" s="204">
        <f t="shared" si="26"/>
        <v>2.5</v>
      </c>
      <c r="S142" s="207" t="s">
        <v>70</v>
      </c>
      <c r="T142" s="208" t="s">
        <v>58</v>
      </c>
      <c r="U142" s="209">
        <v>44813</v>
      </c>
      <c r="V142" s="209">
        <v>44837</v>
      </c>
      <c r="W142" s="210">
        <v>1</v>
      </c>
      <c r="X142" s="211"/>
      <c r="Y142" s="212">
        <f t="shared" si="27"/>
        <v>3.5714285714285716</v>
      </c>
      <c r="Z142" s="237">
        <v>135</v>
      </c>
      <c r="AA142" s="237">
        <v>12.25</v>
      </c>
      <c r="AB142" s="213">
        <f t="shared" si="28"/>
        <v>337.5</v>
      </c>
      <c r="AC142" s="213">
        <f t="shared" si="29"/>
        <v>30.625</v>
      </c>
      <c r="AD142" s="213">
        <f t="shared" si="30"/>
        <v>236.25</v>
      </c>
      <c r="AE142" s="213">
        <f t="shared" si="24"/>
        <v>101.25</v>
      </c>
      <c r="AF142" s="213">
        <f t="shared" si="31"/>
        <v>109.375</v>
      </c>
      <c r="AG142" s="213">
        <f t="shared" si="32"/>
        <v>446.875</v>
      </c>
      <c r="AH142" s="214">
        <v>446.875</v>
      </c>
      <c r="AI142" s="213">
        <f t="shared" si="33"/>
        <v>0</v>
      </c>
      <c r="AJ142" s="171"/>
      <c r="AK142" s="296"/>
      <c r="AL142" s="303"/>
      <c r="AM142" s="303"/>
    </row>
    <row r="143" spans="1:39" s="231" customFormat="1" ht="32.25" hidden="1" customHeight="1" x14ac:dyDescent="0.35">
      <c r="A143" s="205"/>
      <c r="B143" s="202">
        <v>1</v>
      </c>
      <c r="C143" s="173">
        <v>935</v>
      </c>
      <c r="D143" s="230">
        <v>13306</v>
      </c>
      <c r="E143" s="230">
        <v>7898</v>
      </c>
      <c r="F143" s="206"/>
      <c r="G143" s="205" t="s">
        <v>441</v>
      </c>
      <c r="H143" s="205" t="s">
        <v>95</v>
      </c>
      <c r="I143" s="205"/>
      <c r="J143" s="205" t="s">
        <v>69</v>
      </c>
      <c r="K143" s="206">
        <v>1.8</v>
      </c>
      <c r="L143" s="206">
        <v>1.3</v>
      </c>
      <c r="M143" s="206">
        <v>2.5</v>
      </c>
      <c r="N143" s="206"/>
      <c r="O143" s="206">
        <v>2.5</v>
      </c>
      <c r="P143" s="206"/>
      <c r="Q143" s="206"/>
      <c r="R143" s="204">
        <f t="shared" si="26"/>
        <v>2.5</v>
      </c>
      <c r="S143" s="207" t="s">
        <v>70</v>
      </c>
      <c r="T143" s="208" t="s">
        <v>58</v>
      </c>
      <c r="U143" s="209">
        <v>44814</v>
      </c>
      <c r="V143" s="209">
        <v>44820</v>
      </c>
      <c r="W143" s="210">
        <v>1</v>
      </c>
      <c r="X143" s="211"/>
      <c r="Y143" s="212">
        <f t="shared" si="27"/>
        <v>1</v>
      </c>
      <c r="Z143" s="237">
        <v>135</v>
      </c>
      <c r="AA143" s="237">
        <v>12.25</v>
      </c>
      <c r="AB143" s="213">
        <f t="shared" si="28"/>
        <v>337.5</v>
      </c>
      <c r="AC143" s="213">
        <f t="shared" si="29"/>
        <v>30.625</v>
      </c>
      <c r="AD143" s="213">
        <f t="shared" si="30"/>
        <v>236.25</v>
      </c>
      <c r="AE143" s="213">
        <f t="shared" si="24"/>
        <v>101.25</v>
      </c>
      <c r="AF143" s="213">
        <f t="shared" si="31"/>
        <v>30.625</v>
      </c>
      <c r="AG143" s="213">
        <f t="shared" si="32"/>
        <v>368.125</v>
      </c>
      <c r="AH143" s="214">
        <v>368.125</v>
      </c>
      <c r="AI143" s="213">
        <f t="shared" si="33"/>
        <v>0</v>
      </c>
      <c r="AJ143" s="171"/>
      <c r="AK143" s="296"/>
      <c r="AL143" s="303"/>
      <c r="AM143" s="303"/>
    </row>
    <row r="144" spans="1:39" s="231" customFormat="1" ht="32.25" hidden="1" customHeight="1" x14ac:dyDescent="0.35">
      <c r="A144" s="205"/>
      <c r="B144" s="202">
        <v>1</v>
      </c>
      <c r="C144" s="173">
        <v>823</v>
      </c>
      <c r="D144" s="230">
        <v>13118</v>
      </c>
      <c r="E144" s="230">
        <v>7878</v>
      </c>
      <c r="F144" s="206"/>
      <c r="G144" s="205" t="s">
        <v>441</v>
      </c>
      <c r="H144" s="205" t="s">
        <v>36</v>
      </c>
      <c r="I144" s="205"/>
      <c r="J144" s="205" t="s">
        <v>436</v>
      </c>
      <c r="K144" s="206">
        <v>9</v>
      </c>
      <c r="L144" s="206">
        <v>1.3</v>
      </c>
      <c r="M144" s="206">
        <v>4</v>
      </c>
      <c r="N144" s="206"/>
      <c r="O144" s="206">
        <v>4</v>
      </c>
      <c r="P144" s="206"/>
      <c r="Q144" s="206"/>
      <c r="R144" s="204">
        <f t="shared" si="26"/>
        <v>36</v>
      </c>
      <c r="S144" s="173" t="s">
        <v>41</v>
      </c>
      <c r="T144" s="208" t="s">
        <v>58</v>
      </c>
      <c r="U144" s="209">
        <v>44800</v>
      </c>
      <c r="V144" s="209">
        <v>44816</v>
      </c>
      <c r="W144" s="210">
        <v>1</v>
      </c>
      <c r="X144" s="211"/>
      <c r="Y144" s="212">
        <f t="shared" si="27"/>
        <v>2.4285714285714284</v>
      </c>
      <c r="Z144" s="219">
        <v>14</v>
      </c>
      <c r="AA144" s="219">
        <v>0.84</v>
      </c>
      <c r="AB144" s="213">
        <f t="shared" si="28"/>
        <v>504</v>
      </c>
      <c r="AC144" s="213">
        <f t="shared" si="29"/>
        <v>30.24</v>
      </c>
      <c r="AD144" s="213">
        <f t="shared" si="30"/>
        <v>352.8</v>
      </c>
      <c r="AE144" s="213">
        <f t="shared" si="24"/>
        <v>151.19999999999999</v>
      </c>
      <c r="AF144" s="213">
        <f t="shared" si="31"/>
        <v>73.439999999999984</v>
      </c>
      <c r="AG144" s="213">
        <f t="shared" si="32"/>
        <v>577.43999999999994</v>
      </c>
      <c r="AH144" s="214">
        <v>577.43999999999994</v>
      </c>
      <c r="AI144" s="213">
        <f t="shared" si="33"/>
        <v>0</v>
      </c>
      <c r="AJ144" s="171"/>
      <c r="AK144" s="296"/>
      <c r="AL144" s="303"/>
      <c r="AM144" s="303"/>
    </row>
    <row r="145" spans="1:39" s="231" customFormat="1" ht="32.25" hidden="1" customHeight="1" x14ac:dyDescent="0.35">
      <c r="A145" s="205"/>
      <c r="B145" s="202">
        <v>1</v>
      </c>
      <c r="C145" s="173">
        <v>847</v>
      </c>
      <c r="D145" s="230">
        <v>13116</v>
      </c>
      <c r="E145" s="230">
        <v>7868</v>
      </c>
      <c r="F145" s="206"/>
      <c r="G145" s="205" t="s">
        <v>441</v>
      </c>
      <c r="H145" s="205" t="s">
        <v>36</v>
      </c>
      <c r="I145" s="205"/>
      <c r="J145" s="205" t="s">
        <v>436</v>
      </c>
      <c r="K145" s="206">
        <v>4</v>
      </c>
      <c r="L145" s="206">
        <v>1.3</v>
      </c>
      <c r="M145" s="206">
        <v>2.5</v>
      </c>
      <c r="N145" s="206"/>
      <c r="O145" s="206">
        <v>2.5</v>
      </c>
      <c r="P145" s="206"/>
      <c r="Q145" s="206"/>
      <c r="R145" s="204">
        <f t="shared" si="26"/>
        <v>10</v>
      </c>
      <c r="S145" s="173" t="s">
        <v>41</v>
      </c>
      <c r="T145" s="208" t="s">
        <v>58</v>
      </c>
      <c r="U145" s="209">
        <v>44802</v>
      </c>
      <c r="V145" s="209">
        <v>44807</v>
      </c>
      <c r="W145" s="210">
        <v>1</v>
      </c>
      <c r="X145" s="211"/>
      <c r="Y145" s="212">
        <f t="shared" si="27"/>
        <v>0.8571428571428571</v>
      </c>
      <c r="Z145" s="219">
        <v>14</v>
      </c>
      <c r="AA145" s="219">
        <v>0.84</v>
      </c>
      <c r="AB145" s="213">
        <f t="shared" si="28"/>
        <v>140</v>
      </c>
      <c r="AC145" s="213">
        <f t="shared" si="29"/>
        <v>8.4</v>
      </c>
      <c r="AD145" s="213">
        <f t="shared" si="30"/>
        <v>98</v>
      </c>
      <c r="AE145" s="213">
        <f t="shared" si="24"/>
        <v>42</v>
      </c>
      <c r="AF145" s="213">
        <f t="shared" si="31"/>
        <v>7.1999999999999993</v>
      </c>
      <c r="AG145" s="213">
        <f t="shared" si="32"/>
        <v>147.19999999999999</v>
      </c>
      <c r="AH145" s="214">
        <v>147.19999999999999</v>
      </c>
      <c r="AI145" s="213">
        <f t="shared" si="33"/>
        <v>0</v>
      </c>
      <c r="AJ145" s="171"/>
      <c r="AK145" s="296"/>
      <c r="AL145" s="303"/>
      <c r="AM145" s="303"/>
    </row>
    <row r="146" spans="1:39" s="231" customFormat="1" ht="32.25" hidden="1" customHeight="1" x14ac:dyDescent="0.35">
      <c r="A146" s="205"/>
      <c r="B146" s="202">
        <v>1</v>
      </c>
      <c r="C146" s="173">
        <v>841</v>
      </c>
      <c r="D146" s="230">
        <v>13110</v>
      </c>
      <c r="E146" s="230">
        <v>7884</v>
      </c>
      <c r="F146" s="206"/>
      <c r="G146" s="205" t="s">
        <v>441</v>
      </c>
      <c r="H146" s="205" t="s">
        <v>36</v>
      </c>
      <c r="I146" s="205"/>
      <c r="J146" s="205" t="s">
        <v>436</v>
      </c>
      <c r="K146" s="206">
        <v>10</v>
      </c>
      <c r="L146" s="206">
        <v>1.3</v>
      </c>
      <c r="M146" s="206">
        <v>4</v>
      </c>
      <c r="N146" s="206"/>
      <c r="O146" s="206">
        <v>4</v>
      </c>
      <c r="P146" s="206"/>
      <c r="Q146" s="206"/>
      <c r="R146" s="204">
        <f t="shared" si="26"/>
        <v>40</v>
      </c>
      <c r="S146" s="173" t="s">
        <v>41</v>
      </c>
      <c r="T146" s="208" t="s">
        <v>58</v>
      </c>
      <c r="U146" s="209">
        <v>44800</v>
      </c>
      <c r="V146" s="209">
        <v>44817</v>
      </c>
      <c r="W146" s="210">
        <v>1</v>
      </c>
      <c r="X146" s="211"/>
      <c r="Y146" s="212">
        <f t="shared" si="27"/>
        <v>2.5714285714285716</v>
      </c>
      <c r="Z146" s="219">
        <v>14</v>
      </c>
      <c r="AA146" s="219">
        <v>0.84</v>
      </c>
      <c r="AB146" s="213">
        <f t="shared" si="28"/>
        <v>560</v>
      </c>
      <c r="AC146" s="213">
        <f t="shared" si="29"/>
        <v>33.6</v>
      </c>
      <c r="AD146" s="213">
        <f t="shared" si="30"/>
        <v>392</v>
      </c>
      <c r="AE146" s="213">
        <f t="shared" si="24"/>
        <v>168</v>
      </c>
      <c r="AF146" s="213">
        <f t="shared" si="31"/>
        <v>86.4</v>
      </c>
      <c r="AG146" s="213">
        <f t="shared" si="32"/>
        <v>646.4</v>
      </c>
      <c r="AH146" s="214">
        <v>646.4</v>
      </c>
      <c r="AI146" s="213">
        <f t="shared" si="33"/>
        <v>0</v>
      </c>
      <c r="AJ146" s="171"/>
      <c r="AK146" s="296"/>
      <c r="AL146" s="303"/>
      <c r="AM146" s="303"/>
    </row>
    <row r="147" spans="1:39" s="231" customFormat="1" ht="32.25" hidden="1" customHeight="1" x14ac:dyDescent="0.35">
      <c r="A147" s="205"/>
      <c r="B147" s="202">
        <v>1</v>
      </c>
      <c r="C147" s="173">
        <v>930</v>
      </c>
      <c r="D147" s="230">
        <v>13301</v>
      </c>
      <c r="E147" s="230">
        <v>8119</v>
      </c>
      <c r="F147" s="206"/>
      <c r="G147" s="205" t="s">
        <v>107</v>
      </c>
      <c r="H147" s="205" t="s">
        <v>36</v>
      </c>
      <c r="I147" s="205"/>
      <c r="J147" s="205" t="s">
        <v>436</v>
      </c>
      <c r="K147" s="206">
        <v>5</v>
      </c>
      <c r="L147" s="206">
        <v>1.3</v>
      </c>
      <c r="M147" s="206">
        <v>4</v>
      </c>
      <c r="N147" s="206"/>
      <c r="O147" s="206">
        <v>4</v>
      </c>
      <c r="P147" s="206"/>
      <c r="Q147" s="206"/>
      <c r="R147" s="204">
        <f t="shared" si="26"/>
        <v>20</v>
      </c>
      <c r="S147" s="173" t="s">
        <v>41</v>
      </c>
      <c r="T147" s="208" t="s">
        <v>58</v>
      </c>
      <c r="U147" s="209">
        <v>44814</v>
      </c>
      <c r="V147" s="209">
        <v>44848</v>
      </c>
      <c r="W147" s="210">
        <v>1</v>
      </c>
      <c r="X147" s="211"/>
      <c r="Y147" s="212">
        <f t="shared" si="27"/>
        <v>5</v>
      </c>
      <c r="Z147" s="219">
        <v>14</v>
      </c>
      <c r="AA147" s="219">
        <v>0.84</v>
      </c>
      <c r="AB147" s="213">
        <f t="shared" si="28"/>
        <v>280</v>
      </c>
      <c r="AC147" s="213">
        <f t="shared" si="29"/>
        <v>16.8</v>
      </c>
      <c r="AD147" s="213">
        <f t="shared" si="30"/>
        <v>196</v>
      </c>
      <c r="AE147" s="213">
        <f t="shared" si="24"/>
        <v>84</v>
      </c>
      <c r="AF147" s="213">
        <f t="shared" si="31"/>
        <v>84</v>
      </c>
      <c r="AG147" s="213">
        <f t="shared" si="32"/>
        <v>364</v>
      </c>
      <c r="AH147" s="214">
        <v>364</v>
      </c>
      <c r="AI147" s="213">
        <f t="shared" si="33"/>
        <v>0</v>
      </c>
      <c r="AJ147" s="171"/>
      <c r="AK147" s="296"/>
      <c r="AL147" s="303"/>
      <c r="AM147" s="303"/>
    </row>
    <row r="148" spans="1:39" s="231" customFormat="1" ht="32.25" hidden="1" customHeight="1" x14ac:dyDescent="0.35">
      <c r="A148" s="205"/>
      <c r="B148" s="202">
        <v>1</v>
      </c>
      <c r="C148" s="173">
        <v>925</v>
      </c>
      <c r="D148" s="230">
        <v>13317</v>
      </c>
      <c r="E148" s="230">
        <v>8316</v>
      </c>
      <c r="F148" s="206"/>
      <c r="G148" s="205" t="s">
        <v>441</v>
      </c>
      <c r="H148" s="205" t="s">
        <v>36</v>
      </c>
      <c r="I148" s="205"/>
      <c r="J148" s="205" t="s">
        <v>436</v>
      </c>
      <c r="K148" s="206">
        <v>4</v>
      </c>
      <c r="L148" s="206">
        <v>1.3</v>
      </c>
      <c r="M148" s="206">
        <v>2.5</v>
      </c>
      <c r="N148" s="206"/>
      <c r="O148" s="206">
        <v>2.5</v>
      </c>
      <c r="P148" s="206"/>
      <c r="Q148" s="206"/>
      <c r="R148" s="204">
        <f t="shared" si="26"/>
        <v>10</v>
      </c>
      <c r="S148" s="173" t="s">
        <v>41</v>
      </c>
      <c r="T148" s="208" t="s">
        <v>58</v>
      </c>
      <c r="U148" s="209">
        <v>44816</v>
      </c>
      <c r="V148" s="209">
        <v>44904</v>
      </c>
      <c r="W148" s="210">
        <v>1</v>
      </c>
      <c r="X148" s="211"/>
      <c r="Y148" s="212">
        <f t="shared" si="27"/>
        <v>12.714285714285714</v>
      </c>
      <c r="Z148" s="219">
        <v>14</v>
      </c>
      <c r="AA148" s="219">
        <v>0.84</v>
      </c>
      <c r="AB148" s="213">
        <f t="shared" si="28"/>
        <v>140</v>
      </c>
      <c r="AC148" s="213">
        <f t="shared" si="29"/>
        <v>8.4</v>
      </c>
      <c r="AD148" s="213">
        <f t="shared" si="30"/>
        <v>98</v>
      </c>
      <c r="AE148" s="213">
        <f t="shared" si="24"/>
        <v>42</v>
      </c>
      <c r="AF148" s="213">
        <f t="shared" si="31"/>
        <v>106.8</v>
      </c>
      <c r="AG148" s="213">
        <f t="shared" si="32"/>
        <v>246.8</v>
      </c>
      <c r="AH148" s="214">
        <v>246.8</v>
      </c>
      <c r="AI148" s="213">
        <f t="shared" si="33"/>
        <v>0</v>
      </c>
      <c r="AJ148" s="171"/>
      <c r="AK148" s="296"/>
      <c r="AL148" s="303"/>
      <c r="AM148" s="303"/>
    </row>
    <row r="149" spans="1:39" s="231" customFormat="1" ht="32.25" hidden="1" customHeight="1" x14ac:dyDescent="0.35">
      <c r="A149" s="205"/>
      <c r="B149" s="202">
        <v>1</v>
      </c>
      <c r="C149" s="173">
        <v>958</v>
      </c>
      <c r="D149" s="230">
        <v>13334</v>
      </c>
      <c r="E149" s="230">
        <v>6712</v>
      </c>
      <c r="F149" s="206"/>
      <c r="G149" s="205" t="s">
        <v>107</v>
      </c>
      <c r="H149" s="205" t="s">
        <v>36</v>
      </c>
      <c r="I149" s="205"/>
      <c r="J149" s="205" t="s">
        <v>436</v>
      </c>
      <c r="K149" s="206">
        <v>11.5</v>
      </c>
      <c r="L149" s="206">
        <v>1.3</v>
      </c>
      <c r="M149" s="206">
        <v>5</v>
      </c>
      <c r="N149" s="206"/>
      <c r="O149" s="206">
        <v>5</v>
      </c>
      <c r="P149" s="206"/>
      <c r="Q149" s="206"/>
      <c r="R149" s="204">
        <f t="shared" si="26"/>
        <v>57.5</v>
      </c>
      <c r="S149" s="173" t="s">
        <v>41</v>
      </c>
      <c r="T149" s="208" t="s">
        <v>58</v>
      </c>
      <c r="U149" s="209">
        <v>44818</v>
      </c>
      <c r="V149" s="209">
        <v>44828</v>
      </c>
      <c r="W149" s="210">
        <v>1</v>
      </c>
      <c r="X149" s="211"/>
      <c r="Y149" s="212">
        <f t="shared" si="27"/>
        <v>1.5714285714285714</v>
      </c>
      <c r="Z149" s="219">
        <v>14</v>
      </c>
      <c r="AA149" s="219">
        <v>0.84</v>
      </c>
      <c r="AB149" s="213">
        <f t="shared" si="28"/>
        <v>805</v>
      </c>
      <c r="AC149" s="213">
        <f t="shared" si="29"/>
        <v>48.3</v>
      </c>
      <c r="AD149" s="213">
        <f t="shared" si="30"/>
        <v>563.5</v>
      </c>
      <c r="AE149" s="213">
        <f t="shared" si="24"/>
        <v>241.5</v>
      </c>
      <c r="AF149" s="213">
        <f t="shared" si="31"/>
        <v>75.900000000000006</v>
      </c>
      <c r="AG149" s="213">
        <f t="shared" si="32"/>
        <v>880.9</v>
      </c>
      <c r="AH149" s="214">
        <v>880.9</v>
      </c>
      <c r="AI149" s="213">
        <f t="shared" si="33"/>
        <v>0</v>
      </c>
      <c r="AJ149" s="171"/>
      <c r="AK149" s="296"/>
      <c r="AL149" s="303"/>
      <c r="AM149" s="303"/>
    </row>
    <row r="150" spans="1:39" s="231" customFormat="1" ht="32.25" hidden="1" customHeight="1" x14ac:dyDescent="0.35">
      <c r="A150" s="205"/>
      <c r="B150" s="202">
        <v>1</v>
      </c>
      <c r="C150" s="173">
        <v>970</v>
      </c>
      <c r="D150" s="230">
        <v>13345</v>
      </c>
      <c r="E150" s="230">
        <v>6712</v>
      </c>
      <c r="F150" s="206"/>
      <c r="G150" s="205" t="s">
        <v>107</v>
      </c>
      <c r="H150" s="205" t="s">
        <v>36</v>
      </c>
      <c r="I150" s="205"/>
      <c r="J150" s="205" t="s">
        <v>436</v>
      </c>
      <c r="K150" s="206">
        <v>9.5</v>
      </c>
      <c r="L150" s="206">
        <v>1.3</v>
      </c>
      <c r="M150" s="206">
        <v>4.5</v>
      </c>
      <c r="N150" s="206"/>
      <c r="O150" s="206">
        <v>4.5</v>
      </c>
      <c r="P150" s="206"/>
      <c r="Q150" s="206"/>
      <c r="R150" s="204">
        <f t="shared" si="26"/>
        <v>42.75</v>
      </c>
      <c r="S150" s="173" t="s">
        <v>41</v>
      </c>
      <c r="T150" s="208" t="s">
        <v>58</v>
      </c>
      <c r="U150" s="209">
        <v>44819</v>
      </c>
      <c r="V150" s="209">
        <v>44828</v>
      </c>
      <c r="W150" s="210">
        <v>1</v>
      </c>
      <c r="X150" s="211"/>
      <c r="Y150" s="212">
        <f t="shared" si="27"/>
        <v>1.4285714285714286</v>
      </c>
      <c r="Z150" s="219">
        <v>14</v>
      </c>
      <c r="AA150" s="219">
        <v>0.84</v>
      </c>
      <c r="AB150" s="213">
        <f t="shared" si="28"/>
        <v>598.5</v>
      </c>
      <c r="AC150" s="213">
        <f t="shared" si="29"/>
        <v>35.909999999999997</v>
      </c>
      <c r="AD150" s="213">
        <f t="shared" si="30"/>
        <v>418.94999999999993</v>
      </c>
      <c r="AE150" s="213">
        <f t="shared" si="24"/>
        <v>179.54999999999998</v>
      </c>
      <c r="AF150" s="213">
        <f t="shared" si="31"/>
        <v>51.3</v>
      </c>
      <c r="AG150" s="213">
        <f t="shared" si="32"/>
        <v>649.79999999999984</v>
      </c>
      <c r="AH150" s="214">
        <v>649.79999999999984</v>
      </c>
      <c r="AI150" s="213">
        <f t="shared" si="33"/>
        <v>0</v>
      </c>
      <c r="AJ150" s="171"/>
      <c r="AK150" s="296"/>
      <c r="AL150" s="303"/>
      <c r="AM150" s="303"/>
    </row>
    <row r="151" spans="1:39" s="231" customFormat="1" ht="32.25" hidden="1" customHeight="1" x14ac:dyDescent="0.35">
      <c r="A151" s="205"/>
      <c r="B151" s="202">
        <v>1</v>
      </c>
      <c r="C151" s="173">
        <v>969</v>
      </c>
      <c r="D151" s="230">
        <v>13344</v>
      </c>
      <c r="E151" s="230">
        <v>6712</v>
      </c>
      <c r="F151" s="206"/>
      <c r="G151" s="205" t="s">
        <v>107</v>
      </c>
      <c r="H151" s="205" t="s">
        <v>36</v>
      </c>
      <c r="I151" s="205"/>
      <c r="J151" s="205" t="s">
        <v>436</v>
      </c>
      <c r="K151" s="206">
        <v>7.5</v>
      </c>
      <c r="L151" s="206">
        <v>1.3</v>
      </c>
      <c r="M151" s="206">
        <v>4.5</v>
      </c>
      <c r="N151" s="206"/>
      <c r="O151" s="206">
        <v>4.5</v>
      </c>
      <c r="P151" s="206"/>
      <c r="Q151" s="206"/>
      <c r="R151" s="204">
        <f t="shared" si="26"/>
        <v>33.75</v>
      </c>
      <c r="S151" s="173" t="s">
        <v>41</v>
      </c>
      <c r="T151" s="208" t="s">
        <v>58</v>
      </c>
      <c r="U151" s="209">
        <v>44819</v>
      </c>
      <c r="V151" s="209">
        <v>44828</v>
      </c>
      <c r="W151" s="210">
        <v>1</v>
      </c>
      <c r="X151" s="211"/>
      <c r="Y151" s="212">
        <f t="shared" si="27"/>
        <v>1.4285714285714286</v>
      </c>
      <c r="Z151" s="219">
        <v>14</v>
      </c>
      <c r="AA151" s="219">
        <v>0.84</v>
      </c>
      <c r="AB151" s="213">
        <f t="shared" si="28"/>
        <v>472.5</v>
      </c>
      <c r="AC151" s="213">
        <f t="shared" si="29"/>
        <v>28.349999999999998</v>
      </c>
      <c r="AD151" s="213">
        <f t="shared" si="30"/>
        <v>330.75</v>
      </c>
      <c r="AE151" s="213">
        <f t="shared" si="24"/>
        <v>141.75</v>
      </c>
      <c r="AF151" s="213">
        <f t="shared" si="31"/>
        <v>40.5</v>
      </c>
      <c r="AG151" s="213">
        <f t="shared" si="32"/>
        <v>513</v>
      </c>
      <c r="AH151" s="214">
        <v>513</v>
      </c>
      <c r="AI151" s="213">
        <f t="shared" si="33"/>
        <v>0</v>
      </c>
      <c r="AJ151" s="171"/>
      <c r="AK151" s="296"/>
      <c r="AL151" s="303"/>
      <c r="AM151" s="303"/>
    </row>
    <row r="152" spans="1:39" s="231" customFormat="1" ht="32.25" hidden="1" customHeight="1" x14ac:dyDescent="0.35">
      <c r="A152" s="205"/>
      <c r="B152" s="202">
        <v>1</v>
      </c>
      <c r="C152" s="173">
        <v>968</v>
      </c>
      <c r="D152" s="230">
        <v>13343</v>
      </c>
      <c r="E152" s="230">
        <v>8076</v>
      </c>
      <c r="F152" s="206"/>
      <c r="G152" s="205" t="s">
        <v>107</v>
      </c>
      <c r="H152" s="205" t="s">
        <v>36</v>
      </c>
      <c r="I152" s="205"/>
      <c r="J152" s="205" t="s">
        <v>436</v>
      </c>
      <c r="K152" s="206">
        <v>7.5</v>
      </c>
      <c r="L152" s="206">
        <v>1.3</v>
      </c>
      <c r="M152" s="206">
        <v>4.5</v>
      </c>
      <c r="N152" s="206"/>
      <c r="O152" s="206">
        <v>4.5</v>
      </c>
      <c r="P152" s="206"/>
      <c r="Q152" s="206"/>
      <c r="R152" s="204">
        <f t="shared" si="26"/>
        <v>33.75</v>
      </c>
      <c r="S152" s="173" t="s">
        <v>41</v>
      </c>
      <c r="T152" s="208" t="s">
        <v>58</v>
      </c>
      <c r="U152" s="209">
        <v>44819</v>
      </c>
      <c r="V152" s="209">
        <v>44837</v>
      </c>
      <c r="W152" s="210">
        <v>1</v>
      </c>
      <c r="X152" s="211"/>
      <c r="Y152" s="212">
        <f t="shared" si="27"/>
        <v>2.7142857142857144</v>
      </c>
      <c r="Z152" s="219">
        <v>14</v>
      </c>
      <c r="AA152" s="219">
        <v>0.84</v>
      </c>
      <c r="AB152" s="213">
        <f t="shared" si="28"/>
        <v>472.5</v>
      </c>
      <c r="AC152" s="213">
        <f t="shared" si="29"/>
        <v>28.349999999999998</v>
      </c>
      <c r="AD152" s="213">
        <f t="shared" si="30"/>
        <v>330.75</v>
      </c>
      <c r="AE152" s="213">
        <f t="shared" si="24"/>
        <v>141.75</v>
      </c>
      <c r="AF152" s="213">
        <f t="shared" si="31"/>
        <v>76.95</v>
      </c>
      <c r="AG152" s="213">
        <f t="shared" si="32"/>
        <v>549.45000000000005</v>
      </c>
      <c r="AH152" s="214">
        <v>549.45000000000005</v>
      </c>
      <c r="AI152" s="213">
        <f t="shared" si="33"/>
        <v>0</v>
      </c>
      <c r="AJ152" s="171"/>
      <c r="AK152" s="296"/>
      <c r="AL152" s="303"/>
      <c r="AM152" s="303"/>
    </row>
    <row r="153" spans="1:39" s="231" customFormat="1" ht="32.25" hidden="1" customHeight="1" x14ac:dyDescent="0.35">
      <c r="A153" s="205"/>
      <c r="B153" s="202">
        <v>1</v>
      </c>
      <c r="C153" s="173">
        <v>851</v>
      </c>
      <c r="D153" s="230">
        <v>13123</v>
      </c>
      <c r="E153" s="230">
        <v>7868</v>
      </c>
      <c r="F153" s="206"/>
      <c r="G153" s="205" t="s">
        <v>441</v>
      </c>
      <c r="H153" s="205" t="s">
        <v>36</v>
      </c>
      <c r="I153" s="205"/>
      <c r="J153" s="205" t="s">
        <v>436</v>
      </c>
      <c r="K153" s="206">
        <v>3.8</v>
      </c>
      <c r="L153" s="206">
        <v>1.8</v>
      </c>
      <c r="M153" s="206">
        <v>2.5</v>
      </c>
      <c r="N153" s="206"/>
      <c r="O153" s="206">
        <v>2.5</v>
      </c>
      <c r="P153" s="206"/>
      <c r="Q153" s="206"/>
      <c r="R153" s="204">
        <f t="shared" si="26"/>
        <v>9.5</v>
      </c>
      <c r="S153" s="173" t="s">
        <v>41</v>
      </c>
      <c r="T153" s="208" t="s">
        <v>58</v>
      </c>
      <c r="U153" s="209">
        <v>44802</v>
      </c>
      <c r="V153" s="209">
        <v>44807</v>
      </c>
      <c r="W153" s="210">
        <v>1</v>
      </c>
      <c r="X153" s="211"/>
      <c r="Y153" s="212">
        <f t="shared" si="27"/>
        <v>0.8571428571428571</v>
      </c>
      <c r="Z153" s="219">
        <v>18</v>
      </c>
      <c r="AA153" s="219">
        <v>1.05</v>
      </c>
      <c r="AB153" s="213">
        <f t="shared" si="28"/>
        <v>171</v>
      </c>
      <c r="AC153" s="213">
        <f t="shared" si="29"/>
        <v>9.9749999999999996</v>
      </c>
      <c r="AD153" s="213">
        <f t="shared" si="30"/>
        <v>119.69999999999999</v>
      </c>
      <c r="AE153" s="213">
        <f t="shared" si="24"/>
        <v>51.300000000000004</v>
      </c>
      <c r="AF153" s="213">
        <f t="shared" si="31"/>
        <v>8.5500000000000007</v>
      </c>
      <c r="AG153" s="213">
        <f t="shared" si="32"/>
        <v>179.55</v>
      </c>
      <c r="AH153" s="214">
        <v>179.55</v>
      </c>
      <c r="AI153" s="213">
        <f t="shared" si="33"/>
        <v>0</v>
      </c>
      <c r="AJ153" s="171"/>
      <c r="AK153" s="296"/>
      <c r="AL153" s="303"/>
      <c r="AM153" s="303"/>
    </row>
    <row r="154" spans="1:39" s="231" customFormat="1" ht="32.25" hidden="1" customHeight="1" x14ac:dyDescent="0.35">
      <c r="A154" s="205"/>
      <c r="B154" s="202">
        <v>1</v>
      </c>
      <c r="C154" s="173">
        <v>871</v>
      </c>
      <c r="D154" s="230">
        <v>13142</v>
      </c>
      <c r="E154" s="230">
        <v>7868</v>
      </c>
      <c r="F154" s="206"/>
      <c r="G154" s="205" t="s">
        <v>107</v>
      </c>
      <c r="H154" s="205" t="s">
        <v>36</v>
      </c>
      <c r="I154" s="205"/>
      <c r="J154" s="205" t="s">
        <v>436</v>
      </c>
      <c r="K154" s="206">
        <v>4</v>
      </c>
      <c r="L154" s="206">
        <v>1.8</v>
      </c>
      <c r="M154" s="206">
        <v>4</v>
      </c>
      <c r="N154" s="206"/>
      <c r="O154" s="206">
        <v>4</v>
      </c>
      <c r="P154" s="206"/>
      <c r="Q154" s="206"/>
      <c r="R154" s="204">
        <f t="shared" si="26"/>
        <v>16</v>
      </c>
      <c r="S154" s="173" t="s">
        <v>41</v>
      </c>
      <c r="T154" s="208" t="s">
        <v>58</v>
      </c>
      <c r="U154" s="209">
        <v>44805</v>
      </c>
      <c r="V154" s="209">
        <v>44807</v>
      </c>
      <c r="W154" s="210">
        <v>1</v>
      </c>
      <c r="X154" s="211"/>
      <c r="Y154" s="212">
        <f t="shared" si="27"/>
        <v>0.42857142857142855</v>
      </c>
      <c r="Z154" s="219">
        <v>18</v>
      </c>
      <c r="AA154" s="219">
        <v>1.05</v>
      </c>
      <c r="AB154" s="213">
        <f t="shared" si="28"/>
        <v>288</v>
      </c>
      <c r="AC154" s="213">
        <f t="shared" si="29"/>
        <v>16.8</v>
      </c>
      <c r="AD154" s="213">
        <f t="shared" si="30"/>
        <v>201.6</v>
      </c>
      <c r="AE154" s="213">
        <f t="shared" si="24"/>
        <v>86.399999999999991</v>
      </c>
      <c r="AF154" s="213">
        <f t="shared" si="31"/>
        <v>7.2</v>
      </c>
      <c r="AG154" s="213">
        <f t="shared" si="32"/>
        <v>295.2</v>
      </c>
      <c r="AH154" s="214">
        <v>295.2</v>
      </c>
      <c r="AI154" s="213">
        <f t="shared" si="33"/>
        <v>0</v>
      </c>
      <c r="AJ154" s="171"/>
      <c r="AK154" s="296"/>
      <c r="AL154" s="303"/>
      <c r="AM154" s="303"/>
    </row>
    <row r="155" spans="1:39" ht="32.25" hidden="1" customHeight="1" x14ac:dyDescent="0.35">
      <c r="A155" s="202"/>
      <c r="B155" s="202">
        <v>1</v>
      </c>
      <c r="C155" s="203">
        <v>335</v>
      </c>
      <c r="D155" s="229">
        <v>12436</v>
      </c>
      <c r="E155" s="229">
        <v>7727</v>
      </c>
      <c r="F155" s="204"/>
      <c r="G155" s="202" t="s">
        <v>107</v>
      </c>
      <c r="H155" s="202" t="s">
        <v>95</v>
      </c>
      <c r="I155" s="202"/>
      <c r="J155" s="202" t="s">
        <v>69</v>
      </c>
      <c r="K155" s="204">
        <v>2.5</v>
      </c>
      <c r="L155" s="204">
        <v>1.8</v>
      </c>
      <c r="M155" s="204">
        <v>5</v>
      </c>
      <c r="N155" s="204">
        <v>1</v>
      </c>
      <c r="O155" s="204">
        <f t="shared" ref="O155:O165" si="34">M155-N155</f>
        <v>4</v>
      </c>
      <c r="P155" s="204"/>
      <c r="Q155" s="204"/>
      <c r="R155" s="204">
        <f t="shared" si="26"/>
        <v>4</v>
      </c>
      <c r="S155" s="207" t="s">
        <v>70</v>
      </c>
      <c r="T155" s="215" t="s">
        <v>58</v>
      </c>
      <c r="U155" s="216">
        <v>44735</v>
      </c>
      <c r="V155" s="216">
        <v>44760</v>
      </c>
      <c r="W155" s="217">
        <v>1</v>
      </c>
      <c r="X155" s="218"/>
      <c r="Y155" s="212">
        <f t="shared" si="27"/>
        <v>3.7142857142857144</v>
      </c>
      <c r="Z155" s="237">
        <v>135</v>
      </c>
      <c r="AA155" s="237">
        <v>12.25</v>
      </c>
      <c r="AB155" s="213">
        <f t="shared" si="28"/>
        <v>540</v>
      </c>
      <c r="AC155" s="213">
        <f t="shared" si="29"/>
        <v>49</v>
      </c>
      <c r="AD155" s="213">
        <f t="shared" si="30"/>
        <v>378</v>
      </c>
      <c r="AE155" s="213">
        <f t="shared" si="24"/>
        <v>162</v>
      </c>
      <c r="AF155" s="213">
        <f t="shared" si="31"/>
        <v>182</v>
      </c>
      <c r="AG155" s="213">
        <f t="shared" si="32"/>
        <v>722</v>
      </c>
      <c r="AH155" s="213">
        <v>722</v>
      </c>
      <c r="AI155" s="213">
        <f t="shared" si="33"/>
        <v>0</v>
      </c>
      <c r="AJ155" s="160"/>
    </row>
    <row r="156" spans="1:39" ht="32.25" hidden="1" customHeight="1" x14ac:dyDescent="0.35">
      <c r="A156" s="234"/>
      <c r="B156" s="202">
        <v>1</v>
      </c>
      <c r="C156" s="261">
        <v>547</v>
      </c>
      <c r="D156" s="228">
        <v>12770</v>
      </c>
      <c r="E156" s="228">
        <v>6746</v>
      </c>
      <c r="F156" s="233"/>
      <c r="G156" s="234" t="s">
        <v>233</v>
      </c>
      <c r="H156" s="234" t="s">
        <v>36</v>
      </c>
      <c r="I156" s="234"/>
      <c r="J156" s="234" t="s">
        <v>42</v>
      </c>
      <c r="K156" s="233">
        <v>9</v>
      </c>
      <c r="L156" s="233">
        <v>1.3</v>
      </c>
      <c r="M156" s="233">
        <v>6</v>
      </c>
      <c r="N156" s="204">
        <v>1</v>
      </c>
      <c r="O156" s="204">
        <f t="shared" si="34"/>
        <v>5</v>
      </c>
      <c r="P156" s="233"/>
      <c r="Q156" s="233"/>
      <c r="R156" s="204">
        <f t="shared" si="26"/>
        <v>45</v>
      </c>
      <c r="S156" s="261" t="s">
        <v>41</v>
      </c>
      <c r="T156" s="270" t="s">
        <v>58</v>
      </c>
      <c r="U156" s="271">
        <v>44762</v>
      </c>
      <c r="V156" s="271">
        <v>44833</v>
      </c>
      <c r="W156" s="272">
        <v>1</v>
      </c>
      <c r="X156" s="273"/>
      <c r="Y156" s="212">
        <f t="shared" si="27"/>
        <v>10.285714285714286</v>
      </c>
      <c r="Z156" s="238">
        <v>14</v>
      </c>
      <c r="AA156" s="238">
        <v>0.84</v>
      </c>
      <c r="AB156" s="213">
        <f t="shared" si="28"/>
        <v>630</v>
      </c>
      <c r="AC156" s="213">
        <f t="shared" si="29"/>
        <v>37.799999999999997</v>
      </c>
      <c r="AD156" s="213">
        <f t="shared" si="30"/>
        <v>440.99999999999994</v>
      </c>
      <c r="AE156" s="213">
        <f t="shared" si="24"/>
        <v>189</v>
      </c>
      <c r="AF156" s="213">
        <f t="shared" si="31"/>
        <v>388.8</v>
      </c>
      <c r="AG156" s="213">
        <f t="shared" si="32"/>
        <v>1018.8</v>
      </c>
      <c r="AH156" s="213">
        <v>1018.8</v>
      </c>
      <c r="AI156" s="213">
        <f t="shared" si="33"/>
        <v>0</v>
      </c>
      <c r="AJ156" s="161"/>
    </row>
    <row r="157" spans="1:39" ht="32.25" hidden="1" customHeight="1" x14ac:dyDescent="0.35">
      <c r="A157" s="202"/>
      <c r="B157" s="202">
        <v>1</v>
      </c>
      <c r="C157" s="203">
        <v>733</v>
      </c>
      <c r="D157" s="229">
        <v>12989</v>
      </c>
      <c r="E157" s="229">
        <v>7827</v>
      </c>
      <c r="F157" s="204"/>
      <c r="G157" s="202" t="s">
        <v>428</v>
      </c>
      <c r="H157" s="202" t="s">
        <v>36</v>
      </c>
      <c r="I157" s="202"/>
      <c r="J157" s="202" t="s">
        <v>69</v>
      </c>
      <c r="K157" s="204">
        <v>1.8</v>
      </c>
      <c r="L157" s="204">
        <v>1.3</v>
      </c>
      <c r="M157" s="204">
        <v>5</v>
      </c>
      <c r="N157" s="204">
        <v>1</v>
      </c>
      <c r="O157" s="204">
        <f t="shared" si="34"/>
        <v>4</v>
      </c>
      <c r="P157" s="204"/>
      <c r="Q157" s="204"/>
      <c r="R157" s="204">
        <f t="shared" si="26"/>
        <v>4</v>
      </c>
      <c r="S157" s="207" t="s">
        <v>70</v>
      </c>
      <c r="T157" s="215" t="s">
        <v>58</v>
      </c>
      <c r="U157" s="216">
        <v>44786</v>
      </c>
      <c r="V157" s="216">
        <v>44789</v>
      </c>
      <c r="W157" s="217">
        <v>1</v>
      </c>
      <c r="X157" s="218"/>
      <c r="Y157" s="212">
        <f t="shared" si="27"/>
        <v>0.5714285714285714</v>
      </c>
      <c r="Z157" s="238">
        <v>135</v>
      </c>
      <c r="AA157" s="237">
        <v>12.25</v>
      </c>
      <c r="AB157" s="213">
        <f t="shared" si="28"/>
        <v>540</v>
      </c>
      <c r="AC157" s="213">
        <f t="shared" si="29"/>
        <v>49</v>
      </c>
      <c r="AD157" s="213">
        <f t="shared" si="30"/>
        <v>378</v>
      </c>
      <c r="AE157" s="213">
        <f t="shared" si="24"/>
        <v>162</v>
      </c>
      <c r="AF157" s="213">
        <f t="shared" si="31"/>
        <v>28</v>
      </c>
      <c r="AG157" s="213">
        <f t="shared" si="32"/>
        <v>568</v>
      </c>
      <c r="AH157" s="213">
        <v>568</v>
      </c>
      <c r="AI157" s="213">
        <f t="shared" si="33"/>
        <v>0</v>
      </c>
      <c r="AJ157" s="160"/>
    </row>
    <row r="158" spans="1:39" ht="32.25" hidden="1" customHeight="1" x14ac:dyDescent="0.35">
      <c r="A158" s="202"/>
      <c r="B158" s="202">
        <v>1</v>
      </c>
      <c r="C158" s="203">
        <v>734</v>
      </c>
      <c r="D158" s="229">
        <v>12990</v>
      </c>
      <c r="E158" s="229">
        <v>8291</v>
      </c>
      <c r="F158" s="204"/>
      <c r="G158" s="202" t="s">
        <v>107</v>
      </c>
      <c r="H158" s="202" t="s">
        <v>36</v>
      </c>
      <c r="I158" s="202"/>
      <c r="J158" s="202" t="s">
        <v>436</v>
      </c>
      <c r="K158" s="204">
        <v>7.5</v>
      </c>
      <c r="L158" s="204">
        <v>1.3</v>
      </c>
      <c r="M158" s="204">
        <v>2</v>
      </c>
      <c r="N158" s="204">
        <v>0</v>
      </c>
      <c r="O158" s="204">
        <f t="shared" si="34"/>
        <v>2</v>
      </c>
      <c r="P158" s="204"/>
      <c r="Q158" s="204"/>
      <c r="R158" s="204">
        <f t="shared" si="26"/>
        <v>15</v>
      </c>
      <c r="S158" s="207" t="s">
        <v>41</v>
      </c>
      <c r="T158" s="215" t="s">
        <v>58</v>
      </c>
      <c r="U158" s="216">
        <v>44786</v>
      </c>
      <c r="V158" s="216">
        <v>44894</v>
      </c>
      <c r="W158" s="217">
        <v>1</v>
      </c>
      <c r="X158" s="218"/>
      <c r="Y158" s="212">
        <f t="shared" si="27"/>
        <v>15.571428571428571</v>
      </c>
      <c r="Z158" s="237">
        <v>14</v>
      </c>
      <c r="AA158" s="237">
        <v>0.84</v>
      </c>
      <c r="AB158" s="213">
        <f t="shared" si="28"/>
        <v>210</v>
      </c>
      <c r="AC158" s="213">
        <f t="shared" si="29"/>
        <v>12.6</v>
      </c>
      <c r="AD158" s="213">
        <f t="shared" si="30"/>
        <v>147</v>
      </c>
      <c r="AE158" s="213">
        <f t="shared" si="24"/>
        <v>63</v>
      </c>
      <c r="AF158" s="213">
        <f t="shared" si="31"/>
        <v>196.2</v>
      </c>
      <c r="AG158" s="213">
        <f t="shared" si="32"/>
        <v>406.2</v>
      </c>
      <c r="AH158" s="213">
        <v>406.2</v>
      </c>
      <c r="AI158" s="213">
        <f t="shared" si="33"/>
        <v>0</v>
      </c>
      <c r="AJ158" s="160"/>
    </row>
    <row r="159" spans="1:39" ht="32.25" hidden="1" customHeight="1" x14ac:dyDescent="0.35">
      <c r="A159" s="202"/>
      <c r="B159" s="202">
        <v>1</v>
      </c>
      <c r="C159" s="203">
        <v>734</v>
      </c>
      <c r="D159" s="229">
        <v>12990</v>
      </c>
      <c r="E159" s="229">
        <v>8291</v>
      </c>
      <c r="F159" s="204"/>
      <c r="G159" s="202" t="s">
        <v>107</v>
      </c>
      <c r="H159" s="202" t="s">
        <v>36</v>
      </c>
      <c r="I159" s="202"/>
      <c r="J159" s="202" t="s">
        <v>436</v>
      </c>
      <c r="K159" s="204">
        <v>4</v>
      </c>
      <c r="L159" s="204">
        <v>1.3</v>
      </c>
      <c r="M159" s="204">
        <v>2</v>
      </c>
      <c r="N159" s="204">
        <v>0</v>
      </c>
      <c r="O159" s="204">
        <f t="shared" si="34"/>
        <v>2</v>
      </c>
      <c r="P159" s="204"/>
      <c r="Q159" s="204"/>
      <c r="R159" s="204">
        <f t="shared" si="26"/>
        <v>8</v>
      </c>
      <c r="S159" s="207" t="s">
        <v>41</v>
      </c>
      <c r="T159" s="215" t="s">
        <v>58</v>
      </c>
      <c r="U159" s="216">
        <v>44786</v>
      </c>
      <c r="V159" s="216">
        <v>44894</v>
      </c>
      <c r="W159" s="217">
        <v>1</v>
      </c>
      <c r="X159" s="218"/>
      <c r="Y159" s="212">
        <f t="shared" si="27"/>
        <v>15.571428571428571</v>
      </c>
      <c r="Z159" s="237">
        <v>14</v>
      </c>
      <c r="AA159" s="237">
        <v>0.84</v>
      </c>
      <c r="AB159" s="213">
        <f t="shared" si="28"/>
        <v>112</v>
      </c>
      <c r="AC159" s="213">
        <f t="shared" si="29"/>
        <v>6.72</v>
      </c>
      <c r="AD159" s="213">
        <f t="shared" si="30"/>
        <v>78.399999999999991</v>
      </c>
      <c r="AE159" s="213">
        <f t="shared" si="24"/>
        <v>33.6</v>
      </c>
      <c r="AF159" s="213">
        <f t="shared" si="31"/>
        <v>104.64</v>
      </c>
      <c r="AG159" s="213">
        <f t="shared" si="32"/>
        <v>216.64</v>
      </c>
      <c r="AH159" s="213">
        <v>216.64</v>
      </c>
      <c r="AI159" s="213">
        <f t="shared" si="33"/>
        <v>0</v>
      </c>
      <c r="AJ159" s="160"/>
    </row>
    <row r="160" spans="1:39" ht="32.25" hidden="1" customHeight="1" x14ac:dyDescent="0.35">
      <c r="A160" s="202"/>
      <c r="B160" s="202">
        <v>1</v>
      </c>
      <c r="C160" s="203">
        <v>751</v>
      </c>
      <c r="D160" s="229">
        <v>13017</v>
      </c>
      <c r="E160" s="229">
        <v>7875</v>
      </c>
      <c r="F160" s="204"/>
      <c r="G160" s="202" t="s">
        <v>107</v>
      </c>
      <c r="H160" s="202" t="s">
        <v>36</v>
      </c>
      <c r="I160" s="202"/>
      <c r="J160" s="202" t="s">
        <v>436</v>
      </c>
      <c r="K160" s="204">
        <v>7.5</v>
      </c>
      <c r="L160" s="204">
        <v>1.3</v>
      </c>
      <c r="M160" s="204">
        <v>5.5</v>
      </c>
      <c r="N160" s="204">
        <v>1</v>
      </c>
      <c r="O160" s="204">
        <f t="shared" si="34"/>
        <v>4.5</v>
      </c>
      <c r="P160" s="204"/>
      <c r="Q160" s="204"/>
      <c r="R160" s="204">
        <f t="shared" si="26"/>
        <v>33.75</v>
      </c>
      <c r="S160" s="207" t="s">
        <v>41</v>
      </c>
      <c r="T160" s="215" t="s">
        <v>58</v>
      </c>
      <c r="U160" s="216">
        <v>44790</v>
      </c>
      <c r="V160" s="216">
        <v>44810</v>
      </c>
      <c r="W160" s="217">
        <v>1</v>
      </c>
      <c r="X160" s="218"/>
      <c r="Y160" s="212">
        <f t="shared" si="27"/>
        <v>3</v>
      </c>
      <c r="Z160" s="237">
        <v>14</v>
      </c>
      <c r="AA160" s="237">
        <v>0.84</v>
      </c>
      <c r="AB160" s="213">
        <f t="shared" si="28"/>
        <v>472.5</v>
      </c>
      <c r="AC160" s="213">
        <f t="shared" si="29"/>
        <v>28.349999999999998</v>
      </c>
      <c r="AD160" s="213">
        <f t="shared" si="30"/>
        <v>330.75</v>
      </c>
      <c r="AE160" s="213">
        <f t="shared" ref="AE160:AE174" si="35">IF(T160="off hired",0.3*R160*Z160*W160,0)</f>
        <v>141.75</v>
      </c>
      <c r="AF160" s="213">
        <f t="shared" si="31"/>
        <v>85.05</v>
      </c>
      <c r="AG160" s="213">
        <f t="shared" si="32"/>
        <v>557.54999999999995</v>
      </c>
      <c r="AH160" s="213">
        <v>557.54999999999995</v>
      </c>
      <c r="AI160" s="213">
        <f t="shared" si="33"/>
        <v>0</v>
      </c>
      <c r="AJ160" s="160"/>
    </row>
    <row r="161" spans="1:39" ht="32.25" hidden="1" customHeight="1" x14ac:dyDescent="0.35">
      <c r="A161" s="202"/>
      <c r="B161" s="202">
        <v>1</v>
      </c>
      <c r="C161" s="203">
        <v>752</v>
      </c>
      <c r="D161" s="229">
        <v>13017</v>
      </c>
      <c r="E161" s="229">
        <v>7875</v>
      </c>
      <c r="F161" s="204"/>
      <c r="G161" s="202" t="s">
        <v>107</v>
      </c>
      <c r="H161" s="202" t="s">
        <v>36</v>
      </c>
      <c r="I161" s="202"/>
      <c r="J161" s="202" t="s">
        <v>436</v>
      </c>
      <c r="K161" s="204">
        <v>7.5</v>
      </c>
      <c r="L161" s="204">
        <v>1.3</v>
      </c>
      <c r="M161" s="204">
        <v>5.5</v>
      </c>
      <c r="N161" s="204">
        <v>1</v>
      </c>
      <c r="O161" s="204">
        <f t="shared" si="34"/>
        <v>4.5</v>
      </c>
      <c r="P161" s="204"/>
      <c r="Q161" s="204"/>
      <c r="R161" s="204">
        <f t="shared" si="26"/>
        <v>33.75</v>
      </c>
      <c r="S161" s="207" t="s">
        <v>41</v>
      </c>
      <c r="T161" s="215" t="s">
        <v>58</v>
      </c>
      <c r="U161" s="216">
        <v>44790</v>
      </c>
      <c r="V161" s="216">
        <v>44810</v>
      </c>
      <c r="W161" s="217">
        <v>1</v>
      </c>
      <c r="X161" s="218"/>
      <c r="Y161" s="212">
        <f t="shared" si="27"/>
        <v>3</v>
      </c>
      <c r="Z161" s="237">
        <v>14</v>
      </c>
      <c r="AA161" s="237">
        <v>0.84</v>
      </c>
      <c r="AB161" s="213">
        <f t="shared" si="28"/>
        <v>472.5</v>
      </c>
      <c r="AC161" s="213">
        <f t="shared" si="29"/>
        <v>28.349999999999998</v>
      </c>
      <c r="AD161" s="213">
        <f t="shared" si="30"/>
        <v>330.75</v>
      </c>
      <c r="AE161" s="213">
        <f t="shared" si="35"/>
        <v>141.75</v>
      </c>
      <c r="AF161" s="213">
        <f t="shared" si="31"/>
        <v>85.05</v>
      </c>
      <c r="AG161" s="213">
        <f t="shared" si="32"/>
        <v>557.54999999999995</v>
      </c>
      <c r="AH161" s="213">
        <v>557.54999999999995</v>
      </c>
      <c r="AI161" s="213">
        <f t="shared" si="33"/>
        <v>0</v>
      </c>
      <c r="AJ161" s="160"/>
    </row>
    <row r="162" spans="1:39" ht="32.25" hidden="1" customHeight="1" x14ac:dyDescent="0.35">
      <c r="A162" s="202"/>
      <c r="B162" s="202">
        <v>1</v>
      </c>
      <c r="C162" s="203" t="s">
        <v>439</v>
      </c>
      <c r="D162" s="229">
        <v>13017</v>
      </c>
      <c r="E162" s="229">
        <v>7875</v>
      </c>
      <c r="F162" s="204"/>
      <c r="G162" s="202" t="s">
        <v>107</v>
      </c>
      <c r="H162" s="202" t="s">
        <v>36</v>
      </c>
      <c r="I162" s="202"/>
      <c r="J162" s="202" t="s">
        <v>436</v>
      </c>
      <c r="K162" s="204">
        <v>7.5</v>
      </c>
      <c r="L162" s="204">
        <v>1.3</v>
      </c>
      <c r="M162" s="204">
        <v>5.5</v>
      </c>
      <c r="N162" s="204">
        <v>1</v>
      </c>
      <c r="O162" s="204">
        <f t="shared" si="34"/>
        <v>4.5</v>
      </c>
      <c r="P162" s="204"/>
      <c r="Q162" s="204"/>
      <c r="R162" s="204">
        <f t="shared" si="26"/>
        <v>33.75</v>
      </c>
      <c r="S162" s="207" t="s">
        <v>41</v>
      </c>
      <c r="T162" s="215" t="s">
        <v>58</v>
      </c>
      <c r="U162" s="216">
        <v>44790</v>
      </c>
      <c r="V162" s="216">
        <v>44810</v>
      </c>
      <c r="W162" s="217">
        <v>1</v>
      </c>
      <c r="X162" s="218"/>
      <c r="Y162" s="212">
        <f t="shared" si="27"/>
        <v>3</v>
      </c>
      <c r="Z162" s="237">
        <v>14</v>
      </c>
      <c r="AA162" s="237">
        <v>0.84</v>
      </c>
      <c r="AB162" s="213">
        <f t="shared" si="28"/>
        <v>472.5</v>
      </c>
      <c r="AC162" s="213">
        <f t="shared" si="29"/>
        <v>28.349999999999998</v>
      </c>
      <c r="AD162" s="213">
        <f t="shared" si="30"/>
        <v>330.75</v>
      </c>
      <c r="AE162" s="213">
        <f t="shared" si="35"/>
        <v>141.75</v>
      </c>
      <c r="AF162" s="213">
        <f t="shared" si="31"/>
        <v>85.05</v>
      </c>
      <c r="AG162" s="213">
        <f t="shared" si="32"/>
        <v>557.54999999999995</v>
      </c>
      <c r="AH162" s="213">
        <v>557.54999999999995</v>
      </c>
      <c r="AI162" s="213">
        <f t="shared" si="33"/>
        <v>0</v>
      </c>
      <c r="AJ162" s="160"/>
    </row>
    <row r="163" spans="1:39" ht="32.25" hidden="1" customHeight="1" x14ac:dyDescent="0.35">
      <c r="A163" s="202"/>
      <c r="B163" s="202">
        <v>1</v>
      </c>
      <c r="C163" s="203" t="s">
        <v>444</v>
      </c>
      <c r="D163" s="229">
        <v>13065</v>
      </c>
      <c r="E163" s="229">
        <v>6748</v>
      </c>
      <c r="F163" s="204"/>
      <c r="G163" s="202" t="s">
        <v>107</v>
      </c>
      <c r="H163" s="202" t="s">
        <v>36</v>
      </c>
      <c r="I163" s="202"/>
      <c r="J163" s="202" t="s">
        <v>436</v>
      </c>
      <c r="K163" s="204">
        <v>10</v>
      </c>
      <c r="L163" s="204">
        <v>1.3</v>
      </c>
      <c r="M163" s="204">
        <v>4.5</v>
      </c>
      <c r="N163" s="204"/>
      <c r="O163" s="204">
        <f t="shared" si="34"/>
        <v>4.5</v>
      </c>
      <c r="P163" s="204"/>
      <c r="Q163" s="204"/>
      <c r="R163" s="204">
        <f t="shared" si="26"/>
        <v>45</v>
      </c>
      <c r="S163" s="207" t="s">
        <v>41</v>
      </c>
      <c r="T163" s="215" t="s">
        <v>58</v>
      </c>
      <c r="U163" s="216">
        <v>44796</v>
      </c>
      <c r="V163" s="216">
        <v>44833</v>
      </c>
      <c r="W163" s="217">
        <v>1</v>
      </c>
      <c r="X163" s="218"/>
      <c r="Y163" s="212">
        <f t="shared" si="27"/>
        <v>5.4285714285714288</v>
      </c>
      <c r="Z163" s="237">
        <v>14</v>
      </c>
      <c r="AA163" s="237">
        <v>0.84</v>
      </c>
      <c r="AB163" s="213">
        <f t="shared" si="28"/>
        <v>630</v>
      </c>
      <c r="AC163" s="213">
        <f t="shared" si="29"/>
        <v>37.799999999999997</v>
      </c>
      <c r="AD163" s="213">
        <f t="shared" si="30"/>
        <v>440.99999999999994</v>
      </c>
      <c r="AE163" s="213">
        <f t="shared" si="35"/>
        <v>189</v>
      </c>
      <c r="AF163" s="213">
        <f t="shared" si="31"/>
        <v>205.20000000000002</v>
      </c>
      <c r="AG163" s="213">
        <f t="shared" si="32"/>
        <v>835.2</v>
      </c>
      <c r="AH163" s="213">
        <v>835.2</v>
      </c>
      <c r="AI163" s="213">
        <f t="shared" si="33"/>
        <v>0</v>
      </c>
      <c r="AJ163" s="160"/>
    </row>
    <row r="164" spans="1:39" ht="32.25" hidden="1" customHeight="1" x14ac:dyDescent="0.35">
      <c r="A164" s="202"/>
      <c r="B164" s="202">
        <v>1</v>
      </c>
      <c r="C164" s="203">
        <v>811</v>
      </c>
      <c r="D164" s="229">
        <v>13074</v>
      </c>
      <c r="E164" s="229">
        <v>7850</v>
      </c>
      <c r="F164" s="204"/>
      <c r="G164" s="202" t="s">
        <v>107</v>
      </c>
      <c r="H164" s="202" t="s">
        <v>36</v>
      </c>
      <c r="I164" s="202"/>
      <c r="J164" s="202" t="s">
        <v>436</v>
      </c>
      <c r="K164" s="204">
        <v>13</v>
      </c>
      <c r="L164" s="204">
        <v>1.3</v>
      </c>
      <c r="M164" s="204">
        <v>4</v>
      </c>
      <c r="N164" s="204"/>
      <c r="O164" s="204">
        <f t="shared" si="34"/>
        <v>4</v>
      </c>
      <c r="P164" s="204"/>
      <c r="Q164" s="204"/>
      <c r="R164" s="204">
        <f t="shared" si="26"/>
        <v>52</v>
      </c>
      <c r="S164" s="207" t="s">
        <v>41</v>
      </c>
      <c r="T164" s="215" t="s">
        <v>58</v>
      </c>
      <c r="U164" s="216">
        <v>44797</v>
      </c>
      <c r="V164" s="216">
        <v>44802</v>
      </c>
      <c r="W164" s="217">
        <v>1</v>
      </c>
      <c r="X164" s="218"/>
      <c r="Y164" s="212">
        <f t="shared" si="27"/>
        <v>0.8571428571428571</v>
      </c>
      <c r="Z164" s="237">
        <v>14</v>
      </c>
      <c r="AA164" s="237">
        <v>0.84</v>
      </c>
      <c r="AB164" s="213">
        <f t="shared" si="28"/>
        <v>728</v>
      </c>
      <c r="AC164" s="213">
        <f t="shared" si="29"/>
        <v>43.68</v>
      </c>
      <c r="AD164" s="213">
        <f t="shared" si="30"/>
        <v>509.59999999999997</v>
      </c>
      <c r="AE164" s="213">
        <f t="shared" si="35"/>
        <v>218.4</v>
      </c>
      <c r="AF164" s="213">
        <f t="shared" si="31"/>
        <v>37.44</v>
      </c>
      <c r="AG164" s="213">
        <f t="shared" si="32"/>
        <v>765.44</v>
      </c>
      <c r="AH164" s="213">
        <v>765.44</v>
      </c>
      <c r="AI164" s="213">
        <f t="shared" si="33"/>
        <v>0</v>
      </c>
      <c r="AJ164" s="160"/>
    </row>
    <row r="165" spans="1:39" ht="32.25" hidden="1" customHeight="1" x14ac:dyDescent="0.35">
      <c r="A165" s="202"/>
      <c r="B165" s="202">
        <v>1</v>
      </c>
      <c r="C165" s="203">
        <v>639</v>
      </c>
      <c r="D165" s="229">
        <v>12974</v>
      </c>
      <c r="E165" s="229">
        <v>6748</v>
      </c>
      <c r="F165" s="204"/>
      <c r="G165" s="202" t="s">
        <v>107</v>
      </c>
      <c r="H165" s="202" t="s">
        <v>60</v>
      </c>
      <c r="I165" s="202"/>
      <c r="J165" s="202" t="s">
        <v>61</v>
      </c>
      <c r="K165" s="204">
        <v>6</v>
      </c>
      <c r="L165" s="204">
        <v>2.5</v>
      </c>
      <c r="M165" s="204">
        <v>5</v>
      </c>
      <c r="N165" s="204">
        <v>1</v>
      </c>
      <c r="O165" s="204">
        <f t="shared" si="34"/>
        <v>4</v>
      </c>
      <c r="P165" s="204"/>
      <c r="Q165" s="204"/>
      <c r="R165" s="204">
        <f t="shared" si="26"/>
        <v>60</v>
      </c>
      <c r="S165" s="207" t="s">
        <v>62</v>
      </c>
      <c r="T165" s="215" t="s">
        <v>58</v>
      </c>
      <c r="U165" s="216">
        <v>44784</v>
      </c>
      <c r="V165" s="216">
        <v>44833</v>
      </c>
      <c r="W165" s="217">
        <v>1</v>
      </c>
      <c r="X165" s="218"/>
      <c r="Y165" s="212">
        <f t="shared" si="27"/>
        <v>7.1428571428571432</v>
      </c>
      <c r="Z165" s="237">
        <v>7.5</v>
      </c>
      <c r="AA165" s="237">
        <v>0.7</v>
      </c>
      <c r="AB165" s="213">
        <f t="shared" si="28"/>
        <v>450</v>
      </c>
      <c r="AC165" s="213">
        <f t="shared" si="29"/>
        <v>42</v>
      </c>
      <c r="AD165" s="213">
        <f t="shared" si="30"/>
        <v>315</v>
      </c>
      <c r="AE165" s="213">
        <f t="shared" si="35"/>
        <v>135</v>
      </c>
      <c r="AF165" s="213">
        <f t="shared" si="31"/>
        <v>300</v>
      </c>
      <c r="AG165" s="213">
        <f t="shared" si="32"/>
        <v>750</v>
      </c>
      <c r="AH165" s="213">
        <v>750</v>
      </c>
      <c r="AI165" s="213">
        <f t="shared" si="33"/>
        <v>0</v>
      </c>
      <c r="AJ165" s="160"/>
    </row>
    <row r="166" spans="1:39" s="231" customFormat="1" ht="32.25" hidden="1" customHeight="1" x14ac:dyDescent="0.35">
      <c r="A166" s="205"/>
      <c r="B166" s="202">
        <v>1</v>
      </c>
      <c r="C166" s="173">
        <v>857</v>
      </c>
      <c r="D166" s="230">
        <v>13128</v>
      </c>
      <c r="E166" s="230">
        <v>7863</v>
      </c>
      <c r="F166" s="206"/>
      <c r="G166" s="205" t="s">
        <v>107</v>
      </c>
      <c r="H166" s="205" t="s">
        <v>95</v>
      </c>
      <c r="I166" s="205"/>
      <c r="J166" s="205" t="s">
        <v>69</v>
      </c>
      <c r="K166" s="206">
        <v>2.5</v>
      </c>
      <c r="L166" s="206">
        <v>1.3</v>
      </c>
      <c r="M166" s="206">
        <v>3.5</v>
      </c>
      <c r="N166" s="206"/>
      <c r="O166" s="206">
        <v>3.5</v>
      </c>
      <c r="P166" s="206"/>
      <c r="Q166" s="206"/>
      <c r="R166" s="204">
        <f t="shared" si="26"/>
        <v>3.5</v>
      </c>
      <c r="S166" s="207" t="s">
        <v>70</v>
      </c>
      <c r="T166" s="208" t="s">
        <v>58</v>
      </c>
      <c r="U166" s="209">
        <v>44803</v>
      </c>
      <c r="V166" s="209">
        <v>44805</v>
      </c>
      <c r="W166" s="210">
        <v>1</v>
      </c>
      <c r="X166" s="211"/>
      <c r="Y166" s="212">
        <f t="shared" si="27"/>
        <v>0.42857142857142855</v>
      </c>
      <c r="Z166" s="237">
        <v>135</v>
      </c>
      <c r="AA166" s="237">
        <v>12.25</v>
      </c>
      <c r="AB166" s="213">
        <f t="shared" si="28"/>
        <v>472.5</v>
      </c>
      <c r="AC166" s="213">
        <f t="shared" si="29"/>
        <v>42.875</v>
      </c>
      <c r="AD166" s="213">
        <f t="shared" si="30"/>
        <v>330.74999999999994</v>
      </c>
      <c r="AE166" s="213">
        <f t="shared" si="35"/>
        <v>141.75</v>
      </c>
      <c r="AF166" s="213">
        <f t="shared" si="31"/>
        <v>18.375</v>
      </c>
      <c r="AG166" s="213">
        <f t="shared" si="32"/>
        <v>490.87499999999994</v>
      </c>
      <c r="AH166" s="214">
        <v>490.87499999999994</v>
      </c>
      <c r="AI166" s="213">
        <f t="shared" si="33"/>
        <v>0</v>
      </c>
      <c r="AJ166" s="171"/>
      <c r="AK166" s="296"/>
      <c r="AL166" s="303"/>
      <c r="AM166" s="303"/>
    </row>
    <row r="167" spans="1:39" s="231" customFormat="1" ht="32.25" hidden="1" customHeight="1" x14ac:dyDescent="0.35">
      <c r="A167" s="205"/>
      <c r="B167" s="202">
        <v>1</v>
      </c>
      <c r="C167" s="173">
        <v>882</v>
      </c>
      <c r="D167" s="230">
        <v>13252</v>
      </c>
      <c r="E167" s="230">
        <v>7875</v>
      </c>
      <c r="F167" s="206"/>
      <c r="G167" s="205" t="s">
        <v>107</v>
      </c>
      <c r="H167" s="205" t="s">
        <v>95</v>
      </c>
      <c r="I167" s="205"/>
      <c r="J167" s="205" t="s">
        <v>69</v>
      </c>
      <c r="K167" s="206">
        <v>2.5</v>
      </c>
      <c r="L167" s="206">
        <v>2.5</v>
      </c>
      <c r="M167" s="206">
        <v>4</v>
      </c>
      <c r="N167" s="206"/>
      <c r="O167" s="206">
        <v>4</v>
      </c>
      <c r="P167" s="206"/>
      <c r="Q167" s="206"/>
      <c r="R167" s="204">
        <f t="shared" si="26"/>
        <v>4</v>
      </c>
      <c r="S167" s="207" t="s">
        <v>70</v>
      </c>
      <c r="T167" s="208" t="s">
        <v>58</v>
      </c>
      <c r="U167" s="209">
        <v>44807</v>
      </c>
      <c r="V167" s="209">
        <v>44810</v>
      </c>
      <c r="W167" s="210">
        <v>1</v>
      </c>
      <c r="X167" s="211"/>
      <c r="Y167" s="212">
        <f t="shared" si="27"/>
        <v>0.5714285714285714</v>
      </c>
      <c r="Z167" s="237">
        <v>135</v>
      </c>
      <c r="AA167" s="237">
        <v>12.25</v>
      </c>
      <c r="AB167" s="213">
        <f t="shared" si="28"/>
        <v>540</v>
      </c>
      <c r="AC167" s="213">
        <f t="shared" si="29"/>
        <v>49</v>
      </c>
      <c r="AD167" s="213">
        <f t="shared" si="30"/>
        <v>378</v>
      </c>
      <c r="AE167" s="213">
        <f t="shared" si="35"/>
        <v>162</v>
      </c>
      <c r="AF167" s="213">
        <f t="shared" si="31"/>
        <v>28</v>
      </c>
      <c r="AG167" s="213">
        <f t="shared" si="32"/>
        <v>568</v>
      </c>
      <c r="AH167" s="214">
        <v>568</v>
      </c>
      <c r="AI167" s="213">
        <f t="shared" si="33"/>
        <v>0</v>
      </c>
      <c r="AJ167" s="171"/>
      <c r="AK167" s="296"/>
      <c r="AL167" s="303"/>
      <c r="AM167" s="303"/>
    </row>
    <row r="168" spans="1:39" s="231" customFormat="1" ht="32.25" hidden="1" customHeight="1" x14ac:dyDescent="0.35">
      <c r="A168" s="205"/>
      <c r="B168" s="202">
        <v>1</v>
      </c>
      <c r="C168" s="173">
        <v>768</v>
      </c>
      <c r="D168" s="230">
        <v>13254</v>
      </c>
      <c r="E168" s="230">
        <v>7873</v>
      </c>
      <c r="F168" s="206"/>
      <c r="G168" s="205" t="s">
        <v>107</v>
      </c>
      <c r="H168" s="205" t="s">
        <v>95</v>
      </c>
      <c r="I168" s="205"/>
      <c r="J168" s="205" t="s">
        <v>69</v>
      </c>
      <c r="K168" s="206">
        <v>2.5</v>
      </c>
      <c r="L168" s="206">
        <v>1.8</v>
      </c>
      <c r="M168" s="206">
        <v>3</v>
      </c>
      <c r="N168" s="206"/>
      <c r="O168" s="206">
        <v>3</v>
      </c>
      <c r="P168" s="206"/>
      <c r="Q168" s="206"/>
      <c r="R168" s="204">
        <f t="shared" si="26"/>
        <v>3</v>
      </c>
      <c r="S168" s="207" t="s">
        <v>70</v>
      </c>
      <c r="T168" s="208" t="s">
        <v>58</v>
      </c>
      <c r="U168" s="209">
        <v>44807</v>
      </c>
      <c r="V168" s="209">
        <v>44810</v>
      </c>
      <c r="W168" s="210">
        <v>1</v>
      </c>
      <c r="X168" s="211"/>
      <c r="Y168" s="212">
        <f t="shared" si="27"/>
        <v>0.5714285714285714</v>
      </c>
      <c r="Z168" s="237">
        <v>135</v>
      </c>
      <c r="AA168" s="237">
        <v>12.25</v>
      </c>
      <c r="AB168" s="213">
        <f t="shared" si="28"/>
        <v>405</v>
      </c>
      <c r="AC168" s="213">
        <f t="shared" si="29"/>
        <v>36.75</v>
      </c>
      <c r="AD168" s="213">
        <f t="shared" si="30"/>
        <v>283.49999999999994</v>
      </c>
      <c r="AE168" s="213">
        <f t="shared" si="35"/>
        <v>121.49999999999999</v>
      </c>
      <c r="AF168" s="213">
        <f t="shared" si="31"/>
        <v>21</v>
      </c>
      <c r="AG168" s="213">
        <f t="shared" si="32"/>
        <v>425.99999999999994</v>
      </c>
      <c r="AH168" s="214">
        <v>425.99999999999994</v>
      </c>
      <c r="AI168" s="213">
        <f t="shared" si="33"/>
        <v>0</v>
      </c>
      <c r="AJ168" s="171"/>
      <c r="AK168" s="296"/>
      <c r="AL168" s="303"/>
      <c r="AM168" s="303"/>
    </row>
    <row r="169" spans="1:39" s="231" customFormat="1" ht="32.25" hidden="1" customHeight="1" x14ac:dyDescent="0.35">
      <c r="A169" s="205"/>
      <c r="B169" s="202">
        <v>1</v>
      </c>
      <c r="C169" s="173">
        <v>798</v>
      </c>
      <c r="D169" s="230">
        <v>13098</v>
      </c>
      <c r="E169" s="230">
        <v>8076</v>
      </c>
      <c r="F169" s="206"/>
      <c r="G169" s="205" t="s">
        <v>107</v>
      </c>
      <c r="H169" s="205" t="s">
        <v>36</v>
      </c>
      <c r="I169" s="205"/>
      <c r="J169" s="205" t="s">
        <v>436</v>
      </c>
      <c r="K169" s="206">
        <v>5</v>
      </c>
      <c r="L169" s="206">
        <v>1.3</v>
      </c>
      <c r="M169" s="206">
        <v>4</v>
      </c>
      <c r="N169" s="206"/>
      <c r="O169" s="206">
        <v>4</v>
      </c>
      <c r="P169" s="206"/>
      <c r="Q169" s="206"/>
      <c r="R169" s="204">
        <f t="shared" si="26"/>
        <v>20</v>
      </c>
      <c r="S169" s="173" t="s">
        <v>41</v>
      </c>
      <c r="T169" s="208" t="s">
        <v>58</v>
      </c>
      <c r="U169" s="209">
        <v>44799</v>
      </c>
      <c r="V169" s="209">
        <v>44837</v>
      </c>
      <c r="W169" s="210">
        <v>1</v>
      </c>
      <c r="X169" s="211"/>
      <c r="Y169" s="212">
        <f t="shared" si="27"/>
        <v>5.5714285714285712</v>
      </c>
      <c r="Z169" s="219">
        <v>14</v>
      </c>
      <c r="AA169" s="219">
        <v>0.84</v>
      </c>
      <c r="AB169" s="213">
        <f t="shared" si="28"/>
        <v>280</v>
      </c>
      <c r="AC169" s="213">
        <f t="shared" si="29"/>
        <v>16.8</v>
      </c>
      <c r="AD169" s="213">
        <f t="shared" si="30"/>
        <v>196</v>
      </c>
      <c r="AE169" s="213">
        <f t="shared" si="35"/>
        <v>84</v>
      </c>
      <c r="AF169" s="213">
        <f t="shared" si="31"/>
        <v>93.59999999999998</v>
      </c>
      <c r="AG169" s="213">
        <f t="shared" si="32"/>
        <v>373.59999999999997</v>
      </c>
      <c r="AH169" s="214">
        <v>373.59999999999997</v>
      </c>
      <c r="AI169" s="213">
        <f t="shared" si="33"/>
        <v>0</v>
      </c>
      <c r="AJ169" s="171"/>
      <c r="AK169" s="296"/>
      <c r="AL169" s="303"/>
      <c r="AM169" s="303"/>
    </row>
    <row r="170" spans="1:39" s="231" customFormat="1" ht="32.25" hidden="1" customHeight="1" x14ac:dyDescent="0.35">
      <c r="A170" s="205"/>
      <c r="B170" s="202">
        <v>1</v>
      </c>
      <c r="C170" s="173">
        <v>893</v>
      </c>
      <c r="D170" s="230">
        <v>13264</v>
      </c>
      <c r="E170" s="230">
        <v>6712</v>
      </c>
      <c r="F170" s="206"/>
      <c r="G170" s="205" t="s">
        <v>107</v>
      </c>
      <c r="H170" s="205" t="s">
        <v>36</v>
      </c>
      <c r="I170" s="205"/>
      <c r="J170" s="205" t="s">
        <v>436</v>
      </c>
      <c r="K170" s="206">
        <v>14</v>
      </c>
      <c r="L170" s="206">
        <v>1.3</v>
      </c>
      <c r="M170" s="206">
        <v>4</v>
      </c>
      <c r="N170" s="206"/>
      <c r="O170" s="206">
        <v>4</v>
      </c>
      <c r="P170" s="206"/>
      <c r="Q170" s="206"/>
      <c r="R170" s="204">
        <f t="shared" si="26"/>
        <v>56</v>
      </c>
      <c r="S170" s="173" t="s">
        <v>41</v>
      </c>
      <c r="T170" s="208" t="s">
        <v>58</v>
      </c>
      <c r="U170" s="209">
        <v>44809</v>
      </c>
      <c r="V170" s="209">
        <v>44828</v>
      </c>
      <c r="W170" s="210">
        <v>1</v>
      </c>
      <c r="X170" s="211"/>
      <c r="Y170" s="212">
        <f t="shared" si="27"/>
        <v>2.8571428571428572</v>
      </c>
      <c r="Z170" s="219">
        <v>14</v>
      </c>
      <c r="AA170" s="219">
        <v>0.84</v>
      </c>
      <c r="AB170" s="213">
        <f t="shared" si="28"/>
        <v>784</v>
      </c>
      <c r="AC170" s="213">
        <f t="shared" si="29"/>
        <v>47.04</v>
      </c>
      <c r="AD170" s="213">
        <f t="shared" si="30"/>
        <v>548.79999999999995</v>
      </c>
      <c r="AE170" s="213">
        <f t="shared" si="35"/>
        <v>235.20000000000002</v>
      </c>
      <c r="AF170" s="213">
        <f t="shared" si="31"/>
        <v>134.4</v>
      </c>
      <c r="AG170" s="213">
        <f t="shared" si="32"/>
        <v>918.4</v>
      </c>
      <c r="AH170" s="214">
        <v>918.4</v>
      </c>
      <c r="AI170" s="213">
        <f t="shared" si="33"/>
        <v>0</v>
      </c>
      <c r="AJ170" s="171"/>
      <c r="AK170" s="296"/>
      <c r="AL170" s="303"/>
      <c r="AM170" s="303"/>
    </row>
    <row r="171" spans="1:39" s="231" customFormat="1" ht="32.25" hidden="1" customHeight="1" x14ac:dyDescent="0.35">
      <c r="A171" s="205"/>
      <c r="B171" s="202">
        <v>1</v>
      </c>
      <c r="C171" s="173">
        <v>905</v>
      </c>
      <c r="D171" s="230">
        <v>13279</v>
      </c>
      <c r="E171" s="230">
        <v>8076</v>
      </c>
      <c r="F171" s="206"/>
      <c r="G171" s="205" t="s">
        <v>107</v>
      </c>
      <c r="H171" s="205" t="s">
        <v>36</v>
      </c>
      <c r="I171" s="205"/>
      <c r="J171" s="205" t="s">
        <v>436</v>
      </c>
      <c r="K171" s="206">
        <v>13.5</v>
      </c>
      <c r="L171" s="206">
        <v>1.3</v>
      </c>
      <c r="M171" s="206">
        <v>4</v>
      </c>
      <c r="N171" s="206"/>
      <c r="O171" s="206">
        <v>4</v>
      </c>
      <c r="P171" s="206"/>
      <c r="Q171" s="206"/>
      <c r="R171" s="204">
        <f t="shared" si="26"/>
        <v>54</v>
      </c>
      <c r="S171" s="173" t="s">
        <v>41</v>
      </c>
      <c r="T171" s="208" t="s">
        <v>58</v>
      </c>
      <c r="U171" s="209">
        <v>44811</v>
      </c>
      <c r="V171" s="209">
        <v>44837</v>
      </c>
      <c r="W171" s="210">
        <v>1</v>
      </c>
      <c r="X171" s="211"/>
      <c r="Y171" s="212">
        <f t="shared" si="27"/>
        <v>3.8571428571428572</v>
      </c>
      <c r="Z171" s="219">
        <v>14</v>
      </c>
      <c r="AA171" s="219">
        <v>0.84</v>
      </c>
      <c r="AB171" s="213">
        <f t="shared" si="28"/>
        <v>756</v>
      </c>
      <c r="AC171" s="213">
        <f t="shared" si="29"/>
        <v>45.36</v>
      </c>
      <c r="AD171" s="213">
        <f t="shared" si="30"/>
        <v>529.19999999999993</v>
      </c>
      <c r="AE171" s="213">
        <f t="shared" si="35"/>
        <v>226.79999999999998</v>
      </c>
      <c r="AF171" s="213">
        <f t="shared" si="31"/>
        <v>174.95999999999998</v>
      </c>
      <c r="AG171" s="213">
        <f t="shared" si="32"/>
        <v>930.95999999999981</v>
      </c>
      <c r="AH171" s="214">
        <v>930.95999999999981</v>
      </c>
      <c r="AI171" s="213">
        <f t="shared" si="33"/>
        <v>0</v>
      </c>
      <c r="AJ171" s="171"/>
      <c r="AK171" s="296"/>
      <c r="AL171" s="303"/>
      <c r="AM171" s="303"/>
    </row>
    <row r="172" spans="1:39" s="231" customFormat="1" ht="32.25" hidden="1" customHeight="1" x14ac:dyDescent="0.35">
      <c r="A172" s="205"/>
      <c r="B172" s="202">
        <v>1</v>
      </c>
      <c r="C172" s="173">
        <v>956</v>
      </c>
      <c r="D172" s="230">
        <v>13331</v>
      </c>
      <c r="E172" s="230">
        <v>8075</v>
      </c>
      <c r="F172" s="206"/>
      <c r="G172" s="205" t="s">
        <v>107</v>
      </c>
      <c r="H172" s="205" t="s">
        <v>36</v>
      </c>
      <c r="I172" s="205"/>
      <c r="J172" s="205" t="s">
        <v>436</v>
      </c>
      <c r="K172" s="206">
        <v>12.5</v>
      </c>
      <c r="L172" s="206">
        <v>1.3</v>
      </c>
      <c r="M172" s="206">
        <v>4</v>
      </c>
      <c r="N172" s="206"/>
      <c r="O172" s="206">
        <v>4</v>
      </c>
      <c r="P172" s="206"/>
      <c r="Q172" s="206"/>
      <c r="R172" s="204">
        <f t="shared" si="26"/>
        <v>50</v>
      </c>
      <c r="S172" s="173" t="s">
        <v>41</v>
      </c>
      <c r="T172" s="208" t="s">
        <v>58</v>
      </c>
      <c r="U172" s="209">
        <v>44818</v>
      </c>
      <c r="V172" s="209">
        <v>44839</v>
      </c>
      <c r="W172" s="210">
        <v>1</v>
      </c>
      <c r="X172" s="211"/>
      <c r="Y172" s="212">
        <f t="shared" si="27"/>
        <v>3.1428571428571428</v>
      </c>
      <c r="Z172" s="219">
        <v>14</v>
      </c>
      <c r="AA172" s="219">
        <v>0.84</v>
      </c>
      <c r="AB172" s="213">
        <f t="shared" si="28"/>
        <v>700</v>
      </c>
      <c r="AC172" s="213">
        <f t="shared" si="29"/>
        <v>42</v>
      </c>
      <c r="AD172" s="213">
        <f t="shared" si="30"/>
        <v>490</v>
      </c>
      <c r="AE172" s="213">
        <f t="shared" si="35"/>
        <v>210</v>
      </c>
      <c r="AF172" s="213">
        <f t="shared" si="31"/>
        <v>132</v>
      </c>
      <c r="AG172" s="213">
        <f t="shared" si="32"/>
        <v>832</v>
      </c>
      <c r="AH172" s="214">
        <v>832</v>
      </c>
      <c r="AI172" s="213">
        <f t="shared" si="33"/>
        <v>0</v>
      </c>
      <c r="AJ172" s="171"/>
      <c r="AK172" s="296"/>
      <c r="AL172" s="303"/>
      <c r="AM172" s="303"/>
    </row>
    <row r="173" spans="1:39" s="231" customFormat="1" ht="32.25" hidden="1" customHeight="1" x14ac:dyDescent="0.35">
      <c r="A173" s="205"/>
      <c r="B173" s="202">
        <v>1</v>
      </c>
      <c r="C173" s="173">
        <v>885</v>
      </c>
      <c r="D173" s="230">
        <v>13256</v>
      </c>
      <c r="E173" s="230">
        <v>7881</v>
      </c>
      <c r="F173" s="206"/>
      <c r="G173" s="205" t="s">
        <v>474</v>
      </c>
      <c r="H173" s="205" t="s">
        <v>60</v>
      </c>
      <c r="I173" s="205"/>
      <c r="J173" s="205" t="s">
        <v>61</v>
      </c>
      <c r="K173" s="206">
        <v>7</v>
      </c>
      <c r="L173" s="206">
        <v>2.5</v>
      </c>
      <c r="M173" s="206">
        <v>4</v>
      </c>
      <c r="N173" s="206"/>
      <c r="O173" s="206">
        <v>4</v>
      </c>
      <c r="P173" s="206"/>
      <c r="Q173" s="206"/>
      <c r="R173" s="204">
        <f t="shared" si="26"/>
        <v>70</v>
      </c>
      <c r="S173" s="207" t="s">
        <v>62</v>
      </c>
      <c r="T173" s="215" t="s">
        <v>58</v>
      </c>
      <c r="U173" s="216">
        <v>44807</v>
      </c>
      <c r="V173" s="216">
        <v>44814</v>
      </c>
      <c r="W173" s="217">
        <v>1</v>
      </c>
      <c r="X173" s="218"/>
      <c r="Y173" s="212">
        <f t="shared" si="27"/>
        <v>1.1428571428571428</v>
      </c>
      <c r="Z173" s="237">
        <v>7.5</v>
      </c>
      <c r="AA173" s="237">
        <v>0.7</v>
      </c>
      <c r="AB173" s="213">
        <f t="shared" si="28"/>
        <v>525</v>
      </c>
      <c r="AC173" s="213">
        <f t="shared" si="29"/>
        <v>49</v>
      </c>
      <c r="AD173" s="213">
        <f t="shared" si="30"/>
        <v>367.5</v>
      </c>
      <c r="AE173" s="213">
        <f t="shared" si="35"/>
        <v>157.5</v>
      </c>
      <c r="AF173" s="213">
        <f t="shared" si="31"/>
        <v>56</v>
      </c>
      <c r="AG173" s="213">
        <f t="shared" si="32"/>
        <v>581</v>
      </c>
      <c r="AH173" s="213">
        <v>581</v>
      </c>
      <c r="AI173" s="213">
        <f t="shared" si="33"/>
        <v>0</v>
      </c>
      <c r="AJ173" s="171"/>
      <c r="AK173" s="296"/>
      <c r="AL173" s="303"/>
      <c r="AM173" s="303"/>
    </row>
    <row r="174" spans="1:39" s="231" customFormat="1" ht="32.25" hidden="1" customHeight="1" x14ac:dyDescent="0.35">
      <c r="A174" s="202"/>
      <c r="B174" s="202">
        <v>1</v>
      </c>
      <c r="C174" s="203">
        <v>1031</v>
      </c>
      <c r="D174" s="204">
        <v>13468</v>
      </c>
      <c r="E174" s="204">
        <v>8087</v>
      </c>
      <c r="F174" s="204"/>
      <c r="G174" s="202" t="s">
        <v>441</v>
      </c>
      <c r="H174" s="205" t="s">
        <v>95</v>
      </c>
      <c r="I174" s="205"/>
      <c r="J174" s="205" t="s">
        <v>69</v>
      </c>
      <c r="K174" s="206">
        <v>2.5</v>
      </c>
      <c r="L174" s="206">
        <v>1.3</v>
      </c>
      <c r="M174" s="206">
        <v>2.5</v>
      </c>
      <c r="N174" s="206"/>
      <c r="O174" s="206">
        <v>2.5</v>
      </c>
      <c r="P174" s="206"/>
      <c r="Q174" s="206"/>
      <c r="R174" s="204">
        <f t="shared" si="26"/>
        <v>2.5</v>
      </c>
      <c r="S174" s="207" t="s">
        <v>70</v>
      </c>
      <c r="T174" s="208" t="s">
        <v>58</v>
      </c>
      <c r="U174" s="209">
        <v>44827</v>
      </c>
      <c r="V174" s="209">
        <v>44841</v>
      </c>
      <c r="W174" s="210">
        <v>1</v>
      </c>
      <c r="X174" s="211"/>
      <c r="Y174" s="212">
        <f t="shared" si="27"/>
        <v>2.1428571428571428</v>
      </c>
      <c r="Z174" s="237">
        <v>135</v>
      </c>
      <c r="AA174" s="237">
        <v>12.25</v>
      </c>
      <c r="AB174" s="213">
        <f t="shared" si="28"/>
        <v>337.5</v>
      </c>
      <c r="AC174" s="213">
        <f t="shared" si="29"/>
        <v>30.625</v>
      </c>
      <c r="AD174" s="213">
        <f t="shared" si="30"/>
        <v>236.25</v>
      </c>
      <c r="AE174" s="213">
        <f t="shared" si="35"/>
        <v>101.25</v>
      </c>
      <c r="AF174" s="213">
        <f t="shared" si="31"/>
        <v>65.625</v>
      </c>
      <c r="AG174" s="213">
        <f t="shared" si="32"/>
        <v>403.125</v>
      </c>
      <c r="AH174" s="214">
        <v>403.125</v>
      </c>
      <c r="AI174" s="213">
        <f t="shared" si="33"/>
        <v>0</v>
      </c>
      <c r="AJ174" s="171"/>
      <c r="AK174" s="296"/>
      <c r="AL174" s="303"/>
      <c r="AM174" s="303"/>
    </row>
    <row r="175" spans="1:39" s="231" customFormat="1" ht="32.25" hidden="1" customHeight="1" x14ac:dyDescent="0.35">
      <c r="A175" s="202"/>
      <c r="B175" s="202">
        <v>1</v>
      </c>
      <c r="C175" s="203">
        <v>1050</v>
      </c>
      <c r="D175" s="204">
        <v>13489</v>
      </c>
      <c r="E175" s="204">
        <v>8098</v>
      </c>
      <c r="F175" s="204"/>
      <c r="G175" s="202" t="s">
        <v>107</v>
      </c>
      <c r="H175" s="205" t="s">
        <v>95</v>
      </c>
      <c r="I175" s="205"/>
      <c r="J175" s="205" t="s">
        <v>69</v>
      </c>
      <c r="K175" s="206">
        <v>2.5</v>
      </c>
      <c r="L175" s="206">
        <v>1.3</v>
      </c>
      <c r="M175" s="206">
        <v>2</v>
      </c>
      <c r="N175" s="206"/>
      <c r="O175" s="206">
        <v>2</v>
      </c>
      <c r="P175" s="206"/>
      <c r="Q175" s="206"/>
      <c r="R175" s="204">
        <f t="shared" si="26"/>
        <v>2</v>
      </c>
      <c r="S175" s="207" t="s">
        <v>70</v>
      </c>
      <c r="T175" s="208" t="s">
        <v>58</v>
      </c>
      <c r="U175" s="209">
        <v>44830</v>
      </c>
      <c r="V175" s="209">
        <v>44846</v>
      </c>
      <c r="W175" s="210">
        <v>1</v>
      </c>
      <c r="X175" s="211"/>
      <c r="Y175" s="212">
        <f t="shared" si="27"/>
        <v>2.4285714285714284</v>
      </c>
      <c r="Z175" s="237">
        <v>135</v>
      </c>
      <c r="AA175" s="237">
        <v>12.25</v>
      </c>
      <c r="AB175" s="213">
        <f t="shared" si="28"/>
        <v>270</v>
      </c>
      <c r="AC175" s="213">
        <f t="shared" si="29"/>
        <v>24.5</v>
      </c>
      <c r="AD175" s="213">
        <f t="shared" si="30"/>
        <v>189</v>
      </c>
      <c r="AE175" s="214">
        <v>0</v>
      </c>
      <c r="AF175" s="213">
        <f t="shared" si="31"/>
        <v>59.499999999999993</v>
      </c>
      <c r="AG175" s="213">
        <f t="shared" si="32"/>
        <v>248.5</v>
      </c>
      <c r="AH175" s="214">
        <v>248.5</v>
      </c>
      <c r="AI175" s="213">
        <f t="shared" si="33"/>
        <v>0</v>
      </c>
      <c r="AJ175" s="171"/>
      <c r="AK175" s="296"/>
      <c r="AL175" s="303"/>
      <c r="AM175" s="303"/>
    </row>
    <row r="176" spans="1:39" s="231" customFormat="1" ht="32.25" hidden="1" customHeight="1" x14ac:dyDescent="0.35">
      <c r="A176" s="202"/>
      <c r="B176" s="202">
        <v>1</v>
      </c>
      <c r="C176" s="203">
        <v>1052</v>
      </c>
      <c r="D176" s="204">
        <v>13491</v>
      </c>
      <c r="E176" s="204">
        <v>6715</v>
      </c>
      <c r="F176" s="204"/>
      <c r="G176" s="202" t="s">
        <v>107</v>
      </c>
      <c r="H176" s="205" t="s">
        <v>95</v>
      </c>
      <c r="I176" s="205"/>
      <c r="J176" s="205" t="s">
        <v>69</v>
      </c>
      <c r="K176" s="206">
        <v>2.5</v>
      </c>
      <c r="L176" s="206">
        <v>1.3</v>
      </c>
      <c r="M176" s="206">
        <v>4</v>
      </c>
      <c r="N176" s="206"/>
      <c r="O176" s="206">
        <v>4</v>
      </c>
      <c r="P176" s="206"/>
      <c r="Q176" s="206"/>
      <c r="R176" s="204">
        <f t="shared" si="26"/>
        <v>4</v>
      </c>
      <c r="S176" s="207" t="s">
        <v>70</v>
      </c>
      <c r="T176" s="208" t="s">
        <v>58</v>
      </c>
      <c r="U176" s="209">
        <v>44828</v>
      </c>
      <c r="V176" s="209">
        <v>44829</v>
      </c>
      <c r="W176" s="210">
        <v>1</v>
      </c>
      <c r="X176" s="211"/>
      <c r="Y176" s="212">
        <f t="shared" si="27"/>
        <v>0.2857142857142857</v>
      </c>
      <c r="Z176" s="237">
        <v>135</v>
      </c>
      <c r="AA176" s="237">
        <v>12.25</v>
      </c>
      <c r="AB176" s="213">
        <f t="shared" si="28"/>
        <v>540</v>
      </c>
      <c r="AC176" s="213">
        <f t="shared" si="29"/>
        <v>49</v>
      </c>
      <c r="AD176" s="213">
        <f t="shared" si="30"/>
        <v>378</v>
      </c>
      <c r="AE176" s="213">
        <f t="shared" ref="AE176:AE239" si="36">IF(T176="off hired",0.3*R176*Z176*W176,0)</f>
        <v>162</v>
      </c>
      <c r="AF176" s="213">
        <f t="shared" si="31"/>
        <v>14</v>
      </c>
      <c r="AG176" s="213">
        <f t="shared" si="32"/>
        <v>554</v>
      </c>
      <c r="AH176" s="214">
        <v>554</v>
      </c>
      <c r="AI176" s="213">
        <f t="shared" si="33"/>
        <v>0</v>
      </c>
      <c r="AJ176" s="171"/>
      <c r="AK176" s="296"/>
      <c r="AL176" s="303"/>
      <c r="AM176" s="303"/>
    </row>
    <row r="177" spans="1:39" s="231" customFormat="1" ht="32.25" hidden="1" customHeight="1" x14ac:dyDescent="0.35">
      <c r="A177" s="202"/>
      <c r="B177" s="202">
        <v>1</v>
      </c>
      <c r="C177" s="203">
        <v>1020</v>
      </c>
      <c r="D177" s="204">
        <v>13455</v>
      </c>
      <c r="E177" s="204">
        <v>8059</v>
      </c>
      <c r="F177" s="204"/>
      <c r="G177" s="202" t="s">
        <v>441</v>
      </c>
      <c r="H177" s="205" t="s">
        <v>95</v>
      </c>
      <c r="I177" s="205"/>
      <c r="J177" s="205" t="s">
        <v>69</v>
      </c>
      <c r="K177" s="206">
        <v>2.5</v>
      </c>
      <c r="L177" s="206">
        <v>1.3</v>
      </c>
      <c r="M177" s="206">
        <v>4</v>
      </c>
      <c r="N177" s="206"/>
      <c r="O177" s="206">
        <v>4</v>
      </c>
      <c r="P177" s="206"/>
      <c r="Q177" s="206"/>
      <c r="R177" s="204">
        <f t="shared" si="26"/>
        <v>4</v>
      </c>
      <c r="S177" s="207" t="s">
        <v>70</v>
      </c>
      <c r="T177" s="208" t="s">
        <v>58</v>
      </c>
      <c r="U177" s="209">
        <v>44826</v>
      </c>
      <c r="V177" s="209">
        <v>44837</v>
      </c>
      <c r="W177" s="210">
        <v>1</v>
      </c>
      <c r="X177" s="211"/>
      <c r="Y177" s="212">
        <f t="shared" si="27"/>
        <v>1.7142857142857142</v>
      </c>
      <c r="Z177" s="237">
        <v>135</v>
      </c>
      <c r="AA177" s="237">
        <v>12.25</v>
      </c>
      <c r="AB177" s="213">
        <f t="shared" si="28"/>
        <v>540</v>
      </c>
      <c r="AC177" s="213">
        <f t="shared" si="29"/>
        <v>49</v>
      </c>
      <c r="AD177" s="213">
        <f t="shared" si="30"/>
        <v>378</v>
      </c>
      <c r="AE177" s="213">
        <f t="shared" si="36"/>
        <v>162</v>
      </c>
      <c r="AF177" s="213">
        <f t="shared" si="31"/>
        <v>84</v>
      </c>
      <c r="AG177" s="213">
        <f t="shared" si="32"/>
        <v>624</v>
      </c>
      <c r="AH177" s="214">
        <v>624</v>
      </c>
      <c r="AI177" s="213">
        <f t="shared" si="33"/>
        <v>0</v>
      </c>
      <c r="AJ177" s="171"/>
      <c r="AK177" s="296"/>
      <c r="AL177" s="303"/>
      <c r="AM177" s="303"/>
    </row>
    <row r="178" spans="1:39" s="231" customFormat="1" ht="32.25" hidden="1" customHeight="1" x14ac:dyDescent="0.35">
      <c r="A178" s="202"/>
      <c r="B178" s="202">
        <v>1</v>
      </c>
      <c r="C178" s="203">
        <v>406</v>
      </c>
      <c r="D178" s="204">
        <v>13460</v>
      </c>
      <c r="E178" s="204">
        <v>8156</v>
      </c>
      <c r="F178" s="204"/>
      <c r="G178" s="202" t="s">
        <v>107</v>
      </c>
      <c r="H178" s="205" t="s">
        <v>95</v>
      </c>
      <c r="I178" s="205"/>
      <c r="J178" s="205" t="s">
        <v>69</v>
      </c>
      <c r="K178" s="206">
        <v>2.5</v>
      </c>
      <c r="L178" s="206">
        <v>1.3</v>
      </c>
      <c r="M178" s="206">
        <v>3</v>
      </c>
      <c r="N178" s="206"/>
      <c r="O178" s="206">
        <v>3</v>
      </c>
      <c r="P178" s="206"/>
      <c r="Q178" s="206"/>
      <c r="R178" s="204">
        <f t="shared" si="26"/>
        <v>3</v>
      </c>
      <c r="S178" s="207" t="s">
        <v>70</v>
      </c>
      <c r="T178" s="208" t="s">
        <v>58</v>
      </c>
      <c r="U178" s="209">
        <v>44826</v>
      </c>
      <c r="V178" s="209">
        <v>44861</v>
      </c>
      <c r="W178" s="210">
        <v>1</v>
      </c>
      <c r="X178" s="211"/>
      <c r="Y178" s="212">
        <f t="shared" si="27"/>
        <v>5.1428571428571432</v>
      </c>
      <c r="Z178" s="237">
        <v>135</v>
      </c>
      <c r="AA178" s="237">
        <v>12.25</v>
      </c>
      <c r="AB178" s="213">
        <f t="shared" si="28"/>
        <v>405</v>
      </c>
      <c r="AC178" s="213">
        <f t="shared" si="29"/>
        <v>36.75</v>
      </c>
      <c r="AD178" s="213">
        <f t="shared" si="30"/>
        <v>283.49999999999994</v>
      </c>
      <c r="AE178" s="213">
        <f t="shared" si="36"/>
        <v>121.49999999999999</v>
      </c>
      <c r="AF178" s="213">
        <f t="shared" si="31"/>
        <v>189.00000000000003</v>
      </c>
      <c r="AG178" s="213">
        <f t="shared" si="32"/>
        <v>594</v>
      </c>
      <c r="AH178" s="214">
        <v>594</v>
      </c>
      <c r="AI178" s="213">
        <f t="shared" si="33"/>
        <v>0</v>
      </c>
      <c r="AJ178" s="171"/>
      <c r="AK178" s="296"/>
      <c r="AL178" s="303"/>
      <c r="AM178" s="303"/>
    </row>
    <row r="179" spans="1:39" s="231" customFormat="1" ht="32.25" hidden="1" customHeight="1" x14ac:dyDescent="0.35">
      <c r="A179" s="202"/>
      <c r="B179" s="202">
        <v>1</v>
      </c>
      <c r="C179" s="203">
        <v>406</v>
      </c>
      <c r="D179" s="204">
        <v>13460</v>
      </c>
      <c r="E179" s="204">
        <v>8156</v>
      </c>
      <c r="F179" s="204"/>
      <c r="G179" s="202" t="s">
        <v>107</v>
      </c>
      <c r="H179" s="205" t="s">
        <v>95</v>
      </c>
      <c r="I179" s="205"/>
      <c r="J179" s="205" t="s">
        <v>69</v>
      </c>
      <c r="K179" s="206">
        <v>2.5</v>
      </c>
      <c r="L179" s="206">
        <v>1.3</v>
      </c>
      <c r="M179" s="206">
        <v>3</v>
      </c>
      <c r="N179" s="206"/>
      <c r="O179" s="206">
        <v>3</v>
      </c>
      <c r="P179" s="206"/>
      <c r="Q179" s="206"/>
      <c r="R179" s="204">
        <f t="shared" si="26"/>
        <v>3</v>
      </c>
      <c r="S179" s="207" t="s">
        <v>70</v>
      </c>
      <c r="T179" s="208" t="s">
        <v>58</v>
      </c>
      <c r="U179" s="209">
        <v>44826</v>
      </c>
      <c r="V179" s="209">
        <v>44861</v>
      </c>
      <c r="W179" s="210">
        <v>1</v>
      </c>
      <c r="X179" s="211"/>
      <c r="Y179" s="212">
        <f t="shared" si="27"/>
        <v>5.1428571428571432</v>
      </c>
      <c r="Z179" s="237">
        <v>135</v>
      </c>
      <c r="AA179" s="237">
        <v>12.25</v>
      </c>
      <c r="AB179" s="213">
        <f t="shared" si="28"/>
        <v>405</v>
      </c>
      <c r="AC179" s="213">
        <f t="shared" si="29"/>
        <v>36.75</v>
      </c>
      <c r="AD179" s="213">
        <f t="shared" si="30"/>
        <v>283.49999999999994</v>
      </c>
      <c r="AE179" s="213">
        <f t="shared" si="36"/>
        <v>121.49999999999999</v>
      </c>
      <c r="AF179" s="213">
        <f t="shared" si="31"/>
        <v>189.00000000000003</v>
      </c>
      <c r="AG179" s="213">
        <f t="shared" si="32"/>
        <v>594</v>
      </c>
      <c r="AH179" s="214">
        <v>594</v>
      </c>
      <c r="AI179" s="213">
        <f t="shared" si="33"/>
        <v>0</v>
      </c>
      <c r="AJ179" s="171"/>
      <c r="AK179" s="296"/>
      <c r="AL179" s="303"/>
      <c r="AM179" s="303"/>
    </row>
    <row r="180" spans="1:39" s="231" customFormat="1" ht="32.25" hidden="1" customHeight="1" x14ac:dyDescent="0.35">
      <c r="A180" s="202"/>
      <c r="B180" s="202">
        <v>1</v>
      </c>
      <c r="C180" s="203">
        <v>956</v>
      </c>
      <c r="D180" s="204">
        <v>13372</v>
      </c>
      <c r="E180" s="204">
        <v>8075</v>
      </c>
      <c r="F180" s="204"/>
      <c r="G180" s="202" t="s">
        <v>107</v>
      </c>
      <c r="H180" s="205" t="s">
        <v>36</v>
      </c>
      <c r="I180" s="205"/>
      <c r="J180" s="205" t="s">
        <v>436</v>
      </c>
      <c r="K180" s="206">
        <v>17.5</v>
      </c>
      <c r="L180" s="206">
        <v>1.3</v>
      </c>
      <c r="M180" s="206">
        <v>3.5</v>
      </c>
      <c r="N180" s="206"/>
      <c r="O180" s="206">
        <v>3.5</v>
      </c>
      <c r="P180" s="206"/>
      <c r="Q180" s="206"/>
      <c r="R180" s="204">
        <f t="shared" si="26"/>
        <v>61.25</v>
      </c>
      <c r="S180" s="173" t="s">
        <v>41</v>
      </c>
      <c r="T180" s="208" t="s">
        <v>58</v>
      </c>
      <c r="U180" s="209">
        <v>44821</v>
      </c>
      <c r="V180" s="209">
        <v>44839</v>
      </c>
      <c r="W180" s="210">
        <v>1</v>
      </c>
      <c r="X180" s="211"/>
      <c r="Y180" s="212">
        <f t="shared" si="27"/>
        <v>2.7142857142857144</v>
      </c>
      <c r="Z180" s="219">
        <v>14</v>
      </c>
      <c r="AA180" s="219">
        <v>0.84</v>
      </c>
      <c r="AB180" s="213">
        <f t="shared" si="28"/>
        <v>857.5</v>
      </c>
      <c r="AC180" s="213">
        <f t="shared" si="29"/>
        <v>51.449999999999996</v>
      </c>
      <c r="AD180" s="213">
        <f t="shared" si="30"/>
        <v>600.25</v>
      </c>
      <c r="AE180" s="213">
        <f t="shared" si="36"/>
        <v>257.25</v>
      </c>
      <c r="AF180" s="213">
        <f t="shared" si="31"/>
        <v>139.65</v>
      </c>
      <c r="AG180" s="213">
        <f t="shared" si="32"/>
        <v>997.15</v>
      </c>
      <c r="AH180" s="214">
        <v>997.15</v>
      </c>
      <c r="AI180" s="213">
        <f t="shared" si="33"/>
        <v>0</v>
      </c>
      <c r="AJ180" s="171"/>
      <c r="AK180" s="296"/>
      <c r="AL180" s="303"/>
      <c r="AM180" s="303"/>
    </row>
    <row r="181" spans="1:39" s="231" customFormat="1" ht="32.25" hidden="1" customHeight="1" x14ac:dyDescent="0.35">
      <c r="A181" s="202"/>
      <c r="B181" s="202">
        <v>1</v>
      </c>
      <c r="C181" s="203">
        <v>968</v>
      </c>
      <c r="D181" s="204">
        <v>13373</v>
      </c>
      <c r="E181" s="204">
        <v>8156</v>
      </c>
      <c r="F181" s="204"/>
      <c r="G181" s="202" t="s">
        <v>107</v>
      </c>
      <c r="H181" s="205" t="s">
        <v>36</v>
      </c>
      <c r="I181" s="205"/>
      <c r="J181" s="205" t="s">
        <v>436</v>
      </c>
      <c r="K181" s="206">
        <v>11.5</v>
      </c>
      <c r="L181" s="206">
        <v>1.3</v>
      </c>
      <c r="M181" s="206">
        <v>4.5</v>
      </c>
      <c r="N181" s="206"/>
      <c r="O181" s="206">
        <v>4.5</v>
      </c>
      <c r="P181" s="206"/>
      <c r="Q181" s="206"/>
      <c r="R181" s="204">
        <f t="shared" si="26"/>
        <v>51.75</v>
      </c>
      <c r="S181" s="173" t="s">
        <v>41</v>
      </c>
      <c r="T181" s="208" t="s">
        <v>58</v>
      </c>
      <c r="U181" s="209">
        <v>44821</v>
      </c>
      <c r="V181" s="209">
        <v>44861</v>
      </c>
      <c r="W181" s="210">
        <v>1</v>
      </c>
      <c r="X181" s="211"/>
      <c r="Y181" s="212">
        <f t="shared" si="27"/>
        <v>5.8571428571428568</v>
      </c>
      <c r="Z181" s="219">
        <v>14</v>
      </c>
      <c r="AA181" s="219">
        <v>0.84</v>
      </c>
      <c r="AB181" s="213">
        <f t="shared" si="28"/>
        <v>724.5</v>
      </c>
      <c r="AC181" s="213">
        <f t="shared" si="29"/>
        <v>43.47</v>
      </c>
      <c r="AD181" s="213">
        <f t="shared" si="30"/>
        <v>507.14999999999992</v>
      </c>
      <c r="AE181" s="213">
        <f t="shared" si="36"/>
        <v>217.34999999999997</v>
      </c>
      <c r="AF181" s="213">
        <f t="shared" si="31"/>
        <v>254.60999999999996</v>
      </c>
      <c r="AG181" s="213">
        <f t="shared" si="32"/>
        <v>979.1099999999999</v>
      </c>
      <c r="AH181" s="214">
        <v>979.1099999999999</v>
      </c>
      <c r="AI181" s="213">
        <f t="shared" si="33"/>
        <v>0</v>
      </c>
      <c r="AJ181" s="171"/>
      <c r="AK181" s="296"/>
      <c r="AL181" s="303"/>
      <c r="AM181" s="303"/>
    </row>
    <row r="182" spans="1:39" s="231" customFormat="1" ht="32.25" hidden="1" customHeight="1" x14ac:dyDescent="0.35">
      <c r="A182" s="202"/>
      <c r="B182" s="202">
        <v>1</v>
      </c>
      <c r="C182" s="203">
        <v>1000</v>
      </c>
      <c r="D182" s="204">
        <v>13384</v>
      </c>
      <c r="E182" s="204">
        <v>8075</v>
      </c>
      <c r="F182" s="204"/>
      <c r="G182" s="202" t="s">
        <v>541</v>
      </c>
      <c r="H182" s="205" t="s">
        <v>36</v>
      </c>
      <c r="I182" s="205"/>
      <c r="J182" s="205" t="s">
        <v>436</v>
      </c>
      <c r="K182" s="206">
        <v>7</v>
      </c>
      <c r="L182" s="206">
        <v>1.3</v>
      </c>
      <c r="M182" s="206">
        <v>2.5</v>
      </c>
      <c r="N182" s="206"/>
      <c r="O182" s="206">
        <v>2.5</v>
      </c>
      <c r="P182" s="206"/>
      <c r="Q182" s="206"/>
      <c r="R182" s="204">
        <f t="shared" si="26"/>
        <v>17.5</v>
      </c>
      <c r="S182" s="173" t="s">
        <v>41</v>
      </c>
      <c r="T182" s="208" t="s">
        <v>58</v>
      </c>
      <c r="U182" s="209">
        <v>44824</v>
      </c>
      <c r="V182" s="209">
        <v>44839</v>
      </c>
      <c r="W182" s="210">
        <v>1</v>
      </c>
      <c r="X182" s="211"/>
      <c r="Y182" s="212">
        <f t="shared" si="27"/>
        <v>2.2857142857142856</v>
      </c>
      <c r="Z182" s="219">
        <v>14</v>
      </c>
      <c r="AA182" s="219">
        <v>0.84</v>
      </c>
      <c r="AB182" s="213">
        <f t="shared" si="28"/>
        <v>245</v>
      </c>
      <c r="AC182" s="213">
        <f t="shared" si="29"/>
        <v>14.7</v>
      </c>
      <c r="AD182" s="213">
        <f t="shared" si="30"/>
        <v>171.5</v>
      </c>
      <c r="AE182" s="213">
        <f t="shared" si="36"/>
        <v>73.5</v>
      </c>
      <c r="AF182" s="213">
        <f t="shared" si="31"/>
        <v>33.6</v>
      </c>
      <c r="AG182" s="213">
        <f t="shared" si="32"/>
        <v>278.60000000000002</v>
      </c>
      <c r="AH182" s="214">
        <v>278.60000000000002</v>
      </c>
      <c r="AI182" s="213">
        <f t="shared" si="33"/>
        <v>0</v>
      </c>
      <c r="AJ182" s="171"/>
      <c r="AK182" s="296"/>
      <c r="AL182" s="303"/>
      <c r="AM182" s="303"/>
    </row>
    <row r="183" spans="1:39" s="231" customFormat="1" ht="32.25" hidden="1" customHeight="1" x14ac:dyDescent="0.35">
      <c r="A183" s="202"/>
      <c r="B183" s="202">
        <v>1</v>
      </c>
      <c r="C183" s="203">
        <v>1002</v>
      </c>
      <c r="D183" s="204">
        <v>13386</v>
      </c>
      <c r="E183" s="204">
        <v>8261</v>
      </c>
      <c r="F183" s="204"/>
      <c r="G183" s="202" t="s">
        <v>107</v>
      </c>
      <c r="H183" s="205" t="s">
        <v>36</v>
      </c>
      <c r="I183" s="205"/>
      <c r="J183" s="205" t="s">
        <v>436</v>
      </c>
      <c r="K183" s="206">
        <v>14.5</v>
      </c>
      <c r="L183" s="206">
        <v>1.3</v>
      </c>
      <c r="M183" s="206">
        <v>4.5</v>
      </c>
      <c r="N183" s="206"/>
      <c r="O183" s="206">
        <v>4.5</v>
      </c>
      <c r="P183" s="206"/>
      <c r="Q183" s="206"/>
      <c r="R183" s="204">
        <f t="shared" si="26"/>
        <v>65.25</v>
      </c>
      <c r="S183" s="173" t="s">
        <v>41</v>
      </c>
      <c r="T183" s="208" t="s">
        <v>58</v>
      </c>
      <c r="U183" s="209">
        <v>44824</v>
      </c>
      <c r="V183" s="209">
        <v>44885</v>
      </c>
      <c r="W183" s="210">
        <v>1</v>
      </c>
      <c r="X183" s="211"/>
      <c r="Y183" s="212">
        <f t="shared" si="27"/>
        <v>8.8571428571428577</v>
      </c>
      <c r="Z183" s="219">
        <v>14</v>
      </c>
      <c r="AA183" s="219">
        <v>0.84</v>
      </c>
      <c r="AB183" s="213">
        <f t="shared" si="28"/>
        <v>913.5</v>
      </c>
      <c r="AC183" s="213">
        <f t="shared" si="29"/>
        <v>54.809999999999995</v>
      </c>
      <c r="AD183" s="213">
        <f t="shared" si="30"/>
        <v>639.44999999999993</v>
      </c>
      <c r="AE183" s="213">
        <f t="shared" si="36"/>
        <v>274.05</v>
      </c>
      <c r="AF183" s="213">
        <f t="shared" si="31"/>
        <v>485.46</v>
      </c>
      <c r="AG183" s="213">
        <f t="shared" si="32"/>
        <v>1398.96</v>
      </c>
      <c r="AH183" s="214">
        <v>1398.96</v>
      </c>
      <c r="AI183" s="213">
        <f t="shared" si="33"/>
        <v>0</v>
      </c>
      <c r="AJ183" s="171"/>
      <c r="AK183" s="296"/>
      <c r="AL183" s="303"/>
      <c r="AM183" s="303"/>
    </row>
    <row r="184" spans="1:39" s="231" customFormat="1" ht="32.25" hidden="1" customHeight="1" x14ac:dyDescent="0.35">
      <c r="A184" s="202"/>
      <c r="B184" s="202">
        <v>1</v>
      </c>
      <c r="C184" s="203">
        <v>969</v>
      </c>
      <c r="D184" s="204">
        <v>13363</v>
      </c>
      <c r="E184" s="204">
        <v>8059</v>
      </c>
      <c r="F184" s="204"/>
      <c r="G184" s="202" t="s">
        <v>107</v>
      </c>
      <c r="H184" s="205" t="s">
        <v>36</v>
      </c>
      <c r="I184" s="205"/>
      <c r="J184" s="205" t="s">
        <v>436</v>
      </c>
      <c r="K184" s="206">
        <v>13.5</v>
      </c>
      <c r="L184" s="206">
        <v>1.3</v>
      </c>
      <c r="M184" s="206">
        <v>4.5</v>
      </c>
      <c r="N184" s="206"/>
      <c r="O184" s="206">
        <v>4.5</v>
      </c>
      <c r="P184" s="206"/>
      <c r="Q184" s="206"/>
      <c r="R184" s="204">
        <f t="shared" si="26"/>
        <v>60.75</v>
      </c>
      <c r="S184" s="173" t="s">
        <v>41</v>
      </c>
      <c r="T184" s="208" t="s">
        <v>58</v>
      </c>
      <c r="U184" s="209">
        <v>44821</v>
      </c>
      <c r="V184" s="209">
        <v>44837</v>
      </c>
      <c r="W184" s="210">
        <v>1</v>
      </c>
      <c r="X184" s="211"/>
      <c r="Y184" s="212">
        <f t="shared" si="27"/>
        <v>2.4285714285714284</v>
      </c>
      <c r="Z184" s="219">
        <v>14</v>
      </c>
      <c r="AA184" s="219">
        <v>0.84</v>
      </c>
      <c r="AB184" s="213">
        <f t="shared" si="28"/>
        <v>850.5</v>
      </c>
      <c r="AC184" s="213">
        <f t="shared" si="29"/>
        <v>51.03</v>
      </c>
      <c r="AD184" s="213">
        <f t="shared" si="30"/>
        <v>595.35</v>
      </c>
      <c r="AE184" s="213">
        <f t="shared" si="36"/>
        <v>255.14999999999998</v>
      </c>
      <c r="AF184" s="213">
        <f t="shared" si="31"/>
        <v>123.92999999999999</v>
      </c>
      <c r="AG184" s="213">
        <f t="shared" si="32"/>
        <v>974.43</v>
      </c>
      <c r="AH184" s="214">
        <v>974.43</v>
      </c>
      <c r="AI184" s="213">
        <f t="shared" si="33"/>
        <v>0</v>
      </c>
      <c r="AJ184" s="171"/>
      <c r="AK184" s="296"/>
      <c r="AL184" s="303"/>
      <c r="AM184" s="303"/>
    </row>
    <row r="185" spans="1:39" s="231" customFormat="1" ht="32.25" hidden="1" customHeight="1" x14ac:dyDescent="0.35">
      <c r="A185" s="202"/>
      <c r="B185" s="202">
        <v>1</v>
      </c>
      <c r="C185" s="203">
        <v>985</v>
      </c>
      <c r="D185" s="204">
        <v>13364</v>
      </c>
      <c r="E185" s="204">
        <v>8087</v>
      </c>
      <c r="F185" s="204"/>
      <c r="G185" s="202" t="s">
        <v>441</v>
      </c>
      <c r="H185" s="205" t="s">
        <v>36</v>
      </c>
      <c r="I185" s="205"/>
      <c r="J185" s="205" t="s">
        <v>436</v>
      </c>
      <c r="K185" s="206">
        <v>20</v>
      </c>
      <c r="L185" s="206">
        <v>1.3</v>
      </c>
      <c r="M185" s="206">
        <v>4.5</v>
      </c>
      <c r="N185" s="206"/>
      <c r="O185" s="206">
        <v>4.5</v>
      </c>
      <c r="P185" s="206"/>
      <c r="Q185" s="206"/>
      <c r="R185" s="204">
        <f t="shared" si="26"/>
        <v>90</v>
      </c>
      <c r="S185" s="173" t="s">
        <v>41</v>
      </c>
      <c r="T185" s="208" t="s">
        <v>58</v>
      </c>
      <c r="U185" s="209">
        <v>44821</v>
      </c>
      <c r="V185" s="209">
        <v>44841</v>
      </c>
      <c r="W185" s="210">
        <v>1</v>
      </c>
      <c r="X185" s="211"/>
      <c r="Y185" s="212">
        <f t="shared" si="27"/>
        <v>3</v>
      </c>
      <c r="Z185" s="219">
        <v>14</v>
      </c>
      <c r="AA185" s="219">
        <v>0.84</v>
      </c>
      <c r="AB185" s="213">
        <f t="shared" si="28"/>
        <v>1260</v>
      </c>
      <c r="AC185" s="213">
        <f t="shared" si="29"/>
        <v>75.599999999999994</v>
      </c>
      <c r="AD185" s="213">
        <f t="shared" si="30"/>
        <v>881.99999999999989</v>
      </c>
      <c r="AE185" s="213">
        <f t="shared" si="36"/>
        <v>378</v>
      </c>
      <c r="AF185" s="213">
        <f t="shared" si="31"/>
        <v>226.79999999999998</v>
      </c>
      <c r="AG185" s="213">
        <f t="shared" si="32"/>
        <v>1486.8</v>
      </c>
      <c r="AH185" s="214">
        <v>1486.8</v>
      </c>
      <c r="AI185" s="213">
        <f t="shared" si="33"/>
        <v>0</v>
      </c>
      <c r="AJ185" s="171"/>
      <c r="AK185" s="296"/>
      <c r="AL185" s="303"/>
      <c r="AM185" s="303"/>
    </row>
    <row r="186" spans="1:39" s="231" customFormat="1" ht="32.25" hidden="1" customHeight="1" x14ac:dyDescent="0.35">
      <c r="A186" s="202"/>
      <c r="B186" s="202">
        <v>1</v>
      </c>
      <c r="C186" s="203">
        <v>989</v>
      </c>
      <c r="D186" s="204">
        <v>13369</v>
      </c>
      <c r="E186" s="204">
        <v>8308</v>
      </c>
      <c r="F186" s="204"/>
      <c r="G186" s="202" t="s">
        <v>441</v>
      </c>
      <c r="H186" s="205" t="s">
        <v>36</v>
      </c>
      <c r="I186" s="205"/>
      <c r="J186" s="205" t="s">
        <v>436</v>
      </c>
      <c r="K186" s="206">
        <v>5.5</v>
      </c>
      <c r="L186" s="206">
        <v>1.8</v>
      </c>
      <c r="M186" s="206">
        <v>4.5</v>
      </c>
      <c r="N186" s="206"/>
      <c r="O186" s="206">
        <v>4.5</v>
      </c>
      <c r="P186" s="206"/>
      <c r="Q186" s="206"/>
      <c r="R186" s="204">
        <f t="shared" si="26"/>
        <v>24.75</v>
      </c>
      <c r="S186" s="173" t="s">
        <v>41</v>
      </c>
      <c r="T186" s="208" t="s">
        <v>58</v>
      </c>
      <c r="U186" s="209">
        <v>44821</v>
      </c>
      <c r="V186" s="209">
        <v>44901</v>
      </c>
      <c r="W186" s="210">
        <v>1</v>
      </c>
      <c r="X186" s="211"/>
      <c r="Y186" s="212">
        <f t="shared" si="27"/>
        <v>11.571428571428571</v>
      </c>
      <c r="Z186" s="219">
        <v>18</v>
      </c>
      <c r="AA186" s="219">
        <v>1.05</v>
      </c>
      <c r="AB186" s="213">
        <f t="shared" si="28"/>
        <v>445.5</v>
      </c>
      <c r="AC186" s="213">
        <f t="shared" si="29"/>
        <v>25.987500000000001</v>
      </c>
      <c r="AD186" s="213">
        <f t="shared" si="30"/>
        <v>311.84999999999997</v>
      </c>
      <c r="AE186" s="213">
        <f t="shared" si="36"/>
        <v>133.65</v>
      </c>
      <c r="AF186" s="213">
        <f t="shared" si="31"/>
        <v>300.71249999999998</v>
      </c>
      <c r="AG186" s="213">
        <f t="shared" si="32"/>
        <v>746.21249999999998</v>
      </c>
      <c r="AH186" s="214">
        <v>746.21249999999998</v>
      </c>
      <c r="AI186" s="213">
        <f t="shared" si="33"/>
        <v>0</v>
      </c>
      <c r="AJ186" s="171"/>
      <c r="AK186" s="296"/>
      <c r="AL186" s="303"/>
      <c r="AM186" s="303"/>
    </row>
    <row r="187" spans="1:39" s="231" customFormat="1" ht="32.25" hidden="1" customHeight="1" x14ac:dyDescent="0.35">
      <c r="A187" s="202"/>
      <c r="B187" s="202">
        <v>1</v>
      </c>
      <c r="C187" s="203">
        <v>1000</v>
      </c>
      <c r="D187" s="204">
        <v>13384</v>
      </c>
      <c r="E187" s="204">
        <v>8075</v>
      </c>
      <c r="F187" s="204"/>
      <c r="G187" s="202" t="s">
        <v>441</v>
      </c>
      <c r="H187" s="202" t="s">
        <v>60</v>
      </c>
      <c r="I187" s="202"/>
      <c r="J187" s="202" t="s">
        <v>61</v>
      </c>
      <c r="K187" s="204">
        <v>5</v>
      </c>
      <c r="L187" s="204">
        <v>2.5</v>
      </c>
      <c r="M187" s="204">
        <v>2.5</v>
      </c>
      <c r="N187" s="204"/>
      <c r="O187" s="204">
        <f>M187-N187</f>
        <v>2.5</v>
      </c>
      <c r="P187" s="204"/>
      <c r="Q187" s="204"/>
      <c r="R187" s="204">
        <f t="shared" si="26"/>
        <v>31.25</v>
      </c>
      <c r="S187" s="207" t="s">
        <v>62</v>
      </c>
      <c r="T187" s="215" t="s">
        <v>58</v>
      </c>
      <c r="U187" s="216">
        <v>44824</v>
      </c>
      <c r="V187" s="216">
        <v>44839</v>
      </c>
      <c r="W187" s="217">
        <v>1</v>
      </c>
      <c r="X187" s="218"/>
      <c r="Y187" s="212">
        <f t="shared" si="27"/>
        <v>2.2857142857142856</v>
      </c>
      <c r="Z187" s="237">
        <v>7.5</v>
      </c>
      <c r="AA187" s="237">
        <v>0.7</v>
      </c>
      <c r="AB187" s="213">
        <f t="shared" si="28"/>
        <v>234.375</v>
      </c>
      <c r="AC187" s="213">
        <f t="shared" si="29"/>
        <v>21.875</v>
      </c>
      <c r="AD187" s="213">
        <f t="shared" si="30"/>
        <v>164.0625</v>
      </c>
      <c r="AE187" s="213">
        <f t="shared" si="36"/>
        <v>70.3125</v>
      </c>
      <c r="AF187" s="213">
        <f t="shared" si="31"/>
        <v>50</v>
      </c>
      <c r="AG187" s="213">
        <f t="shared" si="32"/>
        <v>284.375</v>
      </c>
      <c r="AH187" s="213">
        <v>284.375</v>
      </c>
      <c r="AI187" s="213">
        <f t="shared" si="33"/>
        <v>0</v>
      </c>
      <c r="AJ187" s="171"/>
      <c r="AK187" s="296"/>
      <c r="AL187" s="303"/>
      <c r="AM187" s="303"/>
    </row>
    <row r="188" spans="1:39" s="231" customFormat="1" ht="32.25" hidden="1" customHeight="1" x14ac:dyDescent="0.35">
      <c r="A188" s="205"/>
      <c r="B188" s="205">
        <v>1</v>
      </c>
      <c r="C188" s="173">
        <v>946</v>
      </c>
      <c r="D188" s="206">
        <v>13321</v>
      </c>
      <c r="E188" s="206">
        <v>6702</v>
      </c>
      <c r="F188" s="206"/>
      <c r="G188" s="205" t="s">
        <v>550</v>
      </c>
      <c r="H188" s="205" t="s">
        <v>36</v>
      </c>
      <c r="I188" s="205"/>
      <c r="J188" s="205" t="s">
        <v>436</v>
      </c>
      <c r="K188" s="206">
        <v>44.5</v>
      </c>
      <c r="L188" s="206">
        <v>1</v>
      </c>
      <c r="M188" s="206">
        <v>2.5</v>
      </c>
      <c r="N188" s="206"/>
      <c r="O188" s="206">
        <v>2.5</v>
      </c>
      <c r="P188" s="206"/>
      <c r="Q188" s="206"/>
      <c r="R188" s="204">
        <f t="shared" si="26"/>
        <v>111.25</v>
      </c>
      <c r="S188" s="173" t="s">
        <v>41</v>
      </c>
      <c r="T188" s="208" t="s">
        <v>58</v>
      </c>
      <c r="U188" s="209">
        <v>44816</v>
      </c>
      <c r="V188" s="209">
        <v>44824</v>
      </c>
      <c r="W188" s="210">
        <v>1</v>
      </c>
      <c r="X188" s="211"/>
      <c r="Y188" s="212">
        <f t="shared" si="27"/>
        <v>1.2857142857142858</v>
      </c>
      <c r="Z188" s="219">
        <v>14</v>
      </c>
      <c r="AA188" s="219">
        <v>0.84</v>
      </c>
      <c r="AB188" s="213">
        <f t="shared" si="28"/>
        <v>1557.5</v>
      </c>
      <c r="AC188" s="213">
        <f t="shared" si="29"/>
        <v>93.45</v>
      </c>
      <c r="AD188" s="213">
        <f t="shared" si="30"/>
        <v>1090.25</v>
      </c>
      <c r="AE188" s="213">
        <f t="shared" si="36"/>
        <v>467.25</v>
      </c>
      <c r="AF188" s="213">
        <f t="shared" si="31"/>
        <v>120.15</v>
      </c>
      <c r="AG188" s="213">
        <f t="shared" si="32"/>
        <v>1677.65</v>
      </c>
      <c r="AH188" s="214">
        <v>1677.65</v>
      </c>
      <c r="AI188" s="213">
        <f t="shared" si="33"/>
        <v>0</v>
      </c>
      <c r="AJ188" s="171"/>
      <c r="AK188" s="296"/>
      <c r="AL188" s="303"/>
      <c r="AM188" s="303"/>
    </row>
    <row r="189" spans="1:39" s="263" customFormat="1" ht="32.25" hidden="1" customHeight="1" x14ac:dyDescent="0.35">
      <c r="A189" s="205"/>
      <c r="B189" s="205">
        <v>1</v>
      </c>
      <c r="C189" s="173">
        <v>1102</v>
      </c>
      <c r="D189" s="206">
        <v>13535</v>
      </c>
      <c r="E189" s="206">
        <v>8058</v>
      </c>
      <c r="F189" s="206"/>
      <c r="G189" s="205" t="s">
        <v>493</v>
      </c>
      <c r="H189" s="202" t="s">
        <v>95</v>
      </c>
      <c r="I189" s="202"/>
      <c r="J189" s="202" t="s">
        <v>69</v>
      </c>
      <c r="K189" s="204">
        <v>1.8</v>
      </c>
      <c r="L189" s="204">
        <v>1.3</v>
      </c>
      <c r="M189" s="204">
        <v>2.5</v>
      </c>
      <c r="N189" s="204"/>
      <c r="O189" s="204">
        <f>M189-N189</f>
        <v>2.5</v>
      </c>
      <c r="P189" s="204"/>
      <c r="Q189" s="204"/>
      <c r="R189" s="204">
        <f t="shared" si="26"/>
        <v>2.5</v>
      </c>
      <c r="S189" s="207" t="s">
        <v>70</v>
      </c>
      <c r="T189" s="215" t="s">
        <v>58</v>
      </c>
      <c r="U189" s="216">
        <v>44835</v>
      </c>
      <c r="V189" s="216">
        <v>44837</v>
      </c>
      <c r="W189" s="217">
        <v>1</v>
      </c>
      <c r="X189" s="218"/>
      <c r="Y189" s="212">
        <f t="shared" si="27"/>
        <v>0.42857142857142855</v>
      </c>
      <c r="Z189" s="213">
        <v>135</v>
      </c>
      <c r="AA189" s="213">
        <v>12.25</v>
      </c>
      <c r="AB189" s="213">
        <f t="shared" si="28"/>
        <v>337.5</v>
      </c>
      <c r="AC189" s="213">
        <f t="shared" si="29"/>
        <v>30.625</v>
      </c>
      <c r="AD189" s="213">
        <f t="shared" si="30"/>
        <v>236.25</v>
      </c>
      <c r="AE189" s="213">
        <f t="shared" si="36"/>
        <v>101.25</v>
      </c>
      <c r="AF189" s="213">
        <f t="shared" si="31"/>
        <v>13.125</v>
      </c>
      <c r="AG189" s="213">
        <f t="shared" si="32"/>
        <v>350.625</v>
      </c>
      <c r="AH189" s="213">
        <v>350.625</v>
      </c>
      <c r="AI189" s="213">
        <f t="shared" si="33"/>
        <v>0</v>
      </c>
      <c r="AJ189" s="262"/>
      <c r="AK189" s="297"/>
      <c r="AL189" s="304"/>
      <c r="AM189" s="304"/>
    </row>
    <row r="190" spans="1:39" s="263" customFormat="1" ht="32.25" hidden="1" customHeight="1" x14ac:dyDescent="0.35">
      <c r="A190" s="205"/>
      <c r="B190" s="205">
        <v>1</v>
      </c>
      <c r="C190" s="173">
        <v>1110</v>
      </c>
      <c r="D190" s="206">
        <v>13544</v>
      </c>
      <c r="E190" s="206">
        <v>8301</v>
      </c>
      <c r="F190" s="206"/>
      <c r="G190" s="205" t="s">
        <v>493</v>
      </c>
      <c r="H190" s="202" t="s">
        <v>95</v>
      </c>
      <c r="I190" s="202"/>
      <c r="J190" s="202" t="s">
        <v>69</v>
      </c>
      <c r="K190" s="204">
        <v>1.8</v>
      </c>
      <c r="L190" s="204">
        <v>1.3</v>
      </c>
      <c r="M190" s="204">
        <v>4</v>
      </c>
      <c r="N190" s="204"/>
      <c r="O190" s="204">
        <f>M190-N190</f>
        <v>4</v>
      </c>
      <c r="P190" s="204"/>
      <c r="Q190" s="204"/>
      <c r="R190" s="204">
        <f t="shared" si="26"/>
        <v>4</v>
      </c>
      <c r="S190" s="207" t="s">
        <v>70</v>
      </c>
      <c r="T190" s="215" t="s">
        <v>58</v>
      </c>
      <c r="U190" s="216">
        <v>44837</v>
      </c>
      <c r="V190" s="216">
        <v>44899</v>
      </c>
      <c r="W190" s="217">
        <v>1</v>
      </c>
      <c r="X190" s="218"/>
      <c r="Y190" s="212">
        <f t="shared" si="27"/>
        <v>9</v>
      </c>
      <c r="Z190" s="213">
        <v>135</v>
      </c>
      <c r="AA190" s="213">
        <v>12.25</v>
      </c>
      <c r="AB190" s="213">
        <f t="shared" si="28"/>
        <v>540</v>
      </c>
      <c r="AC190" s="213">
        <f t="shared" si="29"/>
        <v>49</v>
      </c>
      <c r="AD190" s="213">
        <f t="shared" si="30"/>
        <v>378</v>
      </c>
      <c r="AE190" s="213">
        <f t="shared" si="36"/>
        <v>162</v>
      </c>
      <c r="AF190" s="213">
        <f t="shared" si="31"/>
        <v>441</v>
      </c>
      <c r="AG190" s="213">
        <f t="shared" si="32"/>
        <v>981</v>
      </c>
      <c r="AH190" s="213">
        <v>981</v>
      </c>
      <c r="AI190" s="213">
        <f t="shared" si="33"/>
        <v>0</v>
      </c>
      <c r="AJ190" s="262"/>
      <c r="AK190" s="297"/>
      <c r="AL190" s="304"/>
      <c r="AM190" s="304"/>
    </row>
    <row r="191" spans="1:39" s="263" customFormat="1" ht="32.25" hidden="1" customHeight="1" x14ac:dyDescent="0.35">
      <c r="A191" s="205"/>
      <c r="B191" s="205">
        <v>1</v>
      </c>
      <c r="C191" s="173">
        <v>1252</v>
      </c>
      <c r="D191" s="206">
        <v>13790</v>
      </c>
      <c r="E191" s="206">
        <v>8131</v>
      </c>
      <c r="F191" s="206"/>
      <c r="G191" s="205" t="s">
        <v>485</v>
      </c>
      <c r="H191" s="202" t="s">
        <v>95</v>
      </c>
      <c r="I191" s="202"/>
      <c r="J191" s="202" t="s">
        <v>69</v>
      </c>
      <c r="K191" s="204">
        <v>1.3</v>
      </c>
      <c r="L191" s="204">
        <v>1.3</v>
      </c>
      <c r="M191" s="204">
        <v>4.5</v>
      </c>
      <c r="N191" s="204"/>
      <c r="O191" s="204">
        <f>M191-N191</f>
        <v>4.5</v>
      </c>
      <c r="P191" s="204"/>
      <c r="Q191" s="204"/>
      <c r="R191" s="204">
        <f t="shared" si="26"/>
        <v>4.5</v>
      </c>
      <c r="S191" s="207" t="s">
        <v>70</v>
      </c>
      <c r="T191" s="215" t="s">
        <v>58</v>
      </c>
      <c r="U191" s="216">
        <v>44853</v>
      </c>
      <c r="V191" s="216">
        <v>44854</v>
      </c>
      <c r="W191" s="217">
        <v>1</v>
      </c>
      <c r="X191" s="218"/>
      <c r="Y191" s="212">
        <f t="shared" si="27"/>
        <v>0.2857142857142857</v>
      </c>
      <c r="Z191" s="213">
        <v>135</v>
      </c>
      <c r="AA191" s="213">
        <v>12.25</v>
      </c>
      <c r="AB191" s="213">
        <f t="shared" si="28"/>
        <v>607.5</v>
      </c>
      <c r="AC191" s="213">
        <f t="shared" si="29"/>
        <v>55.125</v>
      </c>
      <c r="AD191" s="213">
        <f t="shared" si="30"/>
        <v>425.25</v>
      </c>
      <c r="AE191" s="213">
        <f t="shared" si="36"/>
        <v>182.24999999999997</v>
      </c>
      <c r="AF191" s="213">
        <f t="shared" si="31"/>
        <v>15.749999999999998</v>
      </c>
      <c r="AG191" s="213">
        <f t="shared" si="32"/>
        <v>623.25</v>
      </c>
      <c r="AH191" s="213">
        <v>623.25</v>
      </c>
      <c r="AI191" s="213">
        <f t="shared" si="33"/>
        <v>0</v>
      </c>
      <c r="AJ191" s="262"/>
      <c r="AK191" s="297"/>
      <c r="AL191" s="304"/>
      <c r="AM191" s="304"/>
    </row>
    <row r="192" spans="1:39" s="263" customFormat="1" ht="32.25" customHeight="1" x14ac:dyDescent="0.35">
      <c r="A192" s="205"/>
      <c r="B192" s="205">
        <v>1</v>
      </c>
      <c r="C192" s="399">
        <v>1182</v>
      </c>
      <c r="D192" s="400">
        <v>13667</v>
      </c>
      <c r="E192" s="400">
        <v>8493</v>
      </c>
      <c r="F192" s="206"/>
      <c r="G192" s="205" t="s">
        <v>107</v>
      </c>
      <c r="H192" s="205" t="s">
        <v>36</v>
      </c>
      <c r="I192" s="205"/>
      <c r="J192" s="205" t="s">
        <v>436</v>
      </c>
      <c r="K192" s="206">
        <v>9</v>
      </c>
      <c r="L192" s="206">
        <v>1.3</v>
      </c>
      <c r="M192" s="206">
        <v>4</v>
      </c>
      <c r="N192" s="206"/>
      <c r="O192" s="206">
        <v>4</v>
      </c>
      <c r="P192" s="206"/>
      <c r="Q192" s="206"/>
      <c r="R192" s="204">
        <f t="shared" si="26"/>
        <v>36</v>
      </c>
      <c r="S192" s="173" t="s">
        <v>41</v>
      </c>
      <c r="T192" s="208" t="s">
        <v>58</v>
      </c>
      <c r="U192" s="209">
        <v>44845</v>
      </c>
      <c r="V192" s="209">
        <v>44931</v>
      </c>
      <c r="W192" s="210">
        <v>1</v>
      </c>
      <c r="X192" s="211"/>
      <c r="Y192" s="212">
        <f t="shared" si="27"/>
        <v>12.428571428571429</v>
      </c>
      <c r="Z192" s="214">
        <v>14</v>
      </c>
      <c r="AA192" s="214">
        <v>0.84</v>
      </c>
      <c r="AB192" s="213">
        <f t="shared" si="28"/>
        <v>504</v>
      </c>
      <c r="AC192" s="213">
        <f t="shared" si="29"/>
        <v>30.24</v>
      </c>
      <c r="AD192" s="213">
        <f t="shared" si="30"/>
        <v>352.8</v>
      </c>
      <c r="AE192" s="213">
        <f t="shared" si="36"/>
        <v>151.19999999999999</v>
      </c>
      <c r="AF192" s="213">
        <f t="shared" si="31"/>
        <v>375.84</v>
      </c>
      <c r="AG192" s="343">
        <f t="shared" si="32"/>
        <v>879.83999999999992</v>
      </c>
      <c r="AH192" s="214">
        <v>707.04</v>
      </c>
      <c r="AI192" s="213">
        <f t="shared" si="33"/>
        <v>172.79999999999995</v>
      </c>
      <c r="AJ192" s="262"/>
      <c r="AK192" s="297"/>
      <c r="AL192" s="304"/>
      <c r="AM192" s="304"/>
    </row>
    <row r="193" spans="1:39" ht="32.25" hidden="1" customHeight="1" x14ac:dyDescent="0.35">
      <c r="A193" s="205"/>
      <c r="B193" s="205">
        <v>1</v>
      </c>
      <c r="C193" s="173">
        <v>1180</v>
      </c>
      <c r="D193" s="206">
        <v>13665</v>
      </c>
      <c r="E193" s="206">
        <v>8186</v>
      </c>
      <c r="F193" s="206"/>
      <c r="G193" s="205" t="s">
        <v>107</v>
      </c>
      <c r="H193" s="205" t="s">
        <v>36</v>
      </c>
      <c r="I193" s="205"/>
      <c r="J193" s="205" t="s">
        <v>436</v>
      </c>
      <c r="K193" s="206">
        <v>13</v>
      </c>
      <c r="L193" s="206">
        <v>1</v>
      </c>
      <c r="M193" s="206">
        <v>4</v>
      </c>
      <c r="N193" s="206"/>
      <c r="O193" s="206">
        <v>4</v>
      </c>
      <c r="P193" s="206"/>
      <c r="Q193" s="206"/>
      <c r="R193" s="204">
        <f t="shared" si="26"/>
        <v>52</v>
      </c>
      <c r="S193" s="173" t="s">
        <v>41</v>
      </c>
      <c r="T193" s="208" t="s">
        <v>58</v>
      </c>
      <c r="U193" s="209">
        <v>44845</v>
      </c>
      <c r="V193" s="209">
        <v>44867</v>
      </c>
      <c r="W193" s="210">
        <v>1</v>
      </c>
      <c r="X193" s="211"/>
      <c r="Y193" s="212">
        <f t="shared" si="27"/>
        <v>3.2857142857142856</v>
      </c>
      <c r="Z193" s="214">
        <v>14</v>
      </c>
      <c r="AA193" s="214">
        <v>0.84</v>
      </c>
      <c r="AB193" s="213">
        <f t="shared" si="28"/>
        <v>728</v>
      </c>
      <c r="AC193" s="213">
        <f t="shared" si="29"/>
        <v>43.68</v>
      </c>
      <c r="AD193" s="213">
        <f t="shared" si="30"/>
        <v>509.59999999999997</v>
      </c>
      <c r="AE193" s="213">
        <f t="shared" si="36"/>
        <v>218.4</v>
      </c>
      <c r="AF193" s="213">
        <f t="shared" si="31"/>
        <v>143.52000000000001</v>
      </c>
      <c r="AG193" s="213">
        <f t="shared" si="32"/>
        <v>871.52</v>
      </c>
      <c r="AH193" s="214">
        <v>871.52</v>
      </c>
      <c r="AI193" s="213">
        <f t="shared" si="33"/>
        <v>0</v>
      </c>
      <c r="AJ193" s="160"/>
    </row>
    <row r="194" spans="1:39" s="263" customFormat="1" ht="32.25" hidden="1" customHeight="1" x14ac:dyDescent="0.35">
      <c r="A194" s="205"/>
      <c r="B194" s="205">
        <v>1</v>
      </c>
      <c r="C194" s="173">
        <v>1125</v>
      </c>
      <c r="D194" s="206">
        <v>13609</v>
      </c>
      <c r="E194" s="206">
        <v>8184</v>
      </c>
      <c r="F194" s="206"/>
      <c r="G194" s="205" t="s">
        <v>441</v>
      </c>
      <c r="H194" s="205" t="s">
        <v>36</v>
      </c>
      <c r="I194" s="205"/>
      <c r="J194" s="205" t="s">
        <v>436</v>
      </c>
      <c r="K194" s="206">
        <v>10</v>
      </c>
      <c r="L194" s="206">
        <v>1.3</v>
      </c>
      <c r="M194" s="206">
        <v>3</v>
      </c>
      <c r="N194" s="206"/>
      <c r="O194" s="206">
        <v>3</v>
      </c>
      <c r="P194" s="206"/>
      <c r="Q194" s="206"/>
      <c r="R194" s="204">
        <f t="shared" si="26"/>
        <v>30</v>
      </c>
      <c r="S194" s="173" t="s">
        <v>41</v>
      </c>
      <c r="T194" s="208" t="s">
        <v>58</v>
      </c>
      <c r="U194" s="209">
        <v>44838</v>
      </c>
      <c r="V194" s="209">
        <v>44867</v>
      </c>
      <c r="W194" s="210">
        <v>1</v>
      </c>
      <c r="X194" s="211"/>
      <c r="Y194" s="212">
        <f t="shared" si="27"/>
        <v>4.2857142857142856</v>
      </c>
      <c r="Z194" s="214">
        <v>14</v>
      </c>
      <c r="AA194" s="214">
        <v>0.84</v>
      </c>
      <c r="AB194" s="213">
        <f t="shared" si="28"/>
        <v>420</v>
      </c>
      <c r="AC194" s="213">
        <f t="shared" si="29"/>
        <v>25.2</v>
      </c>
      <c r="AD194" s="213">
        <f t="shared" si="30"/>
        <v>294</v>
      </c>
      <c r="AE194" s="213">
        <f t="shared" si="36"/>
        <v>126</v>
      </c>
      <c r="AF194" s="213">
        <f t="shared" si="31"/>
        <v>107.99999999999999</v>
      </c>
      <c r="AG194" s="213">
        <f t="shared" si="32"/>
        <v>528</v>
      </c>
      <c r="AH194" s="214">
        <v>528</v>
      </c>
      <c r="AI194" s="213">
        <f t="shared" si="33"/>
        <v>0</v>
      </c>
      <c r="AJ194" s="262"/>
      <c r="AK194" s="297"/>
      <c r="AL194" s="304"/>
      <c r="AM194" s="304"/>
    </row>
    <row r="195" spans="1:39" s="263" customFormat="1" ht="32.25" hidden="1" customHeight="1" x14ac:dyDescent="0.35">
      <c r="A195" s="205"/>
      <c r="B195" s="205">
        <v>1</v>
      </c>
      <c r="C195" s="173">
        <v>1120</v>
      </c>
      <c r="D195" s="206">
        <v>13604</v>
      </c>
      <c r="E195" s="206">
        <v>8247</v>
      </c>
      <c r="F195" s="206"/>
      <c r="G195" s="205" t="s">
        <v>107</v>
      </c>
      <c r="H195" s="205" t="s">
        <v>36</v>
      </c>
      <c r="I195" s="205"/>
      <c r="J195" s="205" t="s">
        <v>436</v>
      </c>
      <c r="K195" s="206">
        <v>37.5</v>
      </c>
      <c r="L195" s="206">
        <v>1.3</v>
      </c>
      <c r="M195" s="206">
        <v>4.5</v>
      </c>
      <c r="N195" s="206"/>
      <c r="O195" s="206">
        <v>4.5</v>
      </c>
      <c r="P195" s="206"/>
      <c r="Q195" s="206"/>
      <c r="R195" s="204">
        <f t="shared" si="26"/>
        <v>168.75</v>
      </c>
      <c r="S195" s="173" t="s">
        <v>41</v>
      </c>
      <c r="T195" s="208" t="s">
        <v>58</v>
      </c>
      <c r="U195" s="209">
        <v>44838</v>
      </c>
      <c r="V195" s="209">
        <v>44882</v>
      </c>
      <c r="W195" s="210">
        <v>1</v>
      </c>
      <c r="X195" s="211"/>
      <c r="Y195" s="212">
        <f t="shared" si="27"/>
        <v>6.4285714285714288</v>
      </c>
      <c r="Z195" s="214">
        <v>14</v>
      </c>
      <c r="AA195" s="214">
        <v>0.84</v>
      </c>
      <c r="AB195" s="213">
        <f t="shared" si="28"/>
        <v>2362.5</v>
      </c>
      <c r="AC195" s="213">
        <f t="shared" si="29"/>
        <v>141.75</v>
      </c>
      <c r="AD195" s="213">
        <f t="shared" si="30"/>
        <v>1653.7499999999998</v>
      </c>
      <c r="AE195" s="213">
        <f t="shared" si="36"/>
        <v>708.75</v>
      </c>
      <c r="AF195" s="213">
        <f t="shared" si="31"/>
        <v>911.25</v>
      </c>
      <c r="AG195" s="213">
        <f t="shared" si="32"/>
        <v>3273.75</v>
      </c>
      <c r="AH195" s="214">
        <v>3273.75</v>
      </c>
      <c r="AI195" s="213">
        <f t="shared" si="33"/>
        <v>0</v>
      </c>
      <c r="AJ195" s="262"/>
      <c r="AK195" s="297"/>
      <c r="AL195" s="304"/>
      <c r="AM195" s="304"/>
    </row>
    <row r="196" spans="1:39" s="263" customFormat="1" ht="32.25" hidden="1" customHeight="1" x14ac:dyDescent="0.35">
      <c r="A196" s="205"/>
      <c r="B196" s="205">
        <v>1</v>
      </c>
      <c r="C196" s="173">
        <v>1185</v>
      </c>
      <c r="D196" s="206">
        <v>13670</v>
      </c>
      <c r="E196" s="206">
        <v>8225</v>
      </c>
      <c r="F196" s="206"/>
      <c r="G196" s="205" t="s">
        <v>441</v>
      </c>
      <c r="H196" s="205" t="s">
        <v>36</v>
      </c>
      <c r="I196" s="205"/>
      <c r="J196" s="205" t="s">
        <v>436</v>
      </c>
      <c r="K196" s="206">
        <v>7.5</v>
      </c>
      <c r="L196" s="206">
        <v>1.3</v>
      </c>
      <c r="M196" s="206">
        <v>2.5</v>
      </c>
      <c r="N196" s="206"/>
      <c r="O196" s="206">
        <v>2.5</v>
      </c>
      <c r="P196" s="206"/>
      <c r="Q196" s="206"/>
      <c r="R196" s="204">
        <f t="shared" si="26"/>
        <v>18.75</v>
      </c>
      <c r="S196" s="173" t="s">
        <v>41</v>
      </c>
      <c r="T196" s="208" t="s">
        <v>58</v>
      </c>
      <c r="U196" s="209">
        <v>44846</v>
      </c>
      <c r="V196" s="209">
        <v>44876</v>
      </c>
      <c r="W196" s="210">
        <v>1</v>
      </c>
      <c r="X196" s="211"/>
      <c r="Y196" s="212">
        <f t="shared" si="27"/>
        <v>4.4285714285714288</v>
      </c>
      <c r="Z196" s="214">
        <v>14</v>
      </c>
      <c r="AA196" s="214">
        <v>0.84</v>
      </c>
      <c r="AB196" s="213">
        <f t="shared" si="28"/>
        <v>262.5</v>
      </c>
      <c r="AC196" s="213">
        <f t="shared" si="29"/>
        <v>15.75</v>
      </c>
      <c r="AD196" s="213">
        <f t="shared" si="30"/>
        <v>183.75</v>
      </c>
      <c r="AE196" s="213">
        <f t="shared" si="36"/>
        <v>78.75</v>
      </c>
      <c r="AF196" s="213">
        <f t="shared" si="31"/>
        <v>69.75</v>
      </c>
      <c r="AG196" s="213">
        <f t="shared" si="32"/>
        <v>332.25</v>
      </c>
      <c r="AH196" s="214">
        <v>332.25</v>
      </c>
      <c r="AI196" s="213">
        <f t="shared" si="33"/>
        <v>0</v>
      </c>
      <c r="AJ196" s="262"/>
      <c r="AK196" s="297"/>
      <c r="AL196" s="304"/>
      <c r="AM196" s="304"/>
    </row>
    <row r="197" spans="1:39" s="263" customFormat="1" ht="32.25" hidden="1" customHeight="1" x14ac:dyDescent="0.35">
      <c r="A197" s="205"/>
      <c r="B197" s="205">
        <v>1</v>
      </c>
      <c r="C197" s="173">
        <v>1206</v>
      </c>
      <c r="D197" s="206">
        <v>13692</v>
      </c>
      <c r="E197" s="206">
        <v>8131</v>
      </c>
      <c r="F197" s="206"/>
      <c r="G197" s="205" t="s">
        <v>441</v>
      </c>
      <c r="H197" s="205" t="s">
        <v>36</v>
      </c>
      <c r="I197" s="205"/>
      <c r="J197" s="205" t="s">
        <v>436</v>
      </c>
      <c r="K197" s="206">
        <v>2.5</v>
      </c>
      <c r="L197" s="206">
        <v>1</v>
      </c>
      <c r="M197" s="206">
        <v>1</v>
      </c>
      <c r="N197" s="206"/>
      <c r="O197" s="206">
        <v>1</v>
      </c>
      <c r="P197" s="206"/>
      <c r="Q197" s="206"/>
      <c r="R197" s="204">
        <f t="shared" si="26"/>
        <v>2.5</v>
      </c>
      <c r="S197" s="173" t="s">
        <v>41</v>
      </c>
      <c r="T197" s="208" t="s">
        <v>58</v>
      </c>
      <c r="U197" s="209">
        <v>44848</v>
      </c>
      <c r="V197" s="209">
        <v>44854</v>
      </c>
      <c r="W197" s="210">
        <v>1</v>
      </c>
      <c r="X197" s="211"/>
      <c r="Y197" s="212">
        <f t="shared" si="27"/>
        <v>1</v>
      </c>
      <c r="Z197" s="214">
        <v>14</v>
      </c>
      <c r="AA197" s="214">
        <v>0.84</v>
      </c>
      <c r="AB197" s="213">
        <f t="shared" si="28"/>
        <v>35</v>
      </c>
      <c r="AC197" s="213">
        <f t="shared" si="29"/>
        <v>2.1</v>
      </c>
      <c r="AD197" s="213">
        <f t="shared" si="30"/>
        <v>24.5</v>
      </c>
      <c r="AE197" s="213">
        <f t="shared" si="36"/>
        <v>10.5</v>
      </c>
      <c r="AF197" s="213">
        <f t="shared" si="31"/>
        <v>2.1</v>
      </c>
      <c r="AG197" s="213">
        <f t="shared" si="32"/>
        <v>37.1</v>
      </c>
      <c r="AH197" s="214">
        <v>37.1</v>
      </c>
      <c r="AI197" s="213">
        <f t="shared" si="33"/>
        <v>0</v>
      </c>
      <c r="AJ197" s="262"/>
      <c r="AK197" s="297"/>
      <c r="AL197" s="304"/>
      <c r="AM197" s="304"/>
    </row>
    <row r="198" spans="1:39" s="263" customFormat="1" ht="32.25" hidden="1" customHeight="1" x14ac:dyDescent="0.35">
      <c r="A198" s="205"/>
      <c r="B198" s="205">
        <v>1</v>
      </c>
      <c r="C198" s="173">
        <v>1113</v>
      </c>
      <c r="D198" s="206">
        <v>13547</v>
      </c>
      <c r="E198" s="206">
        <v>8078</v>
      </c>
      <c r="F198" s="206"/>
      <c r="G198" s="205" t="s">
        <v>441</v>
      </c>
      <c r="H198" s="205" t="s">
        <v>36</v>
      </c>
      <c r="I198" s="205"/>
      <c r="J198" s="205" t="s">
        <v>436</v>
      </c>
      <c r="K198" s="206">
        <v>13</v>
      </c>
      <c r="L198" s="206">
        <v>0.6</v>
      </c>
      <c r="M198" s="206">
        <v>2</v>
      </c>
      <c r="N198" s="206"/>
      <c r="O198" s="206">
        <v>2</v>
      </c>
      <c r="P198" s="206"/>
      <c r="Q198" s="206"/>
      <c r="R198" s="204">
        <f t="shared" si="26"/>
        <v>26</v>
      </c>
      <c r="S198" s="173" t="s">
        <v>41</v>
      </c>
      <c r="T198" s="208" t="s">
        <v>58</v>
      </c>
      <c r="U198" s="209">
        <v>44837</v>
      </c>
      <c r="V198" s="209">
        <v>44841</v>
      </c>
      <c r="W198" s="210">
        <v>1</v>
      </c>
      <c r="X198" s="211"/>
      <c r="Y198" s="212">
        <f t="shared" si="27"/>
        <v>0.7142857142857143</v>
      </c>
      <c r="Z198" s="214">
        <v>14</v>
      </c>
      <c r="AA198" s="214">
        <v>0.84</v>
      </c>
      <c r="AB198" s="213">
        <f t="shared" si="28"/>
        <v>364</v>
      </c>
      <c r="AC198" s="213">
        <f t="shared" si="29"/>
        <v>21.84</v>
      </c>
      <c r="AD198" s="213">
        <f t="shared" si="30"/>
        <v>254.79999999999998</v>
      </c>
      <c r="AE198" s="213">
        <f t="shared" si="36"/>
        <v>109.2</v>
      </c>
      <c r="AF198" s="213">
        <f t="shared" si="31"/>
        <v>15.600000000000001</v>
      </c>
      <c r="AG198" s="213">
        <f t="shared" si="32"/>
        <v>379.6</v>
      </c>
      <c r="AH198" s="214">
        <v>379.6</v>
      </c>
      <c r="AI198" s="213">
        <f t="shared" si="33"/>
        <v>0</v>
      </c>
      <c r="AJ198" s="262"/>
      <c r="AK198" s="297"/>
      <c r="AL198" s="304"/>
      <c r="AM198" s="304"/>
    </row>
    <row r="199" spans="1:39" s="265" customFormat="1" ht="32.25" hidden="1" customHeight="1" x14ac:dyDescent="0.35">
      <c r="A199" s="205"/>
      <c r="B199" s="205">
        <v>1</v>
      </c>
      <c r="C199" s="173">
        <v>1112</v>
      </c>
      <c r="D199" s="206">
        <v>13546</v>
      </c>
      <c r="E199" s="206">
        <v>8119</v>
      </c>
      <c r="F199" s="206"/>
      <c r="G199" s="205" t="s">
        <v>565</v>
      </c>
      <c r="H199" s="205" t="s">
        <v>36</v>
      </c>
      <c r="I199" s="205"/>
      <c r="J199" s="205" t="s">
        <v>436</v>
      </c>
      <c r="K199" s="206">
        <v>5</v>
      </c>
      <c r="L199" s="206">
        <v>1.3</v>
      </c>
      <c r="M199" s="206">
        <v>4</v>
      </c>
      <c r="N199" s="206"/>
      <c r="O199" s="206">
        <v>4</v>
      </c>
      <c r="P199" s="206"/>
      <c r="Q199" s="206"/>
      <c r="R199" s="204">
        <f t="shared" ref="R199:R262" si="37">IF(S199="m3",K199*L199*O199,IF(S199="m2-LxH",K199*O199,IF(S199="m2-LxW",K199*L199*P199,IF(S199="rm",O199,IF(S199="lm",K199,IF(S199="unit",Q199,))))))</f>
        <v>20</v>
      </c>
      <c r="S199" s="173" t="s">
        <v>41</v>
      </c>
      <c r="T199" s="208" t="s">
        <v>58</v>
      </c>
      <c r="U199" s="209">
        <v>44837</v>
      </c>
      <c r="V199" s="209">
        <v>44848</v>
      </c>
      <c r="W199" s="210">
        <v>1</v>
      </c>
      <c r="X199" s="211"/>
      <c r="Y199" s="212">
        <f t="shared" ref="Y199:Y262" si="38">IF(T199="on hire",$C$5-U199+1,IF(T199="off hired",V199-U199+1,0))/7</f>
        <v>1.7142857142857142</v>
      </c>
      <c r="Z199" s="214">
        <v>14</v>
      </c>
      <c r="AA199" s="214">
        <v>0.84</v>
      </c>
      <c r="AB199" s="213">
        <f t="shared" ref="AB199:AB262" si="39">Z199*R199</f>
        <v>280</v>
      </c>
      <c r="AC199" s="213">
        <f t="shared" ref="AC199:AC262" si="40">AA199*R199</f>
        <v>16.8</v>
      </c>
      <c r="AD199" s="213">
        <f t="shared" ref="AD199:AD262" si="41">0.7*R199*Z199</f>
        <v>196</v>
      </c>
      <c r="AE199" s="213">
        <f t="shared" si="36"/>
        <v>84</v>
      </c>
      <c r="AF199" s="213">
        <f t="shared" ref="AF199:AF262" si="42">IF(Y199&gt;X199,(Y199-X199)*R199*AA199,0)</f>
        <v>28.799999999999997</v>
      </c>
      <c r="AG199" s="213">
        <f t="shared" ref="AG199:AG262" si="43">AD199+AE199+AF199</f>
        <v>308.8</v>
      </c>
      <c r="AH199" s="214">
        <v>308.8</v>
      </c>
      <c r="AI199" s="213">
        <f t="shared" ref="AI199:AI262" si="44">AG199-AH199</f>
        <v>0</v>
      </c>
      <c r="AJ199" s="264"/>
      <c r="AK199" s="298"/>
      <c r="AL199" s="305"/>
      <c r="AM199" s="305"/>
    </row>
    <row r="200" spans="1:39" s="263" customFormat="1" ht="32.25" hidden="1" customHeight="1" x14ac:dyDescent="0.35">
      <c r="A200" s="205"/>
      <c r="B200" s="205">
        <v>1</v>
      </c>
      <c r="C200" s="173">
        <v>1115</v>
      </c>
      <c r="D200" s="206">
        <v>13549</v>
      </c>
      <c r="E200" s="206">
        <v>8314</v>
      </c>
      <c r="F200" s="206"/>
      <c r="G200" s="205" t="s">
        <v>566</v>
      </c>
      <c r="H200" s="205" t="s">
        <v>36</v>
      </c>
      <c r="I200" s="205"/>
      <c r="J200" s="205" t="s">
        <v>436</v>
      </c>
      <c r="K200" s="206">
        <v>90</v>
      </c>
      <c r="L200" s="206">
        <v>0.6</v>
      </c>
      <c r="M200" s="206">
        <v>2</v>
      </c>
      <c r="N200" s="206"/>
      <c r="O200" s="206">
        <v>2</v>
      </c>
      <c r="P200" s="206"/>
      <c r="Q200" s="206"/>
      <c r="R200" s="204">
        <f t="shared" si="37"/>
        <v>180</v>
      </c>
      <c r="S200" s="173" t="s">
        <v>41</v>
      </c>
      <c r="T200" s="208" t="s">
        <v>58</v>
      </c>
      <c r="U200" s="209">
        <v>44837</v>
      </c>
      <c r="V200" s="209">
        <v>44904</v>
      </c>
      <c r="W200" s="210">
        <v>1</v>
      </c>
      <c r="X200" s="211"/>
      <c r="Y200" s="212">
        <f t="shared" si="38"/>
        <v>9.7142857142857135</v>
      </c>
      <c r="Z200" s="214">
        <v>14</v>
      </c>
      <c r="AA200" s="214">
        <v>0.84</v>
      </c>
      <c r="AB200" s="213">
        <f t="shared" si="39"/>
        <v>2520</v>
      </c>
      <c r="AC200" s="213">
        <f t="shared" si="40"/>
        <v>151.19999999999999</v>
      </c>
      <c r="AD200" s="213">
        <f t="shared" si="41"/>
        <v>1763.9999999999998</v>
      </c>
      <c r="AE200" s="213">
        <f t="shared" si="36"/>
        <v>756</v>
      </c>
      <c r="AF200" s="213">
        <f t="shared" si="42"/>
        <v>1468.7999999999997</v>
      </c>
      <c r="AG200" s="213">
        <f t="shared" si="43"/>
        <v>3988.7999999999997</v>
      </c>
      <c r="AH200" s="214">
        <v>3988.7999999999997</v>
      </c>
      <c r="AI200" s="213">
        <f t="shared" si="44"/>
        <v>0</v>
      </c>
      <c r="AJ200" s="262"/>
      <c r="AK200" s="297"/>
      <c r="AL200" s="304"/>
      <c r="AM200" s="304"/>
    </row>
    <row r="201" spans="1:39" s="263" customFormat="1" ht="32.25" hidden="1" customHeight="1" x14ac:dyDescent="0.35">
      <c r="A201" s="205"/>
      <c r="B201" s="205">
        <v>1</v>
      </c>
      <c r="C201" s="173">
        <v>1147</v>
      </c>
      <c r="D201" s="206">
        <v>13632</v>
      </c>
      <c r="E201" s="206">
        <v>8087</v>
      </c>
      <c r="F201" s="206"/>
      <c r="G201" s="205" t="s">
        <v>107</v>
      </c>
      <c r="H201" s="205" t="s">
        <v>36</v>
      </c>
      <c r="I201" s="205"/>
      <c r="J201" s="205" t="s">
        <v>436</v>
      </c>
      <c r="K201" s="206">
        <v>27</v>
      </c>
      <c r="L201" s="206">
        <v>1.3</v>
      </c>
      <c r="M201" s="206">
        <v>3.5</v>
      </c>
      <c r="N201" s="206"/>
      <c r="O201" s="206">
        <v>3.5</v>
      </c>
      <c r="P201" s="206"/>
      <c r="Q201" s="206"/>
      <c r="R201" s="204">
        <f t="shared" si="37"/>
        <v>94.5</v>
      </c>
      <c r="S201" s="173" t="s">
        <v>41</v>
      </c>
      <c r="T201" s="208" t="s">
        <v>58</v>
      </c>
      <c r="U201" s="209">
        <v>44841</v>
      </c>
      <c r="V201" s="209">
        <v>44841</v>
      </c>
      <c r="W201" s="210">
        <v>1</v>
      </c>
      <c r="X201" s="211"/>
      <c r="Y201" s="212">
        <f t="shared" si="38"/>
        <v>0.14285714285714285</v>
      </c>
      <c r="Z201" s="214">
        <v>14</v>
      </c>
      <c r="AA201" s="214">
        <v>0.84</v>
      </c>
      <c r="AB201" s="213">
        <f t="shared" si="39"/>
        <v>1323</v>
      </c>
      <c r="AC201" s="213">
        <f t="shared" si="40"/>
        <v>79.38</v>
      </c>
      <c r="AD201" s="213">
        <f t="shared" si="41"/>
        <v>926.09999999999991</v>
      </c>
      <c r="AE201" s="213">
        <f t="shared" si="36"/>
        <v>396.9</v>
      </c>
      <c r="AF201" s="213">
        <f t="shared" si="42"/>
        <v>11.34</v>
      </c>
      <c r="AG201" s="213">
        <f t="shared" si="43"/>
        <v>1334.34</v>
      </c>
      <c r="AH201" s="214">
        <v>1334.34</v>
      </c>
      <c r="AI201" s="213">
        <f t="shared" si="44"/>
        <v>0</v>
      </c>
      <c r="AJ201" s="262"/>
      <c r="AK201" s="297"/>
      <c r="AL201" s="304"/>
      <c r="AM201" s="304"/>
    </row>
    <row r="202" spans="1:39" s="263" customFormat="1" ht="32.25" hidden="1" customHeight="1" x14ac:dyDescent="0.35">
      <c r="A202" s="205"/>
      <c r="B202" s="205">
        <v>1</v>
      </c>
      <c r="C202" s="173">
        <v>1152</v>
      </c>
      <c r="D202" s="206">
        <v>13637</v>
      </c>
      <c r="E202" s="206">
        <v>8137</v>
      </c>
      <c r="F202" s="206"/>
      <c r="G202" s="205" t="s">
        <v>441</v>
      </c>
      <c r="H202" s="205" t="s">
        <v>36</v>
      </c>
      <c r="I202" s="205"/>
      <c r="J202" s="205" t="s">
        <v>436</v>
      </c>
      <c r="K202" s="206">
        <v>5.6</v>
      </c>
      <c r="L202" s="206">
        <v>1.3</v>
      </c>
      <c r="M202" s="206">
        <v>2</v>
      </c>
      <c r="N202" s="206"/>
      <c r="O202" s="206">
        <v>2</v>
      </c>
      <c r="P202" s="206"/>
      <c r="Q202" s="206"/>
      <c r="R202" s="204">
        <f t="shared" si="37"/>
        <v>11.2</v>
      </c>
      <c r="S202" s="173" t="s">
        <v>41</v>
      </c>
      <c r="T202" s="208" t="s">
        <v>58</v>
      </c>
      <c r="U202" s="209">
        <v>44841</v>
      </c>
      <c r="V202" s="209">
        <v>44858</v>
      </c>
      <c r="W202" s="210">
        <v>1</v>
      </c>
      <c r="X202" s="211"/>
      <c r="Y202" s="212">
        <f t="shared" si="38"/>
        <v>2.5714285714285716</v>
      </c>
      <c r="Z202" s="214">
        <v>14</v>
      </c>
      <c r="AA202" s="214">
        <v>0.84</v>
      </c>
      <c r="AB202" s="213">
        <f t="shared" si="39"/>
        <v>156.79999999999998</v>
      </c>
      <c r="AC202" s="213">
        <f t="shared" si="40"/>
        <v>9.4079999999999995</v>
      </c>
      <c r="AD202" s="213">
        <f t="shared" si="41"/>
        <v>109.75999999999999</v>
      </c>
      <c r="AE202" s="213">
        <f t="shared" si="36"/>
        <v>47.04</v>
      </c>
      <c r="AF202" s="213">
        <f t="shared" si="42"/>
        <v>24.192</v>
      </c>
      <c r="AG202" s="213">
        <f t="shared" si="43"/>
        <v>180.99199999999999</v>
      </c>
      <c r="AH202" s="214">
        <v>180.99199999999999</v>
      </c>
      <c r="AI202" s="213">
        <f t="shared" si="44"/>
        <v>0</v>
      </c>
      <c r="AJ202" s="262"/>
      <c r="AK202" s="297"/>
      <c r="AL202" s="304"/>
      <c r="AM202" s="304"/>
    </row>
    <row r="203" spans="1:39" s="263" customFormat="1" ht="32.25" hidden="1" customHeight="1" x14ac:dyDescent="0.35">
      <c r="A203" s="205"/>
      <c r="B203" s="205">
        <v>1</v>
      </c>
      <c r="C203" s="173">
        <v>1148</v>
      </c>
      <c r="D203" s="206">
        <v>13636</v>
      </c>
      <c r="E203" s="206">
        <v>8266</v>
      </c>
      <c r="F203" s="206"/>
      <c r="G203" s="205" t="s">
        <v>107</v>
      </c>
      <c r="H203" s="205" t="s">
        <v>36</v>
      </c>
      <c r="I203" s="205"/>
      <c r="J203" s="205" t="s">
        <v>436</v>
      </c>
      <c r="K203" s="206">
        <v>7.8</v>
      </c>
      <c r="L203" s="206">
        <v>1.3</v>
      </c>
      <c r="M203" s="206">
        <v>2</v>
      </c>
      <c r="N203" s="206"/>
      <c r="O203" s="206">
        <v>2</v>
      </c>
      <c r="P203" s="206"/>
      <c r="Q203" s="206"/>
      <c r="R203" s="204">
        <f t="shared" si="37"/>
        <v>15.6</v>
      </c>
      <c r="S203" s="173" t="s">
        <v>41</v>
      </c>
      <c r="T203" s="208" t="s">
        <v>58</v>
      </c>
      <c r="U203" s="209">
        <v>44841</v>
      </c>
      <c r="V203" s="209">
        <v>44887</v>
      </c>
      <c r="W203" s="210">
        <v>1</v>
      </c>
      <c r="X203" s="211"/>
      <c r="Y203" s="212">
        <f t="shared" si="38"/>
        <v>6.7142857142857144</v>
      </c>
      <c r="Z203" s="214">
        <v>14</v>
      </c>
      <c r="AA203" s="214">
        <v>0.84</v>
      </c>
      <c r="AB203" s="213">
        <f t="shared" si="39"/>
        <v>218.4</v>
      </c>
      <c r="AC203" s="213">
        <f t="shared" si="40"/>
        <v>13.103999999999999</v>
      </c>
      <c r="AD203" s="213">
        <f t="shared" si="41"/>
        <v>152.88</v>
      </c>
      <c r="AE203" s="213">
        <f t="shared" si="36"/>
        <v>65.52</v>
      </c>
      <c r="AF203" s="213">
        <f t="shared" si="42"/>
        <v>87.983999999999995</v>
      </c>
      <c r="AG203" s="213">
        <f t="shared" si="43"/>
        <v>306.38399999999996</v>
      </c>
      <c r="AH203" s="214">
        <v>306.38399999999996</v>
      </c>
      <c r="AI203" s="213">
        <f t="shared" si="44"/>
        <v>0</v>
      </c>
      <c r="AJ203" s="262"/>
      <c r="AK203" s="297"/>
      <c r="AL203" s="304"/>
      <c r="AM203" s="304"/>
    </row>
    <row r="204" spans="1:39" s="263" customFormat="1" ht="32.25" hidden="1" customHeight="1" x14ac:dyDescent="0.35">
      <c r="A204" s="205"/>
      <c r="B204" s="205">
        <v>1</v>
      </c>
      <c r="C204" s="173">
        <v>1157</v>
      </c>
      <c r="D204" s="206">
        <v>13642</v>
      </c>
      <c r="E204" s="206">
        <v>8094</v>
      </c>
      <c r="F204" s="206"/>
      <c r="G204" s="205" t="s">
        <v>517</v>
      </c>
      <c r="H204" s="205" t="s">
        <v>36</v>
      </c>
      <c r="I204" s="205"/>
      <c r="J204" s="205" t="s">
        <v>436</v>
      </c>
      <c r="K204" s="206">
        <v>23.5</v>
      </c>
      <c r="L204" s="206">
        <v>1.3</v>
      </c>
      <c r="M204" s="206">
        <v>3.5</v>
      </c>
      <c r="N204" s="206"/>
      <c r="O204" s="206">
        <v>3.5</v>
      </c>
      <c r="P204" s="206"/>
      <c r="Q204" s="206"/>
      <c r="R204" s="204">
        <f t="shared" si="37"/>
        <v>82.25</v>
      </c>
      <c r="S204" s="173" t="s">
        <v>41</v>
      </c>
      <c r="T204" s="208" t="s">
        <v>58</v>
      </c>
      <c r="U204" s="209">
        <v>44841</v>
      </c>
      <c r="V204" s="209">
        <v>44844</v>
      </c>
      <c r="W204" s="210">
        <v>1</v>
      </c>
      <c r="X204" s="211"/>
      <c r="Y204" s="212">
        <f t="shared" si="38"/>
        <v>0.5714285714285714</v>
      </c>
      <c r="Z204" s="214">
        <v>14</v>
      </c>
      <c r="AA204" s="214">
        <v>0.84</v>
      </c>
      <c r="AB204" s="213">
        <f t="shared" si="39"/>
        <v>1151.5</v>
      </c>
      <c r="AC204" s="213">
        <f t="shared" si="40"/>
        <v>69.09</v>
      </c>
      <c r="AD204" s="213">
        <f t="shared" si="41"/>
        <v>806.05</v>
      </c>
      <c r="AE204" s="213">
        <f t="shared" si="36"/>
        <v>345.45</v>
      </c>
      <c r="AF204" s="213">
        <f t="shared" si="42"/>
        <v>39.479999999999997</v>
      </c>
      <c r="AG204" s="213">
        <f t="shared" si="43"/>
        <v>1190.98</v>
      </c>
      <c r="AH204" s="214">
        <v>1190.98</v>
      </c>
      <c r="AI204" s="213">
        <f t="shared" si="44"/>
        <v>0</v>
      </c>
      <c r="AJ204" s="262"/>
      <c r="AK204" s="297"/>
      <c r="AL204" s="304"/>
      <c r="AM204" s="304"/>
    </row>
    <row r="205" spans="1:39" s="263" customFormat="1" ht="32.25" hidden="1" customHeight="1" x14ac:dyDescent="0.35">
      <c r="A205" s="205"/>
      <c r="B205" s="205">
        <v>1</v>
      </c>
      <c r="C205" s="173">
        <v>1164</v>
      </c>
      <c r="D205" s="206">
        <v>13649</v>
      </c>
      <c r="E205" s="206">
        <v>8096</v>
      </c>
      <c r="F205" s="206"/>
      <c r="G205" s="205" t="s">
        <v>107</v>
      </c>
      <c r="H205" s="205" t="s">
        <v>36</v>
      </c>
      <c r="I205" s="205"/>
      <c r="J205" s="205" t="s">
        <v>436</v>
      </c>
      <c r="K205" s="206">
        <v>6.5</v>
      </c>
      <c r="L205" s="206">
        <v>1.3</v>
      </c>
      <c r="M205" s="206">
        <v>4</v>
      </c>
      <c r="N205" s="206"/>
      <c r="O205" s="206">
        <v>4</v>
      </c>
      <c r="P205" s="206"/>
      <c r="Q205" s="206"/>
      <c r="R205" s="204">
        <f t="shared" si="37"/>
        <v>26</v>
      </c>
      <c r="S205" s="173" t="s">
        <v>41</v>
      </c>
      <c r="T205" s="208" t="s">
        <v>58</v>
      </c>
      <c r="U205" s="209">
        <v>44844</v>
      </c>
      <c r="V205" s="209">
        <v>44846</v>
      </c>
      <c r="W205" s="210">
        <v>1</v>
      </c>
      <c r="X205" s="211"/>
      <c r="Y205" s="212">
        <f t="shared" si="38"/>
        <v>0.42857142857142855</v>
      </c>
      <c r="Z205" s="214">
        <v>14</v>
      </c>
      <c r="AA205" s="214">
        <v>0.84</v>
      </c>
      <c r="AB205" s="213">
        <f t="shared" si="39"/>
        <v>364</v>
      </c>
      <c r="AC205" s="213">
        <f t="shared" si="40"/>
        <v>21.84</v>
      </c>
      <c r="AD205" s="213">
        <f t="shared" si="41"/>
        <v>254.79999999999998</v>
      </c>
      <c r="AE205" s="213">
        <f t="shared" si="36"/>
        <v>109.2</v>
      </c>
      <c r="AF205" s="213">
        <f t="shared" si="42"/>
        <v>9.36</v>
      </c>
      <c r="AG205" s="213">
        <f t="shared" si="43"/>
        <v>373.36</v>
      </c>
      <c r="AH205" s="214">
        <v>373.36</v>
      </c>
      <c r="AI205" s="213">
        <f t="shared" si="44"/>
        <v>0</v>
      </c>
      <c r="AJ205" s="262"/>
      <c r="AK205" s="297"/>
      <c r="AL205" s="304"/>
      <c r="AM205" s="304"/>
    </row>
    <row r="206" spans="1:39" ht="32.25" hidden="1" customHeight="1" x14ac:dyDescent="0.35">
      <c r="A206" s="205"/>
      <c r="B206" s="205">
        <v>1</v>
      </c>
      <c r="C206" s="173">
        <v>1059</v>
      </c>
      <c r="D206" s="206">
        <v>13496</v>
      </c>
      <c r="E206" s="206">
        <v>8075</v>
      </c>
      <c r="F206" s="206"/>
      <c r="G206" s="205" t="s">
        <v>441</v>
      </c>
      <c r="H206" s="205" t="s">
        <v>36</v>
      </c>
      <c r="I206" s="205"/>
      <c r="J206" s="205" t="s">
        <v>436</v>
      </c>
      <c r="K206" s="206">
        <v>25</v>
      </c>
      <c r="L206" s="206">
        <v>1.3</v>
      </c>
      <c r="M206" s="206">
        <v>2.5</v>
      </c>
      <c r="N206" s="206"/>
      <c r="O206" s="206">
        <v>2.5</v>
      </c>
      <c r="P206" s="206"/>
      <c r="Q206" s="206"/>
      <c r="R206" s="204">
        <f t="shared" si="37"/>
        <v>62.5</v>
      </c>
      <c r="S206" s="173" t="s">
        <v>41</v>
      </c>
      <c r="T206" s="208" t="s">
        <v>58</v>
      </c>
      <c r="U206" s="209">
        <v>44830</v>
      </c>
      <c r="V206" s="209">
        <v>44839</v>
      </c>
      <c r="W206" s="210">
        <v>1</v>
      </c>
      <c r="X206" s="211"/>
      <c r="Y206" s="212">
        <f t="shared" si="38"/>
        <v>1.4285714285714286</v>
      </c>
      <c r="Z206" s="214">
        <v>14</v>
      </c>
      <c r="AA206" s="214">
        <v>0.84</v>
      </c>
      <c r="AB206" s="213">
        <f t="shared" si="39"/>
        <v>875</v>
      </c>
      <c r="AC206" s="213">
        <f t="shared" si="40"/>
        <v>52.5</v>
      </c>
      <c r="AD206" s="213">
        <f t="shared" si="41"/>
        <v>612.5</v>
      </c>
      <c r="AE206" s="213">
        <f t="shared" si="36"/>
        <v>262.5</v>
      </c>
      <c r="AF206" s="213">
        <f t="shared" si="42"/>
        <v>75</v>
      </c>
      <c r="AG206" s="213">
        <f t="shared" si="43"/>
        <v>950</v>
      </c>
      <c r="AH206" s="214">
        <v>950</v>
      </c>
      <c r="AI206" s="213">
        <f t="shared" si="44"/>
        <v>0</v>
      </c>
      <c r="AJ206" s="160"/>
    </row>
    <row r="207" spans="1:39" s="263" customFormat="1" ht="32.25" hidden="1" customHeight="1" x14ac:dyDescent="0.35">
      <c r="A207" s="205"/>
      <c r="B207" s="205">
        <v>1</v>
      </c>
      <c r="C207" s="173">
        <v>1073</v>
      </c>
      <c r="D207" s="206">
        <v>13509</v>
      </c>
      <c r="E207" s="206">
        <v>8245</v>
      </c>
      <c r="F207" s="206"/>
      <c r="G207" s="205" t="s">
        <v>107</v>
      </c>
      <c r="H207" s="205" t="s">
        <v>36</v>
      </c>
      <c r="I207" s="205"/>
      <c r="J207" s="205" t="s">
        <v>436</v>
      </c>
      <c r="K207" s="206">
        <v>20</v>
      </c>
      <c r="L207" s="206">
        <v>1.3</v>
      </c>
      <c r="M207" s="206">
        <v>3</v>
      </c>
      <c r="N207" s="206"/>
      <c r="O207" s="206">
        <v>3</v>
      </c>
      <c r="P207" s="206"/>
      <c r="Q207" s="206"/>
      <c r="R207" s="204">
        <f t="shared" si="37"/>
        <v>60</v>
      </c>
      <c r="S207" s="173" t="s">
        <v>41</v>
      </c>
      <c r="T207" s="208" t="s">
        <v>58</v>
      </c>
      <c r="U207" s="209">
        <v>44832</v>
      </c>
      <c r="V207" s="209">
        <v>44881</v>
      </c>
      <c r="W207" s="210">
        <v>1</v>
      </c>
      <c r="X207" s="211"/>
      <c r="Y207" s="212">
        <f t="shared" si="38"/>
        <v>7.1428571428571432</v>
      </c>
      <c r="Z207" s="214">
        <v>14</v>
      </c>
      <c r="AA207" s="214">
        <v>0.84</v>
      </c>
      <c r="AB207" s="213">
        <f t="shared" si="39"/>
        <v>840</v>
      </c>
      <c r="AC207" s="213">
        <f t="shared" si="40"/>
        <v>50.4</v>
      </c>
      <c r="AD207" s="213">
        <f t="shared" si="41"/>
        <v>588</v>
      </c>
      <c r="AE207" s="213">
        <f t="shared" si="36"/>
        <v>252</v>
      </c>
      <c r="AF207" s="213">
        <f t="shared" si="42"/>
        <v>360</v>
      </c>
      <c r="AG207" s="213">
        <f t="shared" si="43"/>
        <v>1200</v>
      </c>
      <c r="AH207" s="214">
        <v>1200</v>
      </c>
      <c r="AI207" s="213">
        <f t="shared" si="44"/>
        <v>0</v>
      </c>
      <c r="AJ207" s="262"/>
      <c r="AK207" s="297"/>
      <c r="AL207" s="304"/>
      <c r="AM207" s="304"/>
    </row>
    <row r="208" spans="1:39" ht="32.25" hidden="1" customHeight="1" x14ac:dyDescent="0.35">
      <c r="A208" s="205"/>
      <c r="B208" s="205">
        <v>1</v>
      </c>
      <c r="C208" s="173">
        <v>1084</v>
      </c>
      <c r="D208" s="206">
        <v>13517</v>
      </c>
      <c r="E208" s="206">
        <v>8214</v>
      </c>
      <c r="F208" s="206"/>
      <c r="G208" s="205" t="s">
        <v>107</v>
      </c>
      <c r="H208" s="205" t="s">
        <v>36</v>
      </c>
      <c r="I208" s="205"/>
      <c r="J208" s="205" t="s">
        <v>436</v>
      </c>
      <c r="K208" s="206">
        <v>15</v>
      </c>
      <c r="L208" s="206">
        <v>1.3</v>
      </c>
      <c r="M208" s="206">
        <v>3</v>
      </c>
      <c r="N208" s="206"/>
      <c r="O208" s="206">
        <v>3</v>
      </c>
      <c r="P208" s="206"/>
      <c r="Q208" s="206"/>
      <c r="R208" s="204">
        <f t="shared" si="37"/>
        <v>45</v>
      </c>
      <c r="S208" s="173" t="s">
        <v>41</v>
      </c>
      <c r="T208" s="208" t="s">
        <v>58</v>
      </c>
      <c r="U208" s="209">
        <v>44833</v>
      </c>
      <c r="V208" s="209">
        <v>44874</v>
      </c>
      <c r="W208" s="210">
        <v>1</v>
      </c>
      <c r="X208" s="211"/>
      <c r="Y208" s="212">
        <f t="shared" si="38"/>
        <v>6</v>
      </c>
      <c r="Z208" s="214">
        <v>14</v>
      </c>
      <c r="AA208" s="214">
        <v>0.84</v>
      </c>
      <c r="AB208" s="213">
        <f t="shared" si="39"/>
        <v>630</v>
      </c>
      <c r="AC208" s="213">
        <f t="shared" si="40"/>
        <v>37.799999999999997</v>
      </c>
      <c r="AD208" s="213">
        <f t="shared" si="41"/>
        <v>440.99999999999994</v>
      </c>
      <c r="AE208" s="213">
        <f t="shared" si="36"/>
        <v>189</v>
      </c>
      <c r="AF208" s="213">
        <f t="shared" si="42"/>
        <v>226.79999999999998</v>
      </c>
      <c r="AG208" s="213">
        <f t="shared" si="43"/>
        <v>856.8</v>
      </c>
      <c r="AH208" s="214">
        <v>856.8</v>
      </c>
      <c r="AI208" s="213">
        <f t="shared" si="44"/>
        <v>0</v>
      </c>
      <c r="AJ208" s="160"/>
    </row>
    <row r="209" spans="1:39" s="263" customFormat="1" ht="32.25" hidden="1" customHeight="1" x14ac:dyDescent="0.35">
      <c r="A209" s="205"/>
      <c r="B209" s="205">
        <v>1</v>
      </c>
      <c r="C209" s="173">
        <v>1085</v>
      </c>
      <c r="D209" s="206">
        <v>13518</v>
      </c>
      <c r="E209" s="206">
        <v>8102</v>
      </c>
      <c r="F209" s="206"/>
      <c r="G209" s="205" t="s">
        <v>441</v>
      </c>
      <c r="H209" s="205" t="s">
        <v>36</v>
      </c>
      <c r="I209" s="205"/>
      <c r="J209" s="205" t="s">
        <v>436</v>
      </c>
      <c r="K209" s="206">
        <v>29</v>
      </c>
      <c r="L209" s="206">
        <v>1.3</v>
      </c>
      <c r="M209" s="206">
        <v>4</v>
      </c>
      <c r="N209" s="206"/>
      <c r="O209" s="206">
        <v>4</v>
      </c>
      <c r="P209" s="206"/>
      <c r="Q209" s="206"/>
      <c r="R209" s="204">
        <f t="shared" si="37"/>
        <v>116</v>
      </c>
      <c r="S209" s="173" t="s">
        <v>41</v>
      </c>
      <c r="T209" s="208" t="s">
        <v>58</v>
      </c>
      <c r="U209" s="209">
        <v>44833</v>
      </c>
      <c r="V209" s="209">
        <v>44847</v>
      </c>
      <c r="W209" s="210">
        <v>1</v>
      </c>
      <c r="X209" s="211"/>
      <c r="Y209" s="212">
        <f t="shared" si="38"/>
        <v>2.1428571428571428</v>
      </c>
      <c r="Z209" s="214">
        <v>14</v>
      </c>
      <c r="AA209" s="214">
        <v>0.84</v>
      </c>
      <c r="AB209" s="213">
        <f t="shared" si="39"/>
        <v>1624</v>
      </c>
      <c r="AC209" s="213">
        <f t="shared" si="40"/>
        <v>97.44</v>
      </c>
      <c r="AD209" s="213">
        <f t="shared" si="41"/>
        <v>1136.7999999999997</v>
      </c>
      <c r="AE209" s="213">
        <f t="shared" si="36"/>
        <v>487.19999999999993</v>
      </c>
      <c r="AF209" s="213">
        <f t="shared" si="42"/>
        <v>208.79999999999998</v>
      </c>
      <c r="AG209" s="213">
        <f t="shared" si="43"/>
        <v>1832.7999999999995</v>
      </c>
      <c r="AH209" s="214">
        <v>1832.7999999999995</v>
      </c>
      <c r="AI209" s="213">
        <f t="shared" si="44"/>
        <v>0</v>
      </c>
      <c r="AJ209" s="262"/>
      <c r="AK209" s="297"/>
      <c r="AL209" s="304"/>
      <c r="AM209" s="304"/>
    </row>
    <row r="210" spans="1:39" s="263" customFormat="1" ht="32.25" hidden="1" customHeight="1" x14ac:dyDescent="0.35">
      <c r="A210" s="205"/>
      <c r="B210" s="205">
        <v>1</v>
      </c>
      <c r="C210" s="173">
        <v>1088</v>
      </c>
      <c r="D210" s="206">
        <v>13521</v>
      </c>
      <c r="E210" s="206">
        <v>8078</v>
      </c>
      <c r="F210" s="206"/>
      <c r="G210" s="205" t="s">
        <v>568</v>
      </c>
      <c r="H210" s="205" t="s">
        <v>36</v>
      </c>
      <c r="I210" s="205"/>
      <c r="J210" s="205" t="s">
        <v>436</v>
      </c>
      <c r="K210" s="206">
        <v>25</v>
      </c>
      <c r="L210" s="206">
        <v>1</v>
      </c>
      <c r="M210" s="206">
        <v>2</v>
      </c>
      <c r="N210" s="206"/>
      <c r="O210" s="206">
        <v>2</v>
      </c>
      <c r="P210" s="206"/>
      <c r="Q210" s="206"/>
      <c r="R210" s="204">
        <f t="shared" si="37"/>
        <v>50</v>
      </c>
      <c r="S210" s="173" t="s">
        <v>41</v>
      </c>
      <c r="T210" s="208" t="s">
        <v>58</v>
      </c>
      <c r="U210" s="209">
        <v>44833</v>
      </c>
      <c r="V210" s="209">
        <v>44841</v>
      </c>
      <c r="W210" s="210">
        <v>1</v>
      </c>
      <c r="X210" s="211"/>
      <c r="Y210" s="212">
        <f t="shared" si="38"/>
        <v>1.2857142857142858</v>
      </c>
      <c r="Z210" s="214">
        <v>14</v>
      </c>
      <c r="AA210" s="214">
        <v>0.84</v>
      </c>
      <c r="AB210" s="213">
        <f t="shared" si="39"/>
        <v>700</v>
      </c>
      <c r="AC210" s="213">
        <f t="shared" si="40"/>
        <v>42</v>
      </c>
      <c r="AD210" s="213">
        <f t="shared" si="41"/>
        <v>490</v>
      </c>
      <c r="AE210" s="213">
        <f t="shared" si="36"/>
        <v>210</v>
      </c>
      <c r="AF210" s="213">
        <f t="shared" si="42"/>
        <v>54</v>
      </c>
      <c r="AG210" s="213">
        <f t="shared" si="43"/>
        <v>754</v>
      </c>
      <c r="AH210" s="214">
        <v>754</v>
      </c>
      <c r="AI210" s="213">
        <f t="shared" si="44"/>
        <v>0</v>
      </c>
      <c r="AJ210" s="262"/>
      <c r="AK210" s="297"/>
      <c r="AL210" s="304"/>
      <c r="AM210" s="304"/>
    </row>
    <row r="211" spans="1:39" s="263" customFormat="1" ht="32.25" hidden="1" customHeight="1" x14ac:dyDescent="0.35">
      <c r="A211" s="205"/>
      <c r="B211" s="205">
        <v>1</v>
      </c>
      <c r="C211" s="173">
        <v>1103</v>
      </c>
      <c r="D211" s="206">
        <v>13536</v>
      </c>
      <c r="E211" s="206">
        <v>8059</v>
      </c>
      <c r="F211" s="206"/>
      <c r="G211" s="205" t="s">
        <v>517</v>
      </c>
      <c r="H211" s="205" t="s">
        <v>36</v>
      </c>
      <c r="I211" s="205"/>
      <c r="J211" s="205" t="s">
        <v>436</v>
      </c>
      <c r="K211" s="206">
        <v>30</v>
      </c>
      <c r="L211" s="206">
        <v>1.3</v>
      </c>
      <c r="M211" s="206">
        <v>3</v>
      </c>
      <c r="N211" s="206"/>
      <c r="O211" s="206">
        <v>3</v>
      </c>
      <c r="P211" s="206"/>
      <c r="Q211" s="206"/>
      <c r="R211" s="204">
        <f t="shared" si="37"/>
        <v>90</v>
      </c>
      <c r="S211" s="173" t="s">
        <v>41</v>
      </c>
      <c r="T211" s="208" t="s">
        <v>58</v>
      </c>
      <c r="U211" s="209">
        <v>44835</v>
      </c>
      <c r="V211" s="209">
        <v>44837</v>
      </c>
      <c r="W211" s="210">
        <v>1</v>
      </c>
      <c r="X211" s="211"/>
      <c r="Y211" s="212">
        <f t="shared" si="38"/>
        <v>0.42857142857142855</v>
      </c>
      <c r="Z211" s="214">
        <v>14</v>
      </c>
      <c r="AA211" s="214">
        <v>0.84</v>
      </c>
      <c r="AB211" s="213">
        <f t="shared" si="39"/>
        <v>1260</v>
      </c>
      <c r="AC211" s="213">
        <f t="shared" si="40"/>
        <v>75.599999999999994</v>
      </c>
      <c r="AD211" s="213">
        <f t="shared" si="41"/>
        <v>881.99999999999989</v>
      </c>
      <c r="AE211" s="213">
        <f t="shared" si="36"/>
        <v>378</v>
      </c>
      <c r="AF211" s="213">
        <f t="shared" si="42"/>
        <v>32.4</v>
      </c>
      <c r="AG211" s="213">
        <f t="shared" si="43"/>
        <v>1292.4000000000001</v>
      </c>
      <c r="AH211" s="214">
        <v>1292.4000000000001</v>
      </c>
      <c r="AI211" s="213">
        <f t="shared" si="44"/>
        <v>0</v>
      </c>
      <c r="AJ211" s="262"/>
      <c r="AK211" s="297"/>
      <c r="AL211" s="304"/>
      <c r="AM211" s="304"/>
    </row>
    <row r="212" spans="1:39" s="263" customFormat="1" ht="32.25" hidden="1" customHeight="1" x14ac:dyDescent="0.35">
      <c r="A212" s="205"/>
      <c r="B212" s="205">
        <v>1</v>
      </c>
      <c r="C212" s="173">
        <v>1126</v>
      </c>
      <c r="D212" s="206">
        <v>13610</v>
      </c>
      <c r="E212" s="206">
        <v>8099</v>
      </c>
      <c r="F212" s="206"/>
      <c r="G212" s="205" t="s">
        <v>107</v>
      </c>
      <c r="H212" s="205" t="s">
        <v>36</v>
      </c>
      <c r="I212" s="205"/>
      <c r="J212" s="205" t="s">
        <v>436</v>
      </c>
      <c r="K212" s="206">
        <v>7.5</v>
      </c>
      <c r="L212" s="206">
        <v>1.3</v>
      </c>
      <c r="M212" s="206">
        <v>2.5</v>
      </c>
      <c r="N212" s="206"/>
      <c r="O212" s="206">
        <v>2.5</v>
      </c>
      <c r="P212" s="206"/>
      <c r="Q212" s="206"/>
      <c r="R212" s="204">
        <f t="shared" si="37"/>
        <v>18.75</v>
      </c>
      <c r="S212" s="173" t="s">
        <v>41</v>
      </c>
      <c r="T212" s="208" t="s">
        <v>58</v>
      </c>
      <c r="U212" s="209">
        <v>44838</v>
      </c>
      <c r="V212" s="209">
        <v>44846</v>
      </c>
      <c r="W212" s="210">
        <v>1</v>
      </c>
      <c r="X212" s="211"/>
      <c r="Y212" s="212">
        <f t="shared" si="38"/>
        <v>1.2857142857142858</v>
      </c>
      <c r="Z212" s="214">
        <v>14</v>
      </c>
      <c r="AA212" s="214">
        <v>0.84</v>
      </c>
      <c r="AB212" s="213">
        <f t="shared" si="39"/>
        <v>262.5</v>
      </c>
      <c r="AC212" s="213">
        <f t="shared" si="40"/>
        <v>15.75</v>
      </c>
      <c r="AD212" s="213">
        <f t="shared" si="41"/>
        <v>183.75</v>
      </c>
      <c r="AE212" s="213">
        <f t="shared" si="36"/>
        <v>78.75</v>
      </c>
      <c r="AF212" s="213">
        <f t="shared" si="42"/>
        <v>20.25</v>
      </c>
      <c r="AG212" s="213">
        <f t="shared" si="43"/>
        <v>282.75</v>
      </c>
      <c r="AH212" s="214">
        <v>282.75</v>
      </c>
      <c r="AI212" s="213">
        <f t="shared" si="44"/>
        <v>0</v>
      </c>
      <c r="AJ212" s="262"/>
      <c r="AK212" s="297"/>
      <c r="AL212" s="304"/>
      <c r="AM212" s="304"/>
    </row>
    <row r="213" spans="1:39" s="263" customFormat="1" ht="32.25" customHeight="1" x14ac:dyDescent="0.35">
      <c r="A213" s="205"/>
      <c r="B213" s="205">
        <v>1</v>
      </c>
      <c r="C213" s="399">
        <v>1217</v>
      </c>
      <c r="D213" s="400">
        <v>13753</v>
      </c>
      <c r="E213" s="206"/>
      <c r="F213" s="206"/>
      <c r="G213" s="205" t="s">
        <v>107</v>
      </c>
      <c r="H213" s="205" t="s">
        <v>36</v>
      </c>
      <c r="I213" s="205"/>
      <c r="J213" s="205" t="s">
        <v>436</v>
      </c>
      <c r="K213" s="206">
        <v>12</v>
      </c>
      <c r="L213" s="206">
        <v>1.3</v>
      </c>
      <c r="M213" s="206">
        <v>5</v>
      </c>
      <c r="N213" s="206"/>
      <c r="O213" s="206">
        <v>5</v>
      </c>
      <c r="P213" s="206"/>
      <c r="Q213" s="206"/>
      <c r="R213" s="204">
        <f t="shared" si="37"/>
        <v>60</v>
      </c>
      <c r="S213" s="173" t="s">
        <v>41</v>
      </c>
      <c r="T213" s="208" t="s">
        <v>87</v>
      </c>
      <c r="U213" s="209">
        <v>44849</v>
      </c>
      <c r="V213" s="209"/>
      <c r="W213" s="210">
        <v>1</v>
      </c>
      <c r="X213" s="211"/>
      <c r="Y213" s="212">
        <f t="shared" si="38"/>
        <v>15.571428571428571</v>
      </c>
      <c r="Z213" s="214">
        <v>14</v>
      </c>
      <c r="AA213" s="214">
        <v>0.84</v>
      </c>
      <c r="AB213" s="213">
        <f t="shared" si="39"/>
        <v>840</v>
      </c>
      <c r="AC213" s="213">
        <f t="shared" si="40"/>
        <v>50.4</v>
      </c>
      <c r="AD213" s="213">
        <f t="shared" si="41"/>
        <v>588</v>
      </c>
      <c r="AE213" s="213">
        <f t="shared" si="36"/>
        <v>0</v>
      </c>
      <c r="AF213" s="213">
        <f t="shared" si="42"/>
        <v>784.8</v>
      </c>
      <c r="AG213" s="343">
        <f t="shared" si="43"/>
        <v>1372.8</v>
      </c>
      <c r="AH213" s="214">
        <v>1149.5999999999999</v>
      </c>
      <c r="AI213" s="213">
        <f t="shared" si="44"/>
        <v>223.20000000000005</v>
      </c>
      <c r="AJ213" s="262"/>
      <c r="AK213" s="297"/>
      <c r="AL213" s="304"/>
      <c r="AM213" s="304"/>
    </row>
    <row r="214" spans="1:39" s="263" customFormat="1" ht="32.25" customHeight="1" x14ac:dyDescent="0.35">
      <c r="A214" s="205"/>
      <c r="B214" s="205">
        <v>1</v>
      </c>
      <c r="C214" s="399">
        <v>1223</v>
      </c>
      <c r="D214" s="400">
        <v>13760</v>
      </c>
      <c r="E214" s="400">
        <v>8475</v>
      </c>
      <c r="F214" s="206"/>
      <c r="G214" s="205" t="s">
        <v>441</v>
      </c>
      <c r="H214" s="205" t="s">
        <v>36</v>
      </c>
      <c r="I214" s="205"/>
      <c r="J214" s="205" t="s">
        <v>436</v>
      </c>
      <c r="K214" s="206">
        <v>16</v>
      </c>
      <c r="L214" s="206">
        <v>1.3</v>
      </c>
      <c r="M214" s="206">
        <v>2.5</v>
      </c>
      <c r="N214" s="206"/>
      <c r="O214" s="206">
        <v>2.5</v>
      </c>
      <c r="P214" s="206"/>
      <c r="Q214" s="206"/>
      <c r="R214" s="204">
        <f t="shared" si="37"/>
        <v>40</v>
      </c>
      <c r="S214" s="173" t="s">
        <v>41</v>
      </c>
      <c r="T214" s="208" t="s">
        <v>58</v>
      </c>
      <c r="U214" s="209">
        <v>44849</v>
      </c>
      <c r="V214" s="209">
        <v>44925</v>
      </c>
      <c r="W214" s="210">
        <v>1</v>
      </c>
      <c r="X214" s="211"/>
      <c r="Y214" s="212">
        <f t="shared" si="38"/>
        <v>11</v>
      </c>
      <c r="Z214" s="214">
        <v>14</v>
      </c>
      <c r="AA214" s="214">
        <v>0.84</v>
      </c>
      <c r="AB214" s="213">
        <f t="shared" si="39"/>
        <v>560</v>
      </c>
      <c r="AC214" s="213">
        <f t="shared" si="40"/>
        <v>33.6</v>
      </c>
      <c r="AD214" s="213">
        <f t="shared" si="41"/>
        <v>392</v>
      </c>
      <c r="AE214" s="213">
        <f t="shared" si="36"/>
        <v>168</v>
      </c>
      <c r="AF214" s="213">
        <f t="shared" si="42"/>
        <v>369.59999999999997</v>
      </c>
      <c r="AG214" s="343">
        <f t="shared" si="43"/>
        <v>929.59999999999991</v>
      </c>
      <c r="AH214" s="214">
        <v>766.39999999999986</v>
      </c>
      <c r="AI214" s="213">
        <f t="shared" si="44"/>
        <v>163.20000000000005</v>
      </c>
      <c r="AJ214" s="262"/>
      <c r="AK214" s="297"/>
      <c r="AL214" s="304"/>
      <c r="AM214" s="304"/>
    </row>
    <row r="215" spans="1:39" s="263" customFormat="1" ht="32.25" customHeight="1" x14ac:dyDescent="0.35">
      <c r="A215" s="205"/>
      <c r="B215" s="205">
        <v>1</v>
      </c>
      <c r="C215" s="399">
        <v>1237</v>
      </c>
      <c r="D215" s="400">
        <v>13775</v>
      </c>
      <c r="E215" s="400">
        <v>8487</v>
      </c>
      <c r="F215" s="206"/>
      <c r="G215" s="205" t="s">
        <v>107</v>
      </c>
      <c r="H215" s="205" t="s">
        <v>36</v>
      </c>
      <c r="I215" s="205"/>
      <c r="J215" s="205" t="s">
        <v>436</v>
      </c>
      <c r="K215" s="206">
        <v>13</v>
      </c>
      <c r="L215" s="206">
        <v>1.3</v>
      </c>
      <c r="M215" s="206">
        <v>3.5</v>
      </c>
      <c r="N215" s="206"/>
      <c r="O215" s="206">
        <v>3.5</v>
      </c>
      <c r="P215" s="206"/>
      <c r="Q215" s="206"/>
      <c r="R215" s="204">
        <f t="shared" si="37"/>
        <v>45.5</v>
      </c>
      <c r="S215" s="173" t="s">
        <v>41</v>
      </c>
      <c r="T215" s="208" t="s">
        <v>58</v>
      </c>
      <c r="U215" s="209">
        <v>44851</v>
      </c>
      <c r="V215" s="209">
        <v>44929</v>
      </c>
      <c r="W215" s="210">
        <v>1</v>
      </c>
      <c r="X215" s="211"/>
      <c r="Y215" s="212">
        <f t="shared" si="38"/>
        <v>11.285714285714286</v>
      </c>
      <c r="Z215" s="214">
        <v>14</v>
      </c>
      <c r="AA215" s="214">
        <v>0.84</v>
      </c>
      <c r="AB215" s="213">
        <f t="shared" si="39"/>
        <v>637</v>
      </c>
      <c r="AC215" s="213">
        <f t="shared" si="40"/>
        <v>38.22</v>
      </c>
      <c r="AD215" s="213">
        <f t="shared" si="41"/>
        <v>445.9</v>
      </c>
      <c r="AE215" s="213">
        <f t="shared" si="36"/>
        <v>191.1</v>
      </c>
      <c r="AF215" s="213">
        <f t="shared" si="42"/>
        <v>431.34</v>
      </c>
      <c r="AG215" s="343">
        <f t="shared" si="43"/>
        <v>1068.3399999999999</v>
      </c>
      <c r="AH215" s="214">
        <v>860.8599999999999</v>
      </c>
      <c r="AI215" s="213">
        <f t="shared" si="44"/>
        <v>207.48000000000002</v>
      </c>
      <c r="AJ215" s="262"/>
      <c r="AK215" s="297"/>
      <c r="AL215" s="304"/>
      <c r="AM215" s="304"/>
    </row>
    <row r="216" spans="1:39" s="263" customFormat="1" ht="32.25" customHeight="1" x14ac:dyDescent="0.35">
      <c r="A216" s="205"/>
      <c r="B216" s="205">
        <v>1</v>
      </c>
      <c r="C216" s="399">
        <v>1175</v>
      </c>
      <c r="D216" s="400">
        <v>13660</v>
      </c>
      <c r="E216" s="400">
        <v>8475</v>
      </c>
      <c r="F216" s="206"/>
      <c r="G216" s="205" t="s">
        <v>107</v>
      </c>
      <c r="H216" s="205" t="s">
        <v>36</v>
      </c>
      <c r="I216" s="205"/>
      <c r="J216" s="205" t="s">
        <v>436</v>
      </c>
      <c r="K216" s="206">
        <v>20</v>
      </c>
      <c r="L216" s="206">
        <v>1.3</v>
      </c>
      <c r="M216" s="206">
        <v>3.5</v>
      </c>
      <c r="N216" s="206"/>
      <c r="O216" s="206">
        <v>3.5</v>
      </c>
      <c r="P216" s="206"/>
      <c r="Q216" s="206"/>
      <c r="R216" s="204">
        <f t="shared" si="37"/>
        <v>70</v>
      </c>
      <c r="S216" s="173" t="s">
        <v>41</v>
      </c>
      <c r="T216" s="208" t="s">
        <v>58</v>
      </c>
      <c r="U216" s="209">
        <v>44844</v>
      </c>
      <c r="V216" s="209">
        <v>44925</v>
      </c>
      <c r="W216" s="210">
        <v>1</v>
      </c>
      <c r="X216" s="211"/>
      <c r="Y216" s="212">
        <f t="shared" si="38"/>
        <v>11.714285714285714</v>
      </c>
      <c r="Z216" s="214">
        <v>14</v>
      </c>
      <c r="AA216" s="214">
        <v>0.84</v>
      </c>
      <c r="AB216" s="213">
        <f t="shared" si="39"/>
        <v>980</v>
      </c>
      <c r="AC216" s="213">
        <f t="shared" si="40"/>
        <v>58.8</v>
      </c>
      <c r="AD216" s="213">
        <f t="shared" si="41"/>
        <v>686</v>
      </c>
      <c r="AE216" s="213">
        <f t="shared" si="36"/>
        <v>294</v>
      </c>
      <c r="AF216" s="213">
        <f t="shared" si="42"/>
        <v>688.8</v>
      </c>
      <c r="AG216" s="343">
        <f t="shared" si="43"/>
        <v>1668.8</v>
      </c>
      <c r="AH216" s="214">
        <v>1383.1999999999998</v>
      </c>
      <c r="AI216" s="213">
        <f t="shared" si="44"/>
        <v>285.60000000000014</v>
      </c>
      <c r="AJ216" s="262"/>
      <c r="AK216" s="297"/>
      <c r="AL216" s="304"/>
      <c r="AM216" s="304"/>
    </row>
    <row r="217" spans="1:39" s="263" customFormat="1" ht="32.25" hidden="1" customHeight="1" x14ac:dyDescent="0.35">
      <c r="A217" s="205"/>
      <c r="B217" s="205">
        <v>1</v>
      </c>
      <c r="C217" s="173">
        <v>1238</v>
      </c>
      <c r="D217" s="206">
        <v>13776</v>
      </c>
      <c r="E217" s="206">
        <v>8184</v>
      </c>
      <c r="F217" s="206"/>
      <c r="G217" s="205" t="s">
        <v>441</v>
      </c>
      <c r="H217" s="205" t="s">
        <v>36</v>
      </c>
      <c r="I217" s="205"/>
      <c r="J217" s="205" t="s">
        <v>436</v>
      </c>
      <c r="K217" s="206">
        <v>8</v>
      </c>
      <c r="L217" s="206">
        <v>1</v>
      </c>
      <c r="M217" s="206">
        <v>2.5</v>
      </c>
      <c r="N217" s="206"/>
      <c r="O217" s="206">
        <v>2.5</v>
      </c>
      <c r="P217" s="206"/>
      <c r="Q217" s="206"/>
      <c r="R217" s="204">
        <f t="shared" si="37"/>
        <v>20</v>
      </c>
      <c r="S217" s="173" t="s">
        <v>41</v>
      </c>
      <c r="T217" s="208" t="s">
        <v>58</v>
      </c>
      <c r="U217" s="209">
        <v>44851</v>
      </c>
      <c r="V217" s="209">
        <v>44867</v>
      </c>
      <c r="W217" s="210">
        <v>1</v>
      </c>
      <c r="X217" s="211"/>
      <c r="Y217" s="212">
        <f t="shared" si="38"/>
        <v>2.4285714285714284</v>
      </c>
      <c r="Z217" s="214">
        <v>14</v>
      </c>
      <c r="AA217" s="214">
        <v>0.84</v>
      </c>
      <c r="AB217" s="213">
        <f t="shared" si="39"/>
        <v>280</v>
      </c>
      <c r="AC217" s="213">
        <f t="shared" si="40"/>
        <v>16.8</v>
      </c>
      <c r="AD217" s="213">
        <f t="shared" si="41"/>
        <v>196</v>
      </c>
      <c r="AE217" s="213">
        <f t="shared" si="36"/>
        <v>84</v>
      </c>
      <c r="AF217" s="213">
        <f t="shared" si="42"/>
        <v>40.799999999999997</v>
      </c>
      <c r="AG217" s="213">
        <f t="shared" si="43"/>
        <v>320.8</v>
      </c>
      <c r="AH217" s="214">
        <v>320.8</v>
      </c>
      <c r="AI217" s="213">
        <f t="shared" si="44"/>
        <v>0</v>
      </c>
      <c r="AJ217" s="262"/>
      <c r="AK217" s="297"/>
      <c r="AL217" s="304"/>
      <c r="AM217" s="304"/>
    </row>
    <row r="218" spans="1:39" s="263" customFormat="1" ht="32.25" hidden="1" customHeight="1" x14ac:dyDescent="0.35">
      <c r="A218" s="205"/>
      <c r="B218" s="205">
        <v>1</v>
      </c>
      <c r="C218" s="173">
        <v>1292</v>
      </c>
      <c r="D218" s="206">
        <v>13731</v>
      </c>
      <c r="E218" s="206">
        <v>8195</v>
      </c>
      <c r="F218" s="206"/>
      <c r="G218" s="205" t="s">
        <v>568</v>
      </c>
      <c r="H218" s="205" t="s">
        <v>36</v>
      </c>
      <c r="I218" s="205"/>
      <c r="J218" s="205" t="s">
        <v>436</v>
      </c>
      <c r="K218" s="206">
        <v>6</v>
      </c>
      <c r="L218" s="206">
        <v>1.3</v>
      </c>
      <c r="M218" s="206">
        <v>1.5</v>
      </c>
      <c r="N218" s="206"/>
      <c r="O218" s="206">
        <v>1.5</v>
      </c>
      <c r="P218" s="206"/>
      <c r="Q218" s="206"/>
      <c r="R218" s="204">
        <f t="shared" si="37"/>
        <v>9</v>
      </c>
      <c r="S218" s="173" t="s">
        <v>41</v>
      </c>
      <c r="T218" s="208" t="s">
        <v>58</v>
      </c>
      <c r="U218" s="209">
        <v>44859</v>
      </c>
      <c r="V218" s="209">
        <v>44870</v>
      </c>
      <c r="W218" s="210">
        <v>1</v>
      </c>
      <c r="X218" s="211"/>
      <c r="Y218" s="212">
        <f t="shared" si="38"/>
        <v>1.7142857142857142</v>
      </c>
      <c r="Z218" s="214">
        <v>14</v>
      </c>
      <c r="AA218" s="214">
        <v>0.84</v>
      </c>
      <c r="AB218" s="213">
        <f t="shared" si="39"/>
        <v>126</v>
      </c>
      <c r="AC218" s="213">
        <f t="shared" si="40"/>
        <v>7.56</v>
      </c>
      <c r="AD218" s="213">
        <f t="shared" si="41"/>
        <v>88.2</v>
      </c>
      <c r="AE218" s="213">
        <f t="shared" si="36"/>
        <v>37.799999999999997</v>
      </c>
      <c r="AF218" s="213">
        <f t="shared" si="42"/>
        <v>12.959999999999999</v>
      </c>
      <c r="AG218" s="213">
        <f t="shared" si="43"/>
        <v>138.96</v>
      </c>
      <c r="AH218" s="214">
        <v>138.96</v>
      </c>
      <c r="AI218" s="213">
        <f t="shared" si="44"/>
        <v>0</v>
      </c>
      <c r="AJ218" s="262"/>
      <c r="AK218" s="297"/>
      <c r="AL218" s="304"/>
      <c r="AM218" s="304"/>
    </row>
    <row r="219" spans="1:39" ht="32.25" hidden="1" customHeight="1" x14ac:dyDescent="0.35">
      <c r="A219" s="205"/>
      <c r="B219" s="205">
        <v>1</v>
      </c>
      <c r="C219" s="173">
        <v>1107</v>
      </c>
      <c r="D219" s="206">
        <v>13541</v>
      </c>
      <c r="E219" s="206">
        <v>8217</v>
      </c>
      <c r="F219" s="206"/>
      <c r="G219" s="205" t="s">
        <v>441</v>
      </c>
      <c r="H219" s="205" t="s">
        <v>36</v>
      </c>
      <c r="I219" s="205"/>
      <c r="J219" s="205" t="s">
        <v>436</v>
      </c>
      <c r="K219" s="206">
        <v>8</v>
      </c>
      <c r="L219" s="206">
        <v>1.3</v>
      </c>
      <c r="M219" s="206">
        <v>3.5</v>
      </c>
      <c r="N219" s="206"/>
      <c r="O219" s="206">
        <v>3.5</v>
      </c>
      <c r="P219" s="206"/>
      <c r="Q219" s="206"/>
      <c r="R219" s="204">
        <f t="shared" si="37"/>
        <v>28</v>
      </c>
      <c r="S219" s="173" t="s">
        <v>41</v>
      </c>
      <c r="T219" s="208" t="s">
        <v>58</v>
      </c>
      <c r="U219" s="209">
        <v>44835</v>
      </c>
      <c r="V219" s="209">
        <v>44874</v>
      </c>
      <c r="W219" s="210">
        <v>1</v>
      </c>
      <c r="X219" s="211"/>
      <c r="Y219" s="212">
        <f t="shared" si="38"/>
        <v>5.7142857142857144</v>
      </c>
      <c r="Z219" s="214">
        <v>14</v>
      </c>
      <c r="AA219" s="214">
        <v>0.84</v>
      </c>
      <c r="AB219" s="213">
        <f t="shared" si="39"/>
        <v>392</v>
      </c>
      <c r="AC219" s="213">
        <f t="shared" si="40"/>
        <v>23.52</v>
      </c>
      <c r="AD219" s="213">
        <f t="shared" si="41"/>
        <v>274.39999999999998</v>
      </c>
      <c r="AE219" s="213">
        <f t="shared" si="36"/>
        <v>117.60000000000001</v>
      </c>
      <c r="AF219" s="213">
        <f t="shared" si="42"/>
        <v>134.4</v>
      </c>
      <c r="AG219" s="213">
        <f t="shared" si="43"/>
        <v>526.4</v>
      </c>
      <c r="AH219" s="214">
        <v>526.4</v>
      </c>
      <c r="AI219" s="213">
        <f t="shared" si="44"/>
        <v>0</v>
      </c>
      <c r="AJ219" s="160"/>
    </row>
    <row r="220" spans="1:39" s="263" customFormat="1" ht="32.25" hidden="1" customHeight="1" x14ac:dyDescent="0.35">
      <c r="A220" s="205"/>
      <c r="B220" s="205">
        <v>1</v>
      </c>
      <c r="C220" s="173">
        <v>1179</v>
      </c>
      <c r="D220" s="206">
        <v>13664</v>
      </c>
      <c r="E220" s="206">
        <v>8116</v>
      </c>
      <c r="F220" s="206"/>
      <c r="G220" s="205" t="s">
        <v>107</v>
      </c>
      <c r="H220" s="205" t="s">
        <v>36</v>
      </c>
      <c r="I220" s="205"/>
      <c r="J220" s="205" t="s">
        <v>436</v>
      </c>
      <c r="K220" s="206">
        <v>23.5</v>
      </c>
      <c r="L220" s="206">
        <v>1.3</v>
      </c>
      <c r="M220" s="206">
        <v>4</v>
      </c>
      <c r="N220" s="206"/>
      <c r="O220" s="206">
        <v>4</v>
      </c>
      <c r="P220" s="206"/>
      <c r="Q220" s="206"/>
      <c r="R220" s="204">
        <f t="shared" si="37"/>
        <v>94</v>
      </c>
      <c r="S220" s="173" t="s">
        <v>41</v>
      </c>
      <c r="T220" s="208" t="s">
        <v>58</v>
      </c>
      <c r="U220" s="209">
        <v>44845</v>
      </c>
      <c r="V220" s="209">
        <v>44852</v>
      </c>
      <c r="W220" s="210">
        <v>1</v>
      </c>
      <c r="X220" s="211"/>
      <c r="Y220" s="212">
        <f t="shared" si="38"/>
        <v>1.1428571428571428</v>
      </c>
      <c r="Z220" s="214">
        <v>14</v>
      </c>
      <c r="AA220" s="214">
        <v>0.84</v>
      </c>
      <c r="AB220" s="213">
        <f t="shared" si="39"/>
        <v>1316</v>
      </c>
      <c r="AC220" s="213">
        <f t="shared" si="40"/>
        <v>78.959999999999994</v>
      </c>
      <c r="AD220" s="213">
        <f t="shared" si="41"/>
        <v>921.19999999999993</v>
      </c>
      <c r="AE220" s="213">
        <f t="shared" si="36"/>
        <v>394.8</v>
      </c>
      <c r="AF220" s="213">
        <f t="shared" si="42"/>
        <v>90.239999999999981</v>
      </c>
      <c r="AG220" s="213">
        <f t="shared" si="43"/>
        <v>1406.24</v>
      </c>
      <c r="AH220" s="214">
        <v>1406.24</v>
      </c>
      <c r="AI220" s="213">
        <f t="shared" si="44"/>
        <v>0</v>
      </c>
      <c r="AJ220" s="262"/>
      <c r="AK220" s="297"/>
      <c r="AL220" s="304"/>
      <c r="AM220" s="304"/>
    </row>
    <row r="221" spans="1:39" s="263" customFormat="1" ht="32.25" hidden="1" customHeight="1" x14ac:dyDescent="0.35">
      <c r="A221" s="205"/>
      <c r="B221" s="205">
        <v>1</v>
      </c>
      <c r="C221" s="173">
        <v>1112</v>
      </c>
      <c r="D221" s="206">
        <v>13546</v>
      </c>
      <c r="E221" s="206">
        <v>8119</v>
      </c>
      <c r="F221" s="206"/>
      <c r="G221" s="205" t="s">
        <v>441</v>
      </c>
      <c r="H221" s="205" t="s">
        <v>36</v>
      </c>
      <c r="I221" s="205"/>
      <c r="J221" s="205" t="s">
        <v>436</v>
      </c>
      <c r="K221" s="206">
        <v>7.5</v>
      </c>
      <c r="L221" s="206">
        <v>1.3</v>
      </c>
      <c r="M221" s="206">
        <v>2</v>
      </c>
      <c r="N221" s="206"/>
      <c r="O221" s="206">
        <v>2</v>
      </c>
      <c r="P221" s="206"/>
      <c r="Q221" s="206"/>
      <c r="R221" s="204">
        <f t="shared" si="37"/>
        <v>15</v>
      </c>
      <c r="S221" s="173" t="s">
        <v>41</v>
      </c>
      <c r="T221" s="208" t="s">
        <v>58</v>
      </c>
      <c r="U221" s="209">
        <v>44837</v>
      </c>
      <c r="V221" s="209">
        <v>44848</v>
      </c>
      <c r="W221" s="210">
        <v>1</v>
      </c>
      <c r="X221" s="211"/>
      <c r="Y221" s="212">
        <f t="shared" si="38"/>
        <v>1.7142857142857142</v>
      </c>
      <c r="Z221" s="214">
        <v>14</v>
      </c>
      <c r="AA221" s="214">
        <v>0.84</v>
      </c>
      <c r="AB221" s="213">
        <f t="shared" si="39"/>
        <v>210</v>
      </c>
      <c r="AC221" s="213">
        <f t="shared" si="40"/>
        <v>12.6</v>
      </c>
      <c r="AD221" s="213">
        <f t="shared" si="41"/>
        <v>147</v>
      </c>
      <c r="AE221" s="213">
        <f t="shared" si="36"/>
        <v>63</v>
      </c>
      <c r="AF221" s="213">
        <f t="shared" si="42"/>
        <v>21.599999999999998</v>
      </c>
      <c r="AG221" s="213">
        <f t="shared" si="43"/>
        <v>231.6</v>
      </c>
      <c r="AH221" s="214">
        <v>231.6</v>
      </c>
      <c r="AI221" s="213">
        <f t="shared" si="44"/>
        <v>0</v>
      </c>
      <c r="AJ221" s="262"/>
      <c r="AK221" s="297"/>
      <c r="AL221" s="304"/>
      <c r="AM221" s="304"/>
    </row>
    <row r="222" spans="1:39" s="263" customFormat="1" ht="32.25" hidden="1" customHeight="1" x14ac:dyDescent="0.35">
      <c r="A222" s="205"/>
      <c r="B222" s="205">
        <v>1</v>
      </c>
      <c r="C222" s="173">
        <v>1220</v>
      </c>
      <c r="D222" s="206">
        <v>13756</v>
      </c>
      <c r="E222" s="206">
        <v>8110</v>
      </c>
      <c r="F222" s="206"/>
      <c r="G222" s="205" t="s">
        <v>107</v>
      </c>
      <c r="H222" s="205" t="s">
        <v>36</v>
      </c>
      <c r="I222" s="205"/>
      <c r="J222" s="205" t="s">
        <v>436</v>
      </c>
      <c r="K222" s="206">
        <v>12.5</v>
      </c>
      <c r="L222" s="206">
        <v>1.3</v>
      </c>
      <c r="M222" s="206">
        <v>2.5</v>
      </c>
      <c r="N222" s="206"/>
      <c r="O222" s="206">
        <v>2.5</v>
      </c>
      <c r="P222" s="206"/>
      <c r="Q222" s="206"/>
      <c r="R222" s="204">
        <f t="shared" si="37"/>
        <v>31.25</v>
      </c>
      <c r="S222" s="173" t="s">
        <v>41</v>
      </c>
      <c r="T222" s="208" t="s">
        <v>58</v>
      </c>
      <c r="U222" s="209">
        <v>44849</v>
      </c>
      <c r="V222" s="209">
        <v>44850</v>
      </c>
      <c r="W222" s="210">
        <v>1</v>
      </c>
      <c r="X222" s="211"/>
      <c r="Y222" s="212">
        <f t="shared" si="38"/>
        <v>0.2857142857142857</v>
      </c>
      <c r="Z222" s="214">
        <v>14</v>
      </c>
      <c r="AA222" s="214">
        <v>0.84</v>
      </c>
      <c r="AB222" s="213">
        <f t="shared" si="39"/>
        <v>437.5</v>
      </c>
      <c r="AC222" s="213">
        <f t="shared" si="40"/>
        <v>26.25</v>
      </c>
      <c r="AD222" s="213">
        <f t="shared" si="41"/>
        <v>306.25</v>
      </c>
      <c r="AE222" s="213">
        <f t="shared" si="36"/>
        <v>131.25</v>
      </c>
      <c r="AF222" s="213">
        <f t="shared" si="42"/>
        <v>7.5</v>
      </c>
      <c r="AG222" s="213">
        <f t="shared" si="43"/>
        <v>445</v>
      </c>
      <c r="AH222" s="214">
        <v>445</v>
      </c>
      <c r="AI222" s="213">
        <f t="shared" si="44"/>
        <v>0</v>
      </c>
      <c r="AJ222" s="262"/>
      <c r="AK222" s="297"/>
      <c r="AL222" s="304"/>
      <c r="AM222" s="304"/>
    </row>
    <row r="223" spans="1:39" s="263" customFormat="1" ht="32.25" hidden="1" customHeight="1" x14ac:dyDescent="0.35">
      <c r="A223" s="205"/>
      <c r="B223" s="205">
        <v>1</v>
      </c>
      <c r="C223" s="173">
        <v>1186</v>
      </c>
      <c r="D223" s="206">
        <v>13671</v>
      </c>
      <c r="E223" s="274">
        <v>8110</v>
      </c>
      <c r="F223" s="206"/>
      <c r="G223" s="205" t="s">
        <v>107</v>
      </c>
      <c r="H223" s="205" t="s">
        <v>36</v>
      </c>
      <c r="I223" s="205"/>
      <c r="J223" s="205" t="s">
        <v>436</v>
      </c>
      <c r="K223" s="206">
        <v>6.3</v>
      </c>
      <c r="L223" s="206">
        <v>1</v>
      </c>
      <c r="M223" s="206">
        <v>4</v>
      </c>
      <c r="N223" s="206"/>
      <c r="O223" s="206">
        <v>4</v>
      </c>
      <c r="P223" s="206"/>
      <c r="Q223" s="206"/>
      <c r="R223" s="204">
        <f t="shared" si="37"/>
        <v>25.2</v>
      </c>
      <c r="S223" s="173" t="s">
        <v>41</v>
      </c>
      <c r="T223" s="208" t="s">
        <v>58</v>
      </c>
      <c r="U223" s="209">
        <v>44846</v>
      </c>
      <c r="V223" s="209">
        <v>44850</v>
      </c>
      <c r="W223" s="210">
        <v>1</v>
      </c>
      <c r="X223" s="211"/>
      <c r="Y223" s="212">
        <f t="shared" si="38"/>
        <v>0.7142857142857143</v>
      </c>
      <c r="Z223" s="214">
        <v>14</v>
      </c>
      <c r="AA223" s="214">
        <v>0.84</v>
      </c>
      <c r="AB223" s="213">
        <f t="shared" si="39"/>
        <v>352.8</v>
      </c>
      <c r="AC223" s="213">
        <f t="shared" si="40"/>
        <v>21.167999999999999</v>
      </c>
      <c r="AD223" s="213">
        <f t="shared" si="41"/>
        <v>246.95999999999995</v>
      </c>
      <c r="AE223" s="213">
        <f t="shared" si="36"/>
        <v>105.83999999999999</v>
      </c>
      <c r="AF223" s="213">
        <f t="shared" si="42"/>
        <v>15.12</v>
      </c>
      <c r="AG223" s="213">
        <f t="shared" si="43"/>
        <v>367.91999999999996</v>
      </c>
      <c r="AH223" s="214">
        <v>367.91999999999996</v>
      </c>
      <c r="AI223" s="213">
        <f t="shared" si="44"/>
        <v>0</v>
      </c>
      <c r="AJ223" s="262"/>
      <c r="AK223" s="297"/>
      <c r="AL223" s="304"/>
      <c r="AM223" s="304"/>
    </row>
    <row r="224" spans="1:39" s="263" customFormat="1" ht="32.25" customHeight="1" x14ac:dyDescent="0.35">
      <c r="A224" s="205"/>
      <c r="B224" s="205">
        <v>1</v>
      </c>
      <c r="C224" s="399">
        <v>1264</v>
      </c>
      <c r="D224" s="400">
        <v>13702</v>
      </c>
      <c r="E224" s="400">
        <v>8406</v>
      </c>
      <c r="F224" s="206"/>
      <c r="G224" s="205" t="s">
        <v>107</v>
      </c>
      <c r="H224" s="205" t="s">
        <v>36</v>
      </c>
      <c r="I224" s="205"/>
      <c r="J224" s="205" t="s">
        <v>436</v>
      </c>
      <c r="K224" s="206">
        <v>12</v>
      </c>
      <c r="L224" s="206">
        <v>1.3</v>
      </c>
      <c r="M224" s="206">
        <v>3</v>
      </c>
      <c r="N224" s="206"/>
      <c r="O224" s="206">
        <v>3</v>
      </c>
      <c r="P224" s="206"/>
      <c r="Q224" s="206"/>
      <c r="R224" s="204">
        <f t="shared" si="37"/>
        <v>36</v>
      </c>
      <c r="S224" s="173" t="s">
        <v>41</v>
      </c>
      <c r="T224" s="208" t="s">
        <v>58</v>
      </c>
      <c r="U224" s="209">
        <v>44855</v>
      </c>
      <c r="V224" s="209">
        <v>44935</v>
      </c>
      <c r="W224" s="210">
        <v>1</v>
      </c>
      <c r="X224" s="211"/>
      <c r="Y224" s="212">
        <f t="shared" si="38"/>
        <v>11.571428571428571</v>
      </c>
      <c r="Z224" s="214">
        <v>14</v>
      </c>
      <c r="AA224" s="214">
        <v>0.84</v>
      </c>
      <c r="AB224" s="213">
        <f t="shared" si="39"/>
        <v>504</v>
      </c>
      <c r="AC224" s="213">
        <f t="shared" si="40"/>
        <v>30.24</v>
      </c>
      <c r="AD224" s="213">
        <f t="shared" si="41"/>
        <v>352.8</v>
      </c>
      <c r="AE224" s="213">
        <f t="shared" si="36"/>
        <v>151.19999999999999</v>
      </c>
      <c r="AF224" s="213">
        <f t="shared" si="42"/>
        <v>349.91999999999996</v>
      </c>
      <c r="AG224" s="343">
        <f t="shared" si="43"/>
        <v>853.92</v>
      </c>
      <c r="AH224" s="214">
        <v>663.84</v>
      </c>
      <c r="AI224" s="213">
        <f t="shared" si="44"/>
        <v>190.07999999999993</v>
      </c>
      <c r="AJ224" s="262"/>
      <c r="AK224" s="297"/>
      <c r="AL224" s="304"/>
      <c r="AM224" s="304"/>
    </row>
    <row r="225" spans="1:39" s="263" customFormat="1" ht="32.25" customHeight="1" x14ac:dyDescent="0.35">
      <c r="A225" s="205"/>
      <c r="B225" s="205">
        <v>1</v>
      </c>
      <c r="C225" s="399">
        <v>1265</v>
      </c>
      <c r="D225" s="400">
        <v>13703</v>
      </c>
      <c r="E225" s="206"/>
      <c r="F225" s="206"/>
      <c r="G225" s="205" t="s">
        <v>107</v>
      </c>
      <c r="H225" s="205" t="s">
        <v>36</v>
      </c>
      <c r="I225" s="205"/>
      <c r="J225" s="205" t="s">
        <v>436</v>
      </c>
      <c r="K225" s="206">
        <v>22</v>
      </c>
      <c r="L225" s="206">
        <v>1.3</v>
      </c>
      <c r="M225" s="206">
        <v>4</v>
      </c>
      <c r="N225" s="206"/>
      <c r="O225" s="206">
        <v>4</v>
      </c>
      <c r="P225" s="206"/>
      <c r="Q225" s="206"/>
      <c r="R225" s="204">
        <f t="shared" si="37"/>
        <v>88</v>
      </c>
      <c r="S225" s="173" t="s">
        <v>41</v>
      </c>
      <c r="T225" s="208" t="s">
        <v>87</v>
      </c>
      <c r="U225" s="209">
        <v>44855</v>
      </c>
      <c r="V225" s="209"/>
      <c r="W225" s="210">
        <v>1</v>
      </c>
      <c r="X225" s="211"/>
      <c r="Y225" s="212">
        <f t="shared" si="38"/>
        <v>14.714285714285714</v>
      </c>
      <c r="Z225" s="214">
        <v>14</v>
      </c>
      <c r="AA225" s="214">
        <v>0.84</v>
      </c>
      <c r="AB225" s="213">
        <f t="shared" si="39"/>
        <v>1232</v>
      </c>
      <c r="AC225" s="213">
        <f t="shared" si="40"/>
        <v>73.92</v>
      </c>
      <c r="AD225" s="213">
        <f t="shared" si="41"/>
        <v>862.39999999999986</v>
      </c>
      <c r="AE225" s="213">
        <f t="shared" si="36"/>
        <v>0</v>
      </c>
      <c r="AF225" s="213">
        <f t="shared" si="42"/>
        <v>1087.68</v>
      </c>
      <c r="AG225" s="343">
        <f t="shared" si="43"/>
        <v>1950.08</v>
      </c>
      <c r="AH225" s="214">
        <v>1622.7199999999998</v>
      </c>
      <c r="AI225" s="213">
        <f t="shared" si="44"/>
        <v>327.36000000000013</v>
      </c>
      <c r="AJ225" s="262"/>
      <c r="AK225" s="297"/>
      <c r="AL225" s="304"/>
      <c r="AM225" s="304"/>
    </row>
    <row r="226" spans="1:39" s="263" customFormat="1" ht="32.25" hidden="1" customHeight="1" x14ac:dyDescent="0.35">
      <c r="A226" s="205"/>
      <c r="B226" s="205">
        <v>1</v>
      </c>
      <c r="C226" s="173">
        <v>1270</v>
      </c>
      <c r="D226" s="206">
        <v>13708</v>
      </c>
      <c r="E226" s="206">
        <v>8252</v>
      </c>
      <c r="F226" s="206"/>
      <c r="G226" s="205" t="s">
        <v>107</v>
      </c>
      <c r="H226" s="205" t="s">
        <v>36</v>
      </c>
      <c r="I226" s="205"/>
      <c r="J226" s="205" t="s">
        <v>436</v>
      </c>
      <c r="K226" s="206">
        <v>12.5</v>
      </c>
      <c r="L226" s="206">
        <v>1.3</v>
      </c>
      <c r="M226" s="206">
        <v>4</v>
      </c>
      <c r="N226" s="206"/>
      <c r="O226" s="206">
        <v>4</v>
      </c>
      <c r="P226" s="206"/>
      <c r="Q226" s="206"/>
      <c r="R226" s="204">
        <f t="shared" si="37"/>
        <v>50</v>
      </c>
      <c r="S226" s="173" t="s">
        <v>41</v>
      </c>
      <c r="T226" s="208" t="s">
        <v>58</v>
      </c>
      <c r="U226" s="209">
        <v>44855</v>
      </c>
      <c r="V226" s="209">
        <v>44883</v>
      </c>
      <c r="W226" s="210">
        <v>1</v>
      </c>
      <c r="X226" s="211"/>
      <c r="Y226" s="212">
        <f t="shared" si="38"/>
        <v>4.1428571428571432</v>
      </c>
      <c r="Z226" s="214">
        <v>14</v>
      </c>
      <c r="AA226" s="214">
        <v>0.84</v>
      </c>
      <c r="AB226" s="213">
        <f t="shared" si="39"/>
        <v>700</v>
      </c>
      <c r="AC226" s="213">
        <f t="shared" si="40"/>
        <v>42</v>
      </c>
      <c r="AD226" s="213">
        <f t="shared" si="41"/>
        <v>490</v>
      </c>
      <c r="AE226" s="213">
        <f t="shared" si="36"/>
        <v>210</v>
      </c>
      <c r="AF226" s="213">
        <f t="shared" si="42"/>
        <v>174</v>
      </c>
      <c r="AG226" s="213">
        <f t="shared" si="43"/>
        <v>874</v>
      </c>
      <c r="AH226" s="214">
        <v>874</v>
      </c>
      <c r="AI226" s="213">
        <f t="shared" si="44"/>
        <v>0</v>
      </c>
      <c r="AJ226" s="262"/>
      <c r="AK226" s="297"/>
      <c r="AL226" s="304"/>
      <c r="AM226" s="304"/>
    </row>
    <row r="227" spans="1:39" s="263" customFormat="1" ht="32.25" hidden="1" customHeight="1" x14ac:dyDescent="0.35">
      <c r="A227" s="205"/>
      <c r="B227" s="205">
        <v>1</v>
      </c>
      <c r="C227" s="173">
        <v>1275</v>
      </c>
      <c r="D227" s="206">
        <v>13713</v>
      </c>
      <c r="E227" s="206">
        <v>8137</v>
      </c>
      <c r="F227" s="206"/>
      <c r="G227" s="205" t="s">
        <v>517</v>
      </c>
      <c r="H227" s="205" t="s">
        <v>36</v>
      </c>
      <c r="I227" s="205"/>
      <c r="J227" s="205" t="s">
        <v>436</v>
      </c>
      <c r="K227" s="206">
        <v>23</v>
      </c>
      <c r="L227" s="206">
        <v>1.3</v>
      </c>
      <c r="M227" s="206">
        <v>2</v>
      </c>
      <c r="N227" s="206"/>
      <c r="O227" s="206">
        <v>2</v>
      </c>
      <c r="P227" s="206"/>
      <c r="Q227" s="206"/>
      <c r="R227" s="204">
        <f t="shared" si="37"/>
        <v>46</v>
      </c>
      <c r="S227" s="173" t="s">
        <v>41</v>
      </c>
      <c r="T227" s="208" t="s">
        <v>58</v>
      </c>
      <c r="U227" s="209">
        <v>44855</v>
      </c>
      <c r="V227" s="209">
        <v>44858</v>
      </c>
      <c r="W227" s="210">
        <v>1</v>
      </c>
      <c r="X227" s="211"/>
      <c r="Y227" s="212">
        <f t="shared" si="38"/>
        <v>0.5714285714285714</v>
      </c>
      <c r="Z227" s="214">
        <v>14</v>
      </c>
      <c r="AA227" s="214">
        <v>0.84</v>
      </c>
      <c r="AB227" s="213">
        <f t="shared" si="39"/>
        <v>644</v>
      </c>
      <c r="AC227" s="213">
        <f t="shared" si="40"/>
        <v>38.64</v>
      </c>
      <c r="AD227" s="213">
        <f t="shared" si="41"/>
        <v>450.79999999999995</v>
      </c>
      <c r="AE227" s="213">
        <f t="shared" si="36"/>
        <v>193.2</v>
      </c>
      <c r="AF227" s="213">
        <f t="shared" si="42"/>
        <v>22.08</v>
      </c>
      <c r="AG227" s="213">
        <f t="shared" si="43"/>
        <v>666.08</v>
      </c>
      <c r="AH227" s="214">
        <v>666.08</v>
      </c>
      <c r="AI227" s="213">
        <f t="shared" si="44"/>
        <v>0</v>
      </c>
      <c r="AJ227" s="262"/>
      <c r="AK227" s="297"/>
      <c r="AL227" s="304"/>
      <c r="AM227" s="304"/>
    </row>
    <row r="228" spans="1:39" s="263" customFormat="1" ht="32.25" hidden="1" customHeight="1" x14ac:dyDescent="0.35">
      <c r="A228" s="205"/>
      <c r="B228" s="205">
        <v>1</v>
      </c>
      <c r="C228" s="173">
        <v>1280</v>
      </c>
      <c r="D228" s="206">
        <v>13719</v>
      </c>
      <c r="E228" s="206">
        <v>8458</v>
      </c>
      <c r="F228" s="206"/>
      <c r="G228" s="205" t="s">
        <v>107</v>
      </c>
      <c r="H228" s="205" t="s">
        <v>36</v>
      </c>
      <c r="I228" s="205"/>
      <c r="J228" s="205" t="s">
        <v>436</v>
      </c>
      <c r="K228" s="206">
        <v>7.5</v>
      </c>
      <c r="L228" s="206">
        <v>1.3</v>
      </c>
      <c r="M228" s="206">
        <v>4</v>
      </c>
      <c r="N228" s="206"/>
      <c r="O228" s="206">
        <v>4</v>
      </c>
      <c r="P228" s="206"/>
      <c r="Q228" s="206"/>
      <c r="R228" s="204">
        <f t="shared" si="37"/>
        <v>30</v>
      </c>
      <c r="S228" s="173" t="s">
        <v>41</v>
      </c>
      <c r="T228" s="208" t="s">
        <v>58</v>
      </c>
      <c r="U228" s="209">
        <v>44858</v>
      </c>
      <c r="V228" s="209">
        <v>44918</v>
      </c>
      <c r="W228" s="210">
        <v>1</v>
      </c>
      <c r="X228" s="211"/>
      <c r="Y228" s="212">
        <f t="shared" si="38"/>
        <v>8.7142857142857135</v>
      </c>
      <c r="Z228" s="214">
        <v>14</v>
      </c>
      <c r="AA228" s="214">
        <v>0.84</v>
      </c>
      <c r="AB228" s="213">
        <f t="shared" si="39"/>
        <v>420</v>
      </c>
      <c r="AC228" s="213">
        <f t="shared" si="40"/>
        <v>25.2</v>
      </c>
      <c r="AD228" s="213">
        <f t="shared" si="41"/>
        <v>294</v>
      </c>
      <c r="AE228" s="213">
        <f t="shared" si="36"/>
        <v>126</v>
      </c>
      <c r="AF228" s="213">
        <f t="shared" si="42"/>
        <v>219.59999999999997</v>
      </c>
      <c r="AG228" s="213">
        <f t="shared" si="43"/>
        <v>639.59999999999991</v>
      </c>
      <c r="AH228" s="214">
        <v>639.59999999999991</v>
      </c>
      <c r="AI228" s="213">
        <f t="shared" si="44"/>
        <v>0</v>
      </c>
      <c r="AJ228" s="262"/>
      <c r="AK228" s="297"/>
      <c r="AL228" s="304"/>
      <c r="AM228" s="304"/>
    </row>
    <row r="229" spans="1:39" ht="32.25" hidden="1" customHeight="1" x14ac:dyDescent="0.35">
      <c r="A229" s="205"/>
      <c r="B229" s="205">
        <v>1</v>
      </c>
      <c r="C229" s="173">
        <v>1293</v>
      </c>
      <c r="D229" s="206">
        <v>13732</v>
      </c>
      <c r="E229" s="206">
        <v>8186</v>
      </c>
      <c r="F229" s="206"/>
      <c r="G229" s="205" t="s">
        <v>568</v>
      </c>
      <c r="H229" s="205" t="s">
        <v>36</v>
      </c>
      <c r="I229" s="205"/>
      <c r="J229" s="205" t="s">
        <v>436</v>
      </c>
      <c r="K229" s="206">
        <v>11</v>
      </c>
      <c r="L229" s="206">
        <v>1</v>
      </c>
      <c r="M229" s="206">
        <v>1.5</v>
      </c>
      <c r="N229" s="206"/>
      <c r="O229" s="206">
        <v>1.5</v>
      </c>
      <c r="P229" s="206"/>
      <c r="Q229" s="206"/>
      <c r="R229" s="204">
        <f t="shared" si="37"/>
        <v>16.5</v>
      </c>
      <c r="S229" s="173" t="s">
        <v>41</v>
      </c>
      <c r="T229" s="208" t="s">
        <v>58</v>
      </c>
      <c r="U229" s="209">
        <v>44859</v>
      </c>
      <c r="V229" s="209">
        <v>44867</v>
      </c>
      <c r="W229" s="210">
        <v>1</v>
      </c>
      <c r="X229" s="211"/>
      <c r="Y229" s="212">
        <f t="shared" si="38"/>
        <v>1.2857142857142858</v>
      </c>
      <c r="Z229" s="214">
        <v>14</v>
      </c>
      <c r="AA229" s="214">
        <v>0.84</v>
      </c>
      <c r="AB229" s="213">
        <f t="shared" si="39"/>
        <v>231</v>
      </c>
      <c r="AC229" s="213">
        <f t="shared" si="40"/>
        <v>13.86</v>
      </c>
      <c r="AD229" s="213">
        <f t="shared" si="41"/>
        <v>161.69999999999999</v>
      </c>
      <c r="AE229" s="213">
        <f t="shared" si="36"/>
        <v>69.3</v>
      </c>
      <c r="AF229" s="213">
        <f t="shared" si="42"/>
        <v>17.82</v>
      </c>
      <c r="AG229" s="213">
        <f t="shared" si="43"/>
        <v>248.82</v>
      </c>
      <c r="AH229" s="214">
        <v>248.82</v>
      </c>
      <c r="AI229" s="213">
        <f t="shared" si="44"/>
        <v>0</v>
      </c>
      <c r="AJ229" s="160"/>
    </row>
    <row r="230" spans="1:39" s="263" customFormat="1" ht="32.25" hidden="1" customHeight="1" x14ac:dyDescent="0.35">
      <c r="A230" s="205"/>
      <c r="B230" s="205">
        <v>1</v>
      </c>
      <c r="C230" s="173">
        <v>1082</v>
      </c>
      <c r="D230" s="206">
        <v>13515</v>
      </c>
      <c r="E230" s="206">
        <v>8140</v>
      </c>
      <c r="F230" s="206"/>
      <c r="G230" s="205" t="s">
        <v>585</v>
      </c>
      <c r="H230" s="205" t="s">
        <v>36</v>
      </c>
      <c r="I230" s="205"/>
      <c r="J230" s="205" t="s">
        <v>436</v>
      </c>
      <c r="K230" s="206">
        <v>32</v>
      </c>
      <c r="L230" s="206">
        <v>0.6</v>
      </c>
      <c r="M230" s="206">
        <v>2</v>
      </c>
      <c r="N230" s="206"/>
      <c r="O230" s="206">
        <v>2</v>
      </c>
      <c r="P230" s="206"/>
      <c r="Q230" s="206"/>
      <c r="R230" s="204">
        <f t="shared" si="37"/>
        <v>64</v>
      </c>
      <c r="S230" s="173" t="s">
        <v>41</v>
      </c>
      <c r="T230" s="208" t="s">
        <v>58</v>
      </c>
      <c r="U230" s="209">
        <v>44833</v>
      </c>
      <c r="V230" s="209">
        <v>44857</v>
      </c>
      <c r="W230" s="210">
        <v>1</v>
      </c>
      <c r="X230" s="211"/>
      <c r="Y230" s="212">
        <f t="shared" si="38"/>
        <v>3.5714285714285716</v>
      </c>
      <c r="Z230" s="214">
        <v>14</v>
      </c>
      <c r="AA230" s="214">
        <v>0.84</v>
      </c>
      <c r="AB230" s="213">
        <f t="shared" si="39"/>
        <v>896</v>
      </c>
      <c r="AC230" s="213">
        <f t="shared" si="40"/>
        <v>53.76</v>
      </c>
      <c r="AD230" s="213">
        <f t="shared" si="41"/>
        <v>627.19999999999993</v>
      </c>
      <c r="AE230" s="213">
        <f t="shared" si="36"/>
        <v>268.8</v>
      </c>
      <c r="AF230" s="213">
        <f t="shared" si="42"/>
        <v>192</v>
      </c>
      <c r="AG230" s="213">
        <f t="shared" si="43"/>
        <v>1088</v>
      </c>
      <c r="AH230" s="214">
        <v>1088</v>
      </c>
      <c r="AI230" s="213">
        <f t="shared" si="44"/>
        <v>0</v>
      </c>
      <c r="AJ230" s="262"/>
      <c r="AK230" s="297"/>
      <c r="AL230" s="304"/>
      <c r="AM230" s="304"/>
    </row>
    <row r="231" spans="1:39" s="263" customFormat="1" ht="32.25" hidden="1" customHeight="1" x14ac:dyDescent="0.35">
      <c r="A231" s="205"/>
      <c r="B231" s="205">
        <v>1</v>
      </c>
      <c r="C231" s="173">
        <v>1186</v>
      </c>
      <c r="D231" s="206">
        <v>13671</v>
      </c>
      <c r="E231" s="230">
        <v>8110</v>
      </c>
      <c r="F231" s="206"/>
      <c r="G231" s="205" t="s">
        <v>107</v>
      </c>
      <c r="H231" s="205" t="s">
        <v>36</v>
      </c>
      <c r="I231" s="205"/>
      <c r="J231" s="205" t="s">
        <v>436</v>
      </c>
      <c r="K231" s="206">
        <v>4</v>
      </c>
      <c r="L231" s="206">
        <v>1.8</v>
      </c>
      <c r="M231" s="206">
        <v>4</v>
      </c>
      <c r="N231" s="206"/>
      <c r="O231" s="206">
        <v>4</v>
      </c>
      <c r="P231" s="206"/>
      <c r="Q231" s="206"/>
      <c r="R231" s="204">
        <f t="shared" si="37"/>
        <v>16</v>
      </c>
      <c r="S231" s="173" t="s">
        <v>41</v>
      </c>
      <c r="T231" s="208" t="s">
        <v>58</v>
      </c>
      <c r="U231" s="209">
        <v>44846</v>
      </c>
      <c r="V231" s="209">
        <v>44850</v>
      </c>
      <c r="W231" s="210">
        <v>1</v>
      </c>
      <c r="X231" s="211"/>
      <c r="Y231" s="212">
        <f t="shared" si="38"/>
        <v>0.7142857142857143</v>
      </c>
      <c r="Z231" s="219">
        <v>18</v>
      </c>
      <c r="AA231" s="219">
        <v>1.05</v>
      </c>
      <c r="AB231" s="213">
        <f t="shared" si="39"/>
        <v>288</v>
      </c>
      <c r="AC231" s="213">
        <f t="shared" si="40"/>
        <v>16.8</v>
      </c>
      <c r="AD231" s="213">
        <f t="shared" si="41"/>
        <v>201.6</v>
      </c>
      <c r="AE231" s="213">
        <f t="shared" si="36"/>
        <v>86.399999999999991</v>
      </c>
      <c r="AF231" s="213">
        <f t="shared" si="42"/>
        <v>12</v>
      </c>
      <c r="AG231" s="213">
        <f t="shared" si="43"/>
        <v>300</v>
      </c>
      <c r="AH231" s="214">
        <v>300</v>
      </c>
      <c r="AI231" s="213">
        <f t="shared" si="44"/>
        <v>0</v>
      </c>
      <c r="AJ231" s="262"/>
      <c r="AK231" s="297"/>
      <c r="AL231" s="304"/>
      <c r="AM231" s="304"/>
    </row>
    <row r="232" spans="1:39" ht="32.25" hidden="1" customHeight="1" x14ac:dyDescent="0.35">
      <c r="A232" s="205"/>
      <c r="B232" s="205">
        <v>1</v>
      </c>
      <c r="C232" s="173">
        <v>1205</v>
      </c>
      <c r="D232" s="206">
        <v>13691</v>
      </c>
      <c r="E232" s="206">
        <v>8225</v>
      </c>
      <c r="F232" s="206"/>
      <c r="G232" s="205" t="s">
        <v>441</v>
      </c>
      <c r="H232" s="205" t="s">
        <v>36</v>
      </c>
      <c r="I232" s="205"/>
      <c r="J232" s="205" t="s">
        <v>436</v>
      </c>
      <c r="K232" s="206">
        <v>5</v>
      </c>
      <c r="L232" s="206">
        <v>1.8</v>
      </c>
      <c r="M232" s="206">
        <v>3</v>
      </c>
      <c r="N232" s="206"/>
      <c r="O232" s="206">
        <v>3</v>
      </c>
      <c r="P232" s="206"/>
      <c r="Q232" s="206"/>
      <c r="R232" s="204">
        <f t="shared" si="37"/>
        <v>15</v>
      </c>
      <c r="S232" s="173" t="s">
        <v>41</v>
      </c>
      <c r="T232" s="208" t="s">
        <v>58</v>
      </c>
      <c r="U232" s="209">
        <v>44848</v>
      </c>
      <c r="V232" s="209">
        <v>44866</v>
      </c>
      <c r="W232" s="210">
        <v>1</v>
      </c>
      <c r="X232" s="211"/>
      <c r="Y232" s="212">
        <f t="shared" si="38"/>
        <v>2.7142857142857144</v>
      </c>
      <c r="Z232" s="219">
        <v>18</v>
      </c>
      <c r="AA232" s="219">
        <v>1.05</v>
      </c>
      <c r="AB232" s="213">
        <f t="shared" si="39"/>
        <v>270</v>
      </c>
      <c r="AC232" s="213">
        <f t="shared" si="40"/>
        <v>15.75</v>
      </c>
      <c r="AD232" s="213">
        <f t="shared" si="41"/>
        <v>189</v>
      </c>
      <c r="AE232" s="213">
        <f t="shared" si="36"/>
        <v>81</v>
      </c>
      <c r="AF232" s="213">
        <f t="shared" si="42"/>
        <v>42.75</v>
      </c>
      <c r="AG232" s="213">
        <f t="shared" si="43"/>
        <v>312.75</v>
      </c>
      <c r="AH232" s="214">
        <v>312.75</v>
      </c>
      <c r="AI232" s="213">
        <f t="shared" si="44"/>
        <v>0</v>
      </c>
      <c r="AJ232" s="160"/>
    </row>
    <row r="233" spans="1:39" ht="32.25" hidden="1" customHeight="1" x14ac:dyDescent="0.35">
      <c r="A233" s="205"/>
      <c r="B233" s="205">
        <v>1</v>
      </c>
      <c r="C233" s="173">
        <v>1196</v>
      </c>
      <c r="D233" s="206">
        <v>13676</v>
      </c>
      <c r="E233" s="206">
        <v>8332</v>
      </c>
      <c r="F233" s="206"/>
      <c r="G233" s="205" t="s">
        <v>107</v>
      </c>
      <c r="H233" s="205" t="s">
        <v>36</v>
      </c>
      <c r="I233" s="205"/>
      <c r="J233" s="205" t="s">
        <v>436</v>
      </c>
      <c r="K233" s="206">
        <v>7.5</v>
      </c>
      <c r="L233" s="206">
        <v>1.8</v>
      </c>
      <c r="M233" s="206">
        <v>2.5</v>
      </c>
      <c r="N233" s="206"/>
      <c r="O233" s="206">
        <v>2.5</v>
      </c>
      <c r="P233" s="206"/>
      <c r="Q233" s="206"/>
      <c r="R233" s="204">
        <f t="shared" si="37"/>
        <v>18.75</v>
      </c>
      <c r="S233" s="173" t="s">
        <v>41</v>
      </c>
      <c r="T233" s="208" t="s">
        <v>58</v>
      </c>
      <c r="U233" s="209">
        <v>44846</v>
      </c>
      <c r="V233" s="209">
        <v>44910</v>
      </c>
      <c r="W233" s="210">
        <v>1</v>
      </c>
      <c r="X233" s="211"/>
      <c r="Y233" s="212">
        <f t="shared" si="38"/>
        <v>9.2857142857142865</v>
      </c>
      <c r="Z233" s="219">
        <v>18</v>
      </c>
      <c r="AA233" s="219">
        <v>1.05</v>
      </c>
      <c r="AB233" s="213">
        <f t="shared" si="39"/>
        <v>337.5</v>
      </c>
      <c r="AC233" s="213">
        <f t="shared" si="40"/>
        <v>19.6875</v>
      </c>
      <c r="AD233" s="213">
        <f t="shared" si="41"/>
        <v>236.25</v>
      </c>
      <c r="AE233" s="213">
        <f t="shared" si="36"/>
        <v>101.25</v>
      </c>
      <c r="AF233" s="213">
        <f t="shared" si="42"/>
        <v>182.8125</v>
      </c>
      <c r="AG233" s="213">
        <f t="shared" si="43"/>
        <v>520.3125</v>
      </c>
      <c r="AH233" s="214">
        <v>520.3125</v>
      </c>
      <c r="AI233" s="213">
        <f t="shared" si="44"/>
        <v>0</v>
      </c>
      <c r="AJ233" s="160"/>
    </row>
    <row r="234" spans="1:39" s="263" customFormat="1" ht="32.25" hidden="1" customHeight="1" x14ac:dyDescent="0.35">
      <c r="A234" s="205"/>
      <c r="B234" s="205">
        <v>1</v>
      </c>
      <c r="C234" s="173">
        <v>1262</v>
      </c>
      <c r="D234" s="206">
        <v>13800</v>
      </c>
      <c r="E234" s="206">
        <v>8347</v>
      </c>
      <c r="F234" s="206"/>
      <c r="G234" s="205" t="s">
        <v>445</v>
      </c>
      <c r="H234" s="205" t="s">
        <v>36</v>
      </c>
      <c r="I234" s="205"/>
      <c r="J234" s="205" t="s">
        <v>436</v>
      </c>
      <c r="K234" s="206">
        <v>11.3</v>
      </c>
      <c r="L234" s="206">
        <v>1.8</v>
      </c>
      <c r="M234" s="206">
        <v>2.5</v>
      </c>
      <c r="N234" s="206"/>
      <c r="O234" s="206">
        <v>2.5</v>
      </c>
      <c r="P234" s="206"/>
      <c r="Q234" s="206"/>
      <c r="R234" s="204">
        <f t="shared" si="37"/>
        <v>28.25</v>
      </c>
      <c r="S234" s="173" t="s">
        <v>41</v>
      </c>
      <c r="T234" s="208" t="s">
        <v>58</v>
      </c>
      <c r="U234" s="209">
        <v>44855</v>
      </c>
      <c r="V234" s="209">
        <v>44915</v>
      </c>
      <c r="W234" s="210">
        <v>1</v>
      </c>
      <c r="X234" s="211"/>
      <c r="Y234" s="212">
        <f t="shared" si="38"/>
        <v>8.7142857142857135</v>
      </c>
      <c r="Z234" s="219">
        <v>18</v>
      </c>
      <c r="AA234" s="219">
        <v>1.05</v>
      </c>
      <c r="AB234" s="213">
        <f t="shared" si="39"/>
        <v>508.5</v>
      </c>
      <c r="AC234" s="213">
        <f t="shared" si="40"/>
        <v>29.662500000000001</v>
      </c>
      <c r="AD234" s="213">
        <f t="shared" si="41"/>
        <v>355.95</v>
      </c>
      <c r="AE234" s="213">
        <f t="shared" si="36"/>
        <v>152.54999999999998</v>
      </c>
      <c r="AF234" s="213">
        <f t="shared" si="42"/>
        <v>258.48750000000001</v>
      </c>
      <c r="AG234" s="213">
        <f t="shared" si="43"/>
        <v>766.98749999999995</v>
      </c>
      <c r="AH234" s="214">
        <v>766.98749999999995</v>
      </c>
      <c r="AI234" s="213">
        <f t="shared" si="44"/>
        <v>0</v>
      </c>
      <c r="AJ234" s="262"/>
      <c r="AK234" s="297"/>
      <c r="AL234" s="304"/>
      <c r="AM234" s="304"/>
    </row>
    <row r="235" spans="1:39" s="263" customFormat="1" ht="32.25" customHeight="1" x14ac:dyDescent="0.35">
      <c r="A235" s="205"/>
      <c r="B235" s="205">
        <v>1</v>
      </c>
      <c r="C235" s="399">
        <v>1184</v>
      </c>
      <c r="D235" s="400">
        <v>13669</v>
      </c>
      <c r="E235" s="400">
        <v>8493</v>
      </c>
      <c r="F235" s="206"/>
      <c r="G235" s="205" t="s">
        <v>441</v>
      </c>
      <c r="H235" s="202" t="s">
        <v>60</v>
      </c>
      <c r="I235" s="202"/>
      <c r="J235" s="202" t="s">
        <v>61</v>
      </c>
      <c r="K235" s="204">
        <v>4</v>
      </c>
      <c r="L235" s="204">
        <v>4</v>
      </c>
      <c r="M235" s="204">
        <v>2.5</v>
      </c>
      <c r="N235" s="204"/>
      <c r="O235" s="204">
        <f t="shared" ref="O235:O248" si="45">M235-N235</f>
        <v>2.5</v>
      </c>
      <c r="P235" s="204"/>
      <c r="Q235" s="204"/>
      <c r="R235" s="204">
        <f t="shared" si="37"/>
        <v>40</v>
      </c>
      <c r="S235" s="207" t="s">
        <v>62</v>
      </c>
      <c r="T235" s="215" t="s">
        <v>58</v>
      </c>
      <c r="U235" s="216">
        <v>44846</v>
      </c>
      <c r="V235" s="216">
        <v>44931</v>
      </c>
      <c r="W235" s="217">
        <v>1</v>
      </c>
      <c r="X235" s="218"/>
      <c r="Y235" s="212">
        <f t="shared" si="38"/>
        <v>12.285714285714286</v>
      </c>
      <c r="Z235" s="237">
        <v>7.5</v>
      </c>
      <c r="AA235" s="237">
        <v>0.7</v>
      </c>
      <c r="AB235" s="213">
        <f t="shared" si="39"/>
        <v>300</v>
      </c>
      <c r="AC235" s="213">
        <f t="shared" si="40"/>
        <v>28</v>
      </c>
      <c r="AD235" s="213">
        <f t="shared" si="41"/>
        <v>210</v>
      </c>
      <c r="AE235" s="213">
        <f t="shared" si="36"/>
        <v>90</v>
      </c>
      <c r="AF235" s="213">
        <f t="shared" si="42"/>
        <v>344</v>
      </c>
      <c r="AG235" s="343">
        <f t="shared" si="43"/>
        <v>644</v>
      </c>
      <c r="AH235" s="213">
        <v>534</v>
      </c>
      <c r="AI235" s="213">
        <f t="shared" si="44"/>
        <v>110</v>
      </c>
      <c r="AJ235" s="262"/>
      <c r="AK235" s="297"/>
      <c r="AL235" s="304"/>
      <c r="AM235" s="304"/>
    </row>
    <row r="236" spans="1:39" s="263" customFormat="1" ht="32.25" hidden="1" customHeight="1" x14ac:dyDescent="0.35">
      <c r="A236" s="205"/>
      <c r="B236" s="205">
        <v>1</v>
      </c>
      <c r="C236" s="173">
        <v>1202</v>
      </c>
      <c r="D236" s="206">
        <v>13688</v>
      </c>
      <c r="E236" s="206">
        <v>8137</v>
      </c>
      <c r="F236" s="206"/>
      <c r="G236" s="205" t="s">
        <v>107</v>
      </c>
      <c r="H236" s="202" t="s">
        <v>60</v>
      </c>
      <c r="I236" s="202"/>
      <c r="J236" s="202" t="s">
        <v>61</v>
      </c>
      <c r="K236" s="204">
        <v>4.3</v>
      </c>
      <c r="L236" s="204">
        <v>2.5</v>
      </c>
      <c r="M236" s="204">
        <v>3.5</v>
      </c>
      <c r="N236" s="204"/>
      <c r="O236" s="204">
        <f t="shared" si="45"/>
        <v>3.5</v>
      </c>
      <c r="P236" s="204"/>
      <c r="Q236" s="204"/>
      <c r="R236" s="204">
        <f t="shared" si="37"/>
        <v>37.625</v>
      </c>
      <c r="S236" s="207" t="s">
        <v>62</v>
      </c>
      <c r="T236" s="215" t="s">
        <v>58</v>
      </c>
      <c r="U236" s="216">
        <v>44847</v>
      </c>
      <c r="V236" s="216">
        <v>44858</v>
      </c>
      <c r="W236" s="217">
        <v>1</v>
      </c>
      <c r="X236" s="218"/>
      <c r="Y236" s="212">
        <f t="shared" si="38"/>
        <v>1.7142857142857142</v>
      </c>
      <c r="Z236" s="237">
        <v>7.5</v>
      </c>
      <c r="AA236" s="237">
        <v>0.7</v>
      </c>
      <c r="AB236" s="213">
        <f t="shared" si="39"/>
        <v>282.1875</v>
      </c>
      <c r="AC236" s="213">
        <f t="shared" si="40"/>
        <v>26.337499999999999</v>
      </c>
      <c r="AD236" s="213">
        <f t="shared" si="41"/>
        <v>197.53125</v>
      </c>
      <c r="AE236" s="213">
        <f t="shared" si="36"/>
        <v>84.65625</v>
      </c>
      <c r="AF236" s="213">
        <f t="shared" si="42"/>
        <v>45.15</v>
      </c>
      <c r="AG236" s="213">
        <f t="shared" si="43"/>
        <v>327.33749999999998</v>
      </c>
      <c r="AH236" s="213">
        <v>327.33749999999998</v>
      </c>
      <c r="AI236" s="213">
        <f t="shared" si="44"/>
        <v>0</v>
      </c>
      <c r="AJ236" s="262"/>
      <c r="AK236" s="297"/>
      <c r="AL236" s="304"/>
      <c r="AM236" s="304"/>
    </row>
    <row r="237" spans="1:39" s="263" customFormat="1" ht="32.25" hidden="1" customHeight="1" x14ac:dyDescent="0.35">
      <c r="A237" s="205"/>
      <c r="B237" s="205">
        <v>1</v>
      </c>
      <c r="C237" s="173">
        <v>1114</v>
      </c>
      <c r="D237" s="206">
        <v>13548</v>
      </c>
      <c r="E237" s="206">
        <v>8309</v>
      </c>
      <c r="F237" s="206"/>
      <c r="G237" s="205" t="s">
        <v>441</v>
      </c>
      <c r="H237" s="202" t="s">
        <v>60</v>
      </c>
      <c r="I237" s="202"/>
      <c r="J237" s="202" t="s">
        <v>61</v>
      </c>
      <c r="K237" s="204">
        <v>4</v>
      </c>
      <c r="L237" s="204">
        <v>2.5</v>
      </c>
      <c r="M237" s="204">
        <v>2</v>
      </c>
      <c r="N237" s="204"/>
      <c r="O237" s="204">
        <f t="shared" si="45"/>
        <v>2</v>
      </c>
      <c r="P237" s="204"/>
      <c r="Q237" s="204"/>
      <c r="R237" s="204">
        <f t="shared" si="37"/>
        <v>20</v>
      </c>
      <c r="S237" s="207" t="s">
        <v>62</v>
      </c>
      <c r="T237" s="215" t="s">
        <v>58</v>
      </c>
      <c r="U237" s="216">
        <v>44837</v>
      </c>
      <c r="V237" s="216">
        <v>44901</v>
      </c>
      <c r="W237" s="217">
        <v>1</v>
      </c>
      <c r="X237" s="218"/>
      <c r="Y237" s="212">
        <f t="shared" si="38"/>
        <v>9.2857142857142865</v>
      </c>
      <c r="Z237" s="237">
        <v>7.5</v>
      </c>
      <c r="AA237" s="237">
        <v>0.7</v>
      </c>
      <c r="AB237" s="213">
        <f t="shared" si="39"/>
        <v>150</v>
      </c>
      <c r="AC237" s="213">
        <f t="shared" si="40"/>
        <v>14</v>
      </c>
      <c r="AD237" s="213">
        <f t="shared" si="41"/>
        <v>105</v>
      </c>
      <c r="AE237" s="213">
        <f t="shared" si="36"/>
        <v>45</v>
      </c>
      <c r="AF237" s="213">
        <f t="shared" si="42"/>
        <v>130</v>
      </c>
      <c r="AG237" s="213">
        <f t="shared" si="43"/>
        <v>280</v>
      </c>
      <c r="AH237" s="213">
        <v>280</v>
      </c>
      <c r="AI237" s="213">
        <f t="shared" si="44"/>
        <v>0</v>
      </c>
      <c r="AJ237" s="262"/>
      <c r="AK237" s="297"/>
      <c r="AL237" s="304"/>
      <c r="AM237" s="304"/>
    </row>
    <row r="238" spans="1:39" s="263" customFormat="1" ht="32.25" hidden="1" customHeight="1" x14ac:dyDescent="0.35">
      <c r="A238" s="205"/>
      <c r="B238" s="205">
        <v>1</v>
      </c>
      <c r="C238" s="173">
        <v>1161</v>
      </c>
      <c r="D238" s="206">
        <v>13646</v>
      </c>
      <c r="E238" s="206">
        <v>8185</v>
      </c>
      <c r="F238" s="206"/>
      <c r="G238" s="205" t="s">
        <v>441</v>
      </c>
      <c r="H238" s="202" t="s">
        <v>60</v>
      </c>
      <c r="I238" s="202"/>
      <c r="J238" s="202" t="s">
        <v>61</v>
      </c>
      <c r="K238" s="204">
        <v>4.3</v>
      </c>
      <c r="L238" s="204">
        <v>2.5</v>
      </c>
      <c r="M238" s="204">
        <v>3.5</v>
      </c>
      <c r="N238" s="204"/>
      <c r="O238" s="204">
        <f t="shared" si="45"/>
        <v>3.5</v>
      </c>
      <c r="P238" s="204"/>
      <c r="Q238" s="204"/>
      <c r="R238" s="204">
        <f t="shared" si="37"/>
        <v>37.625</v>
      </c>
      <c r="S238" s="207" t="s">
        <v>62</v>
      </c>
      <c r="T238" s="215" t="s">
        <v>58</v>
      </c>
      <c r="U238" s="216">
        <v>44844</v>
      </c>
      <c r="V238" s="216">
        <v>44867</v>
      </c>
      <c r="W238" s="217">
        <v>1</v>
      </c>
      <c r="X238" s="218"/>
      <c r="Y238" s="212">
        <f t="shared" si="38"/>
        <v>3.4285714285714284</v>
      </c>
      <c r="Z238" s="237">
        <v>7.5</v>
      </c>
      <c r="AA238" s="237">
        <v>0.7</v>
      </c>
      <c r="AB238" s="213">
        <f t="shared" si="39"/>
        <v>282.1875</v>
      </c>
      <c r="AC238" s="213">
        <f t="shared" si="40"/>
        <v>26.337499999999999</v>
      </c>
      <c r="AD238" s="213">
        <f t="shared" si="41"/>
        <v>197.53125</v>
      </c>
      <c r="AE238" s="213">
        <f t="shared" si="36"/>
        <v>84.65625</v>
      </c>
      <c r="AF238" s="213">
        <f t="shared" si="42"/>
        <v>90.3</v>
      </c>
      <c r="AG238" s="213">
        <f t="shared" si="43"/>
        <v>372.48750000000001</v>
      </c>
      <c r="AH238" s="213">
        <v>372.48750000000001</v>
      </c>
      <c r="AI238" s="213">
        <f t="shared" si="44"/>
        <v>0</v>
      </c>
      <c r="AJ238" s="262"/>
      <c r="AK238" s="297"/>
      <c r="AL238" s="304"/>
      <c r="AM238" s="304"/>
    </row>
    <row r="239" spans="1:39" ht="32.25" hidden="1" customHeight="1" x14ac:dyDescent="0.35">
      <c r="A239" s="205"/>
      <c r="B239" s="205">
        <v>1</v>
      </c>
      <c r="C239" s="173">
        <v>1060</v>
      </c>
      <c r="D239" s="206">
        <v>13497</v>
      </c>
      <c r="E239" s="206">
        <v>8102</v>
      </c>
      <c r="F239" s="206"/>
      <c r="G239" s="205" t="s">
        <v>107</v>
      </c>
      <c r="H239" s="202" t="s">
        <v>60</v>
      </c>
      <c r="I239" s="202"/>
      <c r="J239" s="202" t="s">
        <v>61</v>
      </c>
      <c r="K239" s="204">
        <v>4</v>
      </c>
      <c r="L239" s="204">
        <v>2.5</v>
      </c>
      <c r="M239" s="204">
        <v>3.5</v>
      </c>
      <c r="N239" s="204"/>
      <c r="O239" s="204">
        <f t="shared" si="45"/>
        <v>3.5</v>
      </c>
      <c r="P239" s="204"/>
      <c r="Q239" s="204"/>
      <c r="R239" s="204">
        <f t="shared" si="37"/>
        <v>35</v>
      </c>
      <c r="S239" s="207" t="s">
        <v>62</v>
      </c>
      <c r="T239" s="215" t="s">
        <v>58</v>
      </c>
      <c r="U239" s="216">
        <v>44830</v>
      </c>
      <c r="V239" s="216">
        <v>44847</v>
      </c>
      <c r="W239" s="217">
        <v>1</v>
      </c>
      <c r="X239" s="218"/>
      <c r="Y239" s="212">
        <f t="shared" si="38"/>
        <v>2.5714285714285716</v>
      </c>
      <c r="Z239" s="237">
        <v>7.5</v>
      </c>
      <c r="AA239" s="237">
        <v>0.7</v>
      </c>
      <c r="AB239" s="213">
        <f t="shared" si="39"/>
        <v>262.5</v>
      </c>
      <c r="AC239" s="213">
        <f t="shared" si="40"/>
        <v>24.5</v>
      </c>
      <c r="AD239" s="213">
        <f t="shared" si="41"/>
        <v>183.75</v>
      </c>
      <c r="AE239" s="213">
        <f t="shared" si="36"/>
        <v>78.75</v>
      </c>
      <c r="AF239" s="213">
        <f t="shared" si="42"/>
        <v>62.999999999999993</v>
      </c>
      <c r="AG239" s="213">
        <f t="shared" si="43"/>
        <v>325.5</v>
      </c>
      <c r="AH239" s="213">
        <v>325.5</v>
      </c>
      <c r="AI239" s="213">
        <f t="shared" si="44"/>
        <v>0</v>
      </c>
      <c r="AJ239" s="160"/>
    </row>
    <row r="240" spans="1:39" s="263" customFormat="1" ht="32.25" hidden="1" customHeight="1" x14ac:dyDescent="0.35">
      <c r="A240" s="205"/>
      <c r="B240" s="205">
        <v>1</v>
      </c>
      <c r="C240" s="173" t="s">
        <v>574</v>
      </c>
      <c r="D240" s="206">
        <v>13520</v>
      </c>
      <c r="E240" s="206">
        <v>8225</v>
      </c>
      <c r="F240" s="206"/>
      <c r="G240" s="205" t="s">
        <v>441</v>
      </c>
      <c r="H240" s="202" t="s">
        <v>60</v>
      </c>
      <c r="I240" s="202"/>
      <c r="J240" s="202" t="s">
        <v>61</v>
      </c>
      <c r="K240" s="204">
        <v>2.6</v>
      </c>
      <c r="L240" s="204">
        <v>2.5</v>
      </c>
      <c r="M240" s="204">
        <v>3</v>
      </c>
      <c r="N240" s="204"/>
      <c r="O240" s="204">
        <f t="shared" si="45"/>
        <v>3</v>
      </c>
      <c r="P240" s="204"/>
      <c r="Q240" s="204"/>
      <c r="R240" s="204">
        <f t="shared" si="37"/>
        <v>19.5</v>
      </c>
      <c r="S240" s="207" t="s">
        <v>62</v>
      </c>
      <c r="T240" s="215" t="s">
        <v>58</v>
      </c>
      <c r="U240" s="216">
        <v>44833</v>
      </c>
      <c r="V240" s="216">
        <v>44876</v>
      </c>
      <c r="W240" s="217">
        <v>1</v>
      </c>
      <c r="X240" s="218"/>
      <c r="Y240" s="212">
        <f t="shared" si="38"/>
        <v>6.2857142857142856</v>
      </c>
      <c r="Z240" s="237">
        <v>7.5</v>
      </c>
      <c r="AA240" s="237">
        <v>0.7</v>
      </c>
      <c r="AB240" s="213">
        <f t="shared" si="39"/>
        <v>146.25</v>
      </c>
      <c r="AC240" s="213">
        <f t="shared" si="40"/>
        <v>13.649999999999999</v>
      </c>
      <c r="AD240" s="213">
        <f t="shared" si="41"/>
        <v>102.37499999999999</v>
      </c>
      <c r="AE240" s="213">
        <f t="shared" ref="AE240:AE303" si="46">IF(T240="off hired",0.3*R240*Z240*W240,0)</f>
        <v>43.875</v>
      </c>
      <c r="AF240" s="213">
        <f t="shared" si="42"/>
        <v>85.8</v>
      </c>
      <c r="AG240" s="213">
        <f t="shared" si="43"/>
        <v>232.05</v>
      </c>
      <c r="AH240" s="213">
        <v>232.05</v>
      </c>
      <c r="AI240" s="213">
        <f t="shared" si="44"/>
        <v>0</v>
      </c>
      <c r="AJ240" s="262"/>
      <c r="AK240" s="297"/>
      <c r="AL240" s="304"/>
      <c r="AM240" s="304"/>
    </row>
    <row r="241" spans="1:39" s="263" customFormat="1" ht="32.25" hidden="1" customHeight="1" x14ac:dyDescent="0.35">
      <c r="A241" s="205"/>
      <c r="B241" s="205">
        <v>1</v>
      </c>
      <c r="C241" s="173">
        <v>1107</v>
      </c>
      <c r="D241" s="206">
        <v>13541</v>
      </c>
      <c r="E241" s="206">
        <v>8217</v>
      </c>
      <c r="F241" s="206"/>
      <c r="G241" s="205" t="s">
        <v>441</v>
      </c>
      <c r="H241" s="202" t="s">
        <v>60</v>
      </c>
      <c r="I241" s="202"/>
      <c r="J241" s="202" t="s">
        <v>61</v>
      </c>
      <c r="K241" s="204">
        <v>4</v>
      </c>
      <c r="L241" s="204">
        <v>2.5</v>
      </c>
      <c r="M241" s="204">
        <v>2.5</v>
      </c>
      <c r="N241" s="204"/>
      <c r="O241" s="204">
        <f t="shared" si="45"/>
        <v>2.5</v>
      </c>
      <c r="P241" s="204"/>
      <c r="Q241" s="204"/>
      <c r="R241" s="204">
        <f t="shared" si="37"/>
        <v>25</v>
      </c>
      <c r="S241" s="207" t="s">
        <v>62</v>
      </c>
      <c r="T241" s="215" t="s">
        <v>58</v>
      </c>
      <c r="U241" s="216">
        <v>44835</v>
      </c>
      <c r="V241" s="216">
        <v>44874</v>
      </c>
      <c r="W241" s="217">
        <v>1</v>
      </c>
      <c r="X241" s="218"/>
      <c r="Y241" s="212">
        <f t="shared" si="38"/>
        <v>5.7142857142857144</v>
      </c>
      <c r="Z241" s="237">
        <v>7.5</v>
      </c>
      <c r="AA241" s="237">
        <v>0.7</v>
      </c>
      <c r="AB241" s="213">
        <f t="shared" si="39"/>
        <v>187.5</v>
      </c>
      <c r="AC241" s="213">
        <f t="shared" si="40"/>
        <v>17.5</v>
      </c>
      <c r="AD241" s="213">
        <f t="shared" si="41"/>
        <v>131.25</v>
      </c>
      <c r="AE241" s="213">
        <f t="shared" si="46"/>
        <v>56.25</v>
      </c>
      <c r="AF241" s="213">
        <f t="shared" si="42"/>
        <v>100</v>
      </c>
      <c r="AG241" s="213">
        <f t="shared" si="43"/>
        <v>287.5</v>
      </c>
      <c r="AH241" s="213">
        <v>287.5</v>
      </c>
      <c r="AI241" s="213">
        <f t="shared" si="44"/>
        <v>0</v>
      </c>
      <c r="AJ241" s="262"/>
      <c r="AK241" s="297"/>
      <c r="AL241" s="304"/>
      <c r="AM241" s="304"/>
    </row>
    <row r="242" spans="1:39" s="263" customFormat="1" ht="32.25" hidden="1" customHeight="1" x14ac:dyDescent="0.35">
      <c r="A242" s="205"/>
      <c r="B242" s="205">
        <v>1</v>
      </c>
      <c r="C242" s="173">
        <v>1131</v>
      </c>
      <c r="D242" s="206">
        <v>13615</v>
      </c>
      <c r="E242" s="206">
        <v>8131</v>
      </c>
      <c r="F242" s="206"/>
      <c r="G242" s="205" t="s">
        <v>575</v>
      </c>
      <c r="H242" s="202" t="s">
        <v>60</v>
      </c>
      <c r="I242" s="202"/>
      <c r="J242" s="202" t="s">
        <v>61</v>
      </c>
      <c r="K242" s="204">
        <v>2.5</v>
      </c>
      <c r="L242" s="204">
        <v>2.5</v>
      </c>
      <c r="M242" s="204">
        <v>2</v>
      </c>
      <c r="N242" s="204"/>
      <c r="O242" s="204">
        <f t="shared" si="45"/>
        <v>2</v>
      </c>
      <c r="P242" s="204"/>
      <c r="Q242" s="204"/>
      <c r="R242" s="204">
        <f t="shared" si="37"/>
        <v>12.5</v>
      </c>
      <c r="S242" s="207" t="s">
        <v>62</v>
      </c>
      <c r="T242" s="215" t="s">
        <v>58</v>
      </c>
      <c r="U242" s="216">
        <v>44838</v>
      </c>
      <c r="V242" s="216">
        <v>44854</v>
      </c>
      <c r="W242" s="217">
        <v>1</v>
      </c>
      <c r="X242" s="218"/>
      <c r="Y242" s="212">
        <f t="shared" si="38"/>
        <v>2.4285714285714284</v>
      </c>
      <c r="Z242" s="237">
        <v>7.5</v>
      </c>
      <c r="AA242" s="237">
        <v>0.7</v>
      </c>
      <c r="AB242" s="213">
        <f t="shared" si="39"/>
        <v>93.75</v>
      </c>
      <c r="AC242" s="213">
        <f t="shared" si="40"/>
        <v>8.75</v>
      </c>
      <c r="AD242" s="213">
        <f t="shared" si="41"/>
        <v>65.625</v>
      </c>
      <c r="AE242" s="213">
        <f t="shared" si="46"/>
        <v>28.125</v>
      </c>
      <c r="AF242" s="213">
        <f t="shared" si="42"/>
        <v>21.249999999999996</v>
      </c>
      <c r="AG242" s="213">
        <f t="shared" si="43"/>
        <v>115</v>
      </c>
      <c r="AH242" s="213">
        <v>115</v>
      </c>
      <c r="AI242" s="213">
        <f t="shared" si="44"/>
        <v>0</v>
      </c>
      <c r="AJ242" s="262"/>
      <c r="AK242" s="297"/>
      <c r="AL242" s="304"/>
      <c r="AM242" s="304"/>
    </row>
    <row r="243" spans="1:39" s="263" customFormat="1" ht="32.25" hidden="1" customHeight="1" x14ac:dyDescent="0.35">
      <c r="A243" s="205"/>
      <c r="B243" s="205">
        <v>1</v>
      </c>
      <c r="C243" s="173">
        <v>1132</v>
      </c>
      <c r="D243" s="206">
        <v>13616</v>
      </c>
      <c r="E243" s="206">
        <v>8242</v>
      </c>
      <c r="F243" s="206"/>
      <c r="G243" s="205" t="s">
        <v>575</v>
      </c>
      <c r="H243" s="202" t="s">
        <v>60</v>
      </c>
      <c r="I243" s="202"/>
      <c r="J243" s="202" t="s">
        <v>61</v>
      </c>
      <c r="K243" s="204">
        <v>2.5</v>
      </c>
      <c r="L243" s="204">
        <v>2.5</v>
      </c>
      <c r="M243" s="204">
        <v>4</v>
      </c>
      <c r="N243" s="204"/>
      <c r="O243" s="204">
        <f t="shared" si="45"/>
        <v>4</v>
      </c>
      <c r="P243" s="204"/>
      <c r="Q243" s="204"/>
      <c r="R243" s="204">
        <f t="shared" si="37"/>
        <v>25</v>
      </c>
      <c r="S243" s="207" t="s">
        <v>62</v>
      </c>
      <c r="T243" s="215" t="s">
        <v>58</v>
      </c>
      <c r="U243" s="216">
        <v>44838</v>
      </c>
      <c r="V243" s="216">
        <v>44881</v>
      </c>
      <c r="W243" s="217">
        <v>1</v>
      </c>
      <c r="X243" s="218"/>
      <c r="Y243" s="212">
        <f t="shared" si="38"/>
        <v>6.2857142857142856</v>
      </c>
      <c r="Z243" s="237">
        <v>7.5</v>
      </c>
      <c r="AA243" s="237">
        <v>0.7</v>
      </c>
      <c r="AB243" s="213">
        <f t="shared" si="39"/>
        <v>187.5</v>
      </c>
      <c r="AC243" s="213">
        <f t="shared" si="40"/>
        <v>17.5</v>
      </c>
      <c r="AD243" s="213">
        <f t="shared" si="41"/>
        <v>131.25</v>
      </c>
      <c r="AE243" s="213">
        <f t="shared" si="46"/>
        <v>56.25</v>
      </c>
      <c r="AF243" s="213">
        <f t="shared" si="42"/>
        <v>109.99999999999999</v>
      </c>
      <c r="AG243" s="213">
        <f t="shared" si="43"/>
        <v>297.5</v>
      </c>
      <c r="AH243" s="213">
        <v>297.5</v>
      </c>
      <c r="AI243" s="213">
        <f t="shared" si="44"/>
        <v>0</v>
      </c>
      <c r="AJ243" s="262"/>
      <c r="AK243" s="297"/>
      <c r="AL243" s="304"/>
      <c r="AM243" s="304"/>
    </row>
    <row r="244" spans="1:39" s="263" customFormat="1" ht="32.25" hidden="1" customHeight="1" x14ac:dyDescent="0.35">
      <c r="A244" s="205"/>
      <c r="B244" s="205">
        <v>1</v>
      </c>
      <c r="C244" s="173">
        <v>1216</v>
      </c>
      <c r="D244" s="206">
        <v>13752</v>
      </c>
      <c r="E244" s="206">
        <v>8308</v>
      </c>
      <c r="F244" s="206"/>
      <c r="G244" s="205" t="s">
        <v>441</v>
      </c>
      <c r="H244" s="202" t="s">
        <v>60</v>
      </c>
      <c r="I244" s="202"/>
      <c r="J244" s="202" t="s">
        <v>61</v>
      </c>
      <c r="K244" s="204">
        <v>5</v>
      </c>
      <c r="L244" s="204">
        <v>2.5</v>
      </c>
      <c r="M244" s="204">
        <v>2.5</v>
      </c>
      <c r="N244" s="204"/>
      <c r="O244" s="204">
        <f t="shared" si="45"/>
        <v>2.5</v>
      </c>
      <c r="P244" s="204"/>
      <c r="Q244" s="204"/>
      <c r="R244" s="204">
        <f t="shared" si="37"/>
        <v>31.25</v>
      </c>
      <c r="S244" s="207" t="s">
        <v>62</v>
      </c>
      <c r="T244" s="215" t="s">
        <v>58</v>
      </c>
      <c r="U244" s="216">
        <v>44849</v>
      </c>
      <c r="V244" s="216">
        <v>44901</v>
      </c>
      <c r="W244" s="217">
        <v>1</v>
      </c>
      <c r="X244" s="218"/>
      <c r="Y244" s="212">
        <f t="shared" si="38"/>
        <v>7.5714285714285712</v>
      </c>
      <c r="Z244" s="237">
        <v>7.5</v>
      </c>
      <c r="AA244" s="237">
        <v>0.7</v>
      </c>
      <c r="AB244" s="213">
        <f t="shared" si="39"/>
        <v>234.375</v>
      </c>
      <c r="AC244" s="213">
        <f t="shared" si="40"/>
        <v>21.875</v>
      </c>
      <c r="AD244" s="213">
        <f t="shared" si="41"/>
        <v>164.0625</v>
      </c>
      <c r="AE244" s="213">
        <f t="shared" si="46"/>
        <v>70.3125</v>
      </c>
      <c r="AF244" s="213">
        <f t="shared" si="42"/>
        <v>165.625</v>
      </c>
      <c r="AG244" s="213">
        <f t="shared" si="43"/>
        <v>400</v>
      </c>
      <c r="AH244" s="213">
        <v>400</v>
      </c>
      <c r="AI244" s="213">
        <f t="shared" si="44"/>
        <v>0</v>
      </c>
      <c r="AJ244" s="262"/>
      <c r="AK244" s="297"/>
      <c r="AL244" s="304"/>
      <c r="AM244" s="304"/>
    </row>
    <row r="245" spans="1:39" s="263" customFormat="1" ht="32.25" hidden="1" customHeight="1" x14ac:dyDescent="0.35">
      <c r="A245" s="205"/>
      <c r="B245" s="205">
        <v>1</v>
      </c>
      <c r="C245" s="173">
        <v>1219</v>
      </c>
      <c r="D245" s="206">
        <v>13755</v>
      </c>
      <c r="E245" s="206">
        <v>8242</v>
      </c>
      <c r="F245" s="206"/>
      <c r="G245" s="205" t="s">
        <v>441</v>
      </c>
      <c r="H245" s="202" t="s">
        <v>60</v>
      </c>
      <c r="I245" s="202"/>
      <c r="J245" s="202" t="s">
        <v>61</v>
      </c>
      <c r="K245" s="204">
        <v>4</v>
      </c>
      <c r="L245" s="204">
        <v>2.5</v>
      </c>
      <c r="M245" s="204">
        <v>2.5</v>
      </c>
      <c r="N245" s="204"/>
      <c r="O245" s="204">
        <f t="shared" si="45"/>
        <v>2.5</v>
      </c>
      <c r="P245" s="204"/>
      <c r="Q245" s="204"/>
      <c r="R245" s="204">
        <f t="shared" si="37"/>
        <v>25</v>
      </c>
      <c r="S245" s="207" t="s">
        <v>62</v>
      </c>
      <c r="T245" s="215" t="s">
        <v>58</v>
      </c>
      <c r="U245" s="216">
        <v>44849</v>
      </c>
      <c r="V245" s="216">
        <v>44881</v>
      </c>
      <c r="W245" s="217">
        <v>1</v>
      </c>
      <c r="X245" s="218"/>
      <c r="Y245" s="212">
        <f t="shared" si="38"/>
        <v>4.7142857142857144</v>
      </c>
      <c r="Z245" s="237">
        <v>7.5</v>
      </c>
      <c r="AA245" s="237">
        <v>0.7</v>
      </c>
      <c r="AB245" s="213">
        <f t="shared" si="39"/>
        <v>187.5</v>
      </c>
      <c r="AC245" s="213">
        <f t="shared" si="40"/>
        <v>17.5</v>
      </c>
      <c r="AD245" s="213">
        <f t="shared" si="41"/>
        <v>131.25</v>
      </c>
      <c r="AE245" s="213">
        <f t="shared" si="46"/>
        <v>56.25</v>
      </c>
      <c r="AF245" s="213">
        <f t="shared" si="42"/>
        <v>82.5</v>
      </c>
      <c r="AG245" s="213">
        <f t="shared" si="43"/>
        <v>270</v>
      </c>
      <c r="AH245" s="213">
        <v>270</v>
      </c>
      <c r="AI245" s="213">
        <f t="shared" si="44"/>
        <v>0</v>
      </c>
      <c r="AJ245" s="262"/>
      <c r="AK245" s="297"/>
      <c r="AL245" s="304"/>
      <c r="AM245" s="304"/>
    </row>
    <row r="246" spans="1:39" s="263" customFormat="1" ht="32.25" hidden="1" customHeight="1" x14ac:dyDescent="0.35">
      <c r="A246" s="205"/>
      <c r="B246" s="205">
        <v>1</v>
      </c>
      <c r="C246" s="173">
        <v>1232</v>
      </c>
      <c r="D246" s="206">
        <v>13769</v>
      </c>
      <c r="E246" s="206">
        <v>8185</v>
      </c>
      <c r="F246" s="206"/>
      <c r="G246" s="205" t="s">
        <v>441</v>
      </c>
      <c r="H246" s="202" t="s">
        <v>60</v>
      </c>
      <c r="I246" s="202"/>
      <c r="J246" s="202" t="s">
        <v>61</v>
      </c>
      <c r="K246" s="204">
        <v>4</v>
      </c>
      <c r="L246" s="204">
        <v>2.5</v>
      </c>
      <c r="M246" s="204">
        <v>3</v>
      </c>
      <c r="N246" s="204"/>
      <c r="O246" s="204">
        <f t="shared" si="45"/>
        <v>3</v>
      </c>
      <c r="P246" s="204"/>
      <c r="Q246" s="204"/>
      <c r="R246" s="204">
        <f t="shared" si="37"/>
        <v>30</v>
      </c>
      <c r="S246" s="207" t="s">
        <v>62</v>
      </c>
      <c r="T246" s="215" t="s">
        <v>58</v>
      </c>
      <c r="U246" s="216">
        <v>44850</v>
      </c>
      <c r="V246" s="216">
        <v>44867</v>
      </c>
      <c r="W246" s="217">
        <v>1</v>
      </c>
      <c r="X246" s="218"/>
      <c r="Y246" s="212">
        <f t="shared" si="38"/>
        <v>2.5714285714285716</v>
      </c>
      <c r="Z246" s="237">
        <v>7.5</v>
      </c>
      <c r="AA246" s="237">
        <v>0.7</v>
      </c>
      <c r="AB246" s="213">
        <f t="shared" si="39"/>
        <v>225</v>
      </c>
      <c r="AC246" s="213">
        <f t="shared" si="40"/>
        <v>21</v>
      </c>
      <c r="AD246" s="213">
        <f t="shared" si="41"/>
        <v>157.5</v>
      </c>
      <c r="AE246" s="213">
        <f t="shared" si="46"/>
        <v>67.5</v>
      </c>
      <c r="AF246" s="213">
        <f t="shared" si="42"/>
        <v>54.000000000000007</v>
      </c>
      <c r="AG246" s="213">
        <f t="shared" si="43"/>
        <v>279</v>
      </c>
      <c r="AH246" s="213">
        <v>279</v>
      </c>
      <c r="AI246" s="213">
        <f t="shared" si="44"/>
        <v>0</v>
      </c>
      <c r="AJ246" s="262"/>
      <c r="AK246" s="297"/>
      <c r="AL246" s="304"/>
      <c r="AM246" s="304"/>
    </row>
    <row r="247" spans="1:39" s="263" customFormat="1" ht="32.25" hidden="1" customHeight="1" x14ac:dyDescent="0.35">
      <c r="A247" s="205"/>
      <c r="B247" s="205">
        <v>1</v>
      </c>
      <c r="C247" s="173" t="s">
        <v>576</v>
      </c>
      <c r="D247" s="206">
        <v>13681</v>
      </c>
      <c r="E247" s="206">
        <v>8232</v>
      </c>
      <c r="F247" s="206"/>
      <c r="G247" s="205" t="s">
        <v>107</v>
      </c>
      <c r="H247" s="202" t="s">
        <v>60</v>
      </c>
      <c r="I247" s="202"/>
      <c r="J247" s="202" t="s">
        <v>61</v>
      </c>
      <c r="K247" s="204">
        <v>4</v>
      </c>
      <c r="L247" s="204">
        <v>2.5</v>
      </c>
      <c r="M247" s="204">
        <v>2</v>
      </c>
      <c r="N247" s="204"/>
      <c r="O247" s="204">
        <f t="shared" si="45"/>
        <v>2</v>
      </c>
      <c r="P247" s="204"/>
      <c r="Q247" s="204"/>
      <c r="R247" s="204">
        <f t="shared" si="37"/>
        <v>20</v>
      </c>
      <c r="S247" s="207" t="s">
        <v>62</v>
      </c>
      <c r="T247" s="215" t="s">
        <v>58</v>
      </c>
      <c r="U247" s="216">
        <v>44846</v>
      </c>
      <c r="V247" s="216">
        <v>44878</v>
      </c>
      <c r="W247" s="217">
        <v>1</v>
      </c>
      <c r="X247" s="218"/>
      <c r="Y247" s="212">
        <f t="shared" si="38"/>
        <v>4.7142857142857144</v>
      </c>
      <c r="Z247" s="237">
        <v>7.5</v>
      </c>
      <c r="AA247" s="237">
        <v>0.7</v>
      </c>
      <c r="AB247" s="213">
        <f t="shared" si="39"/>
        <v>150</v>
      </c>
      <c r="AC247" s="213">
        <f t="shared" si="40"/>
        <v>14</v>
      </c>
      <c r="AD247" s="213">
        <f t="shared" si="41"/>
        <v>105</v>
      </c>
      <c r="AE247" s="213">
        <f t="shared" si="46"/>
        <v>45</v>
      </c>
      <c r="AF247" s="213">
        <f t="shared" si="42"/>
        <v>66</v>
      </c>
      <c r="AG247" s="213">
        <f t="shared" si="43"/>
        <v>216</v>
      </c>
      <c r="AH247" s="213">
        <v>216</v>
      </c>
      <c r="AI247" s="213">
        <f t="shared" si="44"/>
        <v>0</v>
      </c>
      <c r="AJ247" s="262"/>
      <c r="AK247" s="297"/>
      <c r="AL247" s="304"/>
      <c r="AM247" s="304"/>
    </row>
    <row r="248" spans="1:39" s="263" customFormat="1" ht="32.25" hidden="1" customHeight="1" x14ac:dyDescent="0.35">
      <c r="A248" s="205"/>
      <c r="B248" s="205">
        <v>1</v>
      </c>
      <c r="C248" s="173">
        <v>1263</v>
      </c>
      <c r="D248" s="206">
        <v>13714</v>
      </c>
      <c r="E248" s="206">
        <v>8472</v>
      </c>
      <c r="F248" s="206"/>
      <c r="G248" s="205" t="s">
        <v>441</v>
      </c>
      <c r="H248" s="202" t="s">
        <v>60</v>
      </c>
      <c r="I248" s="202"/>
      <c r="J248" s="202" t="s">
        <v>61</v>
      </c>
      <c r="K248" s="204">
        <v>12</v>
      </c>
      <c r="L248" s="204">
        <v>8</v>
      </c>
      <c r="M248" s="204">
        <v>3</v>
      </c>
      <c r="N248" s="204"/>
      <c r="O248" s="204">
        <f t="shared" si="45"/>
        <v>3</v>
      </c>
      <c r="P248" s="204"/>
      <c r="Q248" s="204"/>
      <c r="R248" s="204">
        <f t="shared" si="37"/>
        <v>288</v>
      </c>
      <c r="S248" s="207" t="s">
        <v>62</v>
      </c>
      <c r="T248" s="215" t="s">
        <v>58</v>
      </c>
      <c r="U248" s="216">
        <v>44855</v>
      </c>
      <c r="V248" s="216">
        <v>44922</v>
      </c>
      <c r="W248" s="217">
        <v>1</v>
      </c>
      <c r="X248" s="218"/>
      <c r="Y248" s="212">
        <f t="shared" si="38"/>
        <v>9.7142857142857135</v>
      </c>
      <c r="Z248" s="237">
        <v>7.5</v>
      </c>
      <c r="AA248" s="237">
        <v>0.7</v>
      </c>
      <c r="AB248" s="213">
        <f t="shared" si="39"/>
        <v>2160</v>
      </c>
      <c r="AC248" s="213">
        <f t="shared" si="40"/>
        <v>201.6</v>
      </c>
      <c r="AD248" s="213">
        <f t="shared" si="41"/>
        <v>1512</v>
      </c>
      <c r="AE248" s="213">
        <f t="shared" si="46"/>
        <v>647.99999999999989</v>
      </c>
      <c r="AF248" s="213">
        <f t="shared" si="42"/>
        <v>1958.3999999999996</v>
      </c>
      <c r="AG248" s="213">
        <f t="shared" si="43"/>
        <v>4118.3999999999996</v>
      </c>
      <c r="AH248" s="213">
        <v>4118.3999999999996</v>
      </c>
      <c r="AI248" s="213">
        <f t="shared" si="44"/>
        <v>0</v>
      </c>
      <c r="AJ248" s="262"/>
      <c r="AK248" s="297"/>
      <c r="AL248" s="304"/>
      <c r="AM248" s="304"/>
    </row>
    <row r="249" spans="1:39" s="263" customFormat="1" ht="32.25" hidden="1" customHeight="1" x14ac:dyDescent="0.35">
      <c r="A249" s="205"/>
      <c r="B249" s="205">
        <v>1</v>
      </c>
      <c r="C249" s="173">
        <v>1082</v>
      </c>
      <c r="D249" s="206">
        <v>13515</v>
      </c>
      <c r="E249" s="206">
        <v>8140</v>
      </c>
      <c r="F249" s="206"/>
      <c r="G249" s="205" t="s">
        <v>584</v>
      </c>
      <c r="H249" s="202" t="s">
        <v>150</v>
      </c>
      <c r="I249" s="202"/>
      <c r="J249" s="202" t="s">
        <v>149</v>
      </c>
      <c r="K249" s="204">
        <v>4</v>
      </c>
      <c r="L249" s="204">
        <v>2.5</v>
      </c>
      <c r="M249" s="204"/>
      <c r="N249" s="204"/>
      <c r="O249" s="204"/>
      <c r="P249" s="204">
        <v>1</v>
      </c>
      <c r="Q249" s="204"/>
      <c r="R249" s="204">
        <f t="shared" si="37"/>
        <v>10</v>
      </c>
      <c r="S249" s="207" t="s">
        <v>151</v>
      </c>
      <c r="T249" s="215" t="s">
        <v>58</v>
      </c>
      <c r="U249" s="216">
        <v>44833</v>
      </c>
      <c r="V249" s="216">
        <v>44857</v>
      </c>
      <c r="W249" s="217">
        <v>1</v>
      </c>
      <c r="X249" s="218"/>
      <c r="Y249" s="212">
        <f t="shared" si="38"/>
        <v>3.5714285714285716</v>
      </c>
      <c r="Z249" s="237">
        <v>7.5</v>
      </c>
      <c r="AA249" s="237">
        <v>1.05</v>
      </c>
      <c r="AB249" s="213">
        <f t="shared" si="39"/>
        <v>75</v>
      </c>
      <c r="AC249" s="213">
        <f t="shared" si="40"/>
        <v>10.5</v>
      </c>
      <c r="AD249" s="213">
        <f t="shared" si="41"/>
        <v>52.5</v>
      </c>
      <c r="AE249" s="213">
        <f t="shared" si="46"/>
        <v>22.5</v>
      </c>
      <c r="AF249" s="213">
        <f t="shared" si="42"/>
        <v>37.5</v>
      </c>
      <c r="AG249" s="213">
        <f t="shared" si="43"/>
        <v>112.5</v>
      </c>
      <c r="AH249" s="213">
        <v>112.5</v>
      </c>
      <c r="AI249" s="213">
        <f t="shared" si="44"/>
        <v>0</v>
      </c>
      <c r="AJ249" s="262"/>
      <c r="AK249" s="297"/>
      <c r="AL249" s="304"/>
      <c r="AM249" s="304"/>
    </row>
    <row r="250" spans="1:39" s="263" customFormat="1" ht="32.25" hidden="1" customHeight="1" x14ac:dyDescent="0.35">
      <c r="A250" s="205"/>
      <c r="B250" s="205">
        <v>1</v>
      </c>
      <c r="C250" s="173">
        <v>1085</v>
      </c>
      <c r="D250" s="206">
        <v>13518</v>
      </c>
      <c r="E250" s="206">
        <v>8102</v>
      </c>
      <c r="F250" s="206"/>
      <c r="G250" s="205" t="s">
        <v>441</v>
      </c>
      <c r="H250" s="202" t="s">
        <v>241</v>
      </c>
      <c r="I250" s="202"/>
      <c r="J250" s="202" t="s">
        <v>81</v>
      </c>
      <c r="K250" s="204">
        <v>14</v>
      </c>
      <c r="L250" s="204">
        <v>1.2</v>
      </c>
      <c r="M250" s="204"/>
      <c r="N250" s="204"/>
      <c r="O250" s="204"/>
      <c r="P250" s="204">
        <v>1</v>
      </c>
      <c r="Q250" s="204"/>
      <c r="R250" s="204">
        <f t="shared" si="37"/>
        <v>16.8</v>
      </c>
      <c r="S250" s="207" t="s">
        <v>151</v>
      </c>
      <c r="T250" s="215" t="s">
        <v>58</v>
      </c>
      <c r="U250" s="216">
        <v>44833</v>
      </c>
      <c r="V250" s="216">
        <v>44847</v>
      </c>
      <c r="W250" s="217">
        <v>1</v>
      </c>
      <c r="X250" s="218"/>
      <c r="Y250" s="212">
        <f t="shared" si="38"/>
        <v>2.1428571428571428</v>
      </c>
      <c r="Z250" s="237">
        <v>36.5</v>
      </c>
      <c r="AA250" s="237">
        <v>3.15</v>
      </c>
      <c r="AB250" s="213">
        <f t="shared" si="39"/>
        <v>613.20000000000005</v>
      </c>
      <c r="AC250" s="213">
        <f t="shared" si="40"/>
        <v>52.92</v>
      </c>
      <c r="AD250" s="213">
        <f t="shared" si="41"/>
        <v>429.24</v>
      </c>
      <c r="AE250" s="213">
        <f t="shared" si="46"/>
        <v>183.96</v>
      </c>
      <c r="AF250" s="213">
        <f t="shared" si="42"/>
        <v>113.39999999999999</v>
      </c>
      <c r="AG250" s="213">
        <f t="shared" si="43"/>
        <v>726.6</v>
      </c>
      <c r="AH250" s="213">
        <v>726.6</v>
      </c>
      <c r="AI250" s="213">
        <f t="shared" si="44"/>
        <v>0</v>
      </c>
      <c r="AJ250" s="262"/>
      <c r="AK250" s="297"/>
      <c r="AL250" s="304"/>
      <c r="AM250" s="304"/>
    </row>
    <row r="251" spans="1:39" ht="32.25" hidden="1" customHeight="1" x14ac:dyDescent="0.35">
      <c r="A251" s="202"/>
      <c r="B251" s="202">
        <v>1</v>
      </c>
      <c r="C251" s="203">
        <v>1322</v>
      </c>
      <c r="D251" s="204">
        <v>13810</v>
      </c>
      <c r="E251" s="204">
        <v>8177</v>
      </c>
      <c r="F251" s="204"/>
      <c r="G251" s="202" t="s">
        <v>445</v>
      </c>
      <c r="H251" s="202" t="s">
        <v>95</v>
      </c>
      <c r="I251" s="202"/>
      <c r="J251" s="202" t="s">
        <v>69</v>
      </c>
      <c r="K251" s="204">
        <v>1.3</v>
      </c>
      <c r="L251" s="204">
        <v>1.3</v>
      </c>
      <c r="M251" s="204">
        <v>3</v>
      </c>
      <c r="N251" s="204"/>
      <c r="O251" s="204">
        <f t="shared" ref="O251:O282" si="47">M251-N251</f>
        <v>3</v>
      </c>
      <c r="P251" s="204"/>
      <c r="Q251" s="204"/>
      <c r="R251" s="204">
        <f t="shared" si="37"/>
        <v>3</v>
      </c>
      <c r="S251" s="207" t="s">
        <v>70</v>
      </c>
      <c r="T251" s="215" t="s">
        <v>58</v>
      </c>
      <c r="U251" s="216">
        <v>44864</v>
      </c>
      <c r="V251" s="216">
        <v>44865</v>
      </c>
      <c r="W251" s="217">
        <v>1</v>
      </c>
      <c r="X251" s="218"/>
      <c r="Y251" s="212">
        <f t="shared" si="38"/>
        <v>0.2857142857142857</v>
      </c>
      <c r="Z251" s="237">
        <v>135</v>
      </c>
      <c r="AA251" s="237">
        <v>12.25</v>
      </c>
      <c r="AB251" s="213">
        <f t="shared" si="39"/>
        <v>405</v>
      </c>
      <c r="AC251" s="213">
        <f t="shared" si="40"/>
        <v>36.75</v>
      </c>
      <c r="AD251" s="213">
        <f t="shared" si="41"/>
        <v>283.49999999999994</v>
      </c>
      <c r="AE251" s="213">
        <f t="shared" si="46"/>
        <v>121.49999999999999</v>
      </c>
      <c r="AF251" s="213">
        <f t="shared" si="42"/>
        <v>10.5</v>
      </c>
      <c r="AG251" s="213">
        <f t="shared" si="43"/>
        <v>415.49999999999994</v>
      </c>
      <c r="AH251" s="213">
        <v>415.49999999999994</v>
      </c>
      <c r="AI251" s="213">
        <f t="shared" si="44"/>
        <v>0</v>
      </c>
      <c r="AJ251" s="160"/>
    </row>
    <row r="252" spans="1:39" ht="32.25" hidden="1" customHeight="1" x14ac:dyDescent="0.35">
      <c r="A252" s="202"/>
      <c r="B252" s="202">
        <v>1</v>
      </c>
      <c r="C252" s="203">
        <v>1305</v>
      </c>
      <c r="D252" s="204">
        <v>13743</v>
      </c>
      <c r="E252" s="204">
        <v>8156</v>
      </c>
      <c r="F252" s="204"/>
      <c r="G252" s="202" t="s">
        <v>441</v>
      </c>
      <c r="H252" s="202" t="s">
        <v>95</v>
      </c>
      <c r="I252" s="202"/>
      <c r="J252" s="202" t="s">
        <v>69</v>
      </c>
      <c r="K252" s="204">
        <v>1.8</v>
      </c>
      <c r="L252" s="204">
        <v>1.8</v>
      </c>
      <c r="M252" s="204">
        <v>2</v>
      </c>
      <c r="N252" s="204"/>
      <c r="O252" s="204">
        <f t="shared" si="47"/>
        <v>2</v>
      </c>
      <c r="P252" s="204"/>
      <c r="Q252" s="204"/>
      <c r="R252" s="204">
        <f t="shared" si="37"/>
        <v>2</v>
      </c>
      <c r="S252" s="207" t="s">
        <v>70</v>
      </c>
      <c r="T252" s="215" t="s">
        <v>58</v>
      </c>
      <c r="U252" s="216">
        <v>44861</v>
      </c>
      <c r="V252" s="216">
        <v>44861</v>
      </c>
      <c r="W252" s="217">
        <v>1</v>
      </c>
      <c r="X252" s="218"/>
      <c r="Y252" s="212">
        <f t="shared" si="38"/>
        <v>0.14285714285714285</v>
      </c>
      <c r="Z252" s="237">
        <v>135</v>
      </c>
      <c r="AA252" s="237">
        <v>12.25</v>
      </c>
      <c r="AB252" s="213">
        <f t="shared" si="39"/>
        <v>270</v>
      </c>
      <c r="AC252" s="213">
        <f t="shared" si="40"/>
        <v>24.5</v>
      </c>
      <c r="AD252" s="213">
        <f t="shared" si="41"/>
        <v>189</v>
      </c>
      <c r="AE252" s="213">
        <f t="shared" si="46"/>
        <v>81</v>
      </c>
      <c r="AF252" s="213">
        <f t="shared" si="42"/>
        <v>3.5</v>
      </c>
      <c r="AG252" s="213">
        <f t="shared" si="43"/>
        <v>273.5</v>
      </c>
      <c r="AH252" s="213">
        <v>273.5</v>
      </c>
      <c r="AI252" s="213">
        <f t="shared" si="44"/>
        <v>0</v>
      </c>
      <c r="AJ252" s="160"/>
    </row>
    <row r="253" spans="1:39" ht="32.25" hidden="1" customHeight="1" x14ac:dyDescent="0.35">
      <c r="A253" s="202"/>
      <c r="B253" s="202">
        <v>1</v>
      </c>
      <c r="C253" s="203">
        <v>1309</v>
      </c>
      <c r="D253" s="204">
        <v>13747</v>
      </c>
      <c r="E253" s="204">
        <v>8206</v>
      </c>
      <c r="F253" s="204"/>
      <c r="G253" s="202" t="s">
        <v>107</v>
      </c>
      <c r="H253" s="202" t="s">
        <v>95</v>
      </c>
      <c r="I253" s="202"/>
      <c r="J253" s="202" t="s">
        <v>69</v>
      </c>
      <c r="K253" s="204">
        <v>2.5</v>
      </c>
      <c r="L253" s="204">
        <v>1</v>
      </c>
      <c r="M253" s="204">
        <v>4</v>
      </c>
      <c r="N253" s="204"/>
      <c r="O253" s="204">
        <f t="shared" si="47"/>
        <v>4</v>
      </c>
      <c r="P253" s="204"/>
      <c r="Q253" s="204"/>
      <c r="R253" s="204">
        <f t="shared" si="37"/>
        <v>4</v>
      </c>
      <c r="S253" s="207" t="s">
        <v>70</v>
      </c>
      <c r="T253" s="215" t="s">
        <v>58</v>
      </c>
      <c r="U253" s="216">
        <v>44862</v>
      </c>
      <c r="V253" s="216">
        <v>44872</v>
      </c>
      <c r="W253" s="217">
        <v>1</v>
      </c>
      <c r="X253" s="218"/>
      <c r="Y253" s="212">
        <f t="shared" si="38"/>
        <v>1.5714285714285714</v>
      </c>
      <c r="Z253" s="237">
        <v>135</v>
      </c>
      <c r="AA253" s="237">
        <v>12.25</v>
      </c>
      <c r="AB253" s="213">
        <f t="shared" si="39"/>
        <v>540</v>
      </c>
      <c r="AC253" s="213">
        <f t="shared" si="40"/>
        <v>49</v>
      </c>
      <c r="AD253" s="213">
        <f t="shared" si="41"/>
        <v>378</v>
      </c>
      <c r="AE253" s="213">
        <f t="shared" si="46"/>
        <v>162</v>
      </c>
      <c r="AF253" s="213">
        <f t="shared" si="42"/>
        <v>77</v>
      </c>
      <c r="AG253" s="213">
        <f t="shared" si="43"/>
        <v>617</v>
      </c>
      <c r="AH253" s="213">
        <v>617</v>
      </c>
      <c r="AI253" s="213">
        <f t="shared" si="44"/>
        <v>0</v>
      </c>
      <c r="AJ253" s="160"/>
    </row>
    <row r="254" spans="1:39" ht="32.25" customHeight="1" x14ac:dyDescent="0.35">
      <c r="A254" s="202"/>
      <c r="B254" s="202">
        <v>1</v>
      </c>
      <c r="C254" s="342">
        <v>1308</v>
      </c>
      <c r="D254" s="344">
        <v>13746</v>
      </c>
      <c r="E254" s="204"/>
      <c r="F254" s="204"/>
      <c r="G254" s="202" t="s">
        <v>517</v>
      </c>
      <c r="H254" s="202" t="s">
        <v>95</v>
      </c>
      <c r="I254" s="202"/>
      <c r="J254" s="202" t="s">
        <v>69</v>
      </c>
      <c r="K254" s="204">
        <v>1</v>
      </c>
      <c r="L254" s="204">
        <v>1</v>
      </c>
      <c r="M254" s="204">
        <v>8</v>
      </c>
      <c r="N254" s="204"/>
      <c r="O254" s="204">
        <f t="shared" si="47"/>
        <v>8</v>
      </c>
      <c r="P254" s="204"/>
      <c r="Q254" s="204"/>
      <c r="R254" s="204">
        <f t="shared" si="37"/>
        <v>8</v>
      </c>
      <c r="S254" s="207" t="s">
        <v>70</v>
      </c>
      <c r="T254" s="215" t="s">
        <v>87</v>
      </c>
      <c r="U254" s="216">
        <v>44862</v>
      </c>
      <c r="V254" s="216"/>
      <c r="W254" s="217">
        <v>1</v>
      </c>
      <c r="X254" s="218"/>
      <c r="Y254" s="212">
        <f t="shared" si="38"/>
        <v>13.714285714285714</v>
      </c>
      <c r="Z254" s="237">
        <v>135</v>
      </c>
      <c r="AA254" s="237">
        <v>12.25</v>
      </c>
      <c r="AB254" s="213">
        <f t="shared" si="39"/>
        <v>1080</v>
      </c>
      <c r="AC254" s="213">
        <f t="shared" si="40"/>
        <v>98</v>
      </c>
      <c r="AD254" s="213">
        <f t="shared" si="41"/>
        <v>756</v>
      </c>
      <c r="AE254" s="213">
        <f t="shared" si="46"/>
        <v>0</v>
      </c>
      <c r="AF254" s="213">
        <f t="shared" si="42"/>
        <v>1344</v>
      </c>
      <c r="AG254" s="343">
        <f t="shared" si="43"/>
        <v>2100</v>
      </c>
      <c r="AH254" s="213">
        <v>1666</v>
      </c>
      <c r="AI254" s="213">
        <f t="shared" si="44"/>
        <v>434</v>
      </c>
      <c r="AJ254" s="160"/>
    </row>
    <row r="255" spans="1:39" ht="32.25" hidden="1" customHeight="1" x14ac:dyDescent="0.35">
      <c r="A255" s="202"/>
      <c r="B255" s="202">
        <v>1</v>
      </c>
      <c r="C255" s="203">
        <v>1296</v>
      </c>
      <c r="D255" s="204">
        <v>13735</v>
      </c>
      <c r="E255" s="204">
        <v>8161</v>
      </c>
      <c r="F255" s="204"/>
      <c r="G255" s="202" t="s">
        <v>441</v>
      </c>
      <c r="H255" s="202" t="s">
        <v>95</v>
      </c>
      <c r="I255" s="202"/>
      <c r="J255" s="202" t="s">
        <v>69</v>
      </c>
      <c r="K255" s="204">
        <v>2.5</v>
      </c>
      <c r="L255" s="204">
        <v>1.8</v>
      </c>
      <c r="M255" s="204">
        <v>3</v>
      </c>
      <c r="N255" s="204"/>
      <c r="O255" s="204">
        <f t="shared" si="47"/>
        <v>3</v>
      </c>
      <c r="P255" s="204"/>
      <c r="Q255" s="204"/>
      <c r="R255" s="204">
        <f t="shared" si="37"/>
        <v>3</v>
      </c>
      <c r="S255" s="207" t="s">
        <v>70</v>
      </c>
      <c r="T255" s="215" t="s">
        <v>58</v>
      </c>
      <c r="U255" s="216">
        <v>44860</v>
      </c>
      <c r="V255" s="216">
        <v>44862</v>
      </c>
      <c r="W255" s="217">
        <v>1</v>
      </c>
      <c r="X255" s="218"/>
      <c r="Y255" s="212">
        <f t="shared" si="38"/>
        <v>0.42857142857142855</v>
      </c>
      <c r="Z255" s="237">
        <v>135</v>
      </c>
      <c r="AA255" s="237">
        <v>12.25</v>
      </c>
      <c r="AB255" s="213">
        <f t="shared" si="39"/>
        <v>405</v>
      </c>
      <c r="AC255" s="213">
        <f t="shared" si="40"/>
        <v>36.75</v>
      </c>
      <c r="AD255" s="213">
        <f t="shared" si="41"/>
        <v>283.49999999999994</v>
      </c>
      <c r="AE255" s="213">
        <f t="shared" si="46"/>
        <v>121.49999999999999</v>
      </c>
      <c r="AF255" s="213">
        <f t="shared" si="42"/>
        <v>15.749999999999998</v>
      </c>
      <c r="AG255" s="213">
        <f t="shared" si="43"/>
        <v>420.74999999999994</v>
      </c>
      <c r="AH255" s="213">
        <v>420.74999999999994</v>
      </c>
      <c r="AI255" s="213">
        <f t="shared" si="44"/>
        <v>0</v>
      </c>
      <c r="AJ255" s="160"/>
    </row>
    <row r="256" spans="1:39" ht="32.25" hidden="1" customHeight="1" x14ac:dyDescent="0.35">
      <c r="A256" s="202"/>
      <c r="B256" s="202">
        <v>1</v>
      </c>
      <c r="C256" s="203">
        <v>1428</v>
      </c>
      <c r="D256" s="204">
        <v>13916</v>
      </c>
      <c r="E256" s="204">
        <v>8332</v>
      </c>
      <c r="F256" s="204"/>
      <c r="G256" s="202" t="s">
        <v>441</v>
      </c>
      <c r="H256" s="202" t="s">
        <v>95</v>
      </c>
      <c r="I256" s="202"/>
      <c r="J256" s="202" t="s">
        <v>69</v>
      </c>
      <c r="K256" s="204">
        <v>1.8</v>
      </c>
      <c r="L256" s="204">
        <v>1.8</v>
      </c>
      <c r="M256" s="204">
        <v>2</v>
      </c>
      <c r="N256" s="204"/>
      <c r="O256" s="204">
        <f t="shared" si="47"/>
        <v>2</v>
      </c>
      <c r="P256" s="204"/>
      <c r="Q256" s="204"/>
      <c r="R256" s="204">
        <f t="shared" si="37"/>
        <v>2</v>
      </c>
      <c r="S256" s="207" t="s">
        <v>70</v>
      </c>
      <c r="T256" s="215" t="s">
        <v>58</v>
      </c>
      <c r="U256" s="216">
        <v>44877</v>
      </c>
      <c r="V256" s="216">
        <v>44910</v>
      </c>
      <c r="W256" s="217">
        <v>1</v>
      </c>
      <c r="X256" s="218"/>
      <c r="Y256" s="212">
        <f t="shared" si="38"/>
        <v>4.8571428571428568</v>
      </c>
      <c r="Z256" s="237">
        <v>135</v>
      </c>
      <c r="AA256" s="237">
        <v>12.25</v>
      </c>
      <c r="AB256" s="213">
        <f t="shared" si="39"/>
        <v>270</v>
      </c>
      <c r="AC256" s="213">
        <f t="shared" si="40"/>
        <v>24.5</v>
      </c>
      <c r="AD256" s="213">
        <f t="shared" si="41"/>
        <v>189</v>
      </c>
      <c r="AE256" s="213">
        <f t="shared" si="46"/>
        <v>81</v>
      </c>
      <c r="AF256" s="213">
        <f t="shared" si="42"/>
        <v>118.99999999999999</v>
      </c>
      <c r="AG256" s="213">
        <f t="shared" si="43"/>
        <v>389</v>
      </c>
      <c r="AH256" s="213">
        <v>389</v>
      </c>
      <c r="AI256" s="213">
        <f t="shared" si="44"/>
        <v>0</v>
      </c>
      <c r="AJ256" s="160"/>
    </row>
    <row r="257" spans="1:36" ht="32.25" hidden="1" customHeight="1" x14ac:dyDescent="0.35">
      <c r="A257" s="202"/>
      <c r="B257" s="202">
        <v>1</v>
      </c>
      <c r="C257" s="203">
        <v>1379</v>
      </c>
      <c r="D257" s="204">
        <v>13867</v>
      </c>
      <c r="E257" s="204">
        <v>8471</v>
      </c>
      <c r="F257" s="204"/>
      <c r="G257" s="202" t="s">
        <v>517</v>
      </c>
      <c r="H257" s="202" t="s">
        <v>95</v>
      </c>
      <c r="I257" s="202"/>
      <c r="J257" s="202" t="s">
        <v>69</v>
      </c>
      <c r="K257" s="204">
        <v>2.5</v>
      </c>
      <c r="L257" s="204">
        <v>1.3</v>
      </c>
      <c r="M257" s="204">
        <v>2.5</v>
      </c>
      <c r="N257" s="204"/>
      <c r="O257" s="204">
        <f t="shared" si="47"/>
        <v>2.5</v>
      </c>
      <c r="P257" s="204"/>
      <c r="Q257" s="204"/>
      <c r="R257" s="204">
        <f t="shared" si="37"/>
        <v>2.5</v>
      </c>
      <c r="S257" s="207" t="s">
        <v>70</v>
      </c>
      <c r="T257" s="215" t="s">
        <v>58</v>
      </c>
      <c r="U257" s="216">
        <v>44871</v>
      </c>
      <c r="V257" s="216">
        <v>44921</v>
      </c>
      <c r="W257" s="217">
        <v>1</v>
      </c>
      <c r="X257" s="218"/>
      <c r="Y257" s="212">
        <f t="shared" si="38"/>
        <v>7.2857142857142856</v>
      </c>
      <c r="Z257" s="237">
        <v>135</v>
      </c>
      <c r="AA257" s="237">
        <v>12.25</v>
      </c>
      <c r="AB257" s="213">
        <f t="shared" si="39"/>
        <v>337.5</v>
      </c>
      <c r="AC257" s="213">
        <f t="shared" si="40"/>
        <v>30.625</v>
      </c>
      <c r="AD257" s="213">
        <f t="shared" si="41"/>
        <v>236.25</v>
      </c>
      <c r="AE257" s="213">
        <f t="shared" si="46"/>
        <v>101.25</v>
      </c>
      <c r="AF257" s="213">
        <f t="shared" si="42"/>
        <v>223.125</v>
      </c>
      <c r="AG257" s="213">
        <f t="shared" si="43"/>
        <v>560.625</v>
      </c>
      <c r="AH257" s="213">
        <v>560.625</v>
      </c>
      <c r="AI257" s="213">
        <f t="shared" si="44"/>
        <v>0</v>
      </c>
      <c r="AJ257" s="160"/>
    </row>
    <row r="258" spans="1:36" ht="32.25" hidden="1" customHeight="1" x14ac:dyDescent="0.35">
      <c r="A258" s="202"/>
      <c r="B258" s="202">
        <v>1</v>
      </c>
      <c r="C258" s="203">
        <v>1455</v>
      </c>
      <c r="D258" s="204">
        <v>13943</v>
      </c>
      <c r="E258" s="204">
        <v>8267</v>
      </c>
      <c r="F258" s="204"/>
      <c r="G258" s="202" t="s">
        <v>107</v>
      </c>
      <c r="H258" s="202" t="s">
        <v>95</v>
      </c>
      <c r="I258" s="202"/>
      <c r="J258" s="202" t="s">
        <v>69</v>
      </c>
      <c r="K258" s="204">
        <v>2.5</v>
      </c>
      <c r="L258" s="204">
        <v>1</v>
      </c>
      <c r="M258" s="204">
        <v>3.5</v>
      </c>
      <c r="N258" s="204"/>
      <c r="O258" s="204">
        <f t="shared" si="47"/>
        <v>3.5</v>
      </c>
      <c r="P258" s="204"/>
      <c r="Q258" s="204"/>
      <c r="R258" s="204">
        <f t="shared" si="37"/>
        <v>3.5</v>
      </c>
      <c r="S258" s="207" t="s">
        <v>70</v>
      </c>
      <c r="T258" s="215" t="s">
        <v>58</v>
      </c>
      <c r="U258" s="216">
        <v>44883</v>
      </c>
      <c r="V258" s="216">
        <v>44888</v>
      </c>
      <c r="W258" s="217">
        <v>1</v>
      </c>
      <c r="X258" s="218"/>
      <c r="Y258" s="212">
        <f t="shared" si="38"/>
        <v>0.8571428571428571</v>
      </c>
      <c r="Z258" s="237">
        <v>135</v>
      </c>
      <c r="AA258" s="237">
        <v>12.25</v>
      </c>
      <c r="AB258" s="213">
        <f t="shared" si="39"/>
        <v>472.5</v>
      </c>
      <c r="AC258" s="213">
        <f t="shared" si="40"/>
        <v>42.875</v>
      </c>
      <c r="AD258" s="213">
        <f t="shared" si="41"/>
        <v>330.74999999999994</v>
      </c>
      <c r="AE258" s="213">
        <f t="shared" si="46"/>
        <v>141.75</v>
      </c>
      <c r="AF258" s="213">
        <f t="shared" si="42"/>
        <v>36.75</v>
      </c>
      <c r="AG258" s="213">
        <f t="shared" si="43"/>
        <v>509.24999999999994</v>
      </c>
      <c r="AH258" s="213">
        <v>509.24999999999994</v>
      </c>
      <c r="AI258" s="213">
        <f t="shared" si="44"/>
        <v>0</v>
      </c>
      <c r="AJ258" s="160"/>
    </row>
    <row r="259" spans="1:36" ht="32.25" hidden="1" customHeight="1" x14ac:dyDescent="0.35">
      <c r="A259" s="202"/>
      <c r="B259" s="202">
        <v>1</v>
      </c>
      <c r="C259" s="203">
        <v>1325</v>
      </c>
      <c r="D259" s="204">
        <v>13813</v>
      </c>
      <c r="E259" s="204">
        <v>8456</v>
      </c>
      <c r="F259" s="204"/>
      <c r="G259" s="234" t="s">
        <v>107</v>
      </c>
      <c r="H259" s="234" t="s">
        <v>36</v>
      </c>
      <c r="I259" s="234"/>
      <c r="J259" s="234" t="s">
        <v>42</v>
      </c>
      <c r="K259" s="233">
        <v>5</v>
      </c>
      <c r="L259" s="233">
        <v>1.3</v>
      </c>
      <c r="M259" s="233">
        <v>2.5</v>
      </c>
      <c r="N259" s="204"/>
      <c r="O259" s="204">
        <f t="shared" si="47"/>
        <v>2.5</v>
      </c>
      <c r="P259" s="233"/>
      <c r="Q259" s="233"/>
      <c r="R259" s="204">
        <f t="shared" si="37"/>
        <v>12.5</v>
      </c>
      <c r="S259" s="261" t="s">
        <v>41</v>
      </c>
      <c r="T259" s="215" t="s">
        <v>58</v>
      </c>
      <c r="U259" s="271">
        <v>44865</v>
      </c>
      <c r="V259" s="271">
        <v>44917</v>
      </c>
      <c r="W259" s="272">
        <v>1</v>
      </c>
      <c r="X259" s="273"/>
      <c r="Y259" s="212">
        <f t="shared" si="38"/>
        <v>7.5714285714285712</v>
      </c>
      <c r="Z259" s="238">
        <v>14</v>
      </c>
      <c r="AA259" s="238">
        <v>0.84</v>
      </c>
      <c r="AB259" s="213">
        <f t="shared" si="39"/>
        <v>175</v>
      </c>
      <c r="AC259" s="213">
        <f t="shared" si="40"/>
        <v>10.5</v>
      </c>
      <c r="AD259" s="213">
        <f t="shared" si="41"/>
        <v>122.5</v>
      </c>
      <c r="AE259" s="213">
        <f t="shared" si="46"/>
        <v>52.5</v>
      </c>
      <c r="AF259" s="213">
        <f t="shared" si="42"/>
        <v>79.5</v>
      </c>
      <c r="AG259" s="213">
        <f t="shared" si="43"/>
        <v>254.5</v>
      </c>
      <c r="AH259" s="213">
        <v>254.5</v>
      </c>
      <c r="AI259" s="213">
        <f t="shared" si="44"/>
        <v>0</v>
      </c>
      <c r="AJ259" s="160"/>
    </row>
    <row r="260" spans="1:36" ht="32.25" hidden="1" customHeight="1" x14ac:dyDescent="0.35">
      <c r="A260" s="202"/>
      <c r="B260" s="202">
        <v>1</v>
      </c>
      <c r="C260" s="203">
        <v>1338</v>
      </c>
      <c r="D260" s="204">
        <v>13826</v>
      </c>
      <c r="E260" s="204">
        <v>8326</v>
      </c>
      <c r="F260" s="204"/>
      <c r="G260" s="202" t="s">
        <v>550</v>
      </c>
      <c r="H260" s="234" t="s">
        <v>36</v>
      </c>
      <c r="I260" s="234"/>
      <c r="J260" s="234" t="s">
        <v>42</v>
      </c>
      <c r="K260" s="233">
        <v>35</v>
      </c>
      <c r="L260" s="233">
        <v>1</v>
      </c>
      <c r="M260" s="233">
        <v>2.5</v>
      </c>
      <c r="N260" s="204"/>
      <c r="O260" s="204">
        <f t="shared" si="47"/>
        <v>2.5</v>
      </c>
      <c r="P260" s="233"/>
      <c r="Q260" s="233"/>
      <c r="R260" s="204">
        <f t="shared" si="37"/>
        <v>87.5</v>
      </c>
      <c r="S260" s="261" t="s">
        <v>41</v>
      </c>
      <c r="T260" s="215" t="s">
        <v>58</v>
      </c>
      <c r="U260" s="271">
        <v>44866</v>
      </c>
      <c r="V260" s="271">
        <v>44908</v>
      </c>
      <c r="W260" s="272">
        <v>1</v>
      </c>
      <c r="X260" s="273"/>
      <c r="Y260" s="212">
        <f t="shared" si="38"/>
        <v>6.1428571428571432</v>
      </c>
      <c r="Z260" s="238">
        <v>14</v>
      </c>
      <c r="AA260" s="238">
        <v>0.84</v>
      </c>
      <c r="AB260" s="213">
        <f t="shared" si="39"/>
        <v>1225</v>
      </c>
      <c r="AC260" s="213">
        <f t="shared" si="40"/>
        <v>73.5</v>
      </c>
      <c r="AD260" s="213">
        <f t="shared" si="41"/>
        <v>857.49999999999989</v>
      </c>
      <c r="AE260" s="213">
        <f t="shared" si="46"/>
        <v>367.5</v>
      </c>
      <c r="AF260" s="213">
        <f t="shared" si="42"/>
        <v>451.5</v>
      </c>
      <c r="AG260" s="213">
        <f t="shared" si="43"/>
        <v>1676.5</v>
      </c>
      <c r="AH260" s="213">
        <v>1676.5</v>
      </c>
      <c r="AI260" s="213">
        <f t="shared" si="44"/>
        <v>0</v>
      </c>
      <c r="AJ260" s="160"/>
    </row>
    <row r="261" spans="1:36" ht="32.25" hidden="1" customHeight="1" x14ac:dyDescent="0.35">
      <c r="A261" s="202"/>
      <c r="B261" s="202">
        <v>1</v>
      </c>
      <c r="C261" s="203">
        <v>1346</v>
      </c>
      <c r="D261" s="204">
        <v>13834</v>
      </c>
      <c r="E261" s="204">
        <v>8278</v>
      </c>
      <c r="F261" s="204"/>
      <c r="G261" s="202" t="s">
        <v>441</v>
      </c>
      <c r="H261" s="234" t="s">
        <v>36</v>
      </c>
      <c r="I261" s="234"/>
      <c r="J261" s="234" t="s">
        <v>42</v>
      </c>
      <c r="K261" s="233">
        <v>8.5</v>
      </c>
      <c r="L261" s="233">
        <v>1.3</v>
      </c>
      <c r="M261" s="233">
        <v>3.7</v>
      </c>
      <c r="N261" s="204"/>
      <c r="O261" s="204">
        <f t="shared" si="47"/>
        <v>3.7</v>
      </c>
      <c r="P261" s="233"/>
      <c r="Q261" s="233"/>
      <c r="R261" s="204">
        <f t="shared" si="37"/>
        <v>31.450000000000003</v>
      </c>
      <c r="S261" s="261" t="s">
        <v>41</v>
      </c>
      <c r="T261" s="215" t="s">
        <v>58</v>
      </c>
      <c r="U261" s="271">
        <v>44867</v>
      </c>
      <c r="V261" s="271">
        <v>44891</v>
      </c>
      <c r="W261" s="272">
        <v>1</v>
      </c>
      <c r="X261" s="273"/>
      <c r="Y261" s="212">
        <f t="shared" si="38"/>
        <v>3.5714285714285716</v>
      </c>
      <c r="Z261" s="238">
        <v>14</v>
      </c>
      <c r="AA261" s="238">
        <v>0.84</v>
      </c>
      <c r="AB261" s="213">
        <f t="shared" si="39"/>
        <v>440.30000000000007</v>
      </c>
      <c r="AC261" s="213">
        <f t="shared" si="40"/>
        <v>26.418000000000003</v>
      </c>
      <c r="AD261" s="213">
        <f t="shared" si="41"/>
        <v>308.21000000000004</v>
      </c>
      <c r="AE261" s="213">
        <f t="shared" si="46"/>
        <v>132.09</v>
      </c>
      <c r="AF261" s="213">
        <f t="shared" si="42"/>
        <v>94.350000000000009</v>
      </c>
      <c r="AG261" s="213">
        <f t="shared" si="43"/>
        <v>534.65000000000009</v>
      </c>
      <c r="AH261" s="213">
        <v>534.65000000000009</v>
      </c>
      <c r="AI261" s="213">
        <f t="shared" si="44"/>
        <v>0</v>
      </c>
      <c r="AJ261" s="160"/>
    </row>
    <row r="262" spans="1:36" ht="32.25" hidden="1" customHeight="1" x14ac:dyDescent="0.35">
      <c r="A262" s="202"/>
      <c r="B262" s="202">
        <v>1</v>
      </c>
      <c r="C262" s="203">
        <v>1345</v>
      </c>
      <c r="D262" s="204">
        <v>13833</v>
      </c>
      <c r="E262" s="204">
        <v>8288</v>
      </c>
      <c r="F262" s="204"/>
      <c r="G262" s="202" t="s">
        <v>441</v>
      </c>
      <c r="H262" s="234" t="s">
        <v>36</v>
      </c>
      <c r="I262" s="234"/>
      <c r="J262" s="234" t="s">
        <v>42</v>
      </c>
      <c r="K262" s="233">
        <v>12.5</v>
      </c>
      <c r="L262" s="233">
        <v>1.3</v>
      </c>
      <c r="M262" s="233">
        <v>2.5</v>
      </c>
      <c r="N262" s="204"/>
      <c r="O262" s="204">
        <f t="shared" si="47"/>
        <v>2.5</v>
      </c>
      <c r="P262" s="233"/>
      <c r="Q262" s="233"/>
      <c r="R262" s="204">
        <f t="shared" si="37"/>
        <v>31.25</v>
      </c>
      <c r="S262" s="261" t="s">
        <v>41</v>
      </c>
      <c r="T262" s="215" t="s">
        <v>58</v>
      </c>
      <c r="U262" s="271">
        <v>44867</v>
      </c>
      <c r="V262" s="271">
        <v>44893</v>
      </c>
      <c r="W262" s="272">
        <v>1</v>
      </c>
      <c r="X262" s="273"/>
      <c r="Y262" s="212">
        <f t="shared" si="38"/>
        <v>3.8571428571428572</v>
      </c>
      <c r="Z262" s="238">
        <v>14</v>
      </c>
      <c r="AA262" s="238">
        <v>0.84</v>
      </c>
      <c r="AB262" s="213">
        <f t="shared" si="39"/>
        <v>437.5</v>
      </c>
      <c r="AC262" s="213">
        <f t="shared" si="40"/>
        <v>26.25</v>
      </c>
      <c r="AD262" s="213">
        <f t="shared" si="41"/>
        <v>306.25</v>
      </c>
      <c r="AE262" s="213">
        <f t="shared" si="46"/>
        <v>131.25</v>
      </c>
      <c r="AF262" s="213">
        <f t="shared" si="42"/>
        <v>101.25</v>
      </c>
      <c r="AG262" s="213">
        <f t="shared" si="43"/>
        <v>538.75</v>
      </c>
      <c r="AH262" s="213">
        <v>538.75</v>
      </c>
      <c r="AI262" s="213">
        <f t="shared" si="44"/>
        <v>0</v>
      </c>
      <c r="AJ262" s="160"/>
    </row>
    <row r="263" spans="1:36" ht="32.25" hidden="1" customHeight="1" x14ac:dyDescent="0.35">
      <c r="A263" s="202"/>
      <c r="B263" s="202">
        <v>1</v>
      </c>
      <c r="C263" s="203">
        <v>1342</v>
      </c>
      <c r="D263" s="204">
        <v>13830</v>
      </c>
      <c r="E263" s="204">
        <v>8347</v>
      </c>
      <c r="F263" s="204"/>
      <c r="G263" s="202" t="s">
        <v>107</v>
      </c>
      <c r="H263" s="234" t="s">
        <v>36</v>
      </c>
      <c r="I263" s="234"/>
      <c r="J263" s="234" t="s">
        <v>42</v>
      </c>
      <c r="K263" s="233">
        <v>6.8</v>
      </c>
      <c r="L263" s="233">
        <v>1.3</v>
      </c>
      <c r="M263" s="233">
        <v>3.5</v>
      </c>
      <c r="N263" s="204"/>
      <c r="O263" s="204">
        <f t="shared" si="47"/>
        <v>3.5</v>
      </c>
      <c r="P263" s="233"/>
      <c r="Q263" s="233"/>
      <c r="R263" s="204">
        <f t="shared" ref="R263:R326" si="48">IF(S263="m3",K263*L263*O263,IF(S263="m2-LxH",K263*O263,IF(S263="m2-LxW",K263*L263*P263,IF(S263="rm",O263,IF(S263="lm",K263,IF(S263="unit",Q263,))))))</f>
        <v>23.8</v>
      </c>
      <c r="S263" s="261" t="s">
        <v>41</v>
      </c>
      <c r="T263" s="215" t="s">
        <v>58</v>
      </c>
      <c r="U263" s="271">
        <v>44866</v>
      </c>
      <c r="V263" s="271">
        <v>44915</v>
      </c>
      <c r="W263" s="272">
        <v>1</v>
      </c>
      <c r="X263" s="273"/>
      <c r="Y263" s="212">
        <f t="shared" ref="Y263:Y326" si="49">IF(T263="on hire",$C$5-U263+1,IF(T263="off hired",V263-U263+1,0))/7</f>
        <v>7.1428571428571432</v>
      </c>
      <c r="Z263" s="238">
        <v>14</v>
      </c>
      <c r="AA263" s="238">
        <v>0.84</v>
      </c>
      <c r="AB263" s="213">
        <f t="shared" ref="AB263:AB326" si="50">Z263*R263</f>
        <v>333.2</v>
      </c>
      <c r="AC263" s="213">
        <f t="shared" ref="AC263:AC326" si="51">AA263*R263</f>
        <v>19.992000000000001</v>
      </c>
      <c r="AD263" s="213">
        <f t="shared" ref="AD263:AD326" si="52">0.7*R263*Z263</f>
        <v>233.24</v>
      </c>
      <c r="AE263" s="213">
        <f t="shared" si="46"/>
        <v>99.96</v>
      </c>
      <c r="AF263" s="213">
        <f t="shared" ref="AF263:AF326" si="53">IF(Y263&gt;X263,(Y263-X263)*R263*AA263,0)</f>
        <v>142.79999999999998</v>
      </c>
      <c r="AG263" s="213">
        <f t="shared" ref="AG263:AG326" si="54">AD263+AE263+AF263</f>
        <v>476</v>
      </c>
      <c r="AH263" s="213">
        <v>476</v>
      </c>
      <c r="AI263" s="213">
        <f t="shared" ref="AI263:AI326" si="55">AG263-AH263</f>
        <v>0</v>
      </c>
      <c r="AJ263" s="160"/>
    </row>
    <row r="264" spans="1:36" ht="32.25" hidden="1" customHeight="1" x14ac:dyDescent="0.35">
      <c r="A264" s="202"/>
      <c r="B264" s="202">
        <v>1</v>
      </c>
      <c r="C264" s="203">
        <v>1350</v>
      </c>
      <c r="D264" s="204">
        <v>13838</v>
      </c>
      <c r="E264" s="204">
        <v>8235</v>
      </c>
      <c r="F264" s="204"/>
      <c r="G264" s="202" t="s">
        <v>441</v>
      </c>
      <c r="H264" s="234" t="s">
        <v>36</v>
      </c>
      <c r="I264" s="234"/>
      <c r="J264" s="234" t="s">
        <v>42</v>
      </c>
      <c r="K264" s="233">
        <v>10.5</v>
      </c>
      <c r="L264" s="233">
        <v>1.3</v>
      </c>
      <c r="M264" s="233">
        <v>2</v>
      </c>
      <c r="N264" s="204"/>
      <c r="O264" s="204">
        <f t="shared" si="47"/>
        <v>2</v>
      </c>
      <c r="P264" s="233"/>
      <c r="Q264" s="233"/>
      <c r="R264" s="204">
        <f t="shared" si="48"/>
        <v>21</v>
      </c>
      <c r="S264" s="261" t="s">
        <v>41</v>
      </c>
      <c r="T264" s="215" t="s">
        <v>58</v>
      </c>
      <c r="U264" s="271">
        <v>44867</v>
      </c>
      <c r="V264" s="271">
        <v>44880</v>
      </c>
      <c r="W264" s="272">
        <v>1</v>
      </c>
      <c r="X264" s="273"/>
      <c r="Y264" s="212">
        <f t="shared" si="49"/>
        <v>2</v>
      </c>
      <c r="Z264" s="238">
        <v>14</v>
      </c>
      <c r="AA264" s="238">
        <v>0.84</v>
      </c>
      <c r="AB264" s="213">
        <f t="shared" si="50"/>
        <v>294</v>
      </c>
      <c r="AC264" s="213">
        <f t="shared" si="51"/>
        <v>17.64</v>
      </c>
      <c r="AD264" s="213">
        <f t="shared" si="52"/>
        <v>205.79999999999998</v>
      </c>
      <c r="AE264" s="213">
        <f t="shared" si="46"/>
        <v>88.2</v>
      </c>
      <c r="AF264" s="213">
        <f t="shared" si="53"/>
        <v>35.28</v>
      </c>
      <c r="AG264" s="213">
        <f t="shared" si="54"/>
        <v>329.28</v>
      </c>
      <c r="AH264" s="213">
        <v>329.28</v>
      </c>
      <c r="AI264" s="213">
        <f t="shared" si="55"/>
        <v>0</v>
      </c>
      <c r="AJ264" s="160"/>
    </row>
    <row r="265" spans="1:36" ht="32.25" hidden="1" customHeight="1" x14ac:dyDescent="0.35">
      <c r="A265" s="202"/>
      <c r="B265" s="202">
        <v>1</v>
      </c>
      <c r="C265" s="203">
        <v>1357</v>
      </c>
      <c r="D265" s="204">
        <v>13845</v>
      </c>
      <c r="E265" s="204">
        <v>8186</v>
      </c>
      <c r="F265" s="204"/>
      <c r="G265" s="202" t="s">
        <v>595</v>
      </c>
      <c r="H265" s="234" t="s">
        <v>36</v>
      </c>
      <c r="I265" s="234"/>
      <c r="J265" s="234" t="s">
        <v>42</v>
      </c>
      <c r="K265" s="233">
        <v>13</v>
      </c>
      <c r="L265" s="233">
        <v>1</v>
      </c>
      <c r="M265" s="233">
        <v>1.5</v>
      </c>
      <c r="N265" s="204"/>
      <c r="O265" s="204">
        <f t="shared" si="47"/>
        <v>1.5</v>
      </c>
      <c r="P265" s="233"/>
      <c r="Q265" s="233"/>
      <c r="R265" s="204">
        <f t="shared" si="48"/>
        <v>19.5</v>
      </c>
      <c r="S265" s="261" t="s">
        <v>41</v>
      </c>
      <c r="T265" s="215" t="s">
        <v>58</v>
      </c>
      <c r="U265" s="271">
        <v>44868</v>
      </c>
      <c r="V265" s="271">
        <v>44869</v>
      </c>
      <c r="W265" s="272">
        <v>1</v>
      </c>
      <c r="X265" s="273"/>
      <c r="Y265" s="212">
        <f t="shared" si="49"/>
        <v>0.2857142857142857</v>
      </c>
      <c r="Z265" s="238">
        <v>14</v>
      </c>
      <c r="AA265" s="238">
        <v>0.84</v>
      </c>
      <c r="AB265" s="213">
        <f t="shared" si="50"/>
        <v>273</v>
      </c>
      <c r="AC265" s="213">
        <f t="shared" si="51"/>
        <v>16.38</v>
      </c>
      <c r="AD265" s="213">
        <f t="shared" si="52"/>
        <v>191.09999999999997</v>
      </c>
      <c r="AE265" s="213">
        <f t="shared" si="46"/>
        <v>81.899999999999991</v>
      </c>
      <c r="AF265" s="213">
        <f t="shared" si="53"/>
        <v>4.68</v>
      </c>
      <c r="AG265" s="213">
        <f t="shared" si="54"/>
        <v>277.67999999999995</v>
      </c>
      <c r="AH265" s="213">
        <v>277.67999999999995</v>
      </c>
      <c r="AI265" s="213">
        <f t="shared" si="55"/>
        <v>0</v>
      </c>
      <c r="AJ265" s="160"/>
    </row>
    <row r="266" spans="1:36" ht="32.25" hidden="1" customHeight="1" x14ac:dyDescent="0.35">
      <c r="A266" s="202"/>
      <c r="B266" s="202">
        <v>1</v>
      </c>
      <c r="C266" s="203">
        <v>1374</v>
      </c>
      <c r="D266" s="204">
        <v>13862</v>
      </c>
      <c r="E266" s="204">
        <v>8232</v>
      </c>
      <c r="F266" s="204"/>
      <c r="G266" s="202" t="s">
        <v>441</v>
      </c>
      <c r="H266" s="234" t="s">
        <v>36</v>
      </c>
      <c r="I266" s="234"/>
      <c r="J266" s="234" t="s">
        <v>42</v>
      </c>
      <c r="K266" s="233">
        <v>6.3</v>
      </c>
      <c r="L266" s="233">
        <v>0.6</v>
      </c>
      <c r="M266" s="233">
        <v>2.5</v>
      </c>
      <c r="N266" s="204"/>
      <c r="O266" s="204">
        <f t="shared" si="47"/>
        <v>2.5</v>
      </c>
      <c r="P266" s="233"/>
      <c r="Q266" s="233"/>
      <c r="R266" s="204">
        <f t="shared" si="48"/>
        <v>15.75</v>
      </c>
      <c r="S266" s="261" t="s">
        <v>41</v>
      </c>
      <c r="T266" s="215" t="s">
        <v>58</v>
      </c>
      <c r="U266" s="271">
        <v>44870</v>
      </c>
      <c r="V266" s="271">
        <v>44878</v>
      </c>
      <c r="W266" s="272">
        <v>1</v>
      </c>
      <c r="X266" s="273"/>
      <c r="Y266" s="212">
        <f t="shared" si="49"/>
        <v>1.2857142857142858</v>
      </c>
      <c r="Z266" s="238">
        <v>14</v>
      </c>
      <c r="AA266" s="238">
        <v>0.84</v>
      </c>
      <c r="AB266" s="213">
        <f t="shared" si="50"/>
        <v>220.5</v>
      </c>
      <c r="AC266" s="213">
        <f t="shared" si="51"/>
        <v>13.229999999999999</v>
      </c>
      <c r="AD266" s="213">
        <f t="shared" si="52"/>
        <v>154.34999999999997</v>
      </c>
      <c r="AE266" s="213">
        <f t="shared" si="46"/>
        <v>66.149999999999991</v>
      </c>
      <c r="AF266" s="213">
        <f t="shared" si="53"/>
        <v>17.009999999999998</v>
      </c>
      <c r="AG266" s="213">
        <f t="shared" si="54"/>
        <v>237.50999999999993</v>
      </c>
      <c r="AH266" s="213">
        <v>237.50999999999993</v>
      </c>
      <c r="AI266" s="213">
        <f t="shared" si="55"/>
        <v>0</v>
      </c>
      <c r="AJ266" s="160"/>
    </row>
    <row r="267" spans="1:36" ht="32.25" customHeight="1" x14ac:dyDescent="0.35">
      <c r="A267" s="202"/>
      <c r="B267" s="202">
        <v>1</v>
      </c>
      <c r="C267" s="342">
        <v>1373</v>
      </c>
      <c r="D267" s="344">
        <v>13861</v>
      </c>
      <c r="E267" s="344">
        <v>8407</v>
      </c>
      <c r="F267" s="204"/>
      <c r="G267" s="202" t="s">
        <v>441</v>
      </c>
      <c r="H267" s="234" t="s">
        <v>36</v>
      </c>
      <c r="I267" s="234"/>
      <c r="J267" s="234" t="s">
        <v>42</v>
      </c>
      <c r="K267" s="233">
        <v>4.3</v>
      </c>
      <c r="L267" s="233">
        <v>1.3</v>
      </c>
      <c r="M267" s="233">
        <v>2</v>
      </c>
      <c r="N267" s="204"/>
      <c r="O267" s="204">
        <f t="shared" si="47"/>
        <v>2</v>
      </c>
      <c r="P267" s="233"/>
      <c r="Q267" s="233"/>
      <c r="R267" s="204">
        <f t="shared" si="48"/>
        <v>8.6</v>
      </c>
      <c r="S267" s="261" t="s">
        <v>41</v>
      </c>
      <c r="T267" s="215" t="s">
        <v>58</v>
      </c>
      <c r="U267" s="271">
        <v>44870</v>
      </c>
      <c r="V267" s="271">
        <v>44935</v>
      </c>
      <c r="W267" s="272">
        <v>1</v>
      </c>
      <c r="X267" s="273"/>
      <c r="Y267" s="212">
        <f t="shared" si="49"/>
        <v>9.4285714285714288</v>
      </c>
      <c r="Z267" s="238">
        <v>14</v>
      </c>
      <c r="AA267" s="238">
        <v>0.84</v>
      </c>
      <c r="AB267" s="213">
        <f t="shared" si="50"/>
        <v>120.39999999999999</v>
      </c>
      <c r="AC267" s="213">
        <f t="shared" si="51"/>
        <v>7.2239999999999993</v>
      </c>
      <c r="AD267" s="213">
        <f t="shared" si="52"/>
        <v>84.28</v>
      </c>
      <c r="AE267" s="213">
        <f t="shared" si="46"/>
        <v>36.119999999999997</v>
      </c>
      <c r="AF267" s="213">
        <f t="shared" si="53"/>
        <v>68.111999999999995</v>
      </c>
      <c r="AG267" s="343">
        <f t="shared" si="54"/>
        <v>188.512</v>
      </c>
      <c r="AH267" s="213">
        <v>143.10399999999998</v>
      </c>
      <c r="AI267" s="213">
        <f t="shared" si="55"/>
        <v>45.408000000000015</v>
      </c>
      <c r="AJ267" s="160"/>
    </row>
    <row r="268" spans="1:36" ht="32.25" hidden="1" customHeight="1" x14ac:dyDescent="0.35">
      <c r="A268" s="202"/>
      <c r="B268" s="202">
        <v>1</v>
      </c>
      <c r="C268" s="203">
        <v>1381</v>
      </c>
      <c r="D268" s="204">
        <v>13869</v>
      </c>
      <c r="E268" s="204">
        <v>8235</v>
      </c>
      <c r="F268" s="204"/>
      <c r="G268" s="202" t="s">
        <v>517</v>
      </c>
      <c r="H268" s="234" t="s">
        <v>36</v>
      </c>
      <c r="I268" s="234"/>
      <c r="J268" s="234" t="s">
        <v>42</v>
      </c>
      <c r="K268" s="233">
        <v>21.3</v>
      </c>
      <c r="L268" s="233">
        <v>1</v>
      </c>
      <c r="M268" s="233">
        <v>3.5</v>
      </c>
      <c r="N268" s="204"/>
      <c r="O268" s="204">
        <f t="shared" si="47"/>
        <v>3.5</v>
      </c>
      <c r="P268" s="233"/>
      <c r="Q268" s="233"/>
      <c r="R268" s="204">
        <f t="shared" si="48"/>
        <v>74.55</v>
      </c>
      <c r="S268" s="261" t="s">
        <v>41</v>
      </c>
      <c r="T268" s="215" t="s">
        <v>58</v>
      </c>
      <c r="U268" s="271">
        <v>44872</v>
      </c>
      <c r="V268" s="271">
        <v>44880</v>
      </c>
      <c r="W268" s="272">
        <v>1</v>
      </c>
      <c r="X268" s="273"/>
      <c r="Y268" s="212">
        <f t="shared" si="49"/>
        <v>1.2857142857142858</v>
      </c>
      <c r="Z268" s="238">
        <v>14</v>
      </c>
      <c r="AA268" s="238">
        <v>0.84</v>
      </c>
      <c r="AB268" s="213">
        <f t="shared" si="50"/>
        <v>1043.7</v>
      </c>
      <c r="AC268" s="213">
        <f t="shared" si="51"/>
        <v>62.621999999999993</v>
      </c>
      <c r="AD268" s="213">
        <f t="shared" si="52"/>
        <v>730.58999999999992</v>
      </c>
      <c r="AE268" s="213">
        <f t="shared" si="46"/>
        <v>313.10999999999996</v>
      </c>
      <c r="AF268" s="213">
        <f t="shared" si="53"/>
        <v>80.51400000000001</v>
      </c>
      <c r="AG268" s="213">
        <f t="shared" si="54"/>
        <v>1124.2139999999999</v>
      </c>
      <c r="AH268" s="213">
        <v>1124.2139999999999</v>
      </c>
      <c r="AI268" s="213">
        <f t="shared" si="55"/>
        <v>0</v>
      </c>
      <c r="AJ268" s="160"/>
    </row>
    <row r="269" spans="1:36" ht="32.25" hidden="1" customHeight="1" x14ac:dyDescent="0.35">
      <c r="A269" s="202"/>
      <c r="B269" s="202">
        <v>1</v>
      </c>
      <c r="C269" s="203">
        <v>1371</v>
      </c>
      <c r="D269" s="204">
        <v>13859</v>
      </c>
      <c r="E269" s="204">
        <v>8331</v>
      </c>
      <c r="F269" s="204"/>
      <c r="G269" s="202" t="s">
        <v>585</v>
      </c>
      <c r="H269" s="234" t="s">
        <v>36</v>
      </c>
      <c r="I269" s="234"/>
      <c r="J269" s="234" t="s">
        <v>42</v>
      </c>
      <c r="K269" s="233">
        <v>16.5</v>
      </c>
      <c r="L269" s="233">
        <v>1</v>
      </c>
      <c r="M269" s="233">
        <v>2</v>
      </c>
      <c r="N269" s="204"/>
      <c r="O269" s="204">
        <f t="shared" si="47"/>
        <v>2</v>
      </c>
      <c r="P269" s="233"/>
      <c r="Q269" s="233"/>
      <c r="R269" s="204">
        <f t="shared" si="48"/>
        <v>33</v>
      </c>
      <c r="S269" s="261" t="s">
        <v>41</v>
      </c>
      <c r="T269" s="215" t="s">
        <v>58</v>
      </c>
      <c r="U269" s="271">
        <v>44870</v>
      </c>
      <c r="V269" s="271">
        <v>44910</v>
      </c>
      <c r="W269" s="272">
        <v>1</v>
      </c>
      <c r="X269" s="273"/>
      <c r="Y269" s="212">
        <f t="shared" si="49"/>
        <v>5.8571428571428568</v>
      </c>
      <c r="Z269" s="238">
        <v>14</v>
      </c>
      <c r="AA269" s="238">
        <v>0.84</v>
      </c>
      <c r="AB269" s="213">
        <f t="shared" si="50"/>
        <v>462</v>
      </c>
      <c r="AC269" s="213">
        <f t="shared" si="51"/>
        <v>27.72</v>
      </c>
      <c r="AD269" s="213">
        <f t="shared" si="52"/>
        <v>323.39999999999998</v>
      </c>
      <c r="AE269" s="213">
        <f t="shared" si="46"/>
        <v>138.6</v>
      </c>
      <c r="AF269" s="213">
        <f t="shared" si="53"/>
        <v>162.35999999999999</v>
      </c>
      <c r="AG269" s="213">
        <f t="shared" si="54"/>
        <v>624.36</v>
      </c>
      <c r="AH269" s="213">
        <v>624.36</v>
      </c>
      <c r="AI269" s="213">
        <f t="shared" si="55"/>
        <v>0</v>
      </c>
      <c r="AJ269" s="160"/>
    </row>
    <row r="270" spans="1:36" ht="32.25" hidden="1" customHeight="1" x14ac:dyDescent="0.35">
      <c r="A270" s="202"/>
      <c r="B270" s="202">
        <v>1</v>
      </c>
      <c r="C270" s="203">
        <v>1369</v>
      </c>
      <c r="D270" s="204">
        <v>13857</v>
      </c>
      <c r="E270" s="204">
        <v>8236</v>
      </c>
      <c r="F270" s="204"/>
      <c r="G270" s="202" t="s">
        <v>517</v>
      </c>
      <c r="H270" s="234" t="s">
        <v>36</v>
      </c>
      <c r="I270" s="234"/>
      <c r="J270" s="234" t="s">
        <v>42</v>
      </c>
      <c r="K270" s="233">
        <v>20</v>
      </c>
      <c r="L270" s="233">
        <v>1</v>
      </c>
      <c r="M270" s="233">
        <v>3.5</v>
      </c>
      <c r="N270" s="204"/>
      <c r="O270" s="204">
        <f t="shared" si="47"/>
        <v>3.5</v>
      </c>
      <c r="P270" s="233"/>
      <c r="Q270" s="233"/>
      <c r="R270" s="204">
        <f t="shared" si="48"/>
        <v>70</v>
      </c>
      <c r="S270" s="261" t="s">
        <v>41</v>
      </c>
      <c r="T270" s="215" t="s">
        <v>58</v>
      </c>
      <c r="U270" s="271">
        <v>44869</v>
      </c>
      <c r="V270" s="271">
        <v>44880</v>
      </c>
      <c r="W270" s="272">
        <v>1</v>
      </c>
      <c r="X270" s="273"/>
      <c r="Y270" s="212">
        <f t="shared" si="49"/>
        <v>1.7142857142857142</v>
      </c>
      <c r="Z270" s="238">
        <v>14</v>
      </c>
      <c r="AA270" s="238">
        <v>0.84</v>
      </c>
      <c r="AB270" s="213">
        <f t="shared" si="50"/>
        <v>980</v>
      </c>
      <c r="AC270" s="213">
        <f t="shared" si="51"/>
        <v>58.8</v>
      </c>
      <c r="AD270" s="213">
        <f t="shared" si="52"/>
        <v>686</v>
      </c>
      <c r="AE270" s="213">
        <f t="shared" si="46"/>
        <v>294</v>
      </c>
      <c r="AF270" s="213">
        <f t="shared" si="53"/>
        <v>100.8</v>
      </c>
      <c r="AG270" s="213">
        <f t="shared" si="54"/>
        <v>1080.8</v>
      </c>
      <c r="AH270" s="213">
        <v>1080.8</v>
      </c>
      <c r="AI270" s="213">
        <f t="shared" si="55"/>
        <v>0</v>
      </c>
      <c r="AJ270" s="160"/>
    </row>
    <row r="271" spans="1:36" ht="32.25" hidden="1" customHeight="1" x14ac:dyDescent="0.35">
      <c r="A271" s="202"/>
      <c r="B271" s="202">
        <v>1</v>
      </c>
      <c r="C271" s="203">
        <v>1368</v>
      </c>
      <c r="D271" s="204">
        <v>13856</v>
      </c>
      <c r="E271" s="204">
        <v>8206</v>
      </c>
      <c r="F271" s="204"/>
      <c r="G271" s="202" t="s">
        <v>107</v>
      </c>
      <c r="H271" s="234" t="s">
        <v>36</v>
      </c>
      <c r="I271" s="234"/>
      <c r="J271" s="234" t="s">
        <v>42</v>
      </c>
      <c r="K271" s="233">
        <v>11.3</v>
      </c>
      <c r="L271" s="233">
        <v>1</v>
      </c>
      <c r="M271" s="233">
        <v>2</v>
      </c>
      <c r="N271" s="204"/>
      <c r="O271" s="204">
        <f t="shared" si="47"/>
        <v>2</v>
      </c>
      <c r="P271" s="233"/>
      <c r="Q271" s="233"/>
      <c r="R271" s="204">
        <f t="shared" si="48"/>
        <v>22.6</v>
      </c>
      <c r="S271" s="261" t="s">
        <v>41</v>
      </c>
      <c r="T271" s="215" t="s">
        <v>58</v>
      </c>
      <c r="U271" s="271">
        <v>44869</v>
      </c>
      <c r="V271" s="271">
        <v>44872</v>
      </c>
      <c r="W271" s="272">
        <v>1</v>
      </c>
      <c r="X271" s="273"/>
      <c r="Y271" s="212">
        <f t="shared" si="49"/>
        <v>0.5714285714285714</v>
      </c>
      <c r="Z271" s="238">
        <v>14</v>
      </c>
      <c r="AA271" s="238">
        <v>0.84</v>
      </c>
      <c r="AB271" s="213">
        <f t="shared" si="50"/>
        <v>316.40000000000003</v>
      </c>
      <c r="AC271" s="213">
        <f t="shared" si="51"/>
        <v>18.984000000000002</v>
      </c>
      <c r="AD271" s="213">
        <f t="shared" si="52"/>
        <v>221.48000000000002</v>
      </c>
      <c r="AE271" s="213">
        <f t="shared" si="46"/>
        <v>94.92</v>
      </c>
      <c r="AF271" s="213">
        <f t="shared" si="53"/>
        <v>10.847999999999999</v>
      </c>
      <c r="AG271" s="213">
        <f t="shared" si="54"/>
        <v>327.24800000000005</v>
      </c>
      <c r="AH271" s="213">
        <v>327.24800000000005</v>
      </c>
      <c r="AI271" s="213">
        <f t="shared" si="55"/>
        <v>0</v>
      </c>
      <c r="AJ271" s="160"/>
    </row>
    <row r="272" spans="1:36" ht="32.25" hidden="1" customHeight="1" x14ac:dyDescent="0.35">
      <c r="A272" s="202"/>
      <c r="B272" s="202">
        <v>1</v>
      </c>
      <c r="C272" s="203">
        <v>1367</v>
      </c>
      <c r="D272" s="204">
        <v>13855</v>
      </c>
      <c r="E272" s="204">
        <v>8221</v>
      </c>
      <c r="F272" s="204"/>
      <c r="G272" s="202" t="s">
        <v>88</v>
      </c>
      <c r="H272" s="234" t="s">
        <v>36</v>
      </c>
      <c r="I272" s="234"/>
      <c r="J272" s="234" t="s">
        <v>42</v>
      </c>
      <c r="K272" s="233">
        <v>6.1</v>
      </c>
      <c r="L272" s="233">
        <v>1.3</v>
      </c>
      <c r="M272" s="233">
        <v>4.5</v>
      </c>
      <c r="N272" s="204"/>
      <c r="O272" s="204">
        <f t="shared" si="47"/>
        <v>4.5</v>
      </c>
      <c r="P272" s="233"/>
      <c r="Q272" s="233"/>
      <c r="R272" s="204">
        <f t="shared" si="48"/>
        <v>27.45</v>
      </c>
      <c r="S272" s="261" t="s">
        <v>41</v>
      </c>
      <c r="T272" s="215" t="s">
        <v>58</v>
      </c>
      <c r="U272" s="271">
        <v>44869</v>
      </c>
      <c r="V272" s="271">
        <v>44875</v>
      </c>
      <c r="W272" s="272">
        <v>1</v>
      </c>
      <c r="X272" s="273"/>
      <c r="Y272" s="212">
        <f t="shared" si="49"/>
        <v>1</v>
      </c>
      <c r="Z272" s="238">
        <v>14</v>
      </c>
      <c r="AA272" s="238">
        <v>0.84</v>
      </c>
      <c r="AB272" s="213">
        <f t="shared" si="50"/>
        <v>384.3</v>
      </c>
      <c r="AC272" s="213">
        <f t="shared" si="51"/>
        <v>23.058</v>
      </c>
      <c r="AD272" s="213">
        <f t="shared" si="52"/>
        <v>269.01</v>
      </c>
      <c r="AE272" s="213">
        <f t="shared" si="46"/>
        <v>115.28999999999999</v>
      </c>
      <c r="AF272" s="213">
        <f t="shared" si="53"/>
        <v>23.058</v>
      </c>
      <c r="AG272" s="213">
        <f t="shared" si="54"/>
        <v>407.35799999999995</v>
      </c>
      <c r="AH272" s="213">
        <v>407.35799999999995</v>
      </c>
      <c r="AI272" s="213">
        <f t="shared" si="55"/>
        <v>0</v>
      </c>
      <c r="AJ272" s="160"/>
    </row>
    <row r="273" spans="1:36" ht="32.25" hidden="1" customHeight="1" x14ac:dyDescent="0.35">
      <c r="A273" s="202"/>
      <c r="B273" s="202">
        <v>1</v>
      </c>
      <c r="C273" s="203">
        <v>1297</v>
      </c>
      <c r="D273" s="204">
        <v>13736</v>
      </c>
      <c r="E273" s="204">
        <v>8166</v>
      </c>
      <c r="F273" s="204"/>
      <c r="G273" s="202" t="s">
        <v>107</v>
      </c>
      <c r="H273" s="234" t="s">
        <v>36</v>
      </c>
      <c r="I273" s="234"/>
      <c r="J273" s="234" t="s">
        <v>42</v>
      </c>
      <c r="K273" s="233">
        <v>13.5</v>
      </c>
      <c r="L273" s="233">
        <v>1</v>
      </c>
      <c r="M273" s="233">
        <v>1.5</v>
      </c>
      <c r="N273" s="204"/>
      <c r="O273" s="204">
        <f t="shared" si="47"/>
        <v>1.5</v>
      </c>
      <c r="P273" s="233"/>
      <c r="Q273" s="233"/>
      <c r="R273" s="204">
        <f t="shared" si="48"/>
        <v>20.25</v>
      </c>
      <c r="S273" s="261" t="s">
        <v>41</v>
      </c>
      <c r="T273" s="215" t="s">
        <v>58</v>
      </c>
      <c r="U273" s="271">
        <v>44860</v>
      </c>
      <c r="V273" s="271">
        <v>44862</v>
      </c>
      <c r="W273" s="272">
        <v>1</v>
      </c>
      <c r="X273" s="273"/>
      <c r="Y273" s="212">
        <f t="shared" si="49"/>
        <v>0.42857142857142855</v>
      </c>
      <c r="Z273" s="238">
        <v>14</v>
      </c>
      <c r="AA273" s="238">
        <v>0.84</v>
      </c>
      <c r="AB273" s="213">
        <f t="shared" si="50"/>
        <v>283.5</v>
      </c>
      <c r="AC273" s="213">
        <f t="shared" si="51"/>
        <v>17.009999999999998</v>
      </c>
      <c r="AD273" s="213">
        <f t="shared" si="52"/>
        <v>198.45</v>
      </c>
      <c r="AE273" s="213">
        <f t="shared" si="46"/>
        <v>85.05</v>
      </c>
      <c r="AF273" s="213">
        <f t="shared" si="53"/>
        <v>7.29</v>
      </c>
      <c r="AG273" s="213">
        <f t="shared" si="54"/>
        <v>290.79000000000002</v>
      </c>
      <c r="AH273" s="213">
        <v>290.79000000000002</v>
      </c>
      <c r="AI273" s="213">
        <f t="shared" si="55"/>
        <v>0</v>
      </c>
      <c r="AJ273" s="160"/>
    </row>
    <row r="274" spans="1:36" ht="32.25" hidden="1" customHeight="1" x14ac:dyDescent="0.35">
      <c r="A274" s="202"/>
      <c r="B274" s="202">
        <v>1</v>
      </c>
      <c r="C274" s="203">
        <v>1316</v>
      </c>
      <c r="D274" s="204">
        <v>13804</v>
      </c>
      <c r="E274" s="204">
        <v>8347</v>
      </c>
      <c r="F274" s="204"/>
      <c r="G274" s="202" t="s">
        <v>107</v>
      </c>
      <c r="H274" s="234" t="s">
        <v>36</v>
      </c>
      <c r="I274" s="234"/>
      <c r="J274" s="234" t="s">
        <v>42</v>
      </c>
      <c r="K274" s="233">
        <v>4</v>
      </c>
      <c r="L274" s="233">
        <v>1.3</v>
      </c>
      <c r="M274" s="233">
        <v>2.5</v>
      </c>
      <c r="N274" s="204"/>
      <c r="O274" s="204">
        <f t="shared" si="47"/>
        <v>2.5</v>
      </c>
      <c r="P274" s="233"/>
      <c r="Q274" s="233"/>
      <c r="R274" s="204">
        <f t="shared" si="48"/>
        <v>10</v>
      </c>
      <c r="S274" s="261" t="s">
        <v>41</v>
      </c>
      <c r="T274" s="215" t="s">
        <v>58</v>
      </c>
      <c r="U274" s="271">
        <v>44863</v>
      </c>
      <c r="V274" s="271">
        <v>44915</v>
      </c>
      <c r="W274" s="272">
        <v>1</v>
      </c>
      <c r="X274" s="273"/>
      <c r="Y274" s="212">
        <f t="shared" si="49"/>
        <v>7.5714285714285712</v>
      </c>
      <c r="Z274" s="238">
        <v>14</v>
      </c>
      <c r="AA274" s="238">
        <v>0.84</v>
      </c>
      <c r="AB274" s="213">
        <f t="shared" si="50"/>
        <v>140</v>
      </c>
      <c r="AC274" s="213">
        <f t="shared" si="51"/>
        <v>8.4</v>
      </c>
      <c r="AD274" s="213">
        <f t="shared" si="52"/>
        <v>98</v>
      </c>
      <c r="AE274" s="213">
        <f t="shared" si="46"/>
        <v>42</v>
      </c>
      <c r="AF274" s="213">
        <f t="shared" si="53"/>
        <v>63.599999999999994</v>
      </c>
      <c r="AG274" s="213">
        <f t="shared" si="54"/>
        <v>203.6</v>
      </c>
      <c r="AH274" s="213">
        <v>203.6</v>
      </c>
      <c r="AI274" s="213">
        <f t="shared" si="55"/>
        <v>0</v>
      </c>
      <c r="AJ274" s="160"/>
    </row>
    <row r="275" spans="1:36" ht="32.25" hidden="1" customHeight="1" x14ac:dyDescent="0.35">
      <c r="A275" s="202"/>
      <c r="B275" s="202">
        <v>1</v>
      </c>
      <c r="C275" s="203">
        <v>1318</v>
      </c>
      <c r="D275" s="204">
        <v>13803</v>
      </c>
      <c r="E275" s="204">
        <v>8175</v>
      </c>
      <c r="F275" s="204"/>
      <c r="G275" s="202" t="s">
        <v>107</v>
      </c>
      <c r="H275" s="234" t="s">
        <v>36</v>
      </c>
      <c r="I275" s="234"/>
      <c r="J275" s="234" t="s">
        <v>42</v>
      </c>
      <c r="K275" s="233">
        <v>6.8</v>
      </c>
      <c r="L275" s="233">
        <v>1.3</v>
      </c>
      <c r="M275" s="233">
        <v>3</v>
      </c>
      <c r="N275" s="204"/>
      <c r="O275" s="204">
        <f t="shared" si="47"/>
        <v>3</v>
      </c>
      <c r="P275" s="233"/>
      <c r="Q275" s="233"/>
      <c r="R275" s="204">
        <f t="shared" si="48"/>
        <v>20.399999999999999</v>
      </c>
      <c r="S275" s="261" t="s">
        <v>41</v>
      </c>
      <c r="T275" s="215" t="s">
        <v>58</v>
      </c>
      <c r="U275" s="271">
        <v>44863</v>
      </c>
      <c r="V275" s="271">
        <v>44864</v>
      </c>
      <c r="W275" s="272">
        <v>1</v>
      </c>
      <c r="X275" s="273"/>
      <c r="Y275" s="212">
        <f t="shared" si="49"/>
        <v>0.2857142857142857</v>
      </c>
      <c r="Z275" s="238">
        <v>14</v>
      </c>
      <c r="AA275" s="238">
        <v>0.84</v>
      </c>
      <c r="AB275" s="213">
        <f t="shared" si="50"/>
        <v>285.59999999999997</v>
      </c>
      <c r="AC275" s="213">
        <f t="shared" si="51"/>
        <v>17.135999999999999</v>
      </c>
      <c r="AD275" s="213">
        <f t="shared" si="52"/>
        <v>199.91999999999996</v>
      </c>
      <c r="AE275" s="213">
        <f t="shared" si="46"/>
        <v>85.679999999999993</v>
      </c>
      <c r="AF275" s="213">
        <f t="shared" si="53"/>
        <v>4.895999999999999</v>
      </c>
      <c r="AG275" s="213">
        <f t="shared" si="54"/>
        <v>290.49599999999998</v>
      </c>
      <c r="AH275" s="213">
        <v>290.49599999999998</v>
      </c>
      <c r="AI275" s="213">
        <f t="shared" si="55"/>
        <v>0</v>
      </c>
      <c r="AJ275" s="160"/>
    </row>
    <row r="276" spans="1:36" ht="32.25" hidden="1" customHeight="1" x14ac:dyDescent="0.35">
      <c r="A276" s="202"/>
      <c r="B276" s="202">
        <v>1</v>
      </c>
      <c r="C276" s="203">
        <v>1318</v>
      </c>
      <c r="D276" s="204">
        <v>13806</v>
      </c>
      <c r="E276" s="204">
        <v>8174</v>
      </c>
      <c r="F276" s="204"/>
      <c r="G276" s="202" t="s">
        <v>517</v>
      </c>
      <c r="H276" s="234" t="s">
        <v>36</v>
      </c>
      <c r="I276" s="234"/>
      <c r="J276" s="234" t="s">
        <v>42</v>
      </c>
      <c r="K276" s="233">
        <v>37.5</v>
      </c>
      <c r="L276" s="233">
        <v>1.3</v>
      </c>
      <c r="M276" s="233">
        <v>3.5</v>
      </c>
      <c r="N276" s="204"/>
      <c r="O276" s="204">
        <f t="shared" si="47"/>
        <v>3.5</v>
      </c>
      <c r="P276" s="233"/>
      <c r="Q276" s="233"/>
      <c r="R276" s="204">
        <f t="shared" si="48"/>
        <v>131.25</v>
      </c>
      <c r="S276" s="261" t="s">
        <v>41</v>
      </c>
      <c r="T276" s="215" t="s">
        <v>58</v>
      </c>
      <c r="U276" s="271">
        <v>44863</v>
      </c>
      <c r="V276" s="271">
        <v>44864</v>
      </c>
      <c r="W276" s="272">
        <v>1</v>
      </c>
      <c r="X276" s="273"/>
      <c r="Y276" s="212">
        <f t="shared" si="49"/>
        <v>0.2857142857142857</v>
      </c>
      <c r="Z276" s="238">
        <v>14</v>
      </c>
      <c r="AA276" s="238">
        <v>0.84</v>
      </c>
      <c r="AB276" s="213">
        <f t="shared" si="50"/>
        <v>1837.5</v>
      </c>
      <c r="AC276" s="213">
        <f t="shared" si="51"/>
        <v>110.25</v>
      </c>
      <c r="AD276" s="213">
        <f t="shared" si="52"/>
        <v>1286.25</v>
      </c>
      <c r="AE276" s="213">
        <f t="shared" si="46"/>
        <v>551.25</v>
      </c>
      <c r="AF276" s="213">
        <f t="shared" si="53"/>
        <v>31.5</v>
      </c>
      <c r="AG276" s="213">
        <f t="shared" si="54"/>
        <v>1869</v>
      </c>
      <c r="AH276" s="213">
        <v>1869</v>
      </c>
      <c r="AI276" s="213">
        <f t="shared" si="55"/>
        <v>0</v>
      </c>
      <c r="AJ276" s="160"/>
    </row>
    <row r="277" spans="1:36" ht="32.25" hidden="1" customHeight="1" x14ac:dyDescent="0.35">
      <c r="A277" s="202"/>
      <c r="B277" s="202">
        <v>1</v>
      </c>
      <c r="C277" s="203">
        <v>1415</v>
      </c>
      <c r="D277" s="204">
        <v>13903</v>
      </c>
      <c r="E277" s="204">
        <v>8471</v>
      </c>
      <c r="F277" s="204"/>
      <c r="G277" s="202" t="s">
        <v>517</v>
      </c>
      <c r="H277" s="234" t="s">
        <v>36</v>
      </c>
      <c r="I277" s="234"/>
      <c r="J277" s="234" t="s">
        <v>42</v>
      </c>
      <c r="K277" s="233">
        <v>29</v>
      </c>
      <c r="L277" s="233">
        <v>1</v>
      </c>
      <c r="M277" s="233">
        <v>2</v>
      </c>
      <c r="N277" s="204"/>
      <c r="O277" s="204">
        <f t="shared" si="47"/>
        <v>2</v>
      </c>
      <c r="P277" s="233"/>
      <c r="Q277" s="233"/>
      <c r="R277" s="204">
        <f t="shared" si="48"/>
        <v>58</v>
      </c>
      <c r="S277" s="261" t="s">
        <v>41</v>
      </c>
      <c r="T277" s="215" t="s">
        <v>58</v>
      </c>
      <c r="U277" s="271">
        <v>44876</v>
      </c>
      <c r="V277" s="271">
        <v>44921</v>
      </c>
      <c r="W277" s="272">
        <v>1</v>
      </c>
      <c r="X277" s="273"/>
      <c r="Y277" s="212">
        <f t="shared" si="49"/>
        <v>6.5714285714285712</v>
      </c>
      <c r="Z277" s="238">
        <v>14</v>
      </c>
      <c r="AA277" s="238">
        <v>0.84</v>
      </c>
      <c r="AB277" s="213">
        <f t="shared" si="50"/>
        <v>812</v>
      </c>
      <c r="AC277" s="213">
        <f t="shared" si="51"/>
        <v>48.72</v>
      </c>
      <c r="AD277" s="213">
        <f t="shared" si="52"/>
        <v>568.39999999999986</v>
      </c>
      <c r="AE277" s="213">
        <f t="shared" si="46"/>
        <v>243.59999999999997</v>
      </c>
      <c r="AF277" s="213">
        <f t="shared" si="53"/>
        <v>320.15999999999997</v>
      </c>
      <c r="AG277" s="213">
        <f t="shared" si="54"/>
        <v>1132.1599999999999</v>
      </c>
      <c r="AH277" s="213">
        <v>1132.1599999999999</v>
      </c>
      <c r="AI277" s="213">
        <f t="shared" si="55"/>
        <v>0</v>
      </c>
      <c r="AJ277" s="160"/>
    </row>
    <row r="278" spans="1:36" ht="32.25" hidden="1" customHeight="1" x14ac:dyDescent="0.35">
      <c r="A278" s="202"/>
      <c r="B278" s="202">
        <v>1</v>
      </c>
      <c r="C278" s="203">
        <v>1414</v>
      </c>
      <c r="D278" s="204">
        <v>13902</v>
      </c>
      <c r="E278" s="204">
        <v>8317</v>
      </c>
      <c r="F278" s="204"/>
      <c r="G278" s="202" t="s">
        <v>107</v>
      </c>
      <c r="H278" s="234" t="s">
        <v>36</v>
      </c>
      <c r="I278" s="234"/>
      <c r="J278" s="234" t="s">
        <v>42</v>
      </c>
      <c r="K278" s="233">
        <v>36</v>
      </c>
      <c r="L278" s="233">
        <v>1.3</v>
      </c>
      <c r="M278" s="233">
        <v>4</v>
      </c>
      <c r="N278" s="204"/>
      <c r="O278" s="204">
        <f t="shared" si="47"/>
        <v>4</v>
      </c>
      <c r="P278" s="233"/>
      <c r="Q278" s="233"/>
      <c r="R278" s="204">
        <f t="shared" si="48"/>
        <v>144</v>
      </c>
      <c r="S278" s="261" t="s">
        <v>41</v>
      </c>
      <c r="T278" s="215" t="s">
        <v>58</v>
      </c>
      <c r="U278" s="271">
        <v>44876</v>
      </c>
      <c r="V278" s="271">
        <v>44904</v>
      </c>
      <c r="W278" s="272">
        <v>1</v>
      </c>
      <c r="X278" s="273"/>
      <c r="Y278" s="212">
        <f t="shared" si="49"/>
        <v>4.1428571428571432</v>
      </c>
      <c r="Z278" s="238">
        <v>14</v>
      </c>
      <c r="AA278" s="238">
        <v>0.84</v>
      </c>
      <c r="AB278" s="213">
        <f t="shared" si="50"/>
        <v>2016</v>
      </c>
      <c r="AC278" s="213">
        <f t="shared" si="51"/>
        <v>120.96</v>
      </c>
      <c r="AD278" s="213">
        <f t="shared" si="52"/>
        <v>1411.2</v>
      </c>
      <c r="AE278" s="213">
        <f t="shared" si="46"/>
        <v>604.79999999999995</v>
      </c>
      <c r="AF278" s="213">
        <f t="shared" si="53"/>
        <v>501.12000000000006</v>
      </c>
      <c r="AG278" s="213">
        <f t="shared" si="54"/>
        <v>2517.12</v>
      </c>
      <c r="AH278" s="213">
        <v>2517.12</v>
      </c>
      <c r="AI278" s="213">
        <f t="shared" si="55"/>
        <v>0</v>
      </c>
      <c r="AJ278" s="160"/>
    </row>
    <row r="279" spans="1:36" ht="32.25" hidden="1" customHeight="1" x14ac:dyDescent="0.35">
      <c r="A279" s="202"/>
      <c r="B279" s="202">
        <v>1</v>
      </c>
      <c r="C279" s="203">
        <v>1413</v>
      </c>
      <c r="D279" s="204">
        <v>13901</v>
      </c>
      <c r="E279" s="204">
        <v>8309</v>
      </c>
      <c r="F279" s="204"/>
      <c r="G279" s="202" t="s">
        <v>441</v>
      </c>
      <c r="H279" s="234" t="s">
        <v>36</v>
      </c>
      <c r="I279" s="234"/>
      <c r="J279" s="234" t="s">
        <v>42</v>
      </c>
      <c r="K279" s="233">
        <v>10</v>
      </c>
      <c r="L279" s="233">
        <v>1.3</v>
      </c>
      <c r="M279" s="233">
        <v>1.5</v>
      </c>
      <c r="N279" s="204"/>
      <c r="O279" s="204">
        <f t="shared" si="47"/>
        <v>1.5</v>
      </c>
      <c r="P279" s="233"/>
      <c r="Q279" s="233"/>
      <c r="R279" s="204">
        <f t="shared" si="48"/>
        <v>15</v>
      </c>
      <c r="S279" s="261" t="s">
        <v>41</v>
      </c>
      <c r="T279" s="215" t="s">
        <v>58</v>
      </c>
      <c r="U279" s="271">
        <v>44876</v>
      </c>
      <c r="V279" s="271">
        <v>44901</v>
      </c>
      <c r="W279" s="272">
        <v>1</v>
      </c>
      <c r="X279" s="273"/>
      <c r="Y279" s="212">
        <f t="shared" si="49"/>
        <v>3.7142857142857144</v>
      </c>
      <c r="Z279" s="238">
        <v>14</v>
      </c>
      <c r="AA279" s="238">
        <v>0.84</v>
      </c>
      <c r="AB279" s="213">
        <f t="shared" si="50"/>
        <v>210</v>
      </c>
      <c r="AC279" s="213">
        <f t="shared" si="51"/>
        <v>12.6</v>
      </c>
      <c r="AD279" s="213">
        <f t="shared" si="52"/>
        <v>147</v>
      </c>
      <c r="AE279" s="213">
        <f t="shared" si="46"/>
        <v>63</v>
      </c>
      <c r="AF279" s="213">
        <f t="shared" si="53"/>
        <v>46.8</v>
      </c>
      <c r="AG279" s="213">
        <f t="shared" si="54"/>
        <v>256.8</v>
      </c>
      <c r="AH279" s="213">
        <v>256.8</v>
      </c>
      <c r="AI279" s="213">
        <f t="shared" si="55"/>
        <v>0</v>
      </c>
      <c r="AJ279" s="160"/>
    </row>
    <row r="280" spans="1:36" ht="32.25" hidden="1" customHeight="1" x14ac:dyDescent="0.35">
      <c r="A280" s="202"/>
      <c r="B280" s="202">
        <v>1</v>
      </c>
      <c r="C280" s="203">
        <v>1416</v>
      </c>
      <c r="D280" s="204">
        <v>13904</v>
      </c>
      <c r="E280" s="204">
        <v>8314</v>
      </c>
      <c r="F280" s="204"/>
      <c r="G280" s="202" t="s">
        <v>601</v>
      </c>
      <c r="H280" s="234" t="s">
        <v>36</v>
      </c>
      <c r="I280" s="234"/>
      <c r="J280" s="234" t="s">
        <v>42</v>
      </c>
      <c r="K280" s="233">
        <v>15</v>
      </c>
      <c r="L280" s="233">
        <v>1</v>
      </c>
      <c r="M280" s="233">
        <v>2</v>
      </c>
      <c r="N280" s="204"/>
      <c r="O280" s="204">
        <f t="shared" si="47"/>
        <v>2</v>
      </c>
      <c r="P280" s="233"/>
      <c r="Q280" s="233"/>
      <c r="R280" s="204">
        <f t="shared" si="48"/>
        <v>30</v>
      </c>
      <c r="S280" s="261" t="s">
        <v>41</v>
      </c>
      <c r="T280" s="215" t="s">
        <v>58</v>
      </c>
      <c r="U280" s="271">
        <v>44876</v>
      </c>
      <c r="V280" s="271">
        <v>44904</v>
      </c>
      <c r="W280" s="272">
        <v>1</v>
      </c>
      <c r="X280" s="273"/>
      <c r="Y280" s="212">
        <f t="shared" si="49"/>
        <v>4.1428571428571432</v>
      </c>
      <c r="Z280" s="238">
        <v>14</v>
      </c>
      <c r="AA280" s="238">
        <v>0.84</v>
      </c>
      <c r="AB280" s="213">
        <f t="shared" si="50"/>
        <v>420</v>
      </c>
      <c r="AC280" s="213">
        <f t="shared" si="51"/>
        <v>25.2</v>
      </c>
      <c r="AD280" s="213">
        <f t="shared" si="52"/>
        <v>294</v>
      </c>
      <c r="AE280" s="213">
        <f t="shared" si="46"/>
        <v>126</v>
      </c>
      <c r="AF280" s="213">
        <f t="shared" si="53"/>
        <v>104.4</v>
      </c>
      <c r="AG280" s="213">
        <f t="shared" si="54"/>
        <v>524.4</v>
      </c>
      <c r="AH280" s="213">
        <v>524.4</v>
      </c>
      <c r="AI280" s="213">
        <f t="shared" si="55"/>
        <v>0</v>
      </c>
      <c r="AJ280" s="160"/>
    </row>
    <row r="281" spans="1:36" ht="32.25" hidden="1" customHeight="1" x14ac:dyDescent="0.35">
      <c r="A281" s="202"/>
      <c r="B281" s="202">
        <v>1</v>
      </c>
      <c r="C281" s="203">
        <v>1418</v>
      </c>
      <c r="D281" s="204">
        <v>13906</v>
      </c>
      <c r="E281" s="204">
        <v>8238</v>
      </c>
      <c r="F281" s="204"/>
      <c r="G281" s="202" t="s">
        <v>107</v>
      </c>
      <c r="H281" s="234" t="s">
        <v>36</v>
      </c>
      <c r="I281" s="234"/>
      <c r="J281" s="234" t="s">
        <v>42</v>
      </c>
      <c r="K281" s="233">
        <v>17.5</v>
      </c>
      <c r="L281" s="233">
        <v>1</v>
      </c>
      <c r="M281" s="233">
        <v>2</v>
      </c>
      <c r="N281" s="204"/>
      <c r="O281" s="204">
        <f t="shared" si="47"/>
        <v>2</v>
      </c>
      <c r="P281" s="233"/>
      <c r="Q281" s="233"/>
      <c r="R281" s="204">
        <f t="shared" si="48"/>
        <v>35</v>
      </c>
      <c r="S281" s="261" t="s">
        <v>41</v>
      </c>
      <c r="T281" s="215" t="s">
        <v>58</v>
      </c>
      <c r="U281" s="271">
        <v>44877</v>
      </c>
      <c r="V281" s="271">
        <v>44880</v>
      </c>
      <c r="W281" s="272">
        <v>1</v>
      </c>
      <c r="X281" s="273"/>
      <c r="Y281" s="212">
        <f t="shared" si="49"/>
        <v>0.5714285714285714</v>
      </c>
      <c r="Z281" s="238">
        <v>14</v>
      </c>
      <c r="AA281" s="238">
        <v>0.84</v>
      </c>
      <c r="AB281" s="213">
        <f t="shared" si="50"/>
        <v>490</v>
      </c>
      <c r="AC281" s="213">
        <f t="shared" si="51"/>
        <v>29.4</v>
      </c>
      <c r="AD281" s="213">
        <f t="shared" si="52"/>
        <v>343</v>
      </c>
      <c r="AE281" s="213">
        <f t="shared" si="46"/>
        <v>147</v>
      </c>
      <c r="AF281" s="213">
        <f t="shared" si="53"/>
        <v>16.8</v>
      </c>
      <c r="AG281" s="213">
        <f t="shared" si="54"/>
        <v>506.8</v>
      </c>
      <c r="AH281" s="213">
        <v>506.8</v>
      </c>
      <c r="AI281" s="213">
        <f t="shared" si="55"/>
        <v>0</v>
      </c>
      <c r="AJ281" s="160"/>
    </row>
    <row r="282" spans="1:36" ht="32.25" hidden="1" customHeight="1" x14ac:dyDescent="0.35">
      <c r="A282" s="202"/>
      <c r="B282" s="202">
        <v>1</v>
      </c>
      <c r="C282" s="203">
        <v>1420</v>
      </c>
      <c r="D282" s="204">
        <v>13908</v>
      </c>
      <c r="E282" s="204">
        <v>8252</v>
      </c>
      <c r="F282" s="204"/>
      <c r="G282" s="202" t="s">
        <v>568</v>
      </c>
      <c r="H282" s="234" t="s">
        <v>36</v>
      </c>
      <c r="I282" s="234"/>
      <c r="J282" s="234" t="s">
        <v>42</v>
      </c>
      <c r="K282" s="233">
        <v>10</v>
      </c>
      <c r="L282" s="233">
        <v>0.6</v>
      </c>
      <c r="M282" s="233">
        <v>2</v>
      </c>
      <c r="N282" s="204"/>
      <c r="O282" s="204">
        <f t="shared" si="47"/>
        <v>2</v>
      </c>
      <c r="P282" s="233"/>
      <c r="Q282" s="233"/>
      <c r="R282" s="204">
        <f t="shared" si="48"/>
        <v>20</v>
      </c>
      <c r="S282" s="261" t="s">
        <v>41</v>
      </c>
      <c r="T282" s="215" t="s">
        <v>58</v>
      </c>
      <c r="U282" s="271">
        <v>44877</v>
      </c>
      <c r="V282" s="271">
        <v>44883</v>
      </c>
      <c r="W282" s="272">
        <v>1</v>
      </c>
      <c r="X282" s="273"/>
      <c r="Y282" s="212">
        <f t="shared" si="49"/>
        <v>1</v>
      </c>
      <c r="Z282" s="238">
        <v>14</v>
      </c>
      <c r="AA282" s="238">
        <v>0.84</v>
      </c>
      <c r="AB282" s="213">
        <f t="shared" si="50"/>
        <v>280</v>
      </c>
      <c r="AC282" s="213">
        <f t="shared" si="51"/>
        <v>16.8</v>
      </c>
      <c r="AD282" s="213">
        <f t="shared" si="52"/>
        <v>196</v>
      </c>
      <c r="AE282" s="213">
        <f t="shared" si="46"/>
        <v>84</v>
      </c>
      <c r="AF282" s="213">
        <f t="shared" si="53"/>
        <v>16.8</v>
      </c>
      <c r="AG282" s="213">
        <f t="shared" si="54"/>
        <v>296.8</v>
      </c>
      <c r="AH282" s="213">
        <v>296.8</v>
      </c>
      <c r="AI282" s="213">
        <f t="shared" si="55"/>
        <v>0</v>
      </c>
      <c r="AJ282" s="160"/>
    </row>
    <row r="283" spans="1:36" ht="32.25" hidden="1" customHeight="1" x14ac:dyDescent="0.35">
      <c r="A283" s="202"/>
      <c r="B283" s="202">
        <v>1</v>
      </c>
      <c r="C283" s="203">
        <v>1424</v>
      </c>
      <c r="D283" s="204">
        <v>13912</v>
      </c>
      <c r="E283" s="204">
        <v>8350</v>
      </c>
      <c r="F283" s="204"/>
      <c r="G283" s="202" t="s">
        <v>107</v>
      </c>
      <c r="H283" s="234" t="s">
        <v>36</v>
      </c>
      <c r="I283" s="234"/>
      <c r="J283" s="234" t="s">
        <v>42</v>
      </c>
      <c r="K283" s="233">
        <v>8</v>
      </c>
      <c r="L283" s="233">
        <v>1.3</v>
      </c>
      <c r="M283" s="233">
        <v>4</v>
      </c>
      <c r="N283" s="204"/>
      <c r="O283" s="204">
        <f t="shared" ref="O283:O309" si="56">M283-N283</f>
        <v>4</v>
      </c>
      <c r="P283" s="233"/>
      <c r="Q283" s="233"/>
      <c r="R283" s="204">
        <f t="shared" si="48"/>
        <v>32</v>
      </c>
      <c r="S283" s="261" t="s">
        <v>41</v>
      </c>
      <c r="T283" s="215" t="s">
        <v>58</v>
      </c>
      <c r="U283" s="271">
        <v>44877</v>
      </c>
      <c r="V283" s="271">
        <v>44916</v>
      </c>
      <c r="W283" s="272">
        <v>1</v>
      </c>
      <c r="X283" s="273"/>
      <c r="Y283" s="212">
        <f t="shared" si="49"/>
        <v>5.7142857142857144</v>
      </c>
      <c r="Z283" s="238">
        <v>14</v>
      </c>
      <c r="AA283" s="238">
        <v>0.84</v>
      </c>
      <c r="AB283" s="213">
        <f t="shared" si="50"/>
        <v>448</v>
      </c>
      <c r="AC283" s="213">
        <f t="shared" si="51"/>
        <v>26.88</v>
      </c>
      <c r="AD283" s="213">
        <f t="shared" si="52"/>
        <v>313.59999999999997</v>
      </c>
      <c r="AE283" s="213">
        <f t="shared" si="46"/>
        <v>134.4</v>
      </c>
      <c r="AF283" s="213">
        <f t="shared" si="53"/>
        <v>153.6</v>
      </c>
      <c r="AG283" s="213">
        <f t="shared" si="54"/>
        <v>601.6</v>
      </c>
      <c r="AH283" s="213">
        <v>601.6</v>
      </c>
      <c r="AI283" s="213">
        <f t="shared" si="55"/>
        <v>0</v>
      </c>
      <c r="AJ283" s="160"/>
    </row>
    <row r="284" spans="1:36" ht="32.25" hidden="1" customHeight="1" x14ac:dyDescent="0.35">
      <c r="A284" s="202"/>
      <c r="B284" s="202">
        <v>1</v>
      </c>
      <c r="C284" s="203">
        <v>1423</v>
      </c>
      <c r="D284" s="204">
        <v>13911</v>
      </c>
      <c r="E284" s="204">
        <v>8231</v>
      </c>
      <c r="F284" s="204"/>
      <c r="G284" s="202" t="s">
        <v>107</v>
      </c>
      <c r="H284" s="234" t="s">
        <v>36</v>
      </c>
      <c r="I284" s="234"/>
      <c r="J284" s="234" t="s">
        <v>42</v>
      </c>
      <c r="K284" s="233">
        <v>8.3000000000000007</v>
      </c>
      <c r="L284" s="233">
        <v>1.3</v>
      </c>
      <c r="M284" s="233">
        <v>3.5</v>
      </c>
      <c r="N284" s="204"/>
      <c r="O284" s="204">
        <f t="shared" si="56"/>
        <v>3.5</v>
      </c>
      <c r="P284" s="233"/>
      <c r="Q284" s="233"/>
      <c r="R284" s="204">
        <f t="shared" si="48"/>
        <v>29.050000000000004</v>
      </c>
      <c r="S284" s="261" t="s">
        <v>41</v>
      </c>
      <c r="T284" s="215" t="s">
        <v>58</v>
      </c>
      <c r="U284" s="271">
        <v>44877</v>
      </c>
      <c r="V284" s="271">
        <v>44878</v>
      </c>
      <c r="W284" s="272">
        <v>1</v>
      </c>
      <c r="X284" s="273"/>
      <c r="Y284" s="212">
        <f t="shared" si="49"/>
        <v>0.2857142857142857</v>
      </c>
      <c r="Z284" s="238">
        <v>14</v>
      </c>
      <c r="AA284" s="238">
        <v>0.84</v>
      </c>
      <c r="AB284" s="213">
        <f t="shared" si="50"/>
        <v>406.70000000000005</v>
      </c>
      <c r="AC284" s="213">
        <f t="shared" si="51"/>
        <v>24.402000000000001</v>
      </c>
      <c r="AD284" s="213">
        <f t="shared" si="52"/>
        <v>284.69</v>
      </c>
      <c r="AE284" s="213">
        <f t="shared" si="46"/>
        <v>122.01000000000002</v>
      </c>
      <c r="AF284" s="213">
        <f t="shared" si="53"/>
        <v>6.9720000000000004</v>
      </c>
      <c r="AG284" s="213">
        <f t="shared" si="54"/>
        <v>413.67200000000003</v>
      </c>
      <c r="AH284" s="213">
        <v>413.67200000000003</v>
      </c>
      <c r="AI284" s="213">
        <f t="shared" si="55"/>
        <v>0</v>
      </c>
      <c r="AJ284" s="160"/>
    </row>
    <row r="285" spans="1:36" ht="32.25" hidden="1" customHeight="1" x14ac:dyDescent="0.35">
      <c r="A285" s="202"/>
      <c r="B285" s="202">
        <v>1</v>
      </c>
      <c r="C285" s="203">
        <v>1439</v>
      </c>
      <c r="D285" s="204">
        <v>13927</v>
      </c>
      <c r="E285" s="204">
        <v>8244</v>
      </c>
      <c r="F285" s="204"/>
      <c r="G285" s="202" t="s">
        <v>445</v>
      </c>
      <c r="H285" s="234" t="s">
        <v>36</v>
      </c>
      <c r="I285" s="234"/>
      <c r="J285" s="234" t="s">
        <v>42</v>
      </c>
      <c r="K285" s="233">
        <v>13.5</v>
      </c>
      <c r="L285" s="233">
        <v>1</v>
      </c>
      <c r="M285" s="233">
        <v>1.5</v>
      </c>
      <c r="N285" s="204"/>
      <c r="O285" s="204">
        <f t="shared" si="56"/>
        <v>1.5</v>
      </c>
      <c r="P285" s="233"/>
      <c r="Q285" s="233"/>
      <c r="R285" s="204">
        <f t="shared" si="48"/>
        <v>20.25</v>
      </c>
      <c r="S285" s="261" t="s">
        <v>41</v>
      </c>
      <c r="T285" s="215" t="s">
        <v>58</v>
      </c>
      <c r="U285" s="271">
        <v>44881</v>
      </c>
      <c r="V285" s="271">
        <v>44881</v>
      </c>
      <c r="W285" s="272">
        <v>1</v>
      </c>
      <c r="X285" s="273"/>
      <c r="Y285" s="212">
        <f t="shared" si="49"/>
        <v>0.14285714285714285</v>
      </c>
      <c r="Z285" s="238">
        <v>14</v>
      </c>
      <c r="AA285" s="238">
        <v>0.84</v>
      </c>
      <c r="AB285" s="213">
        <f t="shared" si="50"/>
        <v>283.5</v>
      </c>
      <c r="AC285" s="213">
        <f t="shared" si="51"/>
        <v>17.009999999999998</v>
      </c>
      <c r="AD285" s="213">
        <f t="shared" si="52"/>
        <v>198.45</v>
      </c>
      <c r="AE285" s="213">
        <f t="shared" si="46"/>
        <v>85.05</v>
      </c>
      <c r="AF285" s="213">
        <f t="shared" si="53"/>
        <v>2.4299999999999997</v>
      </c>
      <c r="AG285" s="213">
        <f t="shared" si="54"/>
        <v>285.93</v>
      </c>
      <c r="AH285" s="213">
        <v>285.93</v>
      </c>
      <c r="AI285" s="213">
        <f t="shared" si="55"/>
        <v>0</v>
      </c>
      <c r="AJ285" s="160"/>
    </row>
    <row r="286" spans="1:36" ht="32.25" hidden="1" customHeight="1" x14ac:dyDescent="0.35">
      <c r="A286" s="202"/>
      <c r="B286" s="202">
        <v>1</v>
      </c>
      <c r="C286" s="203">
        <v>1433</v>
      </c>
      <c r="D286" s="204">
        <v>13921</v>
      </c>
      <c r="E286" s="204">
        <v>8242</v>
      </c>
      <c r="F286" s="204"/>
      <c r="G286" s="202" t="s">
        <v>107</v>
      </c>
      <c r="H286" s="234" t="s">
        <v>36</v>
      </c>
      <c r="I286" s="234"/>
      <c r="J286" s="234" t="s">
        <v>42</v>
      </c>
      <c r="K286" s="233">
        <v>27.5</v>
      </c>
      <c r="L286" s="233">
        <v>1</v>
      </c>
      <c r="M286" s="233">
        <v>3.5</v>
      </c>
      <c r="N286" s="204"/>
      <c r="O286" s="204">
        <f t="shared" si="56"/>
        <v>3.5</v>
      </c>
      <c r="P286" s="233"/>
      <c r="Q286" s="233"/>
      <c r="R286" s="204">
        <f t="shared" si="48"/>
        <v>96.25</v>
      </c>
      <c r="S286" s="261" t="s">
        <v>41</v>
      </c>
      <c r="T286" s="215" t="s">
        <v>58</v>
      </c>
      <c r="U286" s="271">
        <v>44880</v>
      </c>
      <c r="V286" s="271">
        <v>44881</v>
      </c>
      <c r="W286" s="272">
        <v>1</v>
      </c>
      <c r="X286" s="273"/>
      <c r="Y286" s="212">
        <f t="shared" si="49"/>
        <v>0.2857142857142857</v>
      </c>
      <c r="Z286" s="238">
        <v>14</v>
      </c>
      <c r="AA286" s="238">
        <v>0.84</v>
      </c>
      <c r="AB286" s="213">
        <f t="shared" si="50"/>
        <v>1347.5</v>
      </c>
      <c r="AC286" s="213">
        <f t="shared" si="51"/>
        <v>80.849999999999994</v>
      </c>
      <c r="AD286" s="213">
        <f t="shared" si="52"/>
        <v>943.25</v>
      </c>
      <c r="AE286" s="213">
        <f t="shared" si="46"/>
        <v>404.25</v>
      </c>
      <c r="AF286" s="213">
        <f t="shared" si="53"/>
        <v>23.099999999999998</v>
      </c>
      <c r="AG286" s="213">
        <f t="shared" si="54"/>
        <v>1370.6</v>
      </c>
      <c r="AH286" s="213">
        <v>1370.6</v>
      </c>
      <c r="AI286" s="213">
        <f t="shared" si="55"/>
        <v>0</v>
      </c>
      <c r="AJ286" s="160"/>
    </row>
    <row r="287" spans="1:36" ht="32.25" hidden="1" customHeight="1" x14ac:dyDescent="0.35">
      <c r="A287" s="202"/>
      <c r="B287" s="202">
        <v>1</v>
      </c>
      <c r="C287" s="203">
        <v>1431</v>
      </c>
      <c r="D287" s="204">
        <v>13919</v>
      </c>
      <c r="E287" s="204">
        <v>8301</v>
      </c>
      <c r="F287" s="204"/>
      <c r="G287" s="202" t="s">
        <v>441</v>
      </c>
      <c r="H287" s="234" t="s">
        <v>36</v>
      </c>
      <c r="I287" s="234"/>
      <c r="J287" s="234" t="s">
        <v>42</v>
      </c>
      <c r="K287" s="233">
        <v>11.3</v>
      </c>
      <c r="L287" s="233">
        <v>1.3</v>
      </c>
      <c r="M287" s="233">
        <v>2.5</v>
      </c>
      <c r="N287" s="204"/>
      <c r="O287" s="204">
        <f t="shared" si="56"/>
        <v>2.5</v>
      </c>
      <c r="P287" s="233"/>
      <c r="Q287" s="233"/>
      <c r="R287" s="204">
        <f t="shared" si="48"/>
        <v>28.25</v>
      </c>
      <c r="S287" s="261" t="s">
        <v>41</v>
      </c>
      <c r="T287" s="215" t="s">
        <v>58</v>
      </c>
      <c r="U287" s="271">
        <v>44877</v>
      </c>
      <c r="V287" s="271">
        <v>44899</v>
      </c>
      <c r="W287" s="272">
        <v>1</v>
      </c>
      <c r="X287" s="273"/>
      <c r="Y287" s="212">
        <f t="shared" si="49"/>
        <v>3.2857142857142856</v>
      </c>
      <c r="Z287" s="238">
        <v>14</v>
      </c>
      <c r="AA287" s="238">
        <v>0.84</v>
      </c>
      <c r="AB287" s="213">
        <f t="shared" si="50"/>
        <v>395.5</v>
      </c>
      <c r="AC287" s="213">
        <f t="shared" si="51"/>
        <v>23.73</v>
      </c>
      <c r="AD287" s="213">
        <f t="shared" si="52"/>
        <v>276.84999999999997</v>
      </c>
      <c r="AE287" s="213">
        <f t="shared" si="46"/>
        <v>118.64999999999999</v>
      </c>
      <c r="AF287" s="213">
        <f t="shared" si="53"/>
        <v>77.97</v>
      </c>
      <c r="AG287" s="213">
        <f t="shared" si="54"/>
        <v>473.46999999999991</v>
      </c>
      <c r="AH287" s="213">
        <v>473.46999999999991</v>
      </c>
      <c r="AI287" s="213">
        <f t="shared" si="55"/>
        <v>0</v>
      </c>
      <c r="AJ287" s="160"/>
    </row>
    <row r="288" spans="1:36" ht="32.25" hidden="1" customHeight="1" x14ac:dyDescent="0.35">
      <c r="A288" s="202"/>
      <c r="B288" s="202">
        <v>1</v>
      </c>
      <c r="C288" s="203">
        <v>1388</v>
      </c>
      <c r="D288" s="204">
        <v>13876</v>
      </c>
      <c r="E288" s="204">
        <v>8231</v>
      </c>
      <c r="F288" s="204"/>
      <c r="G288" s="202" t="s">
        <v>107</v>
      </c>
      <c r="H288" s="234" t="s">
        <v>36</v>
      </c>
      <c r="I288" s="234"/>
      <c r="J288" s="234" t="s">
        <v>42</v>
      </c>
      <c r="K288" s="233">
        <v>22.5</v>
      </c>
      <c r="L288" s="233">
        <v>0.6</v>
      </c>
      <c r="M288" s="233">
        <v>2</v>
      </c>
      <c r="N288" s="204"/>
      <c r="O288" s="204">
        <f t="shared" si="56"/>
        <v>2</v>
      </c>
      <c r="P288" s="233"/>
      <c r="Q288" s="233"/>
      <c r="R288" s="204">
        <f t="shared" si="48"/>
        <v>45</v>
      </c>
      <c r="S288" s="261" t="s">
        <v>41</v>
      </c>
      <c r="T288" s="215" t="s">
        <v>58</v>
      </c>
      <c r="U288" s="271">
        <v>44873</v>
      </c>
      <c r="V288" s="271">
        <v>44878</v>
      </c>
      <c r="W288" s="272">
        <v>1</v>
      </c>
      <c r="X288" s="273"/>
      <c r="Y288" s="212">
        <f t="shared" si="49"/>
        <v>0.8571428571428571</v>
      </c>
      <c r="Z288" s="238">
        <v>14</v>
      </c>
      <c r="AA288" s="238">
        <v>0.84</v>
      </c>
      <c r="AB288" s="213">
        <f t="shared" si="50"/>
        <v>630</v>
      </c>
      <c r="AC288" s="213">
        <f t="shared" si="51"/>
        <v>37.799999999999997</v>
      </c>
      <c r="AD288" s="213">
        <f t="shared" si="52"/>
        <v>440.99999999999994</v>
      </c>
      <c r="AE288" s="213">
        <f t="shared" si="46"/>
        <v>189</v>
      </c>
      <c r="AF288" s="213">
        <f t="shared" si="53"/>
        <v>32.4</v>
      </c>
      <c r="AG288" s="213">
        <f t="shared" si="54"/>
        <v>662.4</v>
      </c>
      <c r="AH288" s="213">
        <v>662.4</v>
      </c>
      <c r="AI288" s="213">
        <f t="shared" si="55"/>
        <v>0</v>
      </c>
      <c r="AJ288" s="160"/>
    </row>
    <row r="289" spans="1:39" ht="32.25" hidden="1" customHeight="1" x14ac:dyDescent="0.35">
      <c r="A289" s="202"/>
      <c r="B289" s="202">
        <v>1</v>
      </c>
      <c r="C289" s="203">
        <v>1393</v>
      </c>
      <c r="D289" s="204">
        <v>13881</v>
      </c>
      <c r="E289" s="204">
        <v>8471</v>
      </c>
      <c r="F289" s="204"/>
      <c r="G289" s="202" t="s">
        <v>445</v>
      </c>
      <c r="H289" s="234" t="s">
        <v>36</v>
      </c>
      <c r="I289" s="234"/>
      <c r="J289" s="234" t="s">
        <v>42</v>
      </c>
      <c r="K289" s="233">
        <v>20</v>
      </c>
      <c r="L289" s="233">
        <v>1</v>
      </c>
      <c r="M289" s="233">
        <v>2</v>
      </c>
      <c r="N289" s="204"/>
      <c r="O289" s="204">
        <f t="shared" si="56"/>
        <v>2</v>
      </c>
      <c r="P289" s="233"/>
      <c r="Q289" s="233"/>
      <c r="R289" s="204">
        <f t="shared" si="48"/>
        <v>40</v>
      </c>
      <c r="S289" s="261" t="s">
        <v>41</v>
      </c>
      <c r="T289" s="215" t="s">
        <v>58</v>
      </c>
      <c r="U289" s="271">
        <v>44873</v>
      </c>
      <c r="V289" s="271">
        <v>44921</v>
      </c>
      <c r="W289" s="272">
        <v>1</v>
      </c>
      <c r="X289" s="273"/>
      <c r="Y289" s="212">
        <f t="shared" si="49"/>
        <v>7</v>
      </c>
      <c r="Z289" s="238">
        <v>14</v>
      </c>
      <c r="AA289" s="238">
        <v>0.84</v>
      </c>
      <c r="AB289" s="213">
        <f t="shared" si="50"/>
        <v>560</v>
      </c>
      <c r="AC289" s="213">
        <f t="shared" si="51"/>
        <v>33.6</v>
      </c>
      <c r="AD289" s="213">
        <f t="shared" si="52"/>
        <v>392</v>
      </c>
      <c r="AE289" s="213">
        <f t="shared" si="46"/>
        <v>168</v>
      </c>
      <c r="AF289" s="213">
        <f t="shared" si="53"/>
        <v>235.2</v>
      </c>
      <c r="AG289" s="213">
        <f t="shared" si="54"/>
        <v>795.2</v>
      </c>
      <c r="AH289" s="213">
        <v>795.2</v>
      </c>
      <c r="AI289" s="213">
        <f t="shared" si="55"/>
        <v>0</v>
      </c>
      <c r="AJ289" s="160"/>
    </row>
    <row r="290" spans="1:39" ht="32.25" hidden="1" customHeight="1" x14ac:dyDescent="0.35">
      <c r="A290" s="202"/>
      <c r="B290" s="202">
        <v>1</v>
      </c>
      <c r="C290" s="203">
        <v>1394</v>
      </c>
      <c r="D290" s="204">
        <v>13882</v>
      </c>
      <c r="E290" s="204">
        <v>8466</v>
      </c>
      <c r="F290" s="204"/>
      <c r="G290" s="202" t="s">
        <v>441</v>
      </c>
      <c r="H290" s="234" t="s">
        <v>36</v>
      </c>
      <c r="I290" s="234"/>
      <c r="J290" s="234" t="s">
        <v>42</v>
      </c>
      <c r="K290" s="233">
        <v>14</v>
      </c>
      <c r="L290" s="233">
        <v>1</v>
      </c>
      <c r="M290" s="233">
        <v>4</v>
      </c>
      <c r="N290" s="204"/>
      <c r="O290" s="204">
        <f t="shared" si="56"/>
        <v>4</v>
      </c>
      <c r="P290" s="233"/>
      <c r="Q290" s="233"/>
      <c r="R290" s="204">
        <f t="shared" si="48"/>
        <v>56</v>
      </c>
      <c r="S290" s="261" t="s">
        <v>41</v>
      </c>
      <c r="T290" s="215" t="s">
        <v>58</v>
      </c>
      <c r="U290" s="271">
        <v>44873</v>
      </c>
      <c r="V290" s="271">
        <v>44919</v>
      </c>
      <c r="W290" s="272">
        <v>1</v>
      </c>
      <c r="X290" s="273"/>
      <c r="Y290" s="212">
        <f t="shared" si="49"/>
        <v>6.7142857142857144</v>
      </c>
      <c r="Z290" s="238">
        <v>14</v>
      </c>
      <c r="AA290" s="238">
        <v>0.84</v>
      </c>
      <c r="AB290" s="213">
        <f t="shared" si="50"/>
        <v>784</v>
      </c>
      <c r="AC290" s="213">
        <f t="shared" si="51"/>
        <v>47.04</v>
      </c>
      <c r="AD290" s="213">
        <f t="shared" si="52"/>
        <v>548.79999999999995</v>
      </c>
      <c r="AE290" s="213">
        <f t="shared" si="46"/>
        <v>235.20000000000002</v>
      </c>
      <c r="AF290" s="213">
        <f t="shared" si="53"/>
        <v>315.83999999999997</v>
      </c>
      <c r="AG290" s="213">
        <f t="shared" si="54"/>
        <v>1099.8399999999999</v>
      </c>
      <c r="AH290" s="213">
        <v>1099.8399999999999</v>
      </c>
      <c r="AI290" s="213">
        <f t="shared" si="55"/>
        <v>0</v>
      </c>
      <c r="AJ290" s="160"/>
    </row>
    <row r="291" spans="1:39" ht="32.25" hidden="1" customHeight="1" x14ac:dyDescent="0.35">
      <c r="A291" s="202"/>
      <c r="B291" s="202">
        <v>1</v>
      </c>
      <c r="C291" s="203">
        <v>1398</v>
      </c>
      <c r="D291" s="204">
        <v>13886</v>
      </c>
      <c r="E291" s="204">
        <v>8304</v>
      </c>
      <c r="F291" s="204"/>
      <c r="G291" s="202" t="s">
        <v>517</v>
      </c>
      <c r="H291" s="234" t="s">
        <v>36</v>
      </c>
      <c r="I291" s="234"/>
      <c r="J291" s="234" t="s">
        <v>42</v>
      </c>
      <c r="K291" s="233">
        <v>5</v>
      </c>
      <c r="L291" s="233">
        <v>1.3</v>
      </c>
      <c r="M291" s="233">
        <v>2</v>
      </c>
      <c r="N291" s="204"/>
      <c r="O291" s="204">
        <f t="shared" si="56"/>
        <v>2</v>
      </c>
      <c r="P291" s="233"/>
      <c r="Q291" s="233"/>
      <c r="R291" s="204">
        <f t="shared" si="48"/>
        <v>10</v>
      </c>
      <c r="S291" s="261" t="s">
        <v>41</v>
      </c>
      <c r="T291" s="215" t="s">
        <v>58</v>
      </c>
      <c r="U291" s="271">
        <v>44874</v>
      </c>
      <c r="V291" s="271">
        <v>44901</v>
      </c>
      <c r="W291" s="272">
        <v>1</v>
      </c>
      <c r="X291" s="273"/>
      <c r="Y291" s="212">
        <f t="shared" si="49"/>
        <v>4</v>
      </c>
      <c r="Z291" s="238">
        <v>14</v>
      </c>
      <c r="AA291" s="238">
        <v>0.84</v>
      </c>
      <c r="AB291" s="213">
        <f t="shared" si="50"/>
        <v>140</v>
      </c>
      <c r="AC291" s="213">
        <f t="shared" si="51"/>
        <v>8.4</v>
      </c>
      <c r="AD291" s="213">
        <f t="shared" si="52"/>
        <v>98</v>
      </c>
      <c r="AE291" s="213">
        <f t="shared" si="46"/>
        <v>42</v>
      </c>
      <c r="AF291" s="213">
        <f t="shared" si="53"/>
        <v>33.6</v>
      </c>
      <c r="AG291" s="213">
        <f t="shared" si="54"/>
        <v>173.6</v>
      </c>
      <c r="AH291" s="213">
        <v>173.6</v>
      </c>
      <c r="AI291" s="213">
        <f t="shared" si="55"/>
        <v>0</v>
      </c>
      <c r="AJ291" s="160"/>
    </row>
    <row r="292" spans="1:39" ht="32.25" hidden="1" customHeight="1" x14ac:dyDescent="0.35">
      <c r="A292" s="202"/>
      <c r="B292" s="202">
        <v>1</v>
      </c>
      <c r="C292" s="203">
        <v>1405</v>
      </c>
      <c r="D292" s="204">
        <v>13893</v>
      </c>
      <c r="E292" s="204">
        <v>8469</v>
      </c>
      <c r="F292" s="204"/>
      <c r="G292" s="202" t="s">
        <v>445</v>
      </c>
      <c r="H292" s="234" t="s">
        <v>36</v>
      </c>
      <c r="I292" s="234"/>
      <c r="J292" s="234" t="s">
        <v>42</v>
      </c>
      <c r="K292" s="233">
        <v>5</v>
      </c>
      <c r="L292" s="233">
        <v>0.6</v>
      </c>
      <c r="M292" s="233">
        <v>2</v>
      </c>
      <c r="N292" s="204"/>
      <c r="O292" s="204">
        <f t="shared" si="56"/>
        <v>2</v>
      </c>
      <c r="P292" s="233"/>
      <c r="Q292" s="233"/>
      <c r="R292" s="204">
        <f t="shared" si="48"/>
        <v>10</v>
      </c>
      <c r="S292" s="261" t="s">
        <v>41</v>
      </c>
      <c r="T292" s="215" t="s">
        <v>58</v>
      </c>
      <c r="U292" s="271">
        <v>44875</v>
      </c>
      <c r="V292" s="271">
        <v>44921</v>
      </c>
      <c r="W292" s="272">
        <v>1</v>
      </c>
      <c r="X292" s="273"/>
      <c r="Y292" s="212">
        <f t="shared" si="49"/>
        <v>6.7142857142857144</v>
      </c>
      <c r="Z292" s="238">
        <v>14</v>
      </c>
      <c r="AA292" s="238">
        <v>0.84</v>
      </c>
      <c r="AB292" s="213">
        <f t="shared" si="50"/>
        <v>140</v>
      </c>
      <c r="AC292" s="213">
        <f t="shared" si="51"/>
        <v>8.4</v>
      </c>
      <c r="AD292" s="213">
        <f t="shared" si="52"/>
        <v>98</v>
      </c>
      <c r="AE292" s="213">
        <f t="shared" si="46"/>
        <v>42</v>
      </c>
      <c r="AF292" s="213">
        <f t="shared" si="53"/>
        <v>56.399999999999991</v>
      </c>
      <c r="AG292" s="213">
        <f t="shared" si="54"/>
        <v>196.39999999999998</v>
      </c>
      <c r="AH292" s="213">
        <v>196.39999999999998</v>
      </c>
      <c r="AI292" s="213">
        <f t="shared" si="55"/>
        <v>0</v>
      </c>
      <c r="AJ292" s="160"/>
    </row>
    <row r="293" spans="1:39" ht="32.25" customHeight="1" x14ac:dyDescent="0.35">
      <c r="A293" s="202"/>
      <c r="B293" s="202">
        <v>1</v>
      </c>
      <c r="C293" s="342">
        <v>1452</v>
      </c>
      <c r="D293" s="344">
        <v>13940</v>
      </c>
      <c r="E293" s="344">
        <v>8496</v>
      </c>
      <c r="F293" s="204"/>
      <c r="G293" s="202" t="s">
        <v>445</v>
      </c>
      <c r="H293" s="234" t="s">
        <v>36</v>
      </c>
      <c r="I293" s="234"/>
      <c r="J293" s="234" t="s">
        <v>42</v>
      </c>
      <c r="K293" s="233">
        <v>4</v>
      </c>
      <c r="L293" s="233">
        <v>1</v>
      </c>
      <c r="M293" s="233">
        <v>1.5</v>
      </c>
      <c r="N293" s="204"/>
      <c r="O293" s="204">
        <f t="shared" si="56"/>
        <v>1.5</v>
      </c>
      <c r="P293" s="233"/>
      <c r="Q293" s="233"/>
      <c r="R293" s="204">
        <f t="shared" si="48"/>
        <v>6</v>
      </c>
      <c r="S293" s="261" t="s">
        <v>41</v>
      </c>
      <c r="T293" s="215" t="s">
        <v>58</v>
      </c>
      <c r="U293" s="271">
        <v>44882</v>
      </c>
      <c r="V293" s="271">
        <v>44932</v>
      </c>
      <c r="W293" s="272">
        <v>1</v>
      </c>
      <c r="X293" s="273"/>
      <c r="Y293" s="212">
        <f t="shared" si="49"/>
        <v>7.2857142857142856</v>
      </c>
      <c r="Z293" s="238">
        <v>14</v>
      </c>
      <c r="AA293" s="238">
        <v>0.84</v>
      </c>
      <c r="AB293" s="213">
        <f t="shared" si="50"/>
        <v>84</v>
      </c>
      <c r="AC293" s="213">
        <f t="shared" si="51"/>
        <v>5.04</v>
      </c>
      <c r="AD293" s="213">
        <f t="shared" si="52"/>
        <v>58.79999999999999</v>
      </c>
      <c r="AE293" s="213">
        <f t="shared" si="46"/>
        <v>25.199999999999996</v>
      </c>
      <c r="AF293" s="213">
        <f t="shared" si="53"/>
        <v>36.72</v>
      </c>
      <c r="AG293" s="343">
        <f t="shared" si="54"/>
        <v>120.71999999999998</v>
      </c>
      <c r="AH293" s="213">
        <v>91.199999999999989</v>
      </c>
      <c r="AI293" s="213">
        <f t="shared" si="55"/>
        <v>29.519999999999996</v>
      </c>
      <c r="AJ293" s="160"/>
    </row>
    <row r="294" spans="1:39" ht="32.25" hidden="1" customHeight="1" x14ac:dyDescent="0.35">
      <c r="A294" s="202"/>
      <c r="B294" s="202">
        <v>1</v>
      </c>
      <c r="C294" s="203">
        <v>1444</v>
      </c>
      <c r="D294" s="204">
        <v>13932</v>
      </c>
      <c r="E294" s="204">
        <v>8252</v>
      </c>
      <c r="F294" s="204"/>
      <c r="G294" s="202" t="s">
        <v>107</v>
      </c>
      <c r="H294" s="234" t="s">
        <v>36</v>
      </c>
      <c r="I294" s="234"/>
      <c r="J294" s="234" t="s">
        <v>42</v>
      </c>
      <c r="K294" s="233">
        <v>14.3</v>
      </c>
      <c r="L294" s="233">
        <v>1</v>
      </c>
      <c r="M294" s="233">
        <v>4.5</v>
      </c>
      <c r="N294" s="204"/>
      <c r="O294" s="204">
        <f t="shared" si="56"/>
        <v>4.5</v>
      </c>
      <c r="P294" s="233"/>
      <c r="Q294" s="233"/>
      <c r="R294" s="204">
        <f t="shared" si="48"/>
        <v>64.350000000000009</v>
      </c>
      <c r="S294" s="261" t="s">
        <v>41</v>
      </c>
      <c r="T294" s="215" t="s">
        <v>58</v>
      </c>
      <c r="U294" s="271">
        <v>44881</v>
      </c>
      <c r="V294" s="271">
        <v>44883</v>
      </c>
      <c r="W294" s="272">
        <v>1</v>
      </c>
      <c r="X294" s="273"/>
      <c r="Y294" s="212">
        <f t="shared" si="49"/>
        <v>0.42857142857142855</v>
      </c>
      <c r="Z294" s="238">
        <v>14</v>
      </c>
      <c r="AA294" s="238">
        <v>0.84</v>
      </c>
      <c r="AB294" s="213">
        <f t="shared" si="50"/>
        <v>900.90000000000009</v>
      </c>
      <c r="AC294" s="213">
        <f t="shared" si="51"/>
        <v>54.054000000000002</v>
      </c>
      <c r="AD294" s="213">
        <f t="shared" si="52"/>
        <v>630.63</v>
      </c>
      <c r="AE294" s="213">
        <f t="shared" si="46"/>
        <v>270.27000000000004</v>
      </c>
      <c r="AF294" s="213">
        <f t="shared" si="53"/>
        <v>23.166</v>
      </c>
      <c r="AG294" s="213">
        <f t="shared" si="54"/>
        <v>924.06600000000014</v>
      </c>
      <c r="AH294" s="213">
        <v>924.06600000000014</v>
      </c>
      <c r="AI294" s="213">
        <f t="shared" si="55"/>
        <v>0</v>
      </c>
      <c r="AJ294" s="160"/>
    </row>
    <row r="295" spans="1:39" ht="32.25" hidden="1" customHeight="1" x14ac:dyDescent="0.35">
      <c r="A295" s="202"/>
      <c r="B295" s="202">
        <v>1</v>
      </c>
      <c r="C295" s="203">
        <v>1445</v>
      </c>
      <c r="D295" s="204">
        <v>13933</v>
      </c>
      <c r="E295" s="204">
        <v>8260</v>
      </c>
      <c r="F295" s="204"/>
      <c r="G295" s="202" t="s">
        <v>107</v>
      </c>
      <c r="H295" s="234" t="s">
        <v>36</v>
      </c>
      <c r="I295" s="234"/>
      <c r="J295" s="234" t="s">
        <v>42</v>
      </c>
      <c r="K295" s="233">
        <v>7.5</v>
      </c>
      <c r="L295" s="233">
        <v>0.6</v>
      </c>
      <c r="M295" s="233">
        <v>2</v>
      </c>
      <c r="N295" s="204"/>
      <c r="O295" s="204">
        <f t="shared" si="56"/>
        <v>2</v>
      </c>
      <c r="P295" s="233"/>
      <c r="Q295" s="233"/>
      <c r="R295" s="204">
        <f t="shared" si="48"/>
        <v>15</v>
      </c>
      <c r="S295" s="261" t="s">
        <v>41</v>
      </c>
      <c r="T295" s="215" t="s">
        <v>58</v>
      </c>
      <c r="U295" s="271">
        <v>44881</v>
      </c>
      <c r="V295" s="271">
        <v>44886</v>
      </c>
      <c r="W295" s="272">
        <v>1</v>
      </c>
      <c r="X295" s="273"/>
      <c r="Y295" s="212">
        <f t="shared" si="49"/>
        <v>0.8571428571428571</v>
      </c>
      <c r="Z295" s="238">
        <v>14</v>
      </c>
      <c r="AA295" s="238">
        <v>0.84</v>
      </c>
      <c r="AB295" s="213">
        <f t="shared" si="50"/>
        <v>210</v>
      </c>
      <c r="AC295" s="213">
        <f t="shared" si="51"/>
        <v>12.6</v>
      </c>
      <c r="AD295" s="213">
        <f t="shared" si="52"/>
        <v>147</v>
      </c>
      <c r="AE295" s="213">
        <f t="shared" si="46"/>
        <v>63</v>
      </c>
      <c r="AF295" s="213">
        <f t="shared" si="53"/>
        <v>10.799999999999999</v>
      </c>
      <c r="AG295" s="213">
        <f t="shared" si="54"/>
        <v>220.8</v>
      </c>
      <c r="AH295" s="213">
        <v>220.8</v>
      </c>
      <c r="AI295" s="213">
        <f t="shared" si="55"/>
        <v>0</v>
      </c>
      <c r="AJ295" s="160"/>
    </row>
    <row r="296" spans="1:39" ht="32.25" customHeight="1" x14ac:dyDescent="0.35">
      <c r="A296" s="202"/>
      <c r="B296" s="202">
        <v>1</v>
      </c>
      <c r="C296" s="342">
        <v>1443</v>
      </c>
      <c r="D296" s="344">
        <v>13931</v>
      </c>
      <c r="E296" s="204"/>
      <c r="F296" s="204"/>
      <c r="G296" s="202" t="s">
        <v>445</v>
      </c>
      <c r="H296" s="234" t="s">
        <v>36</v>
      </c>
      <c r="I296" s="234"/>
      <c r="J296" s="234" t="s">
        <v>42</v>
      </c>
      <c r="K296" s="233">
        <v>7.5</v>
      </c>
      <c r="L296" s="233">
        <v>1.3</v>
      </c>
      <c r="M296" s="233">
        <v>7.5</v>
      </c>
      <c r="N296" s="204"/>
      <c r="O296" s="204">
        <f t="shared" si="56"/>
        <v>7.5</v>
      </c>
      <c r="P296" s="233"/>
      <c r="Q296" s="233"/>
      <c r="R296" s="204">
        <f t="shared" si="48"/>
        <v>56.25</v>
      </c>
      <c r="S296" s="261" t="s">
        <v>41</v>
      </c>
      <c r="T296" s="215" t="s">
        <v>87</v>
      </c>
      <c r="U296" s="271">
        <v>44881</v>
      </c>
      <c r="V296" s="271"/>
      <c r="W296" s="272">
        <v>1</v>
      </c>
      <c r="X296" s="273"/>
      <c r="Y296" s="212">
        <f t="shared" si="49"/>
        <v>11</v>
      </c>
      <c r="Z296" s="238">
        <v>14</v>
      </c>
      <c r="AA296" s="238">
        <v>0.84</v>
      </c>
      <c r="AB296" s="213">
        <f t="shared" si="50"/>
        <v>787.5</v>
      </c>
      <c r="AC296" s="213">
        <f t="shared" si="51"/>
        <v>47.25</v>
      </c>
      <c r="AD296" s="213">
        <f t="shared" si="52"/>
        <v>551.25</v>
      </c>
      <c r="AE296" s="213">
        <f t="shared" si="46"/>
        <v>0</v>
      </c>
      <c r="AF296" s="213">
        <f t="shared" si="53"/>
        <v>519.75</v>
      </c>
      <c r="AG296" s="343">
        <f t="shared" si="54"/>
        <v>1071</v>
      </c>
      <c r="AH296" s="213">
        <v>861.75</v>
      </c>
      <c r="AI296" s="213">
        <f t="shared" si="55"/>
        <v>209.25</v>
      </c>
      <c r="AJ296" s="160"/>
    </row>
    <row r="297" spans="1:39" ht="32.25" hidden="1" customHeight="1" x14ac:dyDescent="0.35">
      <c r="A297" s="202"/>
      <c r="B297" s="202">
        <v>1</v>
      </c>
      <c r="C297" s="203">
        <v>1432</v>
      </c>
      <c r="D297" s="204">
        <v>13920</v>
      </c>
      <c r="E297" s="204">
        <v>8340</v>
      </c>
      <c r="F297" s="204"/>
      <c r="G297" s="202" t="s">
        <v>107</v>
      </c>
      <c r="H297" s="234" t="s">
        <v>36</v>
      </c>
      <c r="I297" s="234"/>
      <c r="J297" s="234" t="s">
        <v>42</v>
      </c>
      <c r="K297" s="233">
        <v>7.5</v>
      </c>
      <c r="L297" s="233">
        <v>1.3</v>
      </c>
      <c r="M297" s="233">
        <v>3</v>
      </c>
      <c r="N297" s="204"/>
      <c r="O297" s="204">
        <f t="shared" si="56"/>
        <v>3</v>
      </c>
      <c r="P297" s="233"/>
      <c r="Q297" s="233"/>
      <c r="R297" s="204">
        <f t="shared" si="48"/>
        <v>22.5</v>
      </c>
      <c r="S297" s="261" t="s">
        <v>41</v>
      </c>
      <c r="T297" s="215" t="s">
        <v>58</v>
      </c>
      <c r="U297" s="271">
        <v>44879</v>
      </c>
      <c r="V297" s="271">
        <v>44912</v>
      </c>
      <c r="W297" s="272">
        <v>1</v>
      </c>
      <c r="X297" s="273"/>
      <c r="Y297" s="212">
        <f t="shared" si="49"/>
        <v>4.8571428571428568</v>
      </c>
      <c r="Z297" s="238">
        <v>14</v>
      </c>
      <c r="AA297" s="238">
        <v>0.84</v>
      </c>
      <c r="AB297" s="213">
        <f t="shared" si="50"/>
        <v>315</v>
      </c>
      <c r="AC297" s="213">
        <f t="shared" si="51"/>
        <v>18.899999999999999</v>
      </c>
      <c r="AD297" s="213">
        <f t="shared" si="52"/>
        <v>220.49999999999997</v>
      </c>
      <c r="AE297" s="213">
        <f t="shared" si="46"/>
        <v>94.5</v>
      </c>
      <c r="AF297" s="213">
        <f t="shared" si="53"/>
        <v>91.799999999999983</v>
      </c>
      <c r="AG297" s="213">
        <f t="shared" si="54"/>
        <v>406.79999999999995</v>
      </c>
      <c r="AH297" s="213">
        <v>406.79999999999995</v>
      </c>
      <c r="AI297" s="213">
        <f t="shared" si="55"/>
        <v>0</v>
      </c>
      <c r="AJ297" s="160"/>
    </row>
    <row r="298" spans="1:39" ht="32.25" hidden="1" customHeight="1" x14ac:dyDescent="0.35">
      <c r="A298" s="202"/>
      <c r="B298" s="202">
        <v>1</v>
      </c>
      <c r="C298" s="203">
        <v>1430</v>
      </c>
      <c r="D298" s="204">
        <v>13918</v>
      </c>
      <c r="E298" s="204">
        <v>8232</v>
      </c>
      <c r="F298" s="204"/>
      <c r="G298" s="202" t="s">
        <v>107</v>
      </c>
      <c r="H298" s="234" t="s">
        <v>36</v>
      </c>
      <c r="I298" s="234"/>
      <c r="J298" s="234" t="s">
        <v>42</v>
      </c>
      <c r="K298" s="233">
        <v>16</v>
      </c>
      <c r="L298" s="233">
        <v>1.3</v>
      </c>
      <c r="M298" s="233">
        <v>3.5</v>
      </c>
      <c r="N298" s="204"/>
      <c r="O298" s="204">
        <f t="shared" si="56"/>
        <v>3.5</v>
      </c>
      <c r="P298" s="233"/>
      <c r="Q298" s="233"/>
      <c r="R298" s="204">
        <f t="shared" si="48"/>
        <v>56</v>
      </c>
      <c r="S298" s="261" t="s">
        <v>41</v>
      </c>
      <c r="T298" s="215" t="s">
        <v>58</v>
      </c>
      <c r="U298" s="271">
        <v>44877</v>
      </c>
      <c r="V298" s="271">
        <v>44878</v>
      </c>
      <c r="W298" s="272">
        <v>1</v>
      </c>
      <c r="X298" s="273"/>
      <c r="Y298" s="212">
        <f t="shared" si="49"/>
        <v>0.2857142857142857</v>
      </c>
      <c r="Z298" s="238">
        <v>14</v>
      </c>
      <c r="AA298" s="238">
        <v>0.84</v>
      </c>
      <c r="AB298" s="213">
        <f t="shared" si="50"/>
        <v>784</v>
      </c>
      <c r="AC298" s="213">
        <f t="shared" si="51"/>
        <v>47.04</v>
      </c>
      <c r="AD298" s="213">
        <f t="shared" si="52"/>
        <v>548.79999999999995</v>
      </c>
      <c r="AE298" s="213">
        <f t="shared" si="46"/>
        <v>235.20000000000002</v>
      </c>
      <c r="AF298" s="213">
        <f t="shared" si="53"/>
        <v>13.44</v>
      </c>
      <c r="AG298" s="213">
        <f t="shared" si="54"/>
        <v>797.44</v>
      </c>
      <c r="AH298" s="213">
        <v>797.44</v>
      </c>
      <c r="AI298" s="213">
        <f t="shared" si="55"/>
        <v>0</v>
      </c>
      <c r="AJ298" s="160"/>
    </row>
    <row r="299" spans="1:39" ht="32.25" hidden="1" customHeight="1" x14ac:dyDescent="0.35">
      <c r="A299" s="202"/>
      <c r="B299" s="202">
        <v>1</v>
      </c>
      <c r="C299" s="203">
        <v>1454</v>
      </c>
      <c r="D299" s="204">
        <v>13942</v>
      </c>
      <c r="E299" s="204">
        <v>8317</v>
      </c>
      <c r="F299" s="204"/>
      <c r="G299" s="202" t="s">
        <v>107</v>
      </c>
      <c r="H299" s="234" t="s">
        <v>36</v>
      </c>
      <c r="I299" s="234"/>
      <c r="J299" s="234" t="s">
        <v>42</v>
      </c>
      <c r="K299" s="233">
        <v>6.3</v>
      </c>
      <c r="L299" s="233">
        <v>1.3</v>
      </c>
      <c r="M299" s="233">
        <v>4</v>
      </c>
      <c r="N299" s="204"/>
      <c r="O299" s="204">
        <f t="shared" si="56"/>
        <v>4</v>
      </c>
      <c r="P299" s="233"/>
      <c r="Q299" s="233"/>
      <c r="R299" s="204">
        <f t="shared" si="48"/>
        <v>25.2</v>
      </c>
      <c r="S299" s="261" t="s">
        <v>41</v>
      </c>
      <c r="T299" s="215" t="s">
        <v>58</v>
      </c>
      <c r="U299" s="271">
        <v>44883</v>
      </c>
      <c r="V299" s="271">
        <v>44904</v>
      </c>
      <c r="W299" s="272">
        <v>1</v>
      </c>
      <c r="X299" s="273"/>
      <c r="Y299" s="212">
        <f t="shared" si="49"/>
        <v>3.1428571428571428</v>
      </c>
      <c r="Z299" s="238">
        <v>14</v>
      </c>
      <c r="AA299" s="238">
        <v>0.84</v>
      </c>
      <c r="AB299" s="213">
        <f t="shared" si="50"/>
        <v>352.8</v>
      </c>
      <c r="AC299" s="213">
        <f t="shared" si="51"/>
        <v>21.167999999999999</v>
      </c>
      <c r="AD299" s="213">
        <f t="shared" si="52"/>
        <v>246.95999999999995</v>
      </c>
      <c r="AE299" s="213">
        <f t="shared" si="46"/>
        <v>105.83999999999999</v>
      </c>
      <c r="AF299" s="213">
        <f t="shared" si="53"/>
        <v>66.528000000000006</v>
      </c>
      <c r="AG299" s="213">
        <f t="shared" si="54"/>
        <v>419.32799999999997</v>
      </c>
      <c r="AH299" s="213">
        <v>419.32799999999997</v>
      </c>
      <c r="AI299" s="213">
        <f t="shared" si="55"/>
        <v>0</v>
      </c>
      <c r="AJ299" s="160"/>
    </row>
    <row r="300" spans="1:39" ht="32.25" hidden="1" customHeight="1" x14ac:dyDescent="0.35">
      <c r="A300" s="202"/>
      <c r="B300" s="202">
        <v>1</v>
      </c>
      <c r="C300" s="203">
        <v>1463</v>
      </c>
      <c r="D300" s="204">
        <v>13951</v>
      </c>
      <c r="E300" s="204">
        <v>8259</v>
      </c>
      <c r="F300" s="204"/>
      <c r="G300" s="202" t="s">
        <v>107</v>
      </c>
      <c r="H300" s="234" t="s">
        <v>36</v>
      </c>
      <c r="I300" s="234"/>
      <c r="J300" s="234" t="s">
        <v>42</v>
      </c>
      <c r="K300" s="233">
        <v>15</v>
      </c>
      <c r="L300" s="233">
        <v>1</v>
      </c>
      <c r="M300" s="233">
        <v>3.5</v>
      </c>
      <c r="N300" s="204"/>
      <c r="O300" s="204">
        <f t="shared" si="56"/>
        <v>3.5</v>
      </c>
      <c r="P300" s="233"/>
      <c r="Q300" s="233"/>
      <c r="R300" s="204">
        <f t="shared" si="48"/>
        <v>52.5</v>
      </c>
      <c r="S300" s="261" t="s">
        <v>41</v>
      </c>
      <c r="T300" s="215" t="s">
        <v>58</v>
      </c>
      <c r="U300" s="271">
        <v>44884</v>
      </c>
      <c r="V300" s="271">
        <v>44885</v>
      </c>
      <c r="W300" s="272">
        <v>1</v>
      </c>
      <c r="X300" s="273"/>
      <c r="Y300" s="212">
        <f t="shared" si="49"/>
        <v>0.2857142857142857</v>
      </c>
      <c r="Z300" s="238">
        <v>14</v>
      </c>
      <c r="AA300" s="238">
        <v>0.84</v>
      </c>
      <c r="AB300" s="213">
        <f t="shared" si="50"/>
        <v>735</v>
      </c>
      <c r="AC300" s="213">
        <f t="shared" si="51"/>
        <v>44.1</v>
      </c>
      <c r="AD300" s="213">
        <f t="shared" si="52"/>
        <v>514.5</v>
      </c>
      <c r="AE300" s="213">
        <f t="shared" si="46"/>
        <v>220.5</v>
      </c>
      <c r="AF300" s="213">
        <f t="shared" si="53"/>
        <v>12.6</v>
      </c>
      <c r="AG300" s="213">
        <f t="shared" si="54"/>
        <v>747.6</v>
      </c>
      <c r="AH300" s="213">
        <v>747.6</v>
      </c>
      <c r="AI300" s="213">
        <f t="shared" si="55"/>
        <v>0</v>
      </c>
      <c r="AJ300" s="160"/>
    </row>
    <row r="301" spans="1:39" ht="32.25" hidden="1" customHeight="1" x14ac:dyDescent="0.35">
      <c r="A301" s="202"/>
      <c r="B301" s="202">
        <v>1</v>
      </c>
      <c r="C301" s="203">
        <v>1462</v>
      </c>
      <c r="D301" s="204">
        <v>13950</v>
      </c>
      <c r="E301" s="204">
        <v>8310</v>
      </c>
      <c r="F301" s="204"/>
      <c r="G301" s="202" t="s">
        <v>441</v>
      </c>
      <c r="H301" s="234" t="s">
        <v>36</v>
      </c>
      <c r="I301" s="234"/>
      <c r="J301" s="234" t="s">
        <v>42</v>
      </c>
      <c r="K301" s="233">
        <v>19.3</v>
      </c>
      <c r="L301" s="233">
        <v>1.3</v>
      </c>
      <c r="M301" s="233">
        <v>2</v>
      </c>
      <c r="N301" s="204"/>
      <c r="O301" s="204">
        <f t="shared" si="56"/>
        <v>2</v>
      </c>
      <c r="P301" s="233"/>
      <c r="Q301" s="233"/>
      <c r="R301" s="204">
        <f t="shared" si="48"/>
        <v>38.6</v>
      </c>
      <c r="S301" s="261" t="s">
        <v>41</v>
      </c>
      <c r="T301" s="215" t="s">
        <v>58</v>
      </c>
      <c r="U301" s="271">
        <v>44884</v>
      </c>
      <c r="V301" s="271">
        <v>44902</v>
      </c>
      <c r="W301" s="272">
        <v>1</v>
      </c>
      <c r="X301" s="273"/>
      <c r="Y301" s="212">
        <f t="shared" si="49"/>
        <v>2.7142857142857144</v>
      </c>
      <c r="Z301" s="238">
        <v>14</v>
      </c>
      <c r="AA301" s="238">
        <v>0.84</v>
      </c>
      <c r="AB301" s="213">
        <f t="shared" si="50"/>
        <v>540.4</v>
      </c>
      <c r="AC301" s="213">
        <f t="shared" si="51"/>
        <v>32.423999999999999</v>
      </c>
      <c r="AD301" s="213">
        <f t="shared" si="52"/>
        <v>378.28</v>
      </c>
      <c r="AE301" s="213">
        <f t="shared" si="46"/>
        <v>162.12</v>
      </c>
      <c r="AF301" s="213">
        <f t="shared" si="53"/>
        <v>88.00800000000001</v>
      </c>
      <c r="AG301" s="213">
        <f t="shared" si="54"/>
        <v>628.40800000000002</v>
      </c>
      <c r="AH301" s="213">
        <v>628.40800000000002</v>
      </c>
      <c r="AI301" s="213">
        <f t="shared" si="55"/>
        <v>0</v>
      </c>
      <c r="AJ301" s="160"/>
    </row>
    <row r="302" spans="1:39" ht="32.25" hidden="1" customHeight="1" x14ac:dyDescent="0.35">
      <c r="A302" s="202"/>
      <c r="B302" s="202">
        <v>1</v>
      </c>
      <c r="C302" s="203">
        <v>1469</v>
      </c>
      <c r="D302" s="204">
        <v>13957</v>
      </c>
      <c r="E302" s="204">
        <v>8260</v>
      </c>
      <c r="F302" s="204"/>
      <c r="G302" s="202" t="s">
        <v>107</v>
      </c>
      <c r="H302" s="234" t="s">
        <v>36</v>
      </c>
      <c r="I302" s="234"/>
      <c r="J302" s="234" t="s">
        <v>42</v>
      </c>
      <c r="K302" s="233">
        <v>7</v>
      </c>
      <c r="L302" s="233">
        <v>1</v>
      </c>
      <c r="M302" s="233">
        <v>3.5</v>
      </c>
      <c r="N302" s="204"/>
      <c r="O302" s="204">
        <f t="shared" si="56"/>
        <v>3.5</v>
      </c>
      <c r="P302" s="233"/>
      <c r="Q302" s="233"/>
      <c r="R302" s="204">
        <f t="shared" si="48"/>
        <v>24.5</v>
      </c>
      <c r="S302" s="261" t="s">
        <v>41</v>
      </c>
      <c r="T302" s="215" t="s">
        <v>58</v>
      </c>
      <c r="U302" s="271">
        <v>44884</v>
      </c>
      <c r="V302" s="271">
        <v>44886</v>
      </c>
      <c r="W302" s="272">
        <v>1</v>
      </c>
      <c r="X302" s="273"/>
      <c r="Y302" s="212">
        <f t="shared" si="49"/>
        <v>0.42857142857142855</v>
      </c>
      <c r="Z302" s="238">
        <v>14</v>
      </c>
      <c r="AA302" s="238">
        <v>0.84</v>
      </c>
      <c r="AB302" s="213">
        <f t="shared" si="50"/>
        <v>343</v>
      </c>
      <c r="AC302" s="213">
        <f t="shared" si="51"/>
        <v>20.58</v>
      </c>
      <c r="AD302" s="213">
        <f t="shared" si="52"/>
        <v>240.09999999999997</v>
      </c>
      <c r="AE302" s="213">
        <f t="shared" si="46"/>
        <v>102.89999999999999</v>
      </c>
      <c r="AF302" s="213">
        <f t="shared" si="53"/>
        <v>8.82</v>
      </c>
      <c r="AG302" s="213">
        <f t="shared" si="54"/>
        <v>351.81999999999994</v>
      </c>
      <c r="AH302" s="213">
        <v>351.81999999999994</v>
      </c>
      <c r="AI302" s="213">
        <f t="shared" si="55"/>
        <v>0</v>
      </c>
      <c r="AJ302" s="160"/>
    </row>
    <row r="303" spans="1:39" s="231" customFormat="1" ht="32.25" hidden="1" customHeight="1" x14ac:dyDescent="0.35">
      <c r="A303" s="202"/>
      <c r="B303" s="202">
        <v>1</v>
      </c>
      <c r="C303" s="203">
        <v>1466</v>
      </c>
      <c r="D303" s="204">
        <v>13954</v>
      </c>
      <c r="E303" s="204">
        <v>8261</v>
      </c>
      <c r="F303" s="204"/>
      <c r="G303" s="202" t="s">
        <v>107</v>
      </c>
      <c r="H303" s="234" t="s">
        <v>36</v>
      </c>
      <c r="I303" s="234"/>
      <c r="J303" s="234" t="s">
        <v>42</v>
      </c>
      <c r="K303" s="233">
        <v>5</v>
      </c>
      <c r="L303" s="233">
        <v>1</v>
      </c>
      <c r="M303" s="233">
        <v>3.5</v>
      </c>
      <c r="N303" s="204"/>
      <c r="O303" s="204">
        <f t="shared" si="56"/>
        <v>3.5</v>
      </c>
      <c r="P303" s="233"/>
      <c r="Q303" s="233"/>
      <c r="R303" s="204">
        <f t="shared" si="48"/>
        <v>17.5</v>
      </c>
      <c r="S303" s="261" t="s">
        <v>41</v>
      </c>
      <c r="T303" s="215" t="s">
        <v>58</v>
      </c>
      <c r="U303" s="271">
        <v>44884</v>
      </c>
      <c r="V303" s="271">
        <v>44885</v>
      </c>
      <c r="W303" s="272">
        <v>1</v>
      </c>
      <c r="X303" s="273"/>
      <c r="Y303" s="212">
        <f t="shared" si="49"/>
        <v>0.2857142857142857</v>
      </c>
      <c r="Z303" s="238">
        <v>14</v>
      </c>
      <c r="AA303" s="238">
        <v>0.84</v>
      </c>
      <c r="AB303" s="213">
        <f t="shared" si="50"/>
        <v>245</v>
      </c>
      <c r="AC303" s="213">
        <f t="shared" si="51"/>
        <v>14.7</v>
      </c>
      <c r="AD303" s="213">
        <f t="shared" si="52"/>
        <v>171.5</v>
      </c>
      <c r="AE303" s="213">
        <f t="shared" si="46"/>
        <v>73.5</v>
      </c>
      <c r="AF303" s="213">
        <f t="shared" si="53"/>
        <v>4.2</v>
      </c>
      <c r="AG303" s="213">
        <f t="shared" si="54"/>
        <v>249.2</v>
      </c>
      <c r="AH303" s="213">
        <v>249.2</v>
      </c>
      <c r="AI303" s="213">
        <f t="shared" si="55"/>
        <v>0</v>
      </c>
      <c r="AJ303" s="160"/>
      <c r="AK303" s="296"/>
      <c r="AL303" s="303"/>
      <c r="AM303" s="303"/>
    </row>
    <row r="304" spans="1:39" s="231" customFormat="1" ht="32.25" hidden="1" customHeight="1" x14ac:dyDescent="0.35">
      <c r="A304" s="202"/>
      <c r="B304" s="202">
        <v>1</v>
      </c>
      <c r="C304" s="203">
        <v>1465</v>
      </c>
      <c r="D304" s="204">
        <v>13953</v>
      </c>
      <c r="E304" s="204">
        <v>8257</v>
      </c>
      <c r="F304" s="204"/>
      <c r="G304" s="202" t="s">
        <v>107</v>
      </c>
      <c r="H304" s="234" t="s">
        <v>36</v>
      </c>
      <c r="I304" s="234"/>
      <c r="J304" s="234" t="s">
        <v>42</v>
      </c>
      <c r="K304" s="233">
        <v>9.3000000000000007</v>
      </c>
      <c r="L304" s="233">
        <v>1</v>
      </c>
      <c r="M304" s="233">
        <v>3.5</v>
      </c>
      <c r="N304" s="204"/>
      <c r="O304" s="204">
        <f t="shared" si="56"/>
        <v>3.5</v>
      </c>
      <c r="P304" s="233"/>
      <c r="Q304" s="233"/>
      <c r="R304" s="204">
        <f t="shared" si="48"/>
        <v>32.550000000000004</v>
      </c>
      <c r="S304" s="261" t="s">
        <v>41</v>
      </c>
      <c r="T304" s="215" t="s">
        <v>58</v>
      </c>
      <c r="U304" s="271">
        <v>44884</v>
      </c>
      <c r="V304" s="271">
        <v>44885</v>
      </c>
      <c r="W304" s="272">
        <v>1</v>
      </c>
      <c r="X304" s="273"/>
      <c r="Y304" s="212">
        <f t="shared" si="49"/>
        <v>0.2857142857142857</v>
      </c>
      <c r="Z304" s="238">
        <v>14</v>
      </c>
      <c r="AA304" s="238">
        <v>0.84</v>
      </c>
      <c r="AB304" s="213">
        <f t="shared" si="50"/>
        <v>455.70000000000005</v>
      </c>
      <c r="AC304" s="213">
        <f t="shared" si="51"/>
        <v>27.342000000000002</v>
      </c>
      <c r="AD304" s="213">
        <f t="shared" si="52"/>
        <v>318.99</v>
      </c>
      <c r="AE304" s="213">
        <f t="shared" ref="AE304:AE367" si="57">IF(T304="off hired",0.3*R304*Z304*W304,0)</f>
        <v>136.71</v>
      </c>
      <c r="AF304" s="213">
        <f t="shared" si="53"/>
        <v>7.8120000000000003</v>
      </c>
      <c r="AG304" s="213">
        <f t="shared" si="54"/>
        <v>463.51200000000006</v>
      </c>
      <c r="AH304" s="213">
        <v>463.51200000000006</v>
      </c>
      <c r="AI304" s="213">
        <f t="shared" si="55"/>
        <v>0</v>
      </c>
      <c r="AJ304" s="160"/>
      <c r="AK304" s="296"/>
      <c r="AL304" s="303"/>
      <c r="AM304" s="303"/>
    </row>
    <row r="305" spans="1:39" s="231" customFormat="1" ht="32.25" hidden="1" customHeight="1" x14ac:dyDescent="0.35">
      <c r="A305" s="202"/>
      <c r="B305" s="202">
        <v>1</v>
      </c>
      <c r="C305" s="203">
        <v>1474</v>
      </c>
      <c r="D305" s="204">
        <v>13962</v>
      </c>
      <c r="E305" s="204">
        <v>8267</v>
      </c>
      <c r="F305" s="204"/>
      <c r="G305" s="202" t="s">
        <v>609</v>
      </c>
      <c r="H305" s="234" t="s">
        <v>36</v>
      </c>
      <c r="I305" s="234"/>
      <c r="J305" s="234" t="s">
        <v>42</v>
      </c>
      <c r="K305" s="233">
        <v>11</v>
      </c>
      <c r="L305" s="233">
        <v>1</v>
      </c>
      <c r="M305" s="233">
        <v>3.5</v>
      </c>
      <c r="N305" s="204"/>
      <c r="O305" s="204">
        <f t="shared" si="56"/>
        <v>3.5</v>
      </c>
      <c r="P305" s="233"/>
      <c r="Q305" s="233"/>
      <c r="R305" s="204">
        <f t="shared" si="48"/>
        <v>38.5</v>
      </c>
      <c r="S305" s="261" t="s">
        <v>41</v>
      </c>
      <c r="T305" s="215" t="s">
        <v>58</v>
      </c>
      <c r="U305" s="271">
        <v>44886</v>
      </c>
      <c r="V305" s="271">
        <v>44888</v>
      </c>
      <c r="W305" s="272">
        <v>1</v>
      </c>
      <c r="X305" s="273"/>
      <c r="Y305" s="212">
        <f t="shared" si="49"/>
        <v>0.42857142857142855</v>
      </c>
      <c r="Z305" s="238">
        <v>14</v>
      </c>
      <c r="AA305" s="238">
        <v>0.84</v>
      </c>
      <c r="AB305" s="213">
        <f t="shared" si="50"/>
        <v>539</v>
      </c>
      <c r="AC305" s="213">
        <f t="shared" si="51"/>
        <v>32.339999999999996</v>
      </c>
      <c r="AD305" s="213">
        <f t="shared" si="52"/>
        <v>377.3</v>
      </c>
      <c r="AE305" s="213">
        <f t="shared" si="57"/>
        <v>161.69999999999999</v>
      </c>
      <c r="AF305" s="213">
        <f t="shared" si="53"/>
        <v>13.86</v>
      </c>
      <c r="AG305" s="213">
        <f t="shared" si="54"/>
        <v>552.86</v>
      </c>
      <c r="AH305" s="213">
        <v>552.86</v>
      </c>
      <c r="AI305" s="213">
        <f t="shared" si="55"/>
        <v>0</v>
      </c>
      <c r="AJ305" s="160"/>
      <c r="AK305" s="296"/>
      <c r="AL305" s="303"/>
      <c r="AM305" s="303"/>
    </row>
    <row r="306" spans="1:39" s="231" customFormat="1" ht="32.25" hidden="1" customHeight="1" x14ac:dyDescent="0.35">
      <c r="A306" s="202"/>
      <c r="B306" s="202">
        <v>1</v>
      </c>
      <c r="C306" s="203">
        <v>1493</v>
      </c>
      <c r="D306" s="204">
        <v>13980</v>
      </c>
      <c r="E306" s="204">
        <v>8282</v>
      </c>
      <c r="F306" s="204"/>
      <c r="G306" s="202" t="s">
        <v>517</v>
      </c>
      <c r="H306" s="234" t="s">
        <v>36</v>
      </c>
      <c r="I306" s="234"/>
      <c r="J306" s="234" t="s">
        <v>42</v>
      </c>
      <c r="K306" s="233">
        <v>7.5</v>
      </c>
      <c r="L306" s="233">
        <v>1.3</v>
      </c>
      <c r="M306" s="233">
        <v>3</v>
      </c>
      <c r="N306" s="204"/>
      <c r="O306" s="204">
        <f t="shared" si="56"/>
        <v>3</v>
      </c>
      <c r="P306" s="233"/>
      <c r="Q306" s="233"/>
      <c r="R306" s="204">
        <f t="shared" si="48"/>
        <v>22.5</v>
      </c>
      <c r="S306" s="261" t="s">
        <v>41</v>
      </c>
      <c r="T306" s="215" t="s">
        <v>58</v>
      </c>
      <c r="U306" s="271">
        <v>44889</v>
      </c>
      <c r="V306" s="271">
        <v>44892</v>
      </c>
      <c r="W306" s="272">
        <v>1</v>
      </c>
      <c r="X306" s="273"/>
      <c r="Y306" s="212">
        <f t="shared" si="49"/>
        <v>0.5714285714285714</v>
      </c>
      <c r="Z306" s="238">
        <v>14</v>
      </c>
      <c r="AA306" s="238">
        <v>0.84</v>
      </c>
      <c r="AB306" s="213">
        <f t="shared" si="50"/>
        <v>315</v>
      </c>
      <c r="AC306" s="213">
        <f t="shared" si="51"/>
        <v>18.899999999999999</v>
      </c>
      <c r="AD306" s="213">
        <f t="shared" si="52"/>
        <v>220.49999999999997</v>
      </c>
      <c r="AE306" s="213">
        <f t="shared" si="57"/>
        <v>94.5</v>
      </c>
      <c r="AF306" s="213">
        <f t="shared" si="53"/>
        <v>10.799999999999999</v>
      </c>
      <c r="AG306" s="213">
        <f t="shared" si="54"/>
        <v>325.8</v>
      </c>
      <c r="AH306" s="213">
        <v>325.8</v>
      </c>
      <c r="AI306" s="213">
        <f t="shared" si="55"/>
        <v>0</v>
      </c>
      <c r="AJ306" s="160"/>
      <c r="AK306" s="296"/>
      <c r="AL306" s="303"/>
      <c r="AM306" s="303"/>
    </row>
    <row r="307" spans="1:39" s="231" customFormat="1" ht="32.25" hidden="1" customHeight="1" x14ac:dyDescent="0.35">
      <c r="A307" s="202"/>
      <c r="B307" s="202">
        <v>1</v>
      </c>
      <c r="C307" s="203">
        <v>1479</v>
      </c>
      <c r="D307" s="204">
        <v>13967</v>
      </c>
      <c r="E307" s="204">
        <v>8273</v>
      </c>
      <c r="F307" s="204"/>
      <c r="G307" s="202" t="s">
        <v>517</v>
      </c>
      <c r="H307" s="234" t="s">
        <v>36</v>
      </c>
      <c r="I307" s="234"/>
      <c r="J307" s="234" t="s">
        <v>42</v>
      </c>
      <c r="K307" s="233">
        <v>11</v>
      </c>
      <c r="L307" s="233">
        <v>1</v>
      </c>
      <c r="M307" s="233">
        <v>2.5</v>
      </c>
      <c r="N307" s="204"/>
      <c r="O307" s="204">
        <f t="shared" si="56"/>
        <v>2.5</v>
      </c>
      <c r="P307" s="233"/>
      <c r="Q307" s="233"/>
      <c r="R307" s="204">
        <f t="shared" si="48"/>
        <v>27.5</v>
      </c>
      <c r="S307" s="261" t="s">
        <v>41</v>
      </c>
      <c r="T307" s="215" t="s">
        <v>58</v>
      </c>
      <c r="U307" s="271">
        <v>44888</v>
      </c>
      <c r="V307" s="271">
        <v>44891</v>
      </c>
      <c r="W307" s="272">
        <v>1</v>
      </c>
      <c r="X307" s="273"/>
      <c r="Y307" s="212">
        <f t="shared" si="49"/>
        <v>0.5714285714285714</v>
      </c>
      <c r="Z307" s="238">
        <v>14</v>
      </c>
      <c r="AA307" s="238">
        <v>0.84</v>
      </c>
      <c r="AB307" s="213">
        <f t="shared" si="50"/>
        <v>385</v>
      </c>
      <c r="AC307" s="213">
        <f t="shared" si="51"/>
        <v>23.099999999999998</v>
      </c>
      <c r="AD307" s="213">
        <f t="shared" si="52"/>
        <v>269.5</v>
      </c>
      <c r="AE307" s="213">
        <f t="shared" si="57"/>
        <v>115.5</v>
      </c>
      <c r="AF307" s="213">
        <f t="shared" si="53"/>
        <v>13.2</v>
      </c>
      <c r="AG307" s="213">
        <f t="shared" si="54"/>
        <v>398.2</v>
      </c>
      <c r="AH307" s="213">
        <v>398.2</v>
      </c>
      <c r="AI307" s="213">
        <f t="shared" si="55"/>
        <v>0</v>
      </c>
      <c r="AJ307" s="160"/>
      <c r="AK307" s="296"/>
      <c r="AL307" s="303"/>
      <c r="AM307" s="303"/>
    </row>
    <row r="308" spans="1:39" s="231" customFormat="1" ht="32.25" hidden="1" customHeight="1" x14ac:dyDescent="0.35">
      <c r="A308" s="202"/>
      <c r="B308" s="202">
        <v>1</v>
      </c>
      <c r="C308" s="203">
        <v>1482</v>
      </c>
      <c r="D308" s="204">
        <v>13970</v>
      </c>
      <c r="E308" s="204">
        <v>8273</v>
      </c>
      <c r="F308" s="204"/>
      <c r="G308" s="202" t="s">
        <v>441</v>
      </c>
      <c r="H308" s="234" t="s">
        <v>36</v>
      </c>
      <c r="I308" s="234"/>
      <c r="J308" s="234" t="s">
        <v>42</v>
      </c>
      <c r="K308" s="233">
        <v>1.8</v>
      </c>
      <c r="L308" s="233">
        <v>1.3</v>
      </c>
      <c r="M308" s="233">
        <v>2.5</v>
      </c>
      <c r="N308" s="204"/>
      <c r="O308" s="204">
        <f t="shared" si="56"/>
        <v>2.5</v>
      </c>
      <c r="P308" s="233"/>
      <c r="Q308" s="233"/>
      <c r="R308" s="204">
        <f t="shared" si="48"/>
        <v>4.5</v>
      </c>
      <c r="S308" s="261" t="s">
        <v>41</v>
      </c>
      <c r="T308" s="215" t="s">
        <v>58</v>
      </c>
      <c r="U308" s="271">
        <v>44888</v>
      </c>
      <c r="V308" s="271">
        <v>44891</v>
      </c>
      <c r="W308" s="272">
        <v>1</v>
      </c>
      <c r="X308" s="273"/>
      <c r="Y308" s="212">
        <f t="shared" si="49"/>
        <v>0.5714285714285714</v>
      </c>
      <c r="Z308" s="238">
        <v>14</v>
      </c>
      <c r="AA308" s="238">
        <v>0.84</v>
      </c>
      <c r="AB308" s="213">
        <f t="shared" si="50"/>
        <v>63</v>
      </c>
      <c r="AC308" s="213">
        <f t="shared" si="51"/>
        <v>3.78</v>
      </c>
      <c r="AD308" s="213">
        <f t="shared" si="52"/>
        <v>44.1</v>
      </c>
      <c r="AE308" s="213">
        <f t="shared" si="57"/>
        <v>18.899999999999999</v>
      </c>
      <c r="AF308" s="213">
        <f t="shared" si="53"/>
        <v>2.1599999999999997</v>
      </c>
      <c r="AG308" s="213">
        <f t="shared" si="54"/>
        <v>65.16</v>
      </c>
      <c r="AH308" s="213">
        <v>65.16</v>
      </c>
      <c r="AI308" s="213">
        <f t="shared" si="55"/>
        <v>0</v>
      </c>
      <c r="AJ308" s="160"/>
      <c r="AK308" s="296"/>
      <c r="AL308" s="303"/>
      <c r="AM308" s="303"/>
    </row>
    <row r="309" spans="1:39" s="231" customFormat="1" ht="32.25" customHeight="1" x14ac:dyDescent="0.35">
      <c r="A309" s="202"/>
      <c r="B309" s="202">
        <v>1</v>
      </c>
      <c r="C309" s="342">
        <v>1481</v>
      </c>
      <c r="D309" s="344">
        <v>13969</v>
      </c>
      <c r="E309" s="204"/>
      <c r="F309" s="204"/>
      <c r="G309" s="202" t="s">
        <v>441</v>
      </c>
      <c r="H309" s="234" t="s">
        <v>36</v>
      </c>
      <c r="I309" s="234"/>
      <c r="J309" s="234" t="s">
        <v>42</v>
      </c>
      <c r="K309" s="233">
        <v>5</v>
      </c>
      <c r="L309" s="233">
        <v>1.3</v>
      </c>
      <c r="M309" s="233">
        <v>4</v>
      </c>
      <c r="N309" s="204"/>
      <c r="O309" s="204">
        <f t="shared" si="56"/>
        <v>4</v>
      </c>
      <c r="P309" s="233"/>
      <c r="Q309" s="233"/>
      <c r="R309" s="204">
        <f t="shared" si="48"/>
        <v>20</v>
      </c>
      <c r="S309" s="261" t="s">
        <v>41</v>
      </c>
      <c r="T309" s="215" t="s">
        <v>87</v>
      </c>
      <c r="U309" s="271">
        <v>44888</v>
      </c>
      <c r="V309" s="271"/>
      <c r="W309" s="272">
        <v>1</v>
      </c>
      <c r="X309" s="273"/>
      <c r="Y309" s="212">
        <f t="shared" si="49"/>
        <v>10</v>
      </c>
      <c r="Z309" s="238">
        <v>14</v>
      </c>
      <c r="AA309" s="238">
        <v>0.84</v>
      </c>
      <c r="AB309" s="213">
        <f t="shared" si="50"/>
        <v>280</v>
      </c>
      <c r="AC309" s="213">
        <f t="shared" si="51"/>
        <v>16.8</v>
      </c>
      <c r="AD309" s="213">
        <f t="shared" si="52"/>
        <v>196</v>
      </c>
      <c r="AE309" s="213">
        <f t="shared" si="57"/>
        <v>0</v>
      </c>
      <c r="AF309" s="213">
        <f t="shared" si="53"/>
        <v>168</v>
      </c>
      <c r="AG309" s="343">
        <f t="shared" si="54"/>
        <v>364</v>
      </c>
      <c r="AH309" s="213">
        <v>289.59999999999997</v>
      </c>
      <c r="AI309" s="213">
        <f t="shared" si="55"/>
        <v>74.400000000000034</v>
      </c>
      <c r="AJ309" s="160"/>
      <c r="AK309" s="296"/>
      <c r="AL309" s="303"/>
      <c r="AM309" s="303"/>
    </row>
    <row r="310" spans="1:39" s="231" customFormat="1" ht="32.25" customHeight="1" x14ac:dyDescent="0.35">
      <c r="A310" s="202"/>
      <c r="B310" s="202">
        <v>1</v>
      </c>
      <c r="C310" s="342">
        <v>1457</v>
      </c>
      <c r="D310" s="344">
        <v>13945</v>
      </c>
      <c r="E310" s="204"/>
      <c r="F310" s="204"/>
      <c r="G310" s="202" t="s">
        <v>441</v>
      </c>
      <c r="H310" s="205" t="s">
        <v>36</v>
      </c>
      <c r="I310" s="205"/>
      <c r="J310" s="205" t="s">
        <v>436</v>
      </c>
      <c r="K310" s="206">
        <v>6.5</v>
      </c>
      <c r="L310" s="206">
        <v>1.8</v>
      </c>
      <c r="M310" s="206">
        <v>2</v>
      </c>
      <c r="N310" s="206"/>
      <c r="O310" s="206">
        <v>2</v>
      </c>
      <c r="P310" s="206"/>
      <c r="Q310" s="206"/>
      <c r="R310" s="204">
        <f t="shared" si="48"/>
        <v>13</v>
      </c>
      <c r="S310" s="173" t="s">
        <v>41</v>
      </c>
      <c r="T310" s="215" t="s">
        <v>87</v>
      </c>
      <c r="U310" s="209">
        <v>44883</v>
      </c>
      <c r="V310" s="209"/>
      <c r="W310" s="210">
        <v>1</v>
      </c>
      <c r="X310" s="211"/>
      <c r="Y310" s="212">
        <f t="shared" si="49"/>
        <v>10.714285714285714</v>
      </c>
      <c r="Z310" s="219">
        <v>18</v>
      </c>
      <c r="AA310" s="219">
        <v>1.05</v>
      </c>
      <c r="AB310" s="213">
        <f t="shared" si="50"/>
        <v>234</v>
      </c>
      <c r="AC310" s="213">
        <f t="shared" si="51"/>
        <v>13.65</v>
      </c>
      <c r="AD310" s="213">
        <f t="shared" si="52"/>
        <v>163.79999999999998</v>
      </c>
      <c r="AE310" s="213">
        <f t="shared" si="57"/>
        <v>0</v>
      </c>
      <c r="AF310" s="213">
        <f t="shared" si="53"/>
        <v>146.25</v>
      </c>
      <c r="AG310" s="343">
        <f t="shared" si="54"/>
        <v>310.04999999999995</v>
      </c>
      <c r="AH310" s="214">
        <v>249.59999999999997</v>
      </c>
      <c r="AI310" s="213">
        <f t="shared" si="55"/>
        <v>60.449999999999989</v>
      </c>
      <c r="AJ310" s="160"/>
      <c r="AK310" s="296"/>
      <c r="AL310" s="303"/>
      <c r="AM310" s="303"/>
    </row>
    <row r="311" spans="1:39" s="231" customFormat="1" ht="32.25" customHeight="1" x14ac:dyDescent="0.35">
      <c r="A311" s="202"/>
      <c r="B311" s="202">
        <v>1</v>
      </c>
      <c r="C311" s="342">
        <v>1489</v>
      </c>
      <c r="D311" s="344">
        <v>13976</v>
      </c>
      <c r="E311" s="344">
        <v>8413</v>
      </c>
      <c r="F311" s="204"/>
      <c r="G311" s="202" t="s">
        <v>441</v>
      </c>
      <c r="H311" s="205" t="s">
        <v>36</v>
      </c>
      <c r="I311" s="205"/>
      <c r="J311" s="205" t="s">
        <v>436</v>
      </c>
      <c r="K311" s="206">
        <v>11.6</v>
      </c>
      <c r="L311" s="206">
        <v>1.8</v>
      </c>
      <c r="M311" s="206">
        <v>3</v>
      </c>
      <c r="N311" s="206"/>
      <c r="O311" s="206">
        <v>3</v>
      </c>
      <c r="P311" s="206"/>
      <c r="Q311" s="206"/>
      <c r="R311" s="204">
        <f t="shared" si="48"/>
        <v>34.799999999999997</v>
      </c>
      <c r="S311" s="173" t="s">
        <v>41</v>
      </c>
      <c r="T311" s="215" t="s">
        <v>58</v>
      </c>
      <c r="U311" s="209">
        <v>44889</v>
      </c>
      <c r="V311" s="209">
        <v>44937</v>
      </c>
      <c r="W311" s="210">
        <v>1</v>
      </c>
      <c r="X311" s="211"/>
      <c r="Y311" s="212">
        <f t="shared" si="49"/>
        <v>7</v>
      </c>
      <c r="Z311" s="219">
        <v>18</v>
      </c>
      <c r="AA311" s="219">
        <v>1.05</v>
      </c>
      <c r="AB311" s="213">
        <f t="shared" si="50"/>
        <v>626.4</v>
      </c>
      <c r="AC311" s="213">
        <f t="shared" si="51"/>
        <v>36.54</v>
      </c>
      <c r="AD311" s="213">
        <f t="shared" si="52"/>
        <v>438.4799999999999</v>
      </c>
      <c r="AE311" s="213">
        <f t="shared" si="57"/>
        <v>187.92</v>
      </c>
      <c r="AF311" s="213">
        <f t="shared" si="53"/>
        <v>255.77999999999997</v>
      </c>
      <c r="AG311" s="343">
        <f t="shared" si="54"/>
        <v>882.17999999999984</v>
      </c>
      <c r="AH311" s="214">
        <v>636.83999999999992</v>
      </c>
      <c r="AI311" s="213">
        <f t="shared" si="55"/>
        <v>245.33999999999992</v>
      </c>
      <c r="AJ311" s="160"/>
      <c r="AK311" s="296"/>
      <c r="AL311" s="303"/>
      <c r="AM311" s="303"/>
    </row>
    <row r="312" spans="1:39" s="231" customFormat="1" ht="32.25" hidden="1" customHeight="1" x14ac:dyDescent="0.35">
      <c r="A312" s="202"/>
      <c r="B312" s="202">
        <v>1</v>
      </c>
      <c r="C312" s="203">
        <v>1494</v>
      </c>
      <c r="D312" s="204">
        <v>13981</v>
      </c>
      <c r="E312" s="204">
        <v>8326</v>
      </c>
      <c r="F312" s="204"/>
      <c r="G312" s="202" t="s">
        <v>107</v>
      </c>
      <c r="H312" s="205" t="s">
        <v>36</v>
      </c>
      <c r="I312" s="205"/>
      <c r="J312" s="205" t="s">
        <v>436</v>
      </c>
      <c r="K312" s="206">
        <v>3.8</v>
      </c>
      <c r="L312" s="206">
        <v>1.8</v>
      </c>
      <c r="M312" s="206">
        <v>2</v>
      </c>
      <c r="N312" s="206"/>
      <c r="O312" s="206">
        <v>2</v>
      </c>
      <c r="P312" s="206"/>
      <c r="Q312" s="206"/>
      <c r="R312" s="204">
        <f t="shared" si="48"/>
        <v>7.6</v>
      </c>
      <c r="S312" s="173" t="s">
        <v>41</v>
      </c>
      <c r="T312" s="215" t="s">
        <v>58</v>
      </c>
      <c r="U312" s="209">
        <v>44889</v>
      </c>
      <c r="V312" s="209">
        <v>44908</v>
      </c>
      <c r="W312" s="210">
        <v>1</v>
      </c>
      <c r="X312" s="211"/>
      <c r="Y312" s="212">
        <f t="shared" si="49"/>
        <v>2.8571428571428572</v>
      </c>
      <c r="Z312" s="219">
        <v>18</v>
      </c>
      <c r="AA312" s="219">
        <v>1.05</v>
      </c>
      <c r="AB312" s="213">
        <f t="shared" si="50"/>
        <v>136.79999999999998</v>
      </c>
      <c r="AC312" s="213">
        <f t="shared" si="51"/>
        <v>7.9799999999999995</v>
      </c>
      <c r="AD312" s="213">
        <f t="shared" si="52"/>
        <v>95.759999999999991</v>
      </c>
      <c r="AE312" s="213">
        <f t="shared" si="57"/>
        <v>41.04</v>
      </c>
      <c r="AF312" s="213">
        <f t="shared" si="53"/>
        <v>22.8</v>
      </c>
      <c r="AG312" s="213">
        <f t="shared" si="54"/>
        <v>159.6</v>
      </c>
      <c r="AH312" s="214">
        <v>159.6</v>
      </c>
      <c r="AI312" s="213">
        <f t="shared" si="55"/>
        <v>0</v>
      </c>
      <c r="AJ312" s="160"/>
      <c r="AK312" s="296"/>
      <c r="AL312" s="303"/>
      <c r="AM312" s="303"/>
    </row>
    <row r="313" spans="1:39" s="231" customFormat="1" ht="32.25" hidden="1" customHeight="1" x14ac:dyDescent="0.35">
      <c r="A313" s="202"/>
      <c r="B313" s="202">
        <v>1</v>
      </c>
      <c r="C313" s="203">
        <v>1488</v>
      </c>
      <c r="D313" s="204">
        <v>13975</v>
      </c>
      <c r="E313" s="204">
        <v>8278</v>
      </c>
      <c r="F313" s="204"/>
      <c r="G313" s="202" t="s">
        <v>441</v>
      </c>
      <c r="H313" s="205" t="s">
        <v>36</v>
      </c>
      <c r="I313" s="205"/>
      <c r="J313" s="205" t="s">
        <v>436</v>
      </c>
      <c r="K313" s="206">
        <v>3.6</v>
      </c>
      <c r="L313" s="206">
        <v>1.8</v>
      </c>
      <c r="M313" s="206">
        <v>3.5</v>
      </c>
      <c r="N313" s="206"/>
      <c r="O313" s="206">
        <v>3.5</v>
      </c>
      <c r="P313" s="206"/>
      <c r="Q313" s="206"/>
      <c r="R313" s="204">
        <f t="shared" si="48"/>
        <v>12.6</v>
      </c>
      <c r="S313" s="173" t="s">
        <v>41</v>
      </c>
      <c r="T313" s="215" t="s">
        <v>58</v>
      </c>
      <c r="U313" s="209">
        <v>44889</v>
      </c>
      <c r="V313" s="209">
        <v>44891</v>
      </c>
      <c r="W313" s="272">
        <v>1</v>
      </c>
      <c r="X313" s="211"/>
      <c r="Y313" s="212">
        <f t="shared" si="49"/>
        <v>0.42857142857142855</v>
      </c>
      <c r="Z313" s="219">
        <v>18</v>
      </c>
      <c r="AA313" s="219">
        <v>1.05</v>
      </c>
      <c r="AB313" s="213">
        <f t="shared" si="50"/>
        <v>226.79999999999998</v>
      </c>
      <c r="AC313" s="213">
        <f t="shared" si="51"/>
        <v>13.23</v>
      </c>
      <c r="AD313" s="213">
        <f t="shared" si="52"/>
        <v>158.75999999999996</v>
      </c>
      <c r="AE313" s="213">
        <f t="shared" si="57"/>
        <v>68.039999999999992</v>
      </c>
      <c r="AF313" s="213">
        <f t="shared" si="53"/>
        <v>5.67</v>
      </c>
      <c r="AG313" s="213">
        <f t="shared" si="54"/>
        <v>232.46999999999994</v>
      </c>
      <c r="AH313" s="214">
        <v>232.46999999999994</v>
      </c>
      <c r="AI313" s="213">
        <f t="shared" si="55"/>
        <v>0</v>
      </c>
      <c r="AJ313" s="160"/>
      <c r="AK313" s="296"/>
      <c r="AL313" s="303"/>
      <c r="AM313" s="303"/>
    </row>
    <row r="314" spans="1:39" s="231" customFormat="1" ht="32.25" hidden="1" customHeight="1" x14ac:dyDescent="0.35">
      <c r="A314" s="202"/>
      <c r="B314" s="202">
        <v>1</v>
      </c>
      <c r="C314" s="203">
        <v>1484</v>
      </c>
      <c r="D314" s="204">
        <v>13972</v>
      </c>
      <c r="E314" s="204">
        <v>8274</v>
      </c>
      <c r="F314" s="204"/>
      <c r="G314" s="202" t="s">
        <v>441</v>
      </c>
      <c r="H314" s="205" t="s">
        <v>36</v>
      </c>
      <c r="I314" s="205"/>
      <c r="J314" s="205" t="s">
        <v>436</v>
      </c>
      <c r="K314" s="206">
        <v>5</v>
      </c>
      <c r="L314" s="206">
        <v>1.8</v>
      </c>
      <c r="M314" s="206">
        <v>3</v>
      </c>
      <c r="N314" s="206"/>
      <c r="O314" s="206">
        <v>3</v>
      </c>
      <c r="P314" s="206"/>
      <c r="Q314" s="206"/>
      <c r="R314" s="204">
        <f t="shared" si="48"/>
        <v>15</v>
      </c>
      <c r="S314" s="173" t="s">
        <v>41</v>
      </c>
      <c r="T314" s="215" t="s">
        <v>58</v>
      </c>
      <c r="U314" s="209">
        <v>44888</v>
      </c>
      <c r="V314" s="209">
        <v>44891</v>
      </c>
      <c r="W314" s="272">
        <v>1</v>
      </c>
      <c r="X314" s="211"/>
      <c r="Y314" s="212">
        <f t="shared" si="49"/>
        <v>0.5714285714285714</v>
      </c>
      <c r="Z314" s="219">
        <v>18</v>
      </c>
      <c r="AA314" s="219">
        <v>1.05</v>
      </c>
      <c r="AB314" s="213">
        <f t="shared" si="50"/>
        <v>270</v>
      </c>
      <c r="AC314" s="213">
        <f t="shared" si="51"/>
        <v>15.75</v>
      </c>
      <c r="AD314" s="213">
        <f t="shared" si="52"/>
        <v>189</v>
      </c>
      <c r="AE314" s="213">
        <f t="shared" si="57"/>
        <v>81</v>
      </c>
      <c r="AF314" s="213">
        <f t="shared" si="53"/>
        <v>9</v>
      </c>
      <c r="AG314" s="213">
        <f t="shared" si="54"/>
        <v>279</v>
      </c>
      <c r="AH314" s="214">
        <v>279</v>
      </c>
      <c r="AI314" s="213">
        <f t="shared" si="55"/>
        <v>0</v>
      </c>
      <c r="AJ314" s="160"/>
      <c r="AK314" s="296"/>
      <c r="AL314" s="303"/>
      <c r="AM314" s="303"/>
    </row>
    <row r="315" spans="1:39" s="231" customFormat="1" ht="32.25" hidden="1" customHeight="1" x14ac:dyDescent="0.35">
      <c r="A315" s="202"/>
      <c r="B315" s="202">
        <v>1</v>
      </c>
      <c r="C315" s="203">
        <v>1347</v>
      </c>
      <c r="D315" s="204">
        <v>13835</v>
      </c>
      <c r="E315" s="204">
        <v>8456</v>
      </c>
      <c r="F315" s="204"/>
      <c r="G315" s="202" t="s">
        <v>107</v>
      </c>
      <c r="H315" s="202" t="s">
        <v>60</v>
      </c>
      <c r="I315" s="202"/>
      <c r="J315" s="202" t="s">
        <v>61</v>
      </c>
      <c r="K315" s="204">
        <v>4</v>
      </c>
      <c r="L315" s="204">
        <v>2.5</v>
      </c>
      <c r="M315" s="204">
        <v>3</v>
      </c>
      <c r="N315" s="204"/>
      <c r="O315" s="204">
        <f t="shared" ref="O315:O322" si="58">M315-N315</f>
        <v>3</v>
      </c>
      <c r="P315" s="204"/>
      <c r="Q315" s="204"/>
      <c r="R315" s="204">
        <f t="shared" si="48"/>
        <v>30</v>
      </c>
      <c r="S315" s="207" t="s">
        <v>62</v>
      </c>
      <c r="T315" s="215" t="s">
        <v>58</v>
      </c>
      <c r="U315" s="216">
        <v>44867</v>
      </c>
      <c r="V315" s="216">
        <v>44917</v>
      </c>
      <c r="W315" s="217">
        <v>1</v>
      </c>
      <c r="X315" s="218"/>
      <c r="Y315" s="212">
        <f t="shared" si="49"/>
        <v>7.2857142857142856</v>
      </c>
      <c r="Z315" s="237">
        <v>7.5</v>
      </c>
      <c r="AA315" s="237">
        <v>0.7</v>
      </c>
      <c r="AB315" s="213">
        <f t="shared" si="50"/>
        <v>225</v>
      </c>
      <c r="AC315" s="213">
        <f t="shared" si="51"/>
        <v>21</v>
      </c>
      <c r="AD315" s="213">
        <f t="shared" si="52"/>
        <v>157.5</v>
      </c>
      <c r="AE315" s="213">
        <f t="shared" si="57"/>
        <v>67.5</v>
      </c>
      <c r="AF315" s="213">
        <f t="shared" si="53"/>
        <v>152.99999999999997</v>
      </c>
      <c r="AG315" s="213">
        <f t="shared" si="54"/>
        <v>378</v>
      </c>
      <c r="AH315" s="213">
        <v>378</v>
      </c>
      <c r="AI315" s="213">
        <f t="shared" si="55"/>
        <v>0</v>
      </c>
      <c r="AJ315" s="160"/>
      <c r="AK315" s="296"/>
      <c r="AL315" s="303"/>
      <c r="AM315" s="303"/>
    </row>
    <row r="316" spans="1:39" s="231" customFormat="1" ht="32.25" hidden="1" customHeight="1" x14ac:dyDescent="0.35">
      <c r="A316" s="202"/>
      <c r="B316" s="202">
        <v>1</v>
      </c>
      <c r="C316" s="203">
        <v>1429</v>
      </c>
      <c r="D316" s="204">
        <v>13917</v>
      </c>
      <c r="E316" s="204">
        <v>8316</v>
      </c>
      <c r="F316" s="204"/>
      <c r="G316" s="202" t="s">
        <v>441</v>
      </c>
      <c r="H316" s="202" t="s">
        <v>60</v>
      </c>
      <c r="I316" s="202"/>
      <c r="J316" s="202" t="s">
        <v>61</v>
      </c>
      <c r="K316" s="204">
        <v>6.8</v>
      </c>
      <c r="L316" s="204">
        <v>2.5</v>
      </c>
      <c r="M316" s="204">
        <v>3</v>
      </c>
      <c r="N316" s="204"/>
      <c r="O316" s="204">
        <f t="shared" si="58"/>
        <v>3</v>
      </c>
      <c r="P316" s="204"/>
      <c r="Q316" s="204"/>
      <c r="R316" s="204">
        <f t="shared" si="48"/>
        <v>51</v>
      </c>
      <c r="S316" s="207" t="s">
        <v>62</v>
      </c>
      <c r="T316" s="215" t="s">
        <v>58</v>
      </c>
      <c r="U316" s="216">
        <v>44877</v>
      </c>
      <c r="V316" s="216">
        <v>44904</v>
      </c>
      <c r="W316" s="217">
        <v>1</v>
      </c>
      <c r="X316" s="218"/>
      <c r="Y316" s="212">
        <f t="shared" si="49"/>
        <v>4</v>
      </c>
      <c r="Z316" s="237">
        <v>7.5</v>
      </c>
      <c r="AA316" s="237">
        <v>0.7</v>
      </c>
      <c r="AB316" s="213">
        <f t="shared" si="50"/>
        <v>382.5</v>
      </c>
      <c r="AC316" s="213">
        <f t="shared" si="51"/>
        <v>35.699999999999996</v>
      </c>
      <c r="AD316" s="213">
        <f t="shared" si="52"/>
        <v>267.74999999999994</v>
      </c>
      <c r="AE316" s="213">
        <f t="shared" si="57"/>
        <v>114.74999999999999</v>
      </c>
      <c r="AF316" s="213">
        <f t="shared" si="53"/>
        <v>142.79999999999998</v>
      </c>
      <c r="AG316" s="213">
        <f t="shared" si="54"/>
        <v>525.29999999999995</v>
      </c>
      <c r="AH316" s="213">
        <v>525.29999999999995</v>
      </c>
      <c r="AI316" s="213">
        <f t="shared" si="55"/>
        <v>0</v>
      </c>
      <c r="AJ316" s="160"/>
      <c r="AK316" s="296"/>
      <c r="AL316" s="303"/>
      <c r="AM316" s="303"/>
    </row>
    <row r="317" spans="1:39" s="231" customFormat="1" ht="32.25" customHeight="1" x14ac:dyDescent="0.35">
      <c r="A317" s="202"/>
      <c r="B317" s="202">
        <v>1</v>
      </c>
      <c r="C317" s="342">
        <v>1464</v>
      </c>
      <c r="D317" s="344">
        <v>13952</v>
      </c>
      <c r="E317" s="204"/>
      <c r="F317" s="204"/>
      <c r="G317" s="202" t="s">
        <v>445</v>
      </c>
      <c r="H317" s="202" t="s">
        <v>60</v>
      </c>
      <c r="I317" s="202"/>
      <c r="J317" s="202" t="s">
        <v>61</v>
      </c>
      <c r="K317" s="204">
        <v>3</v>
      </c>
      <c r="L317" s="204">
        <v>2.5</v>
      </c>
      <c r="M317" s="204">
        <v>2</v>
      </c>
      <c r="N317" s="204"/>
      <c r="O317" s="204">
        <f t="shared" si="58"/>
        <v>2</v>
      </c>
      <c r="P317" s="204"/>
      <c r="Q317" s="204"/>
      <c r="R317" s="204">
        <f t="shared" si="48"/>
        <v>15</v>
      </c>
      <c r="S317" s="207" t="s">
        <v>62</v>
      </c>
      <c r="T317" s="215" t="s">
        <v>87</v>
      </c>
      <c r="U317" s="216">
        <v>44884</v>
      </c>
      <c r="V317" s="216"/>
      <c r="W317" s="217">
        <v>1</v>
      </c>
      <c r="X317" s="218"/>
      <c r="Y317" s="212">
        <f t="shared" si="49"/>
        <v>10.571428571428571</v>
      </c>
      <c r="Z317" s="237">
        <v>7.5</v>
      </c>
      <c r="AA317" s="237">
        <v>0.7</v>
      </c>
      <c r="AB317" s="213">
        <f t="shared" si="50"/>
        <v>112.5</v>
      </c>
      <c r="AC317" s="213">
        <f t="shared" si="51"/>
        <v>10.5</v>
      </c>
      <c r="AD317" s="213">
        <f t="shared" si="52"/>
        <v>78.75</v>
      </c>
      <c r="AE317" s="213">
        <f t="shared" si="57"/>
        <v>0</v>
      </c>
      <c r="AF317" s="213">
        <f t="shared" si="53"/>
        <v>110.99999999999999</v>
      </c>
      <c r="AG317" s="343">
        <f t="shared" si="54"/>
        <v>189.75</v>
      </c>
      <c r="AH317" s="213">
        <v>143.25</v>
      </c>
      <c r="AI317" s="213">
        <f t="shared" si="55"/>
        <v>46.5</v>
      </c>
      <c r="AJ317" s="160"/>
      <c r="AK317" s="296"/>
      <c r="AL317" s="303"/>
      <c r="AM317" s="303"/>
    </row>
    <row r="318" spans="1:39" s="231" customFormat="1" ht="32.25" hidden="1" customHeight="1" x14ac:dyDescent="0.35">
      <c r="A318" s="202"/>
      <c r="B318" s="202">
        <v>1</v>
      </c>
      <c r="C318" s="203">
        <v>1473</v>
      </c>
      <c r="D318" s="204">
        <v>13961</v>
      </c>
      <c r="E318" s="204">
        <v>8269</v>
      </c>
      <c r="F318" s="204"/>
      <c r="G318" s="202" t="s">
        <v>441</v>
      </c>
      <c r="H318" s="202" t="s">
        <v>60</v>
      </c>
      <c r="I318" s="202"/>
      <c r="J318" s="202" t="s">
        <v>61</v>
      </c>
      <c r="K318" s="204">
        <v>2.5</v>
      </c>
      <c r="L318" s="204">
        <v>2.5</v>
      </c>
      <c r="M318" s="204">
        <v>2</v>
      </c>
      <c r="N318" s="204"/>
      <c r="O318" s="204">
        <f t="shared" si="58"/>
        <v>2</v>
      </c>
      <c r="P318" s="204"/>
      <c r="Q318" s="204"/>
      <c r="R318" s="204">
        <f t="shared" si="48"/>
        <v>12.5</v>
      </c>
      <c r="S318" s="207" t="s">
        <v>62</v>
      </c>
      <c r="T318" s="215" t="s">
        <v>58</v>
      </c>
      <c r="U318" s="216">
        <v>44885</v>
      </c>
      <c r="V318" s="216">
        <v>44886</v>
      </c>
      <c r="W318" s="217">
        <v>1</v>
      </c>
      <c r="X318" s="218"/>
      <c r="Y318" s="212">
        <f t="shared" si="49"/>
        <v>0.2857142857142857</v>
      </c>
      <c r="Z318" s="237">
        <v>7.5</v>
      </c>
      <c r="AA318" s="237">
        <v>0.7</v>
      </c>
      <c r="AB318" s="213">
        <f t="shared" si="50"/>
        <v>93.75</v>
      </c>
      <c r="AC318" s="213">
        <f t="shared" si="51"/>
        <v>8.75</v>
      </c>
      <c r="AD318" s="213">
        <f t="shared" si="52"/>
        <v>65.625</v>
      </c>
      <c r="AE318" s="213">
        <f t="shared" si="57"/>
        <v>28.125</v>
      </c>
      <c r="AF318" s="213">
        <f t="shared" si="53"/>
        <v>2.4999999999999996</v>
      </c>
      <c r="AG318" s="213">
        <f t="shared" si="54"/>
        <v>96.25</v>
      </c>
      <c r="AH318" s="213">
        <v>96.25</v>
      </c>
      <c r="AI318" s="213">
        <f t="shared" si="55"/>
        <v>0</v>
      </c>
      <c r="AJ318" s="160"/>
      <c r="AK318" s="296"/>
      <c r="AL318" s="303"/>
      <c r="AM318" s="303"/>
    </row>
    <row r="319" spans="1:39" s="231" customFormat="1" ht="32.25" hidden="1" customHeight="1" x14ac:dyDescent="0.35">
      <c r="A319" s="202"/>
      <c r="B319" s="202">
        <v>1</v>
      </c>
      <c r="C319" s="203">
        <v>1451</v>
      </c>
      <c r="D319" s="204">
        <v>13939</v>
      </c>
      <c r="E319" s="204">
        <v>8473</v>
      </c>
      <c r="F319" s="204"/>
      <c r="G319" s="202" t="s">
        <v>517</v>
      </c>
      <c r="H319" s="202" t="s">
        <v>60</v>
      </c>
      <c r="I319" s="202"/>
      <c r="J319" s="202" t="s">
        <v>61</v>
      </c>
      <c r="K319" s="204">
        <v>3.5</v>
      </c>
      <c r="L319" s="204">
        <v>3.5</v>
      </c>
      <c r="M319" s="204">
        <v>1.2</v>
      </c>
      <c r="N319" s="204"/>
      <c r="O319" s="204">
        <f t="shared" si="58"/>
        <v>1.2</v>
      </c>
      <c r="P319" s="204"/>
      <c r="Q319" s="204"/>
      <c r="R319" s="204">
        <f t="shared" si="48"/>
        <v>14.7</v>
      </c>
      <c r="S319" s="207" t="s">
        <v>62</v>
      </c>
      <c r="T319" s="215" t="s">
        <v>58</v>
      </c>
      <c r="U319" s="216">
        <v>44882</v>
      </c>
      <c r="V319" s="216">
        <v>44922</v>
      </c>
      <c r="W319" s="217">
        <v>1</v>
      </c>
      <c r="X319" s="218"/>
      <c r="Y319" s="212">
        <f t="shared" si="49"/>
        <v>5.8571428571428568</v>
      </c>
      <c r="Z319" s="237">
        <v>7.5</v>
      </c>
      <c r="AA319" s="237">
        <v>0.7</v>
      </c>
      <c r="AB319" s="213">
        <f t="shared" si="50"/>
        <v>110.25</v>
      </c>
      <c r="AC319" s="213">
        <f t="shared" si="51"/>
        <v>10.29</v>
      </c>
      <c r="AD319" s="213">
        <f t="shared" si="52"/>
        <v>77.174999999999997</v>
      </c>
      <c r="AE319" s="213">
        <f t="shared" si="57"/>
        <v>33.074999999999996</v>
      </c>
      <c r="AF319" s="213">
        <f t="shared" si="53"/>
        <v>60.269999999999989</v>
      </c>
      <c r="AG319" s="213">
        <f t="shared" si="54"/>
        <v>170.51999999999998</v>
      </c>
      <c r="AH319" s="213">
        <v>170.51999999999998</v>
      </c>
      <c r="AI319" s="213">
        <f t="shared" si="55"/>
        <v>0</v>
      </c>
      <c r="AJ319" s="162"/>
      <c r="AK319" s="296"/>
      <c r="AL319" s="303"/>
      <c r="AM319" s="303"/>
    </row>
    <row r="320" spans="1:39" s="231" customFormat="1" ht="32.25" customHeight="1" x14ac:dyDescent="0.35">
      <c r="A320" s="202"/>
      <c r="B320" s="202">
        <v>1</v>
      </c>
      <c r="C320" s="342">
        <v>1450</v>
      </c>
      <c r="D320" s="344">
        <v>13938</v>
      </c>
      <c r="E320" s="344">
        <v>8425</v>
      </c>
      <c r="F320" s="204"/>
      <c r="G320" s="202" t="s">
        <v>107</v>
      </c>
      <c r="H320" s="202" t="s">
        <v>60</v>
      </c>
      <c r="I320" s="202"/>
      <c r="J320" s="202" t="s">
        <v>61</v>
      </c>
      <c r="K320" s="204">
        <v>10</v>
      </c>
      <c r="L320" s="204">
        <v>2.5</v>
      </c>
      <c r="M320" s="204">
        <v>3.5</v>
      </c>
      <c r="N320" s="204"/>
      <c r="O320" s="204">
        <f t="shared" si="58"/>
        <v>3.5</v>
      </c>
      <c r="P320" s="204"/>
      <c r="Q320" s="204"/>
      <c r="R320" s="204">
        <f t="shared" si="48"/>
        <v>87.5</v>
      </c>
      <c r="S320" s="207" t="s">
        <v>62</v>
      </c>
      <c r="T320" s="215" t="s">
        <v>58</v>
      </c>
      <c r="U320" s="216">
        <v>44882</v>
      </c>
      <c r="V320" s="216">
        <v>44940</v>
      </c>
      <c r="W320" s="217">
        <v>1</v>
      </c>
      <c r="X320" s="218"/>
      <c r="Y320" s="212">
        <f t="shared" si="49"/>
        <v>8.4285714285714288</v>
      </c>
      <c r="Z320" s="237">
        <v>7.5</v>
      </c>
      <c r="AA320" s="237">
        <v>0.7</v>
      </c>
      <c r="AB320" s="213">
        <f t="shared" si="50"/>
        <v>656.25</v>
      </c>
      <c r="AC320" s="213">
        <f t="shared" si="51"/>
        <v>61.249999999999993</v>
      </c>
      <c r="AD320" s="213">
        <f t="shared" si="52"/>
        <v>459.37499999999994</v>
      </c>
      <c r="AE320" s="213">
        <f t="shared" si="57"/>
        <v>196.875</v>
      </c>
      <c r="AF320" s="213">
        <f t="shared" si="53"/>
        <v>516.25</v>
      </c>
      <c r="AG320" s="343">
        <f t="shared" si="54"/>
        <v>1172.5</v>
      </c>
      <c r="AH320" s="213">
        <v>853.125</v>
      </c>
      <c r="AI320" s="213">
        <f t="shared" si="55"/>
        <v>319.375</v>
      </c>
      <c r="AJ320" s="161"/>
      <c r="AK320" s="296"/>
      <c r="AL320" s="303"/>
      <c r="AM320" s="303"/>
    </row>
    <row r="321" spans="1:39" s="231" customFormat="1" ht="32.25" customHeight="1" x14ac:dyDescent="0.35">
      <c r="A321" s="202"/>
      <c r="B321" s="202">
        <v>1</v>
      </c>
      <c r="C321" s="342">
        <v>1436</v>
      </c>
      <c r="D321" s="344">
        <v>13924</v>
      </c>
      <c r="E321" s="344">
        <v>8449</v>
      </c>
      <c r="F321" s="204"/>
      <c r="G321" s="202" t="s">
        <v>107</v>
      </c>
      <c r="H321" s="202" t="s">
        <v>60</v>
      </c>
      <c r="I321" s="202"/>
      <c r="J321" s="202" t="s">
        <v>61</v>
      </c>
      <c r="K321" s="204">
        <v>5.8</v>
      </c>
      <c r="L321" s="204">
        <v>2.5</v>
      </c>
      <c r="M321" s="204">
        <v>1.5</v>
      </c>
      <c r="N321" s="204"/>
      <c r="O321" s="204">
        <f t="shared" si="58"/>
        <v>1.5</v>
      </c>
      <c r="P321" s="204"/>
      <c r="Q321" s="204"/>
      <c r="R321" s="204">
        <f t="shared" si="48"/>
        <v>21.75</v>
      </c>
      <c r="S321" s="207" t="s">
        <v>62</v>
      </c>
      <c r="T321" s="215" t="s">
        <v>58</v>
      </c>
      <c r="U321" s="216">
        <v>44880</v>
      </c>
      <c r="V321" s="216">
        <v>44949</v>
      </c>
      <c r="W321" s="217">
        <v>1</v>
      </c>
      <c r="X321" s="218"/>
      <c r="Y321" s="212">
        <f t="shared" si="49"/>
        <v>10</v>
      </c>
      <c r="Z321" s="237">
        <v>7.5</v>
      </c>
      <c r="AA321" s="237">
        <v>0.7</v>
      </c>
      <c r="AB321" s="213">
        <f t="shared" si="50"/>
        <v>163.125</v>
      </c>
      <c r="AC321" s="213">
        <f t="shared" si="51"/>
        <v>15.225</v>
      </c>
      <c r="AD321" s="213">
        <f t="shared" si="52"/>
        <v>114.1875</v>
      </c>
      <c r="AE321" s="213">
        <f t="shared" si="57"/>
        <v>48.937499999999993</v>
      </c>
      <c r="AF321" s="213">
        <f t="shared" si="53"/>
        <v>152.25</v>
      </c>
      <c r="AG321" s="343">
        <f t="shared" si="54"/>
        <v>315.375</v>
      </c>
      <c r="AH321" s="213">
        <v>216.41249999999999</v>
      </c>
      <c r="AI321" s="213">
        <f t="shared" si="55"/>
        <v>98.962500000000006</v>
      </c>
      <c r="AJ321" s="161"/>
      <c r="AK321" s="296"/>
      <c r="AL321" s="303"/>
      <c r="AM321" s="303"/>
    </row>
    <row r="322" spans="1:39" s="231" customFormat="1" ht="32.25" hidden="1" customHeight="1" x14ac:dyDescent="0.35">
      <c r="A322" s="202"/>
      <c r="B322" s="202">
        <v>1</v>
      </c>
      <c r="C322" s="203">
        <v>1482</v>
      </c>
      <c r="D322" s="204">
        <v>13970</v>
      </c>
      <c r="E322" s="204">
        <v>8273</v>
      </c>
      <c r="F322" s="204"/>
      <c r="G322" s="202" t="s">
        <v>441</v>
      </c>
      <c r="H322" s="202" t="s">
        <v>60</v>
      </c>
      <c r="I322" s="202"/>
      <c r="J322" s="202" t="s">
        <v>61</v>
      </c>
      <c r="K322" s="204">
        <v>6</v>
      </c>
      <c r="L322" s="204">
        <v>2.5</v>
      </c>
      <c r="M322" s="204">
        <v>3</v>
      </c>
      <c r="N322" s="204"/>
      <c r="O322" s="204">
        <f t="shared" si="58"/>
        <v>3</v>
      </c>
      <c r="P322" s="204"/>
      <c r="Q322" s="204"/>
      <c r="R322" s="204">
        <f t="shared" si="48"/>
        <v>45</v>
      </c>
      <c r="S322" s="207" t="s">
        <v>62</v>
      </c>
      <c r="T322" s="215" t="s">
        <v>58</v>
      </c>
      <c r="U322" s="216">
        <v>44888</v>
      </c>
      <c r="V322" s="216">
        <v>44891</v>
      </c>
      <c r="W322" s="272">
        <v>1</v>
      </c>
      <c r="X322" s="218"/>
      <c r="Y322" s="212">
        <f t="shared" si="49"/>
        <v>0.5714285714285714</v>
      </c>
      <c r="Z322" s="237">
        <v>7.5</v>
      </c>
      <c r="AA322" s="237">
        <v>0.7</v>
      </c>
      <c r="AB322" s="213">
        <f t="shared" si="50"/>
        <v>337.5</v>
      </c>
      <c r="AC322" s="213">
        <f t="shared" si="51"/>
        <v>31.499999999999996</v>
      </c>
      <c r="AD322" s="213">
        <f t="shared" si="52"/>
        <v>236.24999999999997</v>
      </c>
      <c r="AE322" s="213">
        <f t="shared" si="57"/>
        <v>101.25</v>
      </c>
      <c r="AF322" s="213">
        <f t="shared" si="53"/>
        <v>17.999999999999996</v>
      </c>
      <c r="AG322" s="213">
        <f t="shared" si="54"/>
        <v>355.5</v>
      </c>
      <c r="AH322" s="213">
        <v>355.5</v>
      </c>
      <c r="AI322" s="213">
        <f t="shared" si="55"/>
        <v>0</v>
      </c>
      <c r="AJ322" s="161"/>
      <c r="AK322" s="296"/>
      <c r="AL322" s="303"/>
      <c r="AM322" s="303"/>
    </row>
    <row r="323" spans="1:39" s="231" customFormat="1" ht="32.25" hidden="1" customHeight="1" x14ac:dyDescent="0.35">
      <c r="A323" s="202"/>
      <c r="B323" s="202">
        <v>1</v>
      </c>
      <c r="C323" s="203">
        <v>1455</v>
      </c>
      <c r="D323" s="204">
        <v>13943</v>
      </c>
      <c r="E323" s="204">
        <v>8267</v>
      </c>
      <c r="F323" s="204"/>
      <c r="G323" s="202" t="s">
        <v>610</v>
      </c>
      <c r="H323" s="202" t="s">
        <v>241</v>
      </c>
      <c r="I323" s="202"/>
      <c r="J323" s="202" t="s">
        <v>81</v>
      </c>
      <c r="K323" s="204">
        <v>2.5</v>
      </c>
      <c r="L323" s="204">
        <v>1</v>
      </c>
      <c r="M323" s="204"/>
      <c r="N323" s="204"/>
      <c r="O323" s="204"/>
      <c r="P323" s="204">
        <v>1</v>
      </c>
      <c r="Q323" s="204"/>
      <c r="R323" s="204">
        <f t="shared" si="48"/>
        <v>2.5</v>
      </c>
      <c r="S323" s="207" t="s">
        <v>151</v>
      </c>
      <c r="T323" s="215" t="s">
        <v>58</v>
      </c>
      <c r="U323" s="216">
        <v>44883</v>
      </c>
      <c r="V323" s="216">
        <v>44888</v>
      </c>
      <c r="W323" s="217">
        <v>1</v>
      </c>
      <c r="X323" s="218"/>
      <c r="Y323" s="212">
        <f t="shared" si="49"/>
        <v>0.8571428571428571</v>
      </c>
      <c r="Z323" s="237">
        <v>36.5</v>
      </c>
      <c r="AA323" s="237">
        <v>3.15</v>
      </c>
      <c r="AB323" s="213">
        <f t="shared" si="50"/>
        <v>91.25</v>
      </c>
      <c r="AC323" s="213">
        <f t="shared" si="51"/>
        <v>7.875</v>
      </c>
      <c r="AD323" s="213">
        <f t="shared" si="52"/>
        <v>63.875</v>
      </c>
      <c r="AE323" s="213">
        <f t="shared" si="57"/>
        <v>27.375</v>
      </c>
      <c r="AF323" s="213">
        <f t="shared" si="53"/>
        <v>6.75</v>
      </c>
      <c r="AG323" s="213">
        <f t="shared" si="54"/>
        <v>98</v>
      </c>
      <c r="AH323" s="213">
        <v>98</v>
      </c>
      <c r="AI323" s="213">
        <f t="shared" si="55"/>
        <v>0</v>
      </c>
      <c r="AJ323" s="161"/>
      <c r="AK323" s="296"/>
      <c r="AL323" s="303"/>
      <c r="AM323" s="303"/>
    </row>
    <row r="324" spans="1:39" s="231" customFormat="1" ht="32.25" customHeight="1" x14ac:dyDescent="0.35">
      <c r="A324" s="202"/>
      <c r="B324" s="202">
        <v>1</v>
      </c>
      <c r="C324" s="342">
        <v>1450</v>
      </c>
      <c r="D324" s="344">
        <v>13938</v>
      </c>
      <c r="E324" s="344">
        <v>8425</v>
      </c>
      <c r="F324" s="204"/>
      <c r="G324" s="202" t="s">
        <v>610</v>
      </c>
      <c r="H324" s="202" t="s">
        <v>241</v>
      </c>
      <c r="I324" s="202"/>
      <c r="J324" s="202" t="s">
        <v>81</v>
      </c>
      <c r="K324" s="204">
        <v>2</v>
      </c>
      <c r="L324" s="204">
        <v>1</v>
      </c>
      <c r="M324" s="204"/>
      <c r="N324" s="204"/>
      <c r="O324" s="204"/>
      <c r="P324" s="204">
        <v>1</v>
      </c>
      <c r="Q324" s="204"/>
      <c r="R324" s="204">
        <f t="shared" si="48"/>
        <v>2</v>
      </c>
      <c r="S324" s="207" t="s">
        <v>151</v>
      </c>
      <c r="T324" s="215" t="s">
        <v>58</v>
      </c>
      <c r="U324" s="216">
        <v>44882</v>
      </c>
      <c r="V324" s="216">
        <v>44940</v>
      </c>
      <c r="W324" s="217">
        <v>1</v>
      </c>
      <c r="X324" s="218"/>
      <c r="Y324" s="212">
        <f t="shared" si="49"/>
        <v>8.4285714285714288</v>
      </c>
      <c r="Z324" s="237">
        <v>36.5</v>
      </c>
      <c r="AA324" s="237">
        <v>3.15</v>
      </c>
      <c r="AB324" s="213">
        <f t="shared" si="50"/>
        <v>73</v>
      </c>
      <c r="AC324" s="213">
        <f t="shared" si="51"/>
        <v>6.3</v>
      </c>
      <c r="AD324" s="213">
        <f t="shared" si="52"/>
        <v>51.099999999999994</v>
      </c>
      <c r="AE324" s="213">
        <f t="shared" si="57"/>
        <v>21.9</v>
      </c>
      <c r="AF324" s="213">
        <f t="shared" si="53"/>
        <v>53.1</v>
      </c>
      <c r="AG324" s="343">
        <f t="shared" si="54"/>
        <v>126.1</v>
      </c>
      <c r="AH324" s="213">
        <v>91.6</v>
      </c>
      <c r="AI324" s="213">
        <f t="shared" si="55"/>
        <v>34.5</v>
      </c>
      <c r="AJ324" s="161"/>
      <c r="AK324" s="296"/>
      <c r="AL324" s="303"/>
      <c r="AM324" s="303"/>
    </row>
    <row r="325" spans="1:39" s="231" customFormat="1" ht="32.25" hidden="1" customHeight="1" x14ac:dyDescent="0.35">
      <c r="A325" s="202"/>
      <c r="B325" s="202">
        <v>1</v>
      </c>
      <c r="C325" s="203">
        <v>1494</v>
      </c>
      <c r="D325" s="204">
        <v>13981</v>
      </c>
      <c r="E325" s="204">
        <v>8326</v>
      </c>
      <c r="F325" s="204"/>
      <c r="G325" s="202" t="s">
        <v>610</v>
      </c>
      <c r="H325" s="202" t="s">
        <v>241</v>
      </c>
      <c r="I325" s="202"/>
      <c r="J325" s="202" t="s">
        <v>81</v>
      </c>
      <c r="K325" s="204">
        <v>1</v>
      </c>
      <c r="L325" s="204">
        <v>1.8</v>
      </c>
      <c r="M325" s="204"/>
      <c r="N325" s="204"/>
      <c r="O325" s="204"/>
      <c r="P325" s="204">
        <v>1</v>
      </c>
      <c r="Q325" s="204"/>
      <c r="R325" s="204">
        <f t="shared" si="48"/>
        <v>1.8</v>
      </c>
      <c r="S325" s="207" t="s">
        <v>151</v>
      </c>
      <c r="T325" s="215" t="s">
        <v>58</v>
      </c>
      <c r="U325" s="216">
        <v>44889</v>
      </c>
      <c r="V325" s="216">
        <v>44908</v>
      </c>
      <c r="W325" s="217">
        <v>1</v>
      </c>
      <c r="X325" s="218"/>
      <c r="Y325" s="212">
        <f t="shared" si="49"/>
        <v>2.8571428571428572</v>
      </c>
      <c r="Z325" s="237">
        <v>36.5</v>
      </c>
      <c r="AA325" s="237">
        <v>3.15</v>
      </c>
      <c r="AB325" s="213">
        <f t="shared" si="50"/>
        <v>65.7</v>
      </c>
      <c r="AC325" s="213">
        <f t="shared" si="51"/>
        <v>5.67</v>
      </c>
      <c r="AD325" s="213">
        <f t="shared" si="52"/>
        <v>45.99</v>
      </c>
      <c r="AE325" s="213">
        <f t="shared" si="57"/>
        <v>19.71</v>
      </c>
      <c r="AF325" s="213">
        <f t="shared" si="53"/>
        <v>16.2</v>
      </c>
      <c r="AG325" s="213">
        <f t="shared" si="54"/>
        <v>81.900000000000006</v>
      </c>
      <c r="AH325" s="213">
        <v>81.900000000000006</v>
      </c>
      <c r="AI325" s="213">
        <f t="shared" si="55"/>
        <v>0</v>
      </c>
      <c r="AJ325" s="161"/>
      <c r="AK325" s="296"/>
      <c r="AL325" s="303"/>
      <c r="AM325" s="303"/>
    </row>
    <row r="326" spans="1:39" s="231" customFormat="1" ht="32.25" customHeight="1" x14ac:dyDescent="0.35">
      <c r="A326" s="202"/>
      <c r="B326" s="202">
        <v>1</v>
      </c>
      <c r="C326" s="342">
        <v>1616</v>
      </c>
      <c r="D326" s="344">
        <v>14156</v>
      </c>
      <c r="E326" s="344">
        <v>8407</v>
      </c>
      <c r="F326" s="204"/>
      <c r="G326" s="202" t="s">
        <v>107</v>
      </c>
      <c r="H326" s="202" t="s">
        <v>95</v>
      </c>
      <c r="I326" s="202"/>
      <c r="J326" s="202" t="s">
        <v>69</v>
      </c>
      <c r="K326" s="204">
        <v>2.5</v>
      </c>
      <c r="L326" s="204">
        <v>1.8</v>
      </c>
      <c r="M326" s="204">
        <v>4.5</v>
      </c>
      <c r="N326" s="204"/>
      <c r="O326" s="204">
        <f t="shared" ref="O326:O357" si="59">M326-N326</f>
        <v>4.5</v>
      </c>
      <c r="P326" s="204"/>
      <c r="Q326" s="204"/>
      <c r="R326" s="204">
        <f t="shared" si="48"/>
        <v>4.5</v>
      </c>
      <c r="S326" s="207" t="s">
        <v>70</v>
      </c>
      <c r="T326" s="215" t="s">
        <v>58</v>
      </c>
      <c r="U326" s="216">
        <v>44912</v>
      </c>
      <c r="V326" s="216">
        <v>44935</v>
      </c>
      <c r="W326" s="217">
        <v>1</v>
      </c>
      <c r="X326" s="218"/>
      <c r="Y326" s="212">
        <f t="shared" si="49"/>
        <v>3.4285714285714284</v>
      </c>
      <c r="Z326" s="213">
        <v>135</v>
      </c>
      <c r="AA326" s="213">
        <v>12.25</v>
      </c>
      <c r="AB326" s="213">
        <f t="shared" si="50"/>
        <v>607.5</v>
      </c>
      <c r="AC326" s="213">
        <f t="shared" si="51"/>
        <v>55.125</v>
      </c>
      <c r="AD326" s="213">
        <f t="shared" si="52"/>
        <v>425.25</v>
      </c>
      <c r="AE326" s="213">
        <f t="shared" si="57"/>
        <v>182.24999999999997</v>
      </c>
      <c r="AF326" s="213">
        <f t="shared" si="53"/>
        <v>188.99999999999997</v>
      </c>
      <c r="AG326" s="343">
        <f t="shared" si="54"/>
        <v>796.5</v>
      </c>
      <c r="AH326" s="213">
        <v>543.375</v>
      </c>
      <c r="AI326" s="213">
        <f t="shared" si="55"/>
        <v>253.125</v>
      </c>
      <c r="AJ326" s="161"/>
      <c r="AK326" s="296"/>
      <c r="AL326" s="303"/>
      <c r="AM326" s="303"/>
    </row>
    <row r="327" spans="1:39" s="231" customFormat="1" ht="32.25" customHeight="1" x14ac:dyDescent="0.35">
      <c r="A327" s="202"/>
      <c r="B327" s="202">
        <v>1</v>
      </c>
      <c r="C327" s="342">
        <v>1617</v>
      </c>
      <c r="D327" s="344">
        <v>14157</v>
      </c>
      <c r="E327" s="344">
        <v>8406</v>
      </c>
      <c r="F327" s="204"/>
      <c r="G327" s="202" t="s">
        <v>441</v>
      </c>
      <c r="H327" s="202" t="s">
        <v>95</v>
      </c>
      <c r="I327" s="202"/>
      <c r="J327" s="202" t="s">
        <v>69</v>
      </c>
      <c r="K327" s="204">
        <v>2.5</v>
      </c>
      <c r="L327" s="204">
        <v>1.8</v>
      </c>
      <c r="M327" s="204">
        <v>1.5</v>
      </c>
      <c r="N327" s="204"/>
      <c r="O327" s="204">
        <f t="shared" si="59"/>
        <v>1.5</v>
      </c>
      <c r="P327" s="204"/>
      <c r="Q327" s="204"/>
      <c r="R327" s="204">
        <f t="shared" ref="R327:R390" si="60">IF(S327="m3",K327*L327*O327,IF(S327="m2-LxH",K327*O327,IF(S327="m2-LxW",K327*L327*P327,IF(S327="rm",O327,IF(S327="lm",K327,IF(S327="unit",Q327,))))))</f>
        <v>1.5</v>
      </c>
      <c r="S327" s="207" t="s">
        <v>70</v>
      </c>
      <c r="T327" s="215" t="s">
        <v>58</v>
      </c>
      <c r="U327" s="216">
        <v>44912</v>
      </c>
      <c r="V327" s="216">
        <v>44935</v>
      </c>
      <c r="W327" s="217">
        <v>1</v>
      </c>
      <c r="X327" s="218"/>
      <c r="Y327" s="212">
        <f t="shared" ref="Y327:Y390" si="61">IF(T327="on hire",$C$5-U327+1,IF(T327="off hired",V327-U327+1,0))/7</f>
        <v>3.4285714285714284</v>
      </c>
      <c r="Z327" s="213">
        <v>135</v>
      </c>
      <c r="AA327" s="213">
        <v>12.25</v>
      </c>
      <c r="AB327" s="213">
        <f t="shared" ref="AB327:AB390" si="62">Z327*R327</f>
        <v>202.5</v>
      </c>
      <c r="AC327" s="213">
        <f t="shared" ref="AC327:AC372" si="63">AA327*R327</f>
        <v>18.375</v>
      </c>
      <c r="AD327" s="213">
        <f t="shared" ref="AD327:AD390" si="64">0.7*R327*Z327</f>
        <v>141.74999999999997</v>
      </c>
      <c r="AE327" s="213">
        <f t="shared" si="57"/>
        <v>60.749999999999993</v>
      </c>
      <c r="AF327" s="213">
        <f t="shared" ref="AF327:AF390" si="65">IF(Y327&gt;X327,(Y327-X327)*R327*AA327,0)</f>
        <v>62.999999999999993</v>
      </c>
      <c r="AG327" s="343">
        <f t="shared" ref="AG327:AG390" si="66">AD327+AE327+AF327</f>
        <v>265.49999999999994</v>
      </c>
      <c r="AH327" s="213">
        <v>181.12499999999997</v>
      </c>
      <c r="AI327" s="213">
        <f t="shared" ref="AI327:AI390" si="67">AG327-AH327</f>
        <v>84.374999999999972</v>
      </c>
      <c r="AJ327" s="161"/>
      <c r="AK327" s="296"/>
      <c r="AL327" s="303"/>
      <c r="AM327" s="303"/>
    </row>
    <row r="328" spans="1:39" s="231" customFormat="1" ht="32.25" hidden="1" customHeight="1" x14ac:dyDescent="0.35">
      <c r="A328" s="202"/>
      <c r="B328" s="202">
        <v>1</v>
      </c>
      <c r="C328" s="203">
        <v>1622</v>
      </c>
      <c r="D328" s="204">
        <v>14159</v>
      </c>
      <c r="E328" s="204">
        <v>8464</v>
      </c>
      <c r="F328" s="204"/>
      <c r="G328" s="202" t="s">
        <v>445</v>
      </c>
      <c r="H328" s="202" t="s">
        <v>95</v>
      </c>
      <c r="I328" s="202"/>
      <c r="J328" s="202" t="s">
        <v>69</v>
      </c>
      <c r="K328" s="204">
        <v>2.5</v>
      </c>
      <c r="L328" s="204">
        <v>1.3</v>
      </c>
      <c r="M328" s="204">
        <v>1.5</v>
      </c>
      <c r="N328" s="204"/>
      <c r="O328" s="204">
        <f t="shared" si="59"/>
        <v>1.5</v>
      </c>
      <c r="P328" s="204"/>
      <c r="Q328" s="204"/>
      <c r="R328" s="204">
        <f t="shared" si="60"/>
        <v>1.5</v>
      </c>
      <c r="S328" s="207" t="s">
        <v>70</v>
      </c>
      <c r="T328" s="215" t="s">
        <v>58</v>
      </c>
      <c r="U328" s="216">
        <v>44912</v>
      </c>
      <c r="V328" s="216">
        <v>44919</v>
      </c>
      <c r="W328" s="217">
        <v>1</v>
      </c>
      <c r="X328" s="218"/>
      <c r="Y328" s="212">
        <f t="shared" si="61"/>
        <v>1.1428571428571428</v>
      </c>
      <c r="Z328" s="213">
        <v>135</v>
      </c>
      <c r="AA328" s="213">
        <v>12.25</v>
      </c>
      <c r="AB328" s="213">
        <f t="shared" si="62"/>
        <v>202.5</v>
      </c>
      <c r="AC328" s="213">
        <f t="shared" si="63"/>
        <v>18.375</v>
      </c>
      <c r="AD328" s="213">
        <f t="shared" si="64"/>
        <v>141.74999999999997</v>
      </c>
      <c r="AE328" s="213">
        <f t="shared" si="57"/>
        <v>60.749999999999993</v>
      </c>
      <c r="AF328" s="213">
        <f t="shared" si="65"/>
        <v>21</v>
      </c>
      <c r="AG328" s="213">
        <f t="shared" si="66"/>
        <v>223.49999999999997</v>
      </c>
      <c r="AH328" s="213">
        <v>223.49999999999997</v>
      </c>
      <c r="AI328" s="213">
        <f t="shared" si="67"/>
        <v>0</v>
      </c>
      <c r="AJ328" s="161"/>
      <c r="AK328" s="296"/>
      <c r="AL328" s="303"/>
      <c r="AM328" s="303"/>
    </row>
    <row r="329" spans="1:39" s="231" customFormat="1" ht="32.25" hidden="1" customHeight="1" x14ac:dyDescent="0.35">
      <c r="A329" s="202"/>
      <c r="B329" s="202">
        <v>1</v>
      </c>
      <c r="C329" s="203">
        <v>1566</v>
      </c>
      <c r="D329" s="204">
        <v>14100</v>
      </c>
      <c r="E329" s="204">
        <v>8327</v>
      </c>
      <c r="F329" s="204"/>
      <c r="G329" s="202" t="s">
        <v>618</v>
      </c>
      <c r="H329" s="202" t="s">
        <v>95</v>
      </c>
      <c r="I329" s="202"/>
      <c r="J329" s="202" t="s">
        <v>69</v>
      </c>
      <c r="K329" s="204">
        <v>2.5</v>
      </c>
      <c r="L329" s="204">
        <v>1.3</v>
      </c>
      <c r="M329" s="204">
        <v>2</v>
      </c>
      <c r="N329" s="204"/>
      <c r="O329" s="204">
        <f t="shared" si="59"/>
        <v>2</v>
      </c>
      <c r="P329" s="204"/>
      <c r="Q329" s="204"/>
      <c r="R329" s="204">
        <f t="shared" si="60"/>
        <v>2</v>
      </c>
      <c r="S329" s="207" t="s">
        <v>70</v>
      </c>
      <c r="T329" s="215" t="s">
        <v>58</v>
      </c>
      <c r="U329" s="216">
        <v>44905</v>
      </c>
      <c r="V329" s="216">
        <v>44908</v>
      </c>
      <c r="W329" s="217">
        <v>1</v>
      </c>
      <c r="X329" s="218"/>
      <c r="Y329" s="212">
        <f t="shared" si="61"/>
        <v>0.5714285714285714</v>
      </c>
      <c r="Z329" s="213">
        <v>135</v>
      </c>
      <c r="AA329" s="213">
        <v>12.25</v>
      </c>
      <c r="AB329" s="213">
        <f t="shared" si="62"/>
        <v>270</v>
      </c>
      <c r="AC329" s="213">
        <f t="shared" si="63"/>
        <v>24.5</v>
      </c>
      <c r="AD329" s="213">
        <f t="shared" si="64"/>
        <v>189</v>
      </c>
      <c r="AE329" s="213">
        <f t="shared" si="57"/>
        <v>81</v>
      </c>
      <c r="AF329" s="213">
        <f t="shared" si="65"/>
        <v>14</v>
      </c>
      <c r="AG329" s="213">
        <f t="shared" si="66"/>
        <v>284</v>
      </c>
      <c r="AH329" s="213">
        <v>284</v>
      </c>
      <c r="AI329" s="213">
        <f t="shared" si="67"/>
        <v>0</v>
      </c>
      <c r="AJ329" s="161"/>
      <c r="AK329" s="296"/>
      <c r="AL329" s="303"/>
      <c r="AM329" s="303"/>
    </row>
    <row r="330" spans="1:39" s="231" customFormat="1" ht="32.25" hidden="1" customHeight="1" x14ac:dyDescent="0.35">
      <c r="A330" s="202"/>
      <c r="B330" s="202">
        <v>1</v>
      </c>
      <c r="C330" s="203">
        <v>1566</v>
      </c>
      <c r="D330" s="204">
        <v>14100</v>
      </c>
      <c r="E330" s="204">
        <v>8327</v>
      </c>
      <c r="F330" s="204"/>
      <c r="G330" s="202" t="s">
        <v>618</v>
      </c>
      <c r="H330" s="202" t="s">
        <v>95</v>
      </c>
      <c r="I330" s="202"/>
      <c r="J330" s="202" t="s">
        <v>69</v>
      </c>
      <c r="K330" s="204">
        <v>2.5</v>
      </c>
      <c r="L330" s="204">
        <v>1.3</v>
      </c>
      <c r="M330" s="204">
        <v>2</v>
      </c>
      <c r="N330" s="204"/>
      <c r="O330" s="204">
        <f t="shared" si="59"/>
        <v>2</v>
      </c>
      <c r="P330" s="204"/>
      <c r="Q330" s="204"/>
      <c r="R330" s="204">
        <f t="shared" si="60"/>
        <v>2</v>
      </c>
      <c r="S330" s="207" t="s">
        <v>70</v>
      </c>
      <c r="T330" s="215" t="s">
        <v>58</v>
      </c>
      <c r="U330" s="216">
        <v>44905</v>
      </c>
      <c r="V330" s="216">
        <v>44908</v>
      </c>
      <c r="W330" s="217">
        <v>1</v>
      </c>
      <c r="X330" s="218"/>
      <c r="Y330" s="212">
        <f t="shared" si="61"/>
        <v>0.5714285714285714</v>
      </c>
      <c r="Z330" s="213">
        <v>135</v>
      </c>
      <c r="AA330" s="213">
        <v>12.25</v>
      </c>
      <c r="AB330" s="213">
        <f t="shared" si="62"/>
        <v>270</v>
      </c>
      <c r="AC330" s="213">
        <f t="shared" si="63"/>
        <v>24.5</v>
      </c>
      <c r="AD330" s="213">
        <f t="shared" si="64"/>
        <v>189</v>
      </c>
      <c r="AE330" s="213">
        <f t="shared" si="57"/>
        <v>81</v>
      </c>
      <c r="AF330" s="213">
        <f t="shared" si="65"/>
        <v>14</v>
      </c>
      <c r="AG330" s="213">
        <f t="shared" si="66"/>
        <v>284</v>
      </c>
      <c r="AH330" s="213">
        <v>284</v>
      </c>
      <c r="AI330" s="213">
        <f t="shared" si="67"/>
        <v>0</v>
      </c>
      <c r="AJ330" s="161"/>
      <c r="AK330" s="296"/>
      <c r="AL330" s="303"/>
      <c r="AM330" s="303"/>
    </row>
    <row r="331" spans="1:39" s="231" customFormat="1" ht="32.25" hidden="1" customHeight="1" x14ac:dyDescent="0.35">
      <c r="A331" s="202"/>
      <c r="B331" s="202">
        <v>1</v>
      </c>
      <c r="C331" s="203">
        <v>1578</v>
      </c>
      <c r="D331" s="204">
        <v>14110</v>
      </c>
      <c r="E331" s="204">
        <v>8327</v>
      </c>
      <c r="F331" s="204"/>
      <c r="G331" s="202" t="s">
        <v>107</v>
      </c>
      <c r="H331" s="202" t="s">
        <v>95</v>
      </c>
      <c r="I331" s="202"/>
      <c r="J331" s="202" t="s">
        <v>69</v>
      </c>
      <c r="K331" s="204">
        <v>2.5</v>
      </c>
      <c r="L331" s="204">
        <v>1.3</v>
      </c>
      <c r="M331" s="204">
        <v>4</v>
      </c>
      <c r="N331" s="204"/>
      <c r="O331" s="204">
        <f t="shared" si="59"/>
        <v>4</v>
      </c>
      <c r="P331" s="204"/>
      <c r="Q331" s="204"/>
      <c r="R331" s="204">
        <f t="shared" si="60"/>
        <v>4</v>
      </c>
      <c r="S331" s="207" t="s">
        <v>70</v>
      </c>
      <c r="T331" s="215" t="s">
        <v>58</v>
      </c>
      <c r="U331" s="216">
        <v>44905</v>
      </c>
      <c r="V331" s="216">
        <v>44908</v>
      </c>
      <c r="W331" s="217">
        <v>1</v>
      </c>
      <c r="X331" s="218"/>
      <c r="Y331" s="212">
        <f t="shared" si="61"/>
        <v>0.5714285714285714</v>
      </c>
      <c r="Z331" s="213">
        <v>135</v>
      </c>
      <c r="AA331" s="213">
        <v>12.25</v>
      </c>
      <c r="AB331" s="213">
        <f t="shared" si="62"/>
        <v>540</v>
      </c>
      <c r="AC331" s="213">
        <f t="shared" si="63"/>
        <v>49</v>
      </c>
      <c r="AD331" s="213">
        <f t="shared" si="64"/>
        <v>378</v>
      </c>
      <c r="AE331" s="213">
        <f t="shared" si="57"/>
        <v>162</v>
      </c>
      <c r="AF331" s="213">
        <f t="shared" si="65"/>
        <v>28</v>
      </c>
      <c r="AG331" s="213">
        <f t="shared" si="66"/>
        <v>568</v>
      </c>
      <c r="AH331" s="213">
        <v>568</v>
      </c>
      <c r="AI331" s="213">
        <f t="shared" si="67"/>
        <v>0</v>
      </c>
      <c r="AJ331" s="162"/>
      <c r="AK331" s="296"/>
      <c r="AL331" s="303"/>
      <c r="AM331" s="303"/>
    </row>
    <row r="332" spans="1:39" s="231" customFormat="1" ht="32.25" customHeight="1" x14ac:dyDescent="0.35">
      <c r="A332" s="202"/>
      <c r="B332" s="202">
        <v>1</v>
      </c>
      <c r="C332" s="342">
        <v>1526</v>
      </c>
      <c r="D332" s="344">
        <v>14064</v>
      </c>
      <c r="E332" s="204"/>
      <c r="F332" s="204"/>
      <c r="G332" s="202" t="s">
        <v>107</v>
      </c>
      <c r="H332" s="202" t="s">
        <v>95</v>
      </c>
      <c r="I332" s="202"/>
      <c r="J332" s="202" t="s">
        <v>69</v>
      </c>
      <c r="K332" s="204">
        <v>1.5</v>
      </c>
      <c r="L332" s="204">
        <v>1.3</v>
      </c>
      <c r="M332" s="204">
        <v>1</v>
      </c>
      <c r="N332" s="204"/>
      <c r="O332" s="204">
        <f t="shared" si="59"/>
        <v>1</v>
      </c>
      <c r="P332" s="204"/>
      <c r="Q332" s="204"/>
      <c r="R332" s="204">
        <f t="shared" si="60"/>
        <v>1</v>
      </c>
      <c r="S332" s="207" t="s">
        <v>70</v>
      </c>
      <c r="T332" s="215" t="s">
        <v>87</v>
      </c>
      <c r="U332" s="216">
        <v>44900</v>
      </c>
      <c r="V332" s="216"/>
      <c r="W332" s="217">
        <v>1</v>
      </c>
      <c r="X332" s="218"/>
      <c r="Y332" s="212">
        <f t="shared" si="61"/>
        <v>8.2857142857142865</v>
      </c>
      <c r="Z332" s="213">
        <v>135</v>
      </c>
      <c r="AA332" s="213">
        <v>12.25</v>
      </c>
      <c r="AB332" s="213">
        <f t="shared" si="62"/>
        <v>135</v>
      </c>
      <c r="AC332" s="213">
        <f t="shared" si="63"/>
        <v>12.25</v>
      </c>
      <c r="AD332" s="213">
        <f t="shared" si="64"/>
        <v>94.5</v>
      </c>
      <c r="AE332" s="213">
        <f t="shared" si="57"/>
        <v>0</v>
      </c>
      <c r="AF332" s="213">
        <f t="shared" si="65"/>
        <v>101.50000000000001</v>
      </c>
      <c r="AG332" s="343">
        <f t="shared" si="66"/>
        <v>196</v>
      </c>
      <c r="AH332" s="213">
        <v>141.75</v>
      </c>
      <c r="AI332" s="213">
        <f t="shared" si="67"/>
        <v>54.25</v>
      </c>
      <c r="AJ332" s="161"/>
      <c r="AK332" s="296"/>
      <c r="AL332" s="303"/>
      <c r="AM332" s="303"/>
    </row>
    <row r="333" spans="1:39" ht="32.25" hidden="1" customHeight="1" x14ac:dyDescent="0.35">
      <c r="A333" s="202"/>
      <c r="B333" s="202">
        <v>1</v>
      </c>
      <c r="C333" s="203">
        <v>1527</v>
      </c>
      <c r="D333" s="204">
        <v>14065</v>
      </c>
      <c r="E333" s="204">
        <v>8452</v>
      </c>
      <c r="F333" s="204"/>
      <c r="G333" s="202" t="s">
        <v>441</v>
      </c>
      <c r="H333" s="202" t="s">
        <v>95</v>
      </c>
      <c r="I333" s="202"/>
      <c r="J333" s="202" t="s">
        <v>69</v>
      </c>
      <c r="K333" s="204">
        <v>2.5</v>
      </c>
      <c r="L333" s="204">
        <v>1.3</v>
      </c>
      <c r="M333" s="204">
        <v>3.5</v>
      </c>
      <c r="N333" s="204"/>
      <c r="O333" s="204">
        <f t="shared" si="59"/>
        <v>3.5</v>
      </c>
      <c r="P333" s="204"/>
      <c r="Q333" s="204"/>
      <c r="R333" s="204">
        <f t="shared" si="60"/>
        <v>3.5</v>
      </c>
      <c r="S333" s="207" t="s">
        <v>70</v>
      </c>
      <c r="T333" s="215" t="s">
        <v>58</v>
      </c>
      <c r="U333" s="216">
        <v>44900</v>
      </c>
      <c r="V333" s="216">
        <v>44916</v>
      </c>
      <c r="W333" s="217">
        <v>1</v>
      </c>
      <c r="X333" s="218"/>
      <c r="Y333" s="212">
        <f t="shared" si="61"/>
        <v>2.4285714285714284</v>
      </c>
      <c r="Z333" s="213">
        <v>135</v>
      </c>
      <c r="AA333" s="213">
        <v>12.25</v>
      </c>
      <c r="AB333" s="213">
        <f t="shared" si="62"/>
        <v>472.5</v>
      </c>
      <c r="AC333" s="213">
        <f t="shared" si="63"/>
        <v>42.875</v>
      </c>
      <c r="AD333" s="213">
        <f t="shared" si="64"/>
        <v>330.74999999999994</v>
      </c>
      <c r="AE333" s="213">
        <f t="shared" si="57"/>
        <v>141.75</v>
      </c>
      <c r="AF333" s="213">
        <f t="shared" si="65"/>
        <v>104.125</v>
      </c>
      <c r="AG333" s="213">
        <f t="shared" si="66"/>
        <v>576.625</v>
      </c>
      <c r="AH333" s="213">
        <v>576.625</v>
      </c>
      <c r="AI333" s="213">
        <f t="shared" si="67"/>
        <v>0</v>
      </c>
      <c r="AJ333" s="160"/>
    </row>
    <row r="334" spans="1:39" ht="32.25" customHeight="1" x14ac:dyDescent="0.35">
      <c r="A334" s="202"/>
      <c r="B334" s="202">
        <v>1</v>
      </c>
      <c r="C334" s="342">
        <v>1590</v>
      </c>
      <c r="D334" s="344">
        <v>14123</v>
      </c>
      <c r="E334" s="344">
        <v>8414</v>
      </c>
      <c r="F334" s="204"/>
      <c r="G334" s="202" t="s">
        <v>441</v>
      </c>
      <c r="H334" s="202" t="s">
        <v>95</v>
      </c>
      <c r="I334" s="202"/>
      <c r="J334" s="202" t="s">
        <v>69</v>
      </c>
      <c r="K334" s="204">
        <v>2.5</v>
      </c>
      <c r="L334" s="204">
        <v>1.3</v>
      </c>
      <c r="M334" s="204">
        <v>6</v>
      </c>
      <c r="N334" s="204"/>
      <c r="O334" s="204">
        <f t="shared" si="59"/>
        <v>6</v>
      </c>
      <c r="P334" s="204"/>
      <c r="Q334" s="204"/>
      <c r="R334" s="204">
        <f t="shared" si="60"/>
        <v>6</v>
      </c>
      <c r="S334" s="207" t="s">
        <v>70</v>
      </c>
      <c r="T334" s="215" t="s">
        <v>58</v>
      </c>
      <c r="U334" s="216">
        <v>44909</v>
      </c>
      <c r="V334" s="216">
        <v>44937</v>
      </c>
      <c r="W334" s="217">
        <v>1</v>
      </c>
      <c r="X334" s="218"/>
      <c r="Y334" s="212">
        <f t="shared" si="61"/>
        <v>4.1428571428571432</v>
      </c>
      <c r="Z334" s="213">
        <v>135</v>
      </c>
      <c r="AA334" s="213">
        <v>12.25</v>
      </c>
      <c r="AB334" s="213">
        <f t="shared" si="62"/>
        <v>810</v>
      </c>
      <c r="AC334" s="213">
        <f t="shared" si="63"/>
        <v>73.5</v>
      </c>
      <c r="AD334" s="213">
        <f t="shared" si="64"/>
        <v>566.99999999999989</v>
      </c>
      <c r="AE334" s="213">
        <f t="shared" si="57"/>
        <v>242.99999999999997</v>
      </c>
      <c r="AF334" s="213">
        <f t="shared" si="65"/>
        <v>304.50000000000006</v>
      </c>
      <c r="AG334" s="343">
        <f t="shared" si="66"/>
        <v>1114.5</v>
      </c>
      <c r="AH334" s="213">
        <v>755.99999999999989</v>
      </c>
      <c r="AI334" s="213">
        <f t="shared" si="67"/>
        <v>358.50000000000011</v>
      </c>
      <c r="AJ334" s="160"/>
    </row>
    <row r="335" spans="1:39" ht="32.25" customHeight="1" x14ac:dyDescent="0.35">
      <c r="A335" s="202"/>
      <c r="B335" s="202">
        <v>1</v>
      </c>
      <c r="C335" s="342">
        <v>1632</v>
      </c>
      <c r="D335" s="344">
        <v>14169</v>
      </c>
      <c r="E335" s="344">
        <v>8449</v>
      </c>
      <c r="F335" s="204"/>
      <c r="G335" s="202" t="s">
        <v>107</v>
      </c>
      <c r="H335" s="202" t="s">
        <v>95</v>
      </c>
      <c r="I335" s="202"/>
      <c r="J335" s="202" t="s">
        <v>69</v>
      </c>
      <c r="K335" s="204">
        <v>1.8</v>
      </c>
      <c r="L335" s="204">
        <v>1.3</v>
      </c>
      <c r="M335" s="204">
        <v>4.5</v>
      </c>
      <c r="N335" s="204"/>
      <c r="O335" s="204">
        <f t="shared" si="59"/>
        <v>4.5</v>
      </c>
      <c r="P335" s="204"/>
      <c r="Q335" s="204"/>
      <c r="R335" s="204">
        <f t="shared" si="60"/>
        <v>4.5</v>
      </c>
      <c r="S335" s="207" t="s">
        <v>70</v>
      </c>
      <c r="T335" s="215" t="s">
        <v>58</v>
      </c>
      <c r="U335" s="216">
        <v>44915</v>
      </c>
      <c r="V335" s="216">
        <v>44949</v>
      </c>
      <c r="W335" s="217">
        <v>1</v>
      </c>
      <c r="X335" s="218"/>
      <c r="Y335" s="212">
        <f t="shared" si="61"/>
        <v>5</v>
      </c>
      <c r="Z335" s="213">
        <v>135</v>
      </c>
      <c r="AA335" s="213">
        <v>12.25</v>
      </c>
      <c r="AB335" s="213">
        <f t="shared" si="62"/>
        <v>607.5</v>
      </c>
      <c r="AC335" s="213">
        <f t="shared" si="63"/>
        <v>55.125</v>
      </c>
      <c r="AD335" s="213">
        <f t="shared" si="64"/>
        <v>425.25</v>
      </c>
      <c r="AE335" s="213">
        <f t="shared" si="57"/>
        <v>182.24999999999997</v>
      </c>
      <c r="AF335" s="213">
        <f t="shared" si="65"/>
        <v>275.625</v>
      </c>
      <c r="AG335" s="343">
        <f t="shared" si="66"/>
        <v>883.125</v>
      </c>
      <c r="AH335" s="213">
        <v>519.75</v>
      </c>
      <c r="AI335" s="213">
        <f t="shared" si="67"/>
        <v>363.375</v>
      </c>
      <c r="AJ335" s="160"/>
    </row>
    <row r="336" spans="1:39" ht="32.25" hidden="1" customHeight="1" x14ac:dyDescent="0.35">
      <c r="A336" s="202"/>
      <c r="B336" s="202">
        <v>1</v>
      </c>
      <c r="C336" s="203">
        <v>1536</v>
      </c>
      <c r="D336" s="204">
        <v>14073</v>
      </c>
      <c r="E336" s="204">
        <v>8312</v>
      </c>
      <c r="F336" s="204"/>
      <c r="G336" s="202" t="s">
        <v>485</v>
      </c>
      <c r="H336" s="202" t="s">
        <v>95</v>
      </c>
      <c r="I336" s="202"/>
      <c r="J336" s="202" t="s">
        <v>69</v>
      </c>
      <c r="K336" s="204">
        <v>2.5</v>
      </c>
      <c r="L336" s="204">
        <v>1.3</v>
      </c>
      <c r="M336" s="204">
        <v>7.5</v>
      </c>
      <c r="N336" s="204"/>
      <c r="O336" s="204">
        <f t="shared" si="59"/>
        <v>7.5</v>
      </c>
      <c r="P336" s="204"/>
      <c r="Q336" s="204"/>
      <c r="R336" s="204">
        <f t="shared" si="60"/>
        <v>7.5</v>
      </c>
      <c r="S336" s="207" t="s">
        <v>70</v>
      </c>
      <c r="T336" s="215" t="s">
        <v>58</v>
      </c>
      <c r="U336" s="216">
        <v>44901</v>
      </c>
      <c r="V336" s="216">
        <v>44902</v>
      </c>
      <c r="W336" s="217">
        <v>1</v>
      </c>
      <c r="X336" s="218"/>
      <c r="Y336" s="212">
        <f t="shared" si="61"/>
        <v>0.2857142857142857</v>
      </c>
      <c r="Z336" s="213">
        <v>135</v>
      </c>
      <c r="AA336" s="213">
        <v>12.25</v>
      </c>
      <c r="AB336" s="213">
        <f t="shared" si="62"/>
        <v>1012.5</v>
      </c>
      <c r="AC336" s="213">
        <f t="shared" si="63"/>
        <v>91.875</v>
      </c>
      <c r="AD336" s="213">
        <f t="shared" si="64"/>
        <v>708.75</v>
      </c>
      <c r="AE336" s="213">
        <f t="shared" si="57"/>
        <v>303.75</v>
      </c>
      <c r="AF336" s="213">
        <f t="shared" si="65"/>
        <v>26.25</v>
      </c>
      <c r="AG336" s="213">
        <f t="shared" si="66"/>
        <v>1038.75</v>
      </c>
      <c r="AH336" s="213">
        <v>1038.75</v>
      </c>
      <c r="AI336" s="213">
        <f t="shared" si="67"/>
        <v>0</v>
      </c>
      <c r="AJ336" s="160"/>
    </row>
    <row r="337" spans="1:36" ht="32.25" customHeight="1" x14ac:dyDescent="0.35">
      <c r="A337" s="202"/>
      <c r="B337" s="202">
        <v>1</v>
      </c>
      <c r="C337" s="203">
        <v>1534</v>
      </c>
      <c r="D337" s="204">
        <v>14072</v>
      </c>
      <c r="E337" s="204">
        <v>8442</v>
      </c>
      <c r="F337" s="204"/>
      <c r="G337" s="202" t="s">
        <v>107</v>
      </c>
      <c r="H337" s="202" t="s">
        <v>95</v>
      </c>
      <c r="I337" s="202"/>
      <c r="J337" s="202" t="s">
        <v>69</v>
      </c>
      <c r="K337" s="204">
        <v>2.5</v>
      </c>
      <c r="L337" s="204">
        <v>1.8</v>
      </c>
      <c r="M337" s="204">
        <v>4</v>
      </c>
      <c r="N337" s="204"/>
      <c r="O337" s="204">
        <f t="shared" si="59"/>
        <v>4</v>
      </c>
      <c r="P337" s="204"/>
      <c r="Q337" s="204"/>
      <c r="R337" s="204">
        <f t="shared" si="60"/>
        <v>4</v>
      </c>
      <c r="S337" s="207" t="s">
        <v>70</v>
      </c>
      <c r="T337" s="215" t="s">
        <v>58</v>
      </c>
      <c r="U337" s="216">
        <v>44901</v>
      </c>
      <c r="V337" s="216">
        <v>44945</v>
      </c>
      <c r="W337" s="217">
        <v>1</v>
      </c>
      <c r="X337" s="218"/>
      <c r="Y337" s="212">
        <f t="shared" si="61"/>
        <v>6.4285714285714288</v>
      </c>
      <c r="Z337" s="213">
        <v>135</v>
      </c>
      <c r="AA337" s="213">
        <v>12.25</v>
      </c>
      <c r="AB337" s="213">
        <f t="shared" si="62"/>
        <v>540</v>
      </c>
      <c r="AC337" s="213">
        <f t="shared" si="63"/>
        <v>49</v>
      </c>
      <c r="AD337" s="213">
        <f t="shared" si="64"/>
        <v>378</v>
      </c>
      <c r="AE337" s="213">
        <f t="shared" si="57"/>
        <v>162</v>
      </c>
      <c r="AF337" s="213">
        <f t="shared" si="65"/>
        <v>315</v>
      </c>
      <c r="AG337" s="251">
        <f t="shared" si="66"/>
        <v>855</v>
      </c>
      <c r="AH337" s="213">
        <v>560</v>
      </c>
      <c r="AI337" s="213">
        <f t="shared" si="67"/>
        <v>295</v>
      </c>
      <c r="AJ337" s="160"/>
    </row>
    <row r="338" spans="1:36" ht="32.25" customHeight="1" x14ac:dyDescent="0.35">
      <c r="A338" s="202"/>
      <c r="B338" s="202">
        <v>1</v>
      </c>
      <c r="C338" s="342">
        <v>1532</v>
      </c>
      <c r="D338" s="344">
        <v>14069</v>
      </c>
      <c r="E338" s="204"/>
      <c r="F338" s="204"/>
      <c r="G338" s="202" t="s">
        <v>441</v>
      </c>
      <c r="H338" s="202" t="s">
        <v>95</v>
      </c>
      <c r="I338" s="202"/>
      <c r="J338" s="202" t="s">
        <v>69</v>
      </c>
      <c r="K338" s="204">
        <v>2.5</v>
      </c>
      <c r="L338" s="204">
        <v>1.3</v>
      </c>
      <c r="M338" s="204">
        <v>3</v>
      </c>
      <c r="N338" s="204"/>
      <c r="O338" s="204">
        <f t="shared" si="59"/>
        <v>3</v>
      </c>
      <c r="P338" s="204"/>
      <c r="Q338" s="204"/>
      <c r="R338" s="204">
        <f t="shared" si="60"/>
        <v>3</v>
      </c>
      <c r="S338" s="207" t="s">
        <v>70</v>
      </c>
      <c r="T338" s="215" t="s">
        <v>87</v>
      </c>
      <c r="U338" s="216">
        <v>44901</v>
      </c>
      <c r="V338" s="216"/>
      <c r="W338" s="217">
        <v>1</v>
      </c>
      <c r="X338" s="218"/>
      <c r="Y338" s="212">
        <f t="shared" si="61"/>
        <v>8.1428571428571423</v>
      </c>
      <c r="Z338" s="213">
        <v>135</v>
      </c>
      <c r="AA338" s="213">
        <v>12.25</v>
      </c>
      <c r="AB338" s="213">
        <f t="shared" si="62"/>
        <v>405</v>
      </c>
      <c r="AC338" s="213">
        <f t="shared" si="63"/>
        <v>36.75</v>
      </c>
      <c r="AD338" s="213">
        <f t="shared" si="64"/>
        <v>283.49999999999994</v>
      </c>
      <c r="AE338" s="213">
        <f t="shared" si="57"/>
        <v>0</v>
      </c>
      <c r="AF338" s="213">
        <f t="shared" si="65"/>
        <v>299.25</v>
      </c>
      <c r="AG338" s="343">
        <f t="shared" si="66"/>
        <v>582.75</v>
      </c>
      <c r="AH338" s="213">
        <v>419.99999999999994</v>
      </c>
      <c r="AI338" s="213">
        <f t="shared" si="67"/>
        <v>162.75000000000006</v>
      </c>
      <c r="AJ338" s="160"/>
    </row>
    <row r="339" spans="1:36" ht="32.25" hidden="1" customHeight="1" x14ac:dyDescent="0.35">
      <c r="A339" s="202"/>
      <c r="B339" s="202">
        <v>1</v>
      </c>
      <c r="C339" s="203">
        <v>1496</v>
      </c>
      <c r="D339" s="204">
        <v>13983</v>
      </c>
      <c r="E339" s="204">
        <v>8453</v>
      </c>
      <c r="F339" s="204"/>
      <c r="G339" s="202" t="s">
        <v>107</v>
      </c>
      <c r="H339" s="202" t="s">
        <v>95</v>
      </c>
      <c r="I339" s="202"/>
      <c r="J339" s="202" t="s">
        <v>69</v>
      </c>
      <c r="K339" s="204">
        <v>1.3</v>
      </c>
      <c r="L339" s="204">
        <v>1.3</v>
      </c>
      <c r="M339" s="204">
        <v>3</v>
      </c>
      <c r="N339" s="204"/>
      <c r="O339" s="204">
        <f t="shared" si="59"/>
        <v>3</v>
      </c>
      <c r="P339" s="204"/>
      <c r="Q339" s="204"/>
      <c r="R339" s="204">
        <f t="shared" si="60"/>
        <v>3</v>
      </c>
      <c r="S339" s="207" t="s">
        <v>70</v>
      </c>
      <c r="T339" s="215" t="s">
        <v>58</v>
      </c>
      <c r="U339" s="216">
        <v>44891</v>
      </c>
      <c r="V339" s="216">
        <v>44916</v>
      </c>
      <c r="W339" s="217">
        <v>1</v>
      </c>
      <c r="X339" s="218"/>
      <c r="Y339" s="212">
        <f t="shared" si="61"/>
        <v>3.7142857142857144</v>
      </c>
      <c r="Z339" s="213">
        <v>135</v>
      </c>
      <c r="AA339" s="213">
        <v>12.25</v>
      </c>
      <c r="AB339" s="213">
        <f t="shared" si="62"/>
        <v>405</v>
      </c>
      <c r="AC339" s="213">
        <f t="shared" si="63"/>
        <v>36.75</v>
      </c>
      <c r="AD339" s="213">
        <f t="shared" si="64"/>
        <v>283.49999999999994</v>
      </c>
      <c r="AE339" s="213">
        <f t="shared" si="57"/>
        <v>121.49999999999999</v>
      </c>
      <c r="AF339" s="213">
        <f t="shared" si="65"/>
        <v>136.5</v>
      </c>
      <c r="AG339" s="213">
        <f t="shared" si="66"/>
        <v>541.5</v>
      </c>
      <c r="AH339" s="213">
        <v>541.5</v>
      </c>
      <c r="AI339" s="213">
        <f t="shared" si="67"/>
        <v>0</v>
      </c>
      <c r="AJ339" s="160"/>
    </row>
    <row r="340" spans="1:36" ht="32.25" customHeight="1" x14ac:dyDescent="0.35">
      <c r="A340" s="202"/>
      <c r="B340" s="202">
        <v>1</v>
      </c>
      <c r="C340" s="342">
        <v>1644</v>
      </c>
      <c r="D340" s="344">
        <v>14180</v>
      </c>
      <c r="E340" s="344">
        <v>8487</v>
      </c>
      <c r="F340" s="204"/>
      <c r="G340" s="202" t="s">
        <v>107</v>
      </c>
      <c r="H340" s="202" t="s">
        <v>95</v>
      </c>
      <c r="I340" s="202"/>
      <c r="J340" s="202" t="s">
        <v>69</v>
      </c>
      <c r="K340" s="204">
        <v>2.5</v>
      </c>
      <c r="L340" s="204">
        <v>1.3</v>
      </c>
      <c r="M340" s="204">
        <v>2</v>
      </c>
      <c r="N340" s="204"/>
      <c r="O340" s="204">
        <f t="shared" si="59"/>
        <v>2</v>
      </c>
      <c r="P340" s="204"/>
      <c r="Q340" s="204"/>
      <c r="R340" s="204">
        <f t="shared" si="60"/>
        <v>2</v>
      </c>
      <c r="S340" s="207" t="s">
        <v>70</v>
      </c>
      <c r="T340" s="215" t="s">
        <v>58</v>
      </c>
      <c r="U340" s="216">
        <v>44916</v>
      </c>
      <c r="V340" s="216">
        <v>44929</v>
      </c>
      <c r="W340" s="217">
        <v>1</v>
      </c>
      <c r="X340" s="218"/>
      <c r="Y340" s="212">
        <f t="shared" si="61"/>
        <v>2</v>
      </c>
      <c r="Z340" s="213">
        <v>135</v>
      </c>
      <c r="AA340" s="213">
        <v>12.25</v>
      </c>
      <c r="AB340" s="213">
        <f t="shared" si="62"/>
        <v>270</v>
      </c>
      <c r="AC340" s="213">
        <f t="shared" si="63"/>
        <v>24.5</v>
      </c>
      <c r="AD340" s="213">
        <f t="shared" si="64"/>
        <v>189</v>
      </c>
      <c r="AE340" s="213">
        <f t="shared" si="57"/>
        <v>81</v>
      </c>
      <c r="AF340" s="213">
        <f t="shared" si="65"/>
        <v>49</v>
      </c>
      <c r="AG340" s="343">
        <f t="shared" si="66"/>
        <v>319</v>
      </c>
      <c r="AH340" s="213">
        <v>227.5</v>
      </c>
      <c r="AI340" s="213">
        <f t="shared" si="67"/>
        <v>91.5</v>
      </c>
      <c r="AJ340" s="160"/>
    </row>
    <row r="341" spans="1:36" ht="32.25" customHeight="1" x14ac:dyDescent="0.35">
      <c r="A341" s="202"/>
      <c r="B341" s="202">
        <v>1</v>
      </c>
      <c r="C341" s="342">
        <v>1671</v>
      </c>
      <c r="D341" s="344">
        <v>14256</v>
      </c>
      <c r="E341" s="344">
        <v>8606</v>
      </c>
      <c r="F341" s="204"/>
      <c r="G341" s="202" t="s">
        <v>107</v>
      </c>
      <c r="H341" s="202" t="s">
        <v>95</v>
      </c>
      <c r="I341" s="202"/>
      <c r="J341" s="202" t="s">
        <v>69</v>
      </c>
      <c r="K341" s="204">
        <v>2.5</v>
      </c>
      <c r="L341" s="204">
        <v>1.3</v>
      </c>
      <c r="M341" s="204">
        <v>3.5</v>
      </c>
      <c r="N341" s="204"/>
      <c r="O341" s="204">
        <f t="shared" si="59"/>
        <v>3.5</v>
      </c>
      <c r="P341" s="204"/>
      <c r="Q341" s="204"/>
      <c r="R341" s="204">
        <f t="shared" si="60"/>
        <v>3.5</v>
      </c>
      <c r="S341" s="207" t="s">
        <v>70</v>
      </c>
      <c r="T341" s="215" t="s">
        <v>58</v>
      </c>
      <c r="U341" s="216">
        <v>44922</v>
      </c>
      <c r="V341" s="216">
        <v>44951</v>
      </c>
      <c r="W341" s="217">
        <v>1</v>
      </c>
      <c r="X341" s="218"/>
      <c r="Y341" s="212">
        <f t="shared" si="61"/>
        <v>4.2857142857142856</v>
      </c>
      <c r="Z341" s="213">
        <v>135</v>
      </c>
      <c r="AA341" s="213">
        <v>12.25</v>
      </c>
      <c r="AB341" s="213">
        <f t="shared" si="62"/>
        <v>472.5</v>
      </c>
      <c r="AC341" s="213">
        <f t="shared" si="63"/>
        <v>42.875</v>
      </c>
      <c r="AD341" s="213">
        <f t="shared" si="64"/>
        <v>330.74999999999994</v>
      </c>
      <c r="AE341" s="213">
        <f t="shared" si="57"/>
        <v>141.75</v>
      </c>
      <c r="AF341" s="213">
        <f t="shared" si="65"/>
        <v>183.75</v>
      </c>
      <c r="AG341" s="343">
        <f t="shared" si="66"/>
        <v>656.25</v>
      </c>
      <c r="AH341" s="213">
        <v>361.37499999999994</v>
      </c>
      <c r="AI341" s="213">
        <f t="shared" si="67"/>
        <v>294.87500000000006</v>
      </c>
      <c r="AJ341" s="160"/>
    </row>
    <row r="342" spans="1:36" ht="32.25" hidden="1" customHeight="1" x14ac:dyDescent="0.35">
      <c r="A342" s="202"/>
      <c r="B342" s="202">
        <v>1</v>
      </c>
      <c r="C342" s="203">
        <v>1608</v>
      </c>
      <c r="D342" s="204">
        <v>14143</v>
      </c>
      <c r="E342" s="204">
        <v>8345</v>
      </c>
      <c r="F342" s="204"/>
      <c r="G342" s="202" t="s">
        <v>107</v>
      </c>
      <c r="H342" s="234" t="s">
        <v>36</v>
      </c>
      <c r="I342" s="234"/>
      <c r="J342" s="234" t="s">
        <v>42</v>
      </c>
      <c r="K342" s="233">
        <v>26.3</v>
      </c>
      <c r="L342" s="233">
        <v>1</v>
      </c>
      <c r="M342" s="233">
        <v>4</v>
      </c>
      <c r="N342" s="204"/>
      <c r="O342" s="204">
        <f t="shared" si="59"/>
        <v>4</v>
      </c>
      <c r="P342" s="233"/>
      <c r="Q342" s="233"/>
      <c r="R342" s="204">
        <f t="shared" si="60"/>
        <v>105.2</v>
      </c>
      <c r="S342" s="261" t="s">
        <v>41</v>
      </c>
      <c r="T342" s="215" t="s">
        <v>58</v>
      </c>
      <c r="U342" s="271">
        <v>44911</v>
      </c>
      <c r="V342" s="271">
        <v>44915</v>
      </c>
      <c r="W342" s="272">
        <v>1</v>
      </c>
      <c r="X342" s="273"/>
      <c r="Y342" s="212">
        <f t="shared" si="61"/>
        <v>0.7142857142857143</v>
      </c>
      <c r="Z342" s="238">
        <v>14</v>
      </c>
      <c r="AA342" s="238">
        <v>0.84</v>
      </c>
      <c r="AB342" s="213">
        <f t="shared" si="62"/>
        <v>1472.8</v>
      </c>
      <c r="AC342" s="213">
        <f t="shared" si="63"/>
        <v>88.367999999999995</v>
      </c>
      <c r="AD342" s="213">
        <f t="shared" si="64"/>
        <v>1030.96</v>
      </c>
      <c r="AE342" s="213">
        <f t="shared" si="57"/>
        <v>441.84</v>
      </c>
      <c r="AF342" s="213">
        <f t="shared" si="65"/>
        <v>63.120000000000005</v>
      </c>
      <c r="AG342" s="213">
        <f t="shared" si="66"/>
        <v>1535.92</v>
      </c>
      <c r="AH342" s="213">
        <v>1535.92</v>
      </c>
      <c r="AI342" s="213">
        <f t="shared" si="67"/>
        <v>0</v>
      </c>
      <c r="AJ342" s="160"/>
    </row>
    <row r="343" spans="1:36" ht="32.25" hidden="1" customHeight="1" x14ac:dyDescent="0.35">
      <c r="A343" s="202"/>
      <c r="B343" s="202">
        <v>1</v>
      </c>
      <c r="C343" s="203">
        <v>1615</v>
      </c>
      <c r="D343" s="204">
        <v>14150</v>
      </c>
      <c r="E343" s="204">
        <v>8466</v>
      </c>
      <c r="F343" s="204"/>
      <c r="G343" s="202" t="s">
        <v>107</v>
      </c>
      <c r="H343" s="234" t="s">
        <v>36</v>
      </c>
      <c r="I343" s="234"/>
      <c r="J343" s="234" t="s">
        <v>42</v>
      </c>
      <c r="K343" s="233">
        <v>6.8</v>
      </c>
      <c r="L343" s="233">
        <v>1.3</v>
      </c>
      <c r="M343" s="233">
        <v>4</v>
      </c>
      <c r="N343" s="204"/>
      <c r="O343" s="204">
        <f t="shared" si="59"/>
        <v>4</v>
      </c>
      <c r="P343" s="233"/>
      <c r="Q343" s="233"/>
      <c r="R343" s="204">
        <f t="shared" si="60"/>
        <v>27.2</v>
      </c>
      <c r="S343" s="261" t="s">
        <v>41</v>
      </c>
      <c r="T343" s="215" t="s">
        <v>58</v>
      </c>
      <c r="U343" s="271">
        <v>44912</v>
      </c>
      <c r="V343" s="271">
        <v>44919</v>
      </c>
      <c r="W343" s="272">
        <v>1</v>
      </c>
      <c r="X343" s="273"/>
      <c r="Y343" s="212">
        <f t="shared" si="61"/>
        <v>1.1428571428571428</v>
      </c>
      <c r="Z343" s="238">
        <v>14</v>
      </c>
      <c r="AA343" s="238">
        <v>0.84</v>
      </c>
      <c r="AB343" s="213">
        <f t="shared" si="62"/>
        <v>380.8</v>
      </c>
      <c r="AC343" s="213">
        <f t="shared" si="63"/>
        <v>22.847999999999999</v>
      </c>
      <c r="AD343" s="213">
        <f t="shared" si="64"/>
        <v>266.56</v>
      </c>
      <c r="AE343" s="213">
        <f t="shared" si="57"/>
        <v>114.24000000000001</v>
      </c>
      <c r="AF343" s="213">
        <f t="shared" si="65"/>
        <v>26.111999999999995</v>
      </c>
      <c r="AG343" s="213">
        <f t="shared" si="66"/>
        <v>406.91200000000003</v>
      </c>
      <c r="AH343" s="213">
        <v>406.91200000000003</v>
      </c>
      <c r="AI343" s="213">
        <f t="shared" si="67"/>
        <v>0</v>
      </c>
      <c r="AJ343" s="160"/>
    </row>
    <row r="344" spans="1:36" ht="32.25" hidden="1" customHeight="1" x14ac:dyDescent="0.35">
      <c r="A344" s="202"/>
      <c r="B344" s="202">
        <v>1</v>
      </c>
      <c r="C344" s="203">
        <v>1619</v>
      </c>
      <c r="D344" s="204">
        <v>14154</v>
      </c>
      <c r="E344" s="204">
        <v>8345</v>
      </c>
      <c r="F344" s="204"/>
      <c r="G344" s="202" t="s">
        <v>107</v>
      </c>
      <c r="H344" s="234" t="s">
        <v>36</v>
      </c>
      <c r="I344" s="234"/>
      <c r="J344" s="234" t="s">
        <v>42</v>
      </c>
      <c r="K344" s="233">
        <v>12</v>
      </c>
      <c r="L344" s="233">
        <v>1</v>
      </c>
      <c r="M344" s="233">
        <v>4</v>
      </c>
      <c r="N344" s="204"/>
      <c r="O344" s="204">
        <f t="shared" si="59"/>
        <v>4</v>
      </c>
      <c r="P344" s="233"/>
      <c r="Q344" s="233"/>
      <c r="R344" s="204">
        <f t="shared" si="60"/>
        <v>48</v>
      </c>
      <c r="S344" s="261" t="s">
        <v>41</v>
      </c>
      <c r="T344" s="215" t="s">
        <v>58</v>
      </c>
      <c r="U344" s="271">
        <v>44912</v>
      </c>
      <c r="V344" s="271">
        <v>44915</v>
      </c>
      <c r="W344" s="272">
        <v>1</v>
      </c>
      <c r="X344" s="273"/>
      <c r="Y344" s="212">
        <f t="shared" si="61"/>
        <v>0.5714285714285714</v>
      </c>
      <c r="Z344" s="238">
        <v>14</v>
      </c>
      <c r="AA344" s="238">
        <v>0.84</v>
      </c>
      <c r="AB344" s="213">
        <f t="shared" si="62"/>
        <v>672</v>
      </c>
      <c r="AC344" s="213">
        <f t="shared" si="63"/>
        <v>40.32</v>
      </c>
      <c r="AD344" s="213">
        <f t="shared" si="64"/>
        <v>470.39999999999992</v>
      </c>
      <c r="AE344" s="213">
        <f t="shared" si="57"/>
        <v>201.59999999999997</v>
      </c>
      <c r="AF344" s="213">
        <f t="shared" si="65"/>
        <v>23.04</v>
      </c>
      <c r="AG344" s="213">
        <f t="shared" si="66"/>
        <v>695.03999999999985</v>
      </c>
      <c r="AH344" s="213">
        <v>695.03999999999985</v>
      </c>
      <c r="AI344" s="213">
        <f t="shared" si="67"/>
        <v>0</v>
      </c>
      <c r="AJ344" s="160"/>
    </row>
    <row r="345" spans="1:36" ht="32.25" customHeight="1" x14ac:dyDescent="0.35">
      <c r="A345" s="202"/>
      <c r="B345" s="202">
        <v>1</v>
      </c>
      <c r="C345" s="342">
        <v>1625</v>
      </c>
      <c r="D345" s="344">
        <v>14162</v>
      </c>
      <c r="E345" s="344">
        <v>8486</v>
      </c>
      <c r="F345" s="204"/>
      <c r="G345" s="202" t="s">
        <v>107</v>
      </c>
      <c r="H345" s="234" t="s">
        <v>36</v>
      </c>
      <c r="I345" s="234"/>
      <c r="J345" s="234" t="s">
        <v>42</v>
      </c>
      <c r="K345" s="233">
        <v>3.5</v>
      </c>
      <c r="L345" s="233">
        <v>1</v>
      </c>
      <c r="M345" s="233">
        <v>3.5</v>
      </c>
      <c r="N345" s="204"/>
      <c r="O345" s="204">
        <f t="shared" si="59"/>
        <v>3.5</v>
      </c>
      <c r="P345" s="233"/>
      <c r="Q345" s="233"/>
      <c r="R345" s="204">
        <f t="shared" si="60"/>
        <v>12.25</v>
      </c>
      <c r="S345" s="261" t="s">
        <v>41</v>
      </c>
      <c r="T345" s="215" t="s">
        <v>58</v>
      </c>
      <c r="U345" s="271">
        <v>44914</v>
      </c>
      <c r="V345" s="271">
        <v>44928</v>
      </c>
      <c r="W345" s="272">
        <v>1</v>
      </c>
      <c r="X345" s="273"/>
      <c r="Y345" s="212">
        <f t="shared" si="61"/>
        <v>2.1428571428571428</v>
      </c>
      <c r="Z345" s="238">
        <v>14</v>
      </c>
      <c r="AA345" s="238">
        <v>0.84</v>
      </c>
      <c r="AB345" s="213">
        <f t="shared" si="62"/>
        <v>171.5</v>
      </c>
      <c r="AC345" s="213">
        <f t="shared" si="63"/>
        <v>10.29</v>
      </c>
      <c r="AD345" s="213">
        <f t="shared" si="64"/>
        <v>120.04999999999998</v>
      </c>
      <c r="AE345" s="213">
        <f t="shared" si="57"/>
        <v>51.449999999999996</v>
      </c>
      <c r="AF345" s="213">
        <f t="shared" si="65"/>
        <v>22.05</v>
      </c>
      <c r="AG345" s="343">
        <f t="shared" si="66"/>
        <v>193.54999999999998</v>
      </c>
      <c r="AH345" s="213">
        <v>139.15999999999997</v>
      </c>
      <c r="AI345" s="213">
        <f t="shared" si="67"/>
        <v>54.390000000000015</v>
      </c>
      <c r="AJ345" s="160"/>
    </row>
    <row r="346" spans="1:36" ht="32.25" customHeight="1" x14ac:dyDescent="0.35">
      <c r="A346" s="202"/>
      <c r="B346" s="202">
        <v>1</v>
      </c>
      <c r="C346" s="342">
        <v>1629</v>
      </c>
      <c r="D346" s="344">
        <v>14165</v>
      </c>
      <c r="E346" s="204"/>
      <c r="F346" s="204"/>
      <c r="G346" s="202" t="s">
        <v>107</v>
      </c>
      <c r="H346" s="234" t="s">
        <v>36</v>
      </c>
      <c r="I346" s="234"/>
      <c r="J346" s="234" t="s">
        <v>42</v>
      </c>
      <c r="K346" s="233">
        <v>8.8000000000000007</v>
      </c>
      <c r="L346" s="233">
        <v>1.3</v>
      </c>
      <c r="M346" s="233">
        <v>3.5</v>
      </c>
      <c r="N346" s="204"/>
      <c r="O346" s="204">
        <f t="shared" si="59"/>
        <v>3.5</v>
      </c>
      <c r="P346" s="233"/>
      <c r="Q346" s="233"/>
      <c r="R346" s="204">
        <f t="shared" si="60"/>
        <v>30.800000000000004</v>
      </c>
      <c r="S346" s="261" t="s">
        <v>41</v>
      </c>
      <c r="T346" s="215" t="s">
        <v>87</v>
      </c>
      <c r="U346" s="271">
        <v>44914</v>
      </c>
      <c r="V346" s="271"/>
      <c r="W346" s="272">
        <v>1</v>
      </c>
      <c r="X346" s="273"/>
      <c r="Y346" s="212">
        <f t="shared" si="61"/>
        <v>6.2857142857142856</v>
      </c>
      <c r="Z346" s="238">
        <v>14</v>
      </c>
      <c r="AA346" s="238">
        <v>0.84</v>
      </c>
      <c r="AB346" s="213">
        <f t="shared" si="62"/>
        <v>431.20000000000005</v>
      </c>
      <c r="AC346" s="213">
        <f t="shared" si="63"/>
        <v>25.872000000000003</v>
      </c>
      <c r="AD346" s="213">
        <f t="shared" si="64"/>
        <v>301.84000000000003</v>
      </c>
      <c r="AE346" s="213">
        <f t="shared" si="57"/>
        <v>0</v>
      </c>
      <c r="AF346" s="213">
        <f t="shared" si="65"/>
        <v>162.62400000000002</v>
      </c>
      <c r="AG346" s="343">
        <f t="shared" si="66"/>
        <v>464.46400000000006</v>
      </c>
      <c r="AH346" s="213">
        <v>349.88800000000003</v>
      </c>
      <c r="AI346" s="213">
        <f t="shared" si="67"/>
        <v>114.57600000000002</v>
      </c>
      <c r="AJ346" s="160"/>
    </row>
    <row r="347" spans="1:36" ht="32.25" hidden="1" customHeight="1" x14ac:dyDescent="0.35">
      <c r="A347" s="202"/>
      <c r="B347" s="202">
        <v>1</v>
      </c>
      <c r="C347" s="203">
        <v>1628</v>
      </c>
      <c r="D347" s="204">
        <v>14166</v>
      </c>
      <c r="E347" s="204">
        <v>8466</v>
      </c>
      <c r="F347" s="204"/>
      <c r="G347" s="202" t="s">
        <v>107</v>
      </c>
      <c r="H347" s="234" t="s">
        <v>36</v>
      </c>
      <c r="I347" s="234"/>
      <c r="J347" s="234" t="s">
        <v>42</v>
      </c>
      <c r="K347" s="233">
        <v>12.5</v>
      </c>
      <c r="L347" s="233">
        <v>1.3</v>
      </c>
      <c r="M347" s="233">
        <v>4</v>
      </c>
      <c r="N347" s="204"/>
      <c r="O347" s="204">
        <f t="shared" si="59"/>
        <v>4</v>
      </c>
      <c r="P347" s="233"/>
      <c r="Q347" s="233"/>
      <c r="R347" s="204">
        <f t="shared" si="60"/>
        <v>50</v>
      </c>
      <c r="S347" s="261" t="s">
        <v>41</v>
      </c>
      <c r="T347" s="215" t="s">
        <v>58</v>
      </c>
      <c r="U347" s="271">
        <v>44914</v>
      </c>
      <c r="V347" s="271">
        <v>44919</v>
      </c>
      <c r="W347" s="272">
        <v>1</v>
      </c>
      <c r="X347" s="273"/>
      <c r="Y347" s="212">
        <f t="shared" si="61"/>
        <v>0.8571428571428571</v>
      </c>
      <c r="Z347" s="238">
        <v>14</v>
      </c>
      <c r="AA347" s="238">
        <v>0.84</v>
      </c>
      <c r="AB347" s="213">
        <f t="shared" si="62"/>
        <v>700</v>
      </c>
      <c r="AC347" s="213">
        <f t="shared" si="63"/>
        <v>42</v>
      </c>
      <c r="AD347" s="213">
        <f t="shared" si="64"/>
        <v>490</v>
      </c>
      <c r="AE347" s="213">
        <f t="shared" si="57"/>
        <v>210</v>
      </c>
      <c r="AF347" s="213">
        <f t="shared" si="65"/>
        <v>35.999999999999993</v>
      </c>
      <c r="AG347" s="213">
        <f t="shared" si="66"/>
        <v>736</v>
      </c>
      <c r="AH347" s="213">
        <v>736</v>
      </c>
      <c r="AI347" s="213">
        <f t="shared" si="67"/>
        <v>0</v>
      </c>
      <c r="AJ347" s="160"/>
    </row>
    <row r="348" spans="1:36" ht="32.25" hidden="1" customHeight="1" x14ac:dyDescent="0.35">
      <c r="A348" s="202"/>
      <c r="B348" s="202">
        <v>1</v>
      </c>
      <c r="C348" s="203">
        <v>1495</v>
      </c>
      <c r="D348" s="204">
        <v>13982</v>
      </c>
      <c r="E348" s="204">
        <v>8282</v>
      </c>
      <c r="F348" s="204"/>
      <c r="G348" s="202" t="s">
        <v>517</v>
      </c>
      <c r="H348" s="234" t="s">
        <v>36</v>
      </c>
      <c r="I348" s="234"/>
      <c r="J348" s="234" t="s">
        <v>42</v>
      </c>
      <c r="K348" s="233">
        <v>13.8</v>
      </c>
      <c r="L348" s="233">
        <v>0.6</v>
      </c>
      <c r="M348" s="233">
        <v>2.5</v>
      </c>
      <c r="N348" s="204"/>
      <c r="O348" s="204">
        <f t="shared" si="59"/>
        <v>2.5</v>
      </c>
      <c r="P348" s="233"/>
      <c r="Q348" s="233"/>
      <c r="R348" s="204">
        <f t="shared" si="60"/>
        <v>34.5</v>
      </c>
      <c r="S348" s="261" t="s">
        <v>41</v>
      </c>
      <c r="T348" s="215" t="s">
        <v>58</v>
      </c>
      <c r="U348" s="271">
        <v>44891</v>
      </c>
      <c r="V348" s="271">
        <v>44892</v>
      </c>
      <c r="W348" s="272">
        <v>1</v>
      </c>
      <c r="X348" s="273"/>
      <c r="Y348" s="212">
        <f t="shared" si="61"/>
        <v>0.2857142857142857</v>
      </c>
      <c r="Z348" s="238">
        <v>14</v>
      </c>
      <c r="AA348" s="238">
        <v>0.84</v>
      </c>
      <c r="AB348" s="213">
        <f t="shared" si="62"/>
        <v>483</v>
      </c>
      <c r="AC348" s="213">
        <f t="shared" si="63"/>
        <v>28.98</v>
      </c>
      <c r="AD348" s="213">
        <f t="shared" si="64"/>
        <v>338.09999999999997</v>
      </c>
      <c r="AE348" s="213">
        <f t="shared" si="57"/>
        <v>144.9</v>
      </c>
      <c r="AF348" s="213">
        <f t="shared" si="65"/>
        <v>8.2799999999999994</v>
      </c>
      <c r="AG348" s="213">
        <f t="shared" si="66"/>
        <v>491.28</v>
      </c>
      <c r="AH348" s="213">
        <v>491.28</v>
      </c>
      <c r="AI348" s="213">
        <f t="shared" si="67"/>
        <v>0</v>
      </c>
      <c r="AJ348" s="160"/>
    </row>
    <row r="349" spans="1:36" ht="32.25" hidden="1" customHeight="1" x14ac:dyDescent="0.35">
      <c r="A349" s="202"/>
      <c r="B349" s="202">
        <v>1</v>
      </c>
      <c r="C349" s="203">
        <v>1499</v>
      </c>
      <c r="D349" s="204">
        <v>13986</v>
      </c>
      <c r="E349" s="204">
        <v>8284</v>
      </c>
      <c r="F349" s="204"/>
      <c r="G349" s="202" t="s">
        <v>517</v>
      </c>
      <c r="H349" s="234" t="s">
        <v>36</v>
      </c>
      <c r="I349" s="234"/>
      <c r="J349" s="234" t="s">
        <v>42</v>
      </c>
      <c r="K349" s="233">
        <v>11</v>
      </c>
      <c r="L349" s="233">
        <v>1</v>
      </c>
      <c r="M349" s="233">
        <v>3.5</v>
      </c>
      <c r="N349" s="204"/>
      <c r="O349" s="204">
        <f t="shared" si="59"/>
        <v>3.5</v>
      </c>
      <c r="P349" s="233"/>
      <c r="Q349" s="233"/>
      <c r="R349" s="204">
        <f t="shared" si="60"/>
        <v>38.5</v>
      </c>
      <c r="S349" s="261" t="s">
        <v>41</v>
      </c>
      <c r="T349" s="215" t="s">
        <v>58</v>
      </c>
      <c r="U349" s="271">
        <v>44891</v>
      </c>
      <c r="V349" s="271">
        <v>44892</v>
      </c>
      <c r="W349" s="272">
        <v>1</v>
      </c>
      <c r="X349" s="273"/>
      <c r="Y349" s="212">
        <f t="shared" si="61"/>
        <v>0.2857142857142857</v>
      </c>
      <c r="Z349" s="238">
        <v>14</v>
      </c>
      <c r="AA349" s="238">
        <v>0.84</v>
      </c>
      <c r="AB349" s="213">
        <f t="shared" si="62"/>
        <v>539</v>
      </c>
      <c r="AC349" s="213">
        <f t="shared" si="63"/>
        <v>32.339999999999996</v>
      </c>
      <c r="AD349" s="213">
        <f t="shared" si="64"/>
        <v>377.3</v>
      </c>
      <c r="AE349" s="213">
        <f t="shared" si="57"/>
        <v>161.69999999999999</v>
      </c>
      <c r="AF349" s="213">
        <f t="shared" si="65"/>
        <v>9.24</v>
      </c>
      <c r="AG349" s="213">
        <f t="shared" si="66"/>
        <v>548.24</v>
      </c>
      <c r="AH349" s="213">
        <v>548.24</v>
      </c>
      <c r="AI349" s="213">
        <f t="shared" si="67"/>
        <v>0</v>
      </c>
      <c r="AJ349" s="160"/>
    </row>
    <row r="350" spans="1:36" ht="32.25" customHeight="1" x14ac:dyDescent="0.35">
      <c r="A350" s="202"/>
      <c r="B350" s="202">
        <v>1</v>
      </c>
      <c r="C350" s="342">
        <v>1509</v>
      </c>
      <c r="D350" s="344">
        <v>13996</v>
      </c>
      <c r="E350" s="344">
        <v>8496</v>
      </c>
      <c r="F350" s="204"/>
      <c r="G350" s="202" t="s">
        <v>517</v>
      </c>
      <c r="H350" s="234" t="s">
        <v>36</v>
      </c>
      <c r="I350" s="234"/>
      <c r="J350" s="234" t="s">
        <v>42</v>
      </c>
      <c r="K350" s="233">
        <v>5</v>
      </c>
      <c r="L350" s="233">
        <v>0.6</v>
      </c>
      <c r="M350" s="233">
        <v>2.5</v>
      </c>
      <c r="N350" s="204"/>
      <c r="O350" s="204">
        <f t="shared" si="59"/>
        <v>2.5</v>
      </c>
      <c r="P350" s="233"/>
      <c r="Q350" s="233"/>
      <c r="R350" s="204">
        <f t="shared" si="60"/>
        <v>12.5</v>
      </c>
      <c r="S350" s="261" t="s">
        <v>41</v>
      </c>
      <c r="T350" s="215" t="s">
        <v>58</v>
      </c>
      <c r="U350" s="271">
        <v>44893</v>
      </c>
      <c r="V350" s="271">
        <v>44932</v>
      </c>
      <c r="W350" s="272">
        <v>1</v>
      </c>
      <c r="X350" s="273"/>
      <c r="Y350" s="212">
        <f t="shared" si="61"/>
        <v>5.7142857142857144</v>
      </c>
      <c r="Z350" s="238">
        <v>14</v>
      </c>
      <c r="AA350" s="238">
        <v>0.84</v>
      </c>
      <c r="AB350" s="213">
        <f t="shared" si="62"/>
        <v>175</v>
      </c>
      <c r="AC350" s="213">
        <f t="shared" si="63"/>
        <v>10.5</v>
      </c>
      <c r="AD350" s="213">
        <f t="shared" si="64"/>
        <v>122.5</v>
      </c>
      <c r="AE350" s="213">
        <f t="shared" si="57"/>
        <v>52.5</v>
      </c>
      <c r="AF350" s="213">
        <f t="shared" si="65"/>
        <v>60</v>
      </c>
      <c r="AG350" s="343">
        <f t="shared" si="66"/>
        <v>235</v>
      </c>
      <c r="AH350" s="213">
        <v>173.5</v>
      </c>
      <c r="AI350" s="213">
        <f t="shared" si="67"/>
        <v>61.5</v>
      </c>
      <c r="AJ350" s="160"/>
    </row>
    <row r="351" spans="1:36" ht="32.25" hidden="1" customHeight="1" x14ac:dyDescent="0.35">
      <c r="A351" s="202"/>
      <c r="B351" s="202">
        <v>1</v>
      </c>
      <c r="C351" s="203">
        <v>1508</v>
      </c>
      <c r="D351" s="204">
        <v>13995</v>
      </c>
      <c r="E351" s="204">
        <v>8338</v>
      </c>
      <c r="F351" s="204"/>
      <c r="G351" s="202" t="s">
        <v>107</v>
      </c>
      <c r="H351" s="234" t="s">
        <v>36</v>
      </c>
      <c r="I351" s="234"/>
      <c r="J351" s="234" t="s">
        <v>42</v>
      </c>
      <c r="K351" s="233">
        <v>20</v>
      </c>
      <c r="L351" s="233">
        <v>1.3</v>
      </c>
      <c r="M351" s="233">
        <v>4.5</v>
      </c>
      <c r="N351" s="204"/>
      <c r="O351" s="204">
        <f t="shared" si="59"/>
        <v>4.5</v>
      </c>
      <c r="P351" s="233"/>
      <c r="Q351" s="233"/>
      <c r="R351" s="204">
        <f t="shared" si="60"/>
        <v>90</v>
      </c>
      <c r="S351" s="261" t="s">
        <v>41</v>
      </c>
      <c r="T351" s="215" t="s">
        <v>58</v>
      </c>
      <c r="U351" s="271">
        <v>44893</v>
      </c>
      <c r="V351" s="271">
        <v>44911</v>
      </c>
      <c r="W351" s="272">
        <v>1</v>
      </c>
      <c r="X351" s="273"/>
      <c r="Y351" s="212">
        <f t="shared" si="61"/>
        <v>2.7142857142857144</v>
      </c>
      <c r="Z351" s="238">
        <v>14</v>
      </c>
      <c r="AA351" s="238">
        <v>0.84</v>
      </c>
      <c r="AB351" s="213">
        <f t="shared" si="62"/>
        <v>1260</v>
      </c>
      <c r="AC351" s="213">
        <f t="shared" si="63"/>
        <v>75.599999999999994</v>
      </c>
      <c r="AD351" s="213">
        <f t="shared" si="64"/>
        <v>881.99999999999989</v>
      </c>
      <c r="AE351" s="213">
        <f t="shared" si="57"/>
        <v>378</v>
      </c>
      <c r="AF351" s="213">
        <f t="shared" si="65"/>
        <v>205.20000000000002</v>
      </c>
      <c r="AG351" s="213">
        <f t="shared" si="66"/>
        <v>1465.2</v>
      </c>
      <c r="AH351" s="213">
        <v>1465.2</v>
      </c>
      <c r="AI351" s="213">
        <f t="shared" si="67"/>
        <v>0</v>
      </c>
      <c r="AJ351" s="160"/>
    </row>
    <row r="352" spans="1:36" ht="32.25" hidden="1" customHeight="1" x14ac:dyDescent="0.35">
      <c r="A352" s="202"/>
      <c r="B352" s="202">
        <v>1</v>
      </c>
      <c r="C352" s="203">
        <v>1507</v>
      </c>
      <c r="D352" s="204">
        <v>13994</v>
      </c>
      <c r="E352" s="204">
        <v>8288</v>
      </c>
      <c r="F352" s="204"/>
      <c r="G352" s="202" t="s">
        <v>107</v>
      </c>
      <c r="H352" s="234" t="s">
        <v>36</v>
      </c>
      <c r="I352" s="234"/>
      <c r="J352" s="234" t="s">
        <v>42</v>
      </c>
      <c r="K352" s="233">
        <v>6</v>
      </c>
      <c r="L352" s="233">
        <v>0.6</v>
      </c>
      <c r="M352" s="233">
        <v>2.5</v>
      </c>
      <c r="N352" s="204"/>
      <c r="O352" s="204">
        <f t="shared" si="59"/>
        <v>2.5</v>
      </c>
      <c r="P352" s="233"/>
      <c r="Q352" s="233"/>
      <c r="R352" s="204">
        <f t="shared" si="60"/>
        <v>15</v>
      </c>
      <c r="S352" s="261" t="s">
        <v>41</v>
      </c>
      <c r="T352" s="215" t="s">
        <v>58</v>
      </c>
      <c r="U352" s="271">
        <v>44893</v>
      </c>
      <c r="V352" s="271">
        <v>44893</v>
      </c>
      <c r="W352" s="272">
        <v>1</v>
      </c>
      <c r="X352" s="273"/>
      <c r="Y352" s="212">
        <f t="shared" si="61"/>
        <v>0.14285714285714285</v>
      </c>
      <c r="Z352" s="238">
        <v>14</v>
      </c>
      <c r="AA352" s="238">
        <v>0.84</v>
      </c>
      <c r="AB352" s="213">
        <f t="shared" si="62"/>
        <v>210</v>
      </c>
      <c r="AC352" s="213">
        <f t="shared" si="63"/>
        <v>12.6</v>
      </c>
      <c r="AD352" s="213">
        <f t="shared" si="64"/>
        <v>147</v>
      </c>
      <c r="AE352" s="213">
        <f t="shared" si="57"/>
        <v>63</v>
      </c>
      <c r="AF352" s="213">
        <f t="shared" si="65"/>
        <v>1.7999999999999998</v>
      </c>
      <c r="AG352" s="213">
        <f t="shared" si="66"/>
        <v>211.8</v>
      </c>
      <c r="AH352" s="213">
        <v>211.8</v>
      </c>
      <c r="AI352" s="213">
        <f t="shared" si="67"/>
        <v>0</v>
      </c>
      <c r="AJ352" s="160"/>
    </row>
    <row r="353" spans="1:39" ht="32.25" hidden="1" customHeight="1" x14ac:dyDescent="0.35">
      <c r="A353" s="202"/>
      <c r="B353" s="202">
        <v>1</v>
      </c>
      <c r="C353" s="203">
        <v>1565</v>
      </c>
      <c r="D353" s="204">
        <v>14099</v>
      </c>
      <c r="E353" s="204">
        <v>8327</v>
      </c>
      <c r="F353" s="204"/>
      <c r="G353" s="202" t="s">
        <v>107</v>
      </c>
      <c r="H353" s="234" t="s">
        <v>36</v>
      </c>
      <c r="I353" s="234"/>
      <c r="J353" s="234" t="s">
        <v>42</v>
      </c>
      <c r="K353" s="233">
        <v>7.5</v>
      </c>
      <c r="L353" s="233">
        <v>1</v>
      </c>
      <c r="M353" s="233">
        <v>3.5</v>
      </c>
      <c r="N353" s="204"/>
      <c r="O353" s="204">
        <f t="shared" si="59"/>
        <v>3.5</v>
      </c>
      <c r="P353" s="233"/>
      <c r="Q353" s="233"/>
      <c r="R353" s="204">
        <f t="shared" si="60"/>
        <v>26.25</v>
      </c>
      <c r="S353" s="261" t="s">
        <v>41</v>
      </c>
      <c r="T353" s="215" t="s">
        <v>58</v>
      </c>
      <c r="U353" s="271">
        <v>44905</v>
      </c>
      <c r="V353" s="271">
        <v>44908</v>
      </c>
      <c r="W353" s="272">
        <v>1</v>
      </c>
      <c r="X353" s="273"/>
      <c r="Y353" s="212">
        <f t="shared" si="61"/>
        <v>0.5714285714285714</v>
      </c>
      <c r="Z353" s="238">
        <v>14</v>
      </c>
      <c r="AA353" s="238">
        <v>0.84</v>
      </c>
      <c r="AB353" s="213">
        <f t="shared" si="62"/>
        <v>367.5</v>
      </c>
      <c r="AC353" s="213">
        <f t="shared" si="63"/>
        <v>22.05</v>
      </c>
      <c r="AD353" s="213">
        <f t="shared" si="64"/>
        <v>257.25</v>
      </c>
      <c r="AE353" s="213">
        <f t="shared" si="57"/>
        <v>110.25</v>
      </c>
      <c r="AF353" s="213">
        <f t="shared" si="65"/>
        <v>12.6</v>
      </c>
      <c r="AG353" s="213">
        <f t="shared" si="66"/>
        <v>380.1</v>
      </c>
      <c r="AH353" s="213">
        <v>380.1</v>
      </c>
      <c r="AI353" s="213">
        <f t="shared" si="67"/>
        <v>0</v>
      </c>
      <c r="AJ353" s="160"/>
    </row>
    <row r="354" spans="1:39" ht="32.25" hidden="1" customHeight="1" x14ac:dyDescent="0.35">
      <c r="A354" s="202"/>
      <c r="B354" s="202">
        <v>1</v>
      </c>
      <c r="C354" s="203">
        <v>1565</v>
      </c>
      <c r="D354" s="204">
        <v>14099</v>
      </c>
      <c r="E354" s="204">
        <v>8327</v>
      </c>
      <c r="F354" s="204"/>
      <c r="G354" s="202" t="s">
        <v>107</v>
      </c>
      <c r="H354" s="234" t="s">
        <v>36</v>
      </c>
      <c r="I354" s="234"/>
      <c r="J354" s="234" t="s">
        <v>42</v>
      </c>
      <c r="K354" s="233">
        <v>6</v>
      </c>
      <c r="L354" s="233">
        <v>1</v>
      </c>
      <c r="M354" s="233">
        <v>4</v>
      </c>
      <c r="N354" s="204"/>
      <c r="O354" s="204">
        <f t="shared" si="59"/>
        <v>4</v>
      </c>
      <c r="P354" s="233"/>
      <c r="Q354" s="233"/>
      <c r="R354" s="204">
        <f t="shared" si="60"/>
        <v>24</v>
      </c>
      <c r="S354" s="261" t="s">
        <v>41</v>
      </c>
      <c r="T354" s="215" t="s">
        <v>58</v>
      </c>
      <c r="U354" s="271">
        <v>44905</v>
      </c>
      <c r="V354" s="271">
        <v>44908</v>
      </c>
      <c r="W354" s="272">
        <v>1</v>
      </c>
      <c r="X354" s="273"/>
      <c r="Y354" s="212">
        <f t="shared" si="61"/>
        <v>0.5714285714285714</v>
      </c>
      <c r="Z354" s="238">
        <v>14</v>
      </c>
      <c r="AA354" s="238">
        <v>0.84</v>
      </c>
      <c r="AB354" s="213">
        <f t="shared" si="62"/>
        <v>336</v>
      </c>
      <c r="AC354" s="213">
        <f t="shared" si="63"/>
        <v>20.16</v>
      </c>
      <c r="AD354" s="213">
        <f t="shared" si="64"/>
        <v>235.19999999999996</v>
      </c>
      <c r="AE354" s="213">
        <f t="shared" si="57"/>
        <v>100.79999999999998</v>
      </c>
      <c r="AF354" s="213">
        <f t="shared" si="65"/>
        <v>11.52</v>
      </c>
      <c r="AG354" s="213">
        <f t="shared" si="66"/>
        <v>347.51999999999992</v>
      </c>
      <c r="AH354" s="213">
        <v>347.51999999999992</v>
      </c>
      <c r="AI354" s="213">
        <f t="shared" si="67"/>
        <v>0</v>
      </c>
      <c r="AJ354" s="160"/>
    </row>
    <row r="355" spans="1:39" ht="32.25" customHeight="1" x14ac:dyDescent="0.35">
      <c r="A355" s="202"/>
      <c r="B355" s="202">
        <v>1</v>
      </c>
      <c r="C355" s="342">
        <v>1571</v>
      </c>
      <c r="D355" s="344">
        <v>14103</v>
      </c>
      <c r="E355" s="204"/>
      <c r="F355" s="204"/>
      <c r="G355" s="202" t="s">
        <v>625</v>
      </c>
      <c r="H355" s="234" t="s">
        <v>36</v>
      </c>
      <c r="I355" s="234"/>
      <c r="J355" s="234" t="s">
        <v>42</v>
      </c>
      <c r="K355" s="233">
        <v>19</v>
      </c>
      <c r="L355" s="233">
        <v>1.3</v>
      </c>
      <c r="M355" s="233">
        <v>4</v>
      </c>
      <c r="N355" s="204"/>
      <c r="O355" s="204">
        <f t="shared" si="59"/>
        <v>4</v>
      </c>
      <c r="P355" s="233"/>
      <c r="Q355" s="233"/>
      <c r="R355" s="204">
        <f t="shared" si="60"/>
        <v>76</v>
      </c>
      <c r="S355" s="261" t="s">
        <v>41</v>
      </c>
      <c r="T355" s="215" t="s">
        <v>87</v>
      </c>
      <c r="U355" s="271">
        <v>44905</v>
      </c>
      <c r="V355" s="271"/>
      <c r="W355" s="272">
        <v>1</v>
      </c>
      <c r="X355" s="273"/>
      <c r="Y355" s="212">
        <f t="shared" si="61"/>
        <v>7.5714285714285712</v>
      </c>
      <c r="Z355" s="238">
        <v>14</v>
      </c>
      <c r="AA355" s="238">
        <v>0.84</v>
      </c>
      <c r="AB355" s="213">
        <f t="shared" si="62"/>
        <v>1064</v>
      </c>
      <c r="AC355" s="213">
        <f t="shared" si="63"/>
        <v>63.839999999999996</v>
      </c>
      <c r="AD355" s="213">
        <f t="shared" si="64"/>
        <v>744.8</v>
      </c>
      <c r="AE355" s="213">
        <f t="shared" si="57"/>
        <v>0</v>
      </c>
      <c r="AF355" s="213">
        <f t="shared" si="65"/>
        <v>483.36</v>
      </c>
      <c r="AG355" s="343">
        <f t="shared" si="66"/>
        <v>1228.1599999999999</v>
      </c>
      <c r="AH355" s="213">
        <v>945.43999999999994</v>
      </c>
      <c r="AI355" s="213">
        <f t="shared" si="67"/>
        <v>282.71999999999991</v>
      </c>
      <c r="AJ355" s="160"/>
    </row>
    <row r="356" spans="1:39" ht="32.25" hidden="1" customHeight="1" x14ac:dyDescent="0.35">
      <c r="A356" s="202"/>
      <c r="B356" s="202">
        <v>1</v>
      </c>
      <c r="C356" s="203">
        <v>1519</v>
      </c>
      <c r="D356" s="204">
        <v>14057</v>
      </c>
      <c r="E356" s="204">
        <v>8307</v>
      </c>
      <c r="F356" s="204"/>
      <c r="G356" s="202" t="s">
        <v>107</v>
      </c>
      <c r="H356" s="234" t="s">
        <v>36</v>
      </c>
      <c r="I356" s="234"/>
      <c r="J356" s="234" t="s">
        <v>42</v>
      </c>
      <c r="K356" s="233">
        <v>9.3000000000000007</v>
      </c>
      <c r="L356" s="233">
        <v>1</v>
      </c>
      <c r="M356" s="233">
        <v>4</v>
      </c>
      <c r="N356" s="204"/>
      <c r="O356" s="204">
        <f t="shared" si="59"/>
        <v>4</v>
      </c>
      <c r="P356" s="233"/>
      <c r="Q356" s="233"/>
      <c r="R356" s="204">
        <f t="shared" si="60"/>
        <v>37.200000000000003</v>
      </c>
      <c r="S356" s="261" t="s">
        <v>41</v>
      </c>
      <c r="T356" s="215" t="s">
        <v>58</v>
      </c>
      <c r="U356" s="271">
        <v>44895</v>
      </c>
      <c r="V356" s="271">
        <v>44901</v>
      </c>
      <c r="W356" s="272">
        <v>1</v>
      </c>
      <c r="X356" s="273"/>
      <c r="Y356" s="212">
        <f t="shared" si="61"/>
        <v>1</v>
      </c>
      <c r="Z356" s="238">
        <v>14</v>
      </c>
      <c r="AA356" s="238">
        <v>0.84</v>
      </c>
      <c r="AB356" s="213">
        <f t="shared" si="62"/>
        <v>520.80000000000007</v>
      </c>
      <c r="AC356" s="213">
        <f t="shared" si="63"/>
        <v>31.248000000000001</v>
      </c>
      <c r="AD356" s="213">
        <f t="shared" si="64"/>
        <v>364.56</v>
      </c>
      <c r="AE356" s="213">
        <f t="shared" si="57"/>
        <v>156.24</v>
      </c>
      <c r="AF356" s="213">
        <f t="shared" si="65"/>
        <v>31.248000000000001</v>
      </c>
      <c r="AG356" s="213">
        <f t="shared" si="66"/>
        <v>552.048</v>
      </c>
      <c r="AH356" s="213">
        <v>552.048</v>
      </c>
      <c r="AI356" s="213">
        <f t="shared" si="67"/>
        <v>0</v>
      </c>
      <c r="AJ356" s="160"/>
    </row>
    <row r="357" spans="1:39" s="231" customFormat="1" ht="32.25" hidden="1" customHeight="1" x14ac:dyDescent="0.35">
      <c r="A357" s="202"/>
      <c r="B357" s="202">
        <v>1</v>
      </c>
      <c r="C357" s="203">
        <v>1543</v>
      </c>
      <c r="D357" s="204">
        <v>14079</v>
      </c>
      <c r="E357" s="204">
        <v>8336</v>
      </c>
      <c r="F357" s="204"/>
      <c r="G357" s="202" t="s">
        <v>107</v>
      </c>
      <c r="H357" s="234" t="s">
        <v>36</v>
      </c>
      <c r="I357" s="234"/>
      <c r="J357" s="234" t="s">
        <v>42</v>
      </c>
      <c r="K357" s="233">
        <v>12.5</v>
      </c>
      <c r="L357" s="233">
        <v>1.3</v>
      </c>
      <c r="M357" s="233">
        <v>4</v>
      </c>
      <c r="N357" s="204"/>
      <c r="O357" s="204">
        <f t="shared" si="59"/>
        <v>4</v>
      </c>
      <c r="P357" s="233"/>
      <c r="Q357" s="233"/>
      <c r="R357" s="204">
        <f t="shared" si="60"/>
        <v>50</v>
      </c>
      <c r="S357" s="261" t="s">
        <v>41</v>
      </c>
      <c r="T357" s="215" t="s">
        <v>58</v>
      </c>
      <c r="U357" s="271">
        <v>44902</v>
      </c>
      <c r="V357" s="271">
        <v>44910</v>
      </c>
      <c r="W357" s="272">
        <v>1</v>
      </c>
      <c r="X357" s="273"/>
      <c r="Y357" s="212">
        <f t="shared" si="61"/>
        <v>1.2857142857142858</v>
      </c>
      <c r="Z357" s="238">
        <v>14</v>
      </c>
      <c r="AA357" s="238">
        <v>0.84</v>
      </c>
      <c r="AB357" s="213">
        <f t="shared" si="62"/>
        <v>700</v>
      </c>
      <c r="AC357" s="213">
        <f t="shared" si="63"/>
        <v>42</v>
      </c>
      <c r="AD357" s="213">
        <f t="shared" si="64"/>
        <v>490</v>
      </c>
      <c r="AE357" s="213">
        <f t="shared" si="57"/>
        <v>210</v>
      </c>
      <c r="AF357" s="213">
        <f t="shared" si="65"/>
        <v>54</v>
      </c>
      <c r="AG357" s="213">
        <f t="shared" si="66"/>
        <v>754</v>
      </c>
      <c r="AH357" s="213">
        <v>754</v>
      </c>
      <c r="AI357" s="213">
        <f t="shared" si="67"/>
        <v>0</v>
      </c>
      <c r="AJ357" s="160"/>
      <c r="AK357" s="296"/>
      <c r="AL357" s="303"/>
      <c r="AM357" s="303"/>
    </row>
    <row r="358" spans="1:39" s="231" customFormat="1" ht="32.25" customHeight="1" x14ac:dyDescent="0.35">
      <c r="A358" s="202"/>
      <c r="B358" s="202">
        <v>1</v>
      </c>
      <c r="C358" s="342">
        <v>1547</v>
      </c>
      <c r="D358" s="344">
        <v>14082</v>
      </c>
      <c r="E358" s="204"/>
      <c r="F358" s="204"/>
      <c r="G358" s="202" t="s">
        <v>441</v>
      </c>
      <c r="H358" s="234" t="s">
        <v>36</v>
      </c>
      <c r="I358" s="234"/>
      <c r="J358" s="234" t="s">
        <v>42</v>
      </c>
      <c r="K358" s="233">
        <v>9.3000000000000007</v>
      </c>
      <c r="L358" s="233">
        <v>1.3</v>
      </c>
      <c r="M358" s="233">
        <v>4</v>
      </c>
      <c r="N358" s="204"/>
      <c r="O358" s="204">
        <f t="shared" ref="O358:O388" si="68">M358-N358</f>
        <v>4</v>
      </c>
      <c r="P358" s="233"/>
      <c r="Q358" s="233"/>
      <c r="R358" s="204">
        <f t="shared" si="60"/>
        <v>37.200000000000003</v>
      </c>
      <c r="S358" s="261" t="s">
        <v>41</v>
      </c>
      <c r="T358" s="215" t="s">
        <v>87</v>
      </c>
      <c r="U358" s="271">
        <v>44903</v>
      </c>
      <c r="V358" s="271"/>
      <c r="W358" s="272">
        <v>1</v>
      </c>
      <c r="X358" s="273"/>
      <c r="Y358" s="212">
        <f t="shared" si="61"/>
        <v>7.8571428571428568</v>
      </c>
      <c r="Z358" s="238">
        <v>14</v>
      </c>
      <c r="AA358" s="238">
        <v>0.84</v>
      </c>
      <c r="AB358" s="213">
        <f t="shared" si="62"/>
        <v>520.80000000000007</v>
      </c>
      <c r="AC358" s="213">
        <f t="shared" si="63"/>
        <v>31.248000000000001</v>
      </c>
      <c r="AD358" s="213">
        <f t="shared" si="64"/>
        <v>364.56</v>
      </c>
      <c r="AE358" s="213">
        <f t="shared" si="57"/>
        <v>0</v>
      </c>
      <c r="AF358" s="213">
        <f t="shared" si="65"/>
        <v>245.51999999999998</v>
      </c>
      <c r="AG358" s="343">
        <f t="shared" si="66"/>
        <v>610.07999999999993</v>
      </c>
      <c r="AH358" s="213">
        <v>471.69600000000003</v>
      </c>
      <c r="AI358" s="213">
        <f t="shared" si="67"/>
        <v>138.3839999999999</v>
      </c>
      <c r="AJ358" s="160"/>
      <c r="AK358" s="296"/>
      <c r="AL358" s="303"/>
      <c r="AM358" s="303"/>
    </row>
    <row r="359" spans="1:39" s="231" customFormat="1" ht="32.25" hidden="1" customHeight="1" x14ac:dyDescent="0.35">
      <c r="A359" s="202"/>
      <c r="B359" s="202">
        <v>1</v>
      </c>
      <c r="C359" s="203">
        <v>1601</v>
      </c>
      <c r="D359" s="204">
        <v>14136</v>
      </c>
      <c r="E359" s="204">
        <v>8454</v>
      </c>
      <c r="F359" s="204"/>
      <c r="G359" s="202" t="s">
        <v>441</v>
      </c>
      <c r="H359" s="234" t="s">
        <v>36</v>
      </c>
      <c r="I359" s="234"/>
      <c r="J359" s="234" t="s">
        <v>42</v>
      </c>
      <c r="K359" s="233">
        <v>10</v>
      </c>
      <c r="L359" s="233">
        <v>1.3</v>
      </c>
      <c r="M359" s="233">
        <v>2</v>
      </c>
      <c r="N359" s="204"/>
      <c r="O359" s="204">
        <f t="shared" si="68"/>
        <v>2</v>
      </c>
      <c r="P359" s="233"/>
      <c r="Q359" s="233"/>
      <c r="R359" s="204">
        <f t="shared" si="60"/>
        <v>20</v>
      </c>
      <c r="S359" s="261" t="s">
        <v>41</v>
      </c>
      <c r="T359" s="215" t="s">
        <v>58</v>
      </c>
      <c r="U359" s="271">
        <v>44910</v>
      </c>
      <c r="V359" s="271">
        <v>44917</v>
      </c>
      <c r="W359" s="272">
        <v>1</v>
      </c>
      <c r="X359" s="273"/>
      <c r="Y359" s="212">
        <f t="shared" si="61"/>
        <v>1.1428571428571428</v>
      </c>
      <c r="Z359" s="238">
        <v>14</v>
      </c>
      <c r="AA359" s="238">
        <v>0.84</v>
      </c>
      <c r="AB359" s="213">
        <f t="shared" si="62"/>
        <v>280</v>
      </c>
      <c r="AC359" s="213">
        <f t="shared" si="63"/>
        <v>16.8</v>
      </c>
      <c r="AD359" s="213">
        <f t="shared" si="64"/>
        <v>196</v>
      </c>
      <c r="AE359" s="213">
        <f t="shared" si="57"/>
        <v>84</v>
      </c>
      <c r="AF359" s="213">
        <f t="shared" si="65"/>
        <v>19.199999999999996</v>
      </c>
      <c r="AG359" s="213">
        <f t="shared" si="66"/>
        <v>299.2</v>
      </c>
      <c r="AH359" s="213">
        <v>299.2</v>
      </c>
      <c r="AI359" s="213">
        <f t="shared" si="67"/>
        <v>0</v>
      </c>
      <c r="AJ359" s="160"/>
      <c r="AK359" s="296"/>
      <c r="AL359" s="303"/>
      <c r="AM359" s="303"/>
    </row>
    <row r="360" spans="1:39" s="231" customFormat="1" ht="32.25" hidden="1" customHeight="1" x14ac:dyDescent="0.35">
      <c r="A360" s="202"/>
      <c r="B360" s="202">
        <v>1</v>
      </c>
      <c r="C360" s="203">
        <v>1600</v>
      </c>
      <c r="D360" s="204">
        <v>14135</v>
      </c>
      <c r="E360" s="204">
        <v>8350</v>
      </c>
      <c r="F360" s="204"/>
      <c r="G360" s="202" t="s">
        <v>107</v>
      </c>
      <c r="H360" s="234" t="s">
        <v>36</v>
      </c>
      <c r="I360" s="234"/>
      <c r="J360" s="234" t="s">
        <v>42</v>
      </c>
      <c r="K360" s="233">
        <v>4</v>
      </c>
      <c r="L360" s="233">
        <v>1.3</v>
      </c>
      <c r="M360" s="233">
        <v>3.5</v>
      </c>
      <c r="N360" s="204"/>
      <c r="O360" s="204">
        <f t="shared" si="68"/>
        <v>3.5</v>
      </c>
      <c r="P360" s="233"/>
      <c r="Q360" s="233"/>
      <c r="R360" s="204">
        <f t="shared" si="60"/>
        <v>14</v>
      </c>
      <c r="S360" s="261" t="s">
        <v>41</v>
      </c>
      <c r="T360" s="215" t="s">
        <v>58</v>
      </c>
      <c r="U360" s="271">
        <v>44910</v>
      </c>
      <c r="V360" s="271">
        <v>44916</v>
      </c>
      <c r="W360" s="272">
        <v>1</v>
      </c>
      <c r="X360" s="273"/>
      <c r="Y360" s="212">
        <f t="shared" si="61"/>
        <v>1</v>
      </c>
      <c r="Z360" s="238">
        <v>14</v>
      </c>
      <c r="AA360" s="238">
        <v>0.84</v>
      </c>
      <c r="AB360" s="213">
        <f t="shared" si="62"/>
        <v>196</v>
      </c>
      <c r="AC360" s="213">
        <f t="shared" si="63"/>
        <v>11.76</v>
      </c>
      <c r="AD360" s="213">
        <f t="shared" si="64"/>
        <v>137.19999999999999</v>
      </c>
      <c r="AE360" s="213">
        <f t="shared" si="57"/>
        <v>58.800000000000004</v>
      </c>
      <c r="AF360" s="213">
        <f t="shared" si="65"/>
        <v>11.76</v>
      </c>
      <c r="AG360" s="213">
        <f t="shared" si="66"/>
        <v>207.76</v>
      </c>
      <c r="AH360" s="213">
        <v>207.76</v>
      </c>
      <c r="AI360" s="213">
        <f t="shared" si="67"/>
        <v>0</v>
      </c>
      <c r="AJ360" s="160"/>
      <c r="AK360" s="296"/>
      <c r="AL360" s="303"/>
      <c r="AM360" s="303"/>
    </row>
    <row r="361" spans="1:39" s="231" customFormat="1" ht="32.25" hidden="1" customHeight="1" x14ac:dyDescent="0.35">
      <c r="A361" s="202"/>
      <c r="B361" s="202">
        <v>1</v>
      </c>
      <c r="C361" s="203">
        <v>1593</v>
      </c>
      <c r="D361" s="204">
        <v>14128</v>
      </c>
      <c r="E361" s="204">
        <v>8342</v>
      </c>
      <c r="F361" s="204"/>
      <c r="G361" s="202" t="s">
        <v>441</v>
      </c>
      <c r="H361" s="234" t="s">
        <v>36</v>
      </c>
      <c r="I361" s="234"/>
      <c r="J361" s="234" t="s">
        <v>42</v>
      </c>
      <c r="K361" s="233">
        <v>35</v>
      </c>
      <c r="L361" s="233">
        <v>0.6</v>
      </c>
      <c r="M361" s="233">
        <v>2</v>
      </c>
      <c r="N361" s="204"/>
      <c r="O361" s="204">
        <f t="shared" si="68"/>
        <v>2</v>
      </c>
      <c r="P361" s="233"/>
      <c r="Q361" s="233"/>
      <c r="R361" s="204">
        <f t="shared" si="60"/>
        <v>70</v>
      </c>
      <c r="S361" s="261" t="s">
        <v>41</v>
      </c>
      <c r="T361" s="215" t="s">
        <v>58</v>
      </c>
      <c r="U361" s="271">
        <v>44909</v>
      </c>
      <c r="V361" s="271">
        <v>44914</v>
      </c>
      <c r="W361" s="272">
        <v>1</v>
      </c>
      <c r="X361" s="273"/>
      <c r="Y361" s="212">
        <f t="shared" si="61"/>
        <v>0.8571428571428571</v>
      </c>
      <c r="Z361" s="238">
        <v>14</v>
      </c>
      <c r="AA361" s="238">
        <v>0.84</v>
      </c>
      <c r="AB361" s="213">
        <f t="shared" si="62"/>
        <v>980</v>
      </c>
      <c r="AC361" s="213">
        <f t="shared" si="63"/>
        <v>58.8</v>
      </c>
      <c r="AD361" s="213">
        <f t="shared" si="64"/>
        <v>686</v>
      </c>
      <c r="AE361" s="213">
        <f t="shared" si="57"/>
        <v>294</v>
      </c>
      <c r="AF361" s="213">
        <f t="shared" si="65"/>
        <v>50.4</v>
      </c>
      <c r="AG361" s="213">
        <f t="shared" si="66"/>
        <v>1030.4000000000001</v>
      </c>
      <c r="AH361" s="213">
        <v>1030.4000000000001</v>
      </c>
      <c r="AI361" s="213">
        <f t="shared" si="67"/>
        <v>0</v>
      </c>
      <c r="AJ361" s="160"/>
      <c r="AK361" s="296"/>
      <c r="AL361" s="303"/>
      <c r="AM361" s="303"/>
    </row>
    <row r="362" spans="1:39" s="231" customFormat="1" ht="32.25" hidden="1" customHeight="1" x14ac:dyDescent="0.35">
      <c r="A362" s="202"/>
      <c r="B362" s="202">
        <v>1</v>
      </c>
      <c r="C362" s="203">
        <v>1591</v>
      </c>
      <c r="D362" s="204">
        <v>14124</v>
      </c>
      <c r="E362" s="204">
        <v>8453</v>
      </c>
      <c r="F362" s="204"/>
      <c r="G362" s="202" t="s">
        <v>441</v>
      </c>
      <c r="H362" s="234" t="s">
        <v>36</v>
      </c>
      <c r="I362" s="234"/>
      <c r="J362" s="234" t="s">
        <v>42</v>
      </c>
      <c r="K362" s="233">
        <v>13.1</v>
      </c>
      <c r="L362" s="233">
        <v>1.3</v>
      </c>
      <c r="M362" s="233">
        <v>4</v>
      </c>
      <c r="N362" s="204"/>
      <c r="O362" s="204">
        <f t="shared" si="68"/>
        <v>4</v>
      </c>
      <c r="P362" s="233"/>
      <c r="Q362" s="233"/>
      <c r="R362" s="204">
        <f t="shared" si="60"/>
        <v>52.4</v>
      </c>
      <c r="S362" s="261" t="s">
        <v>41</v>
      </c>
      <c r="T362" s="215" t="s">
        <v>58</v>
      </c>
      <c r="U362" s="271">
        <v>44909</v>
      </c>
      <c r="V362" s="271">
        <v>44916</v>
      </c>
      <c r="W362" s="272">
        <v>1</v>
      </c>
      <c r="X362" s="273"/>
      <c r="Y362" s="212">
        <f t="shared" si="61"/>
        <v>1.1428571428571428</v>
      </c>
      <c r="Z362" s="238">
        <v>14</v>
      </c>
      <c r="AA362" s="238">
        <v>0.84</v>
      </c>
      <c r="AB362" s="213">
        <f t="shared" si="62"/>
        <v>733.6</v>
      </c>
      <c r="AC362" s="213">
        <f t="shared" si="63"/>
        <v>44.015999999999998</v>
      </c>
      <c r="AD362" s="213">
        <f t="shared" si="64"/>
        <v>513.52</v>
      </c>
      <c r="AE362" s="213">
        <f t="shared" si="57"/>
        <v>220.07999999999998</v>
      </c>
      <c r="AF362" s="213">
        <f t="shared" si="65"/>
        <v>50.303999999999995</v>
      </c>
      <c r="AG362" s="213">
        <f t="shared" si="66"/>
        <v>783.90399999999988</v>
      </c>
      <c r="AH362" s="213">
        <v>783.90399999999988</v>
      </c>
      <c r="AI362" s="213">
        <f t="shared" si="67"/>
        <v>0</v>
      </c>
      <c r="AJ362" s="160"/>
      <c r="AK362" s="296"/>
      <c r="AL362" s="303"/>
      <c r="AM362" s="303"/>
    </row>
    <row r="363" spans="1:39" s="231" customFormat="1" ht="32.25" hidden="1" customHeight="1" x14ac:dyDescent="0.35">
      <c r="A363" s="202"/>
      <c r="B363" s="202">
        <v>1</v>
      </c>
      <c r="C363" s="203">
        <v>1591</v>
      </c>
      <c r="D363" s="204">
        <v>14124</v>
      </c>
      <c r="E363" s="204">
        <v>8453</v>
      </c>
      <c r="F363" s="204"/>
      <c r="G363" s="202" t="s">
        <v>441</v>
      </c>
      <c r="H363" s="234" t="s">
        <v>36</v>
      </c>
      <c r="I363" s="234"/>
      <c r="J363" s="234" t="s">
        <v>42</v>
      </c>
      <c r="K363" s="233">
        <v>6.5</v>
      </c>
      <c r="L363" s="233">
        <v>1.3</v>
      </c>
      <c r="M363" s="233">
        <v>2.5</v>
      </c>
      <c r="N363" s="204"/>
      <c r="O363" s="204">
        <f t="shared" si="68"/>
        <v>2.5</v>
      </c>
      <c r="P363" s="233"/>
      <c r="Q363" s="233"/>
      <c r="R363" s="204">
        <f t="shared" si="60"/>
        <v>16.25</v>
      </c>
      <c r="S363" s="261" t="s">
        <v>41</v>
      </c>
      <c r="T363" s="215" t="s">
        <v>58</v>
      </c>
      <c r="U363" s="271">
        <v>44909</v>
      </c>
      <c r="V363" s="271">
        <v>44916</v>
      </c>
      <c r="W363" s="272">
        <v>1</v>
      </c>
      <c r="X363" s="273"/>
      <c r="Y363" s="212">
        <f t="shared" si="61"/>
        <v>1.1428571428571428</v>
      </c>
      <c r="Z363" s="238">
        <v>14</v>
      </c>
      <c r="AA363" s="238">
        <v>0.84</v>
      </c>
      <c r="AB363" s="213">
        <f t="shared" si="62"/>
        <v>227.5</v>
      </c>
      <c r="AC363" s="213">
        <f t="shared" si="63"/>
        <v>13.65</v>
      </c>
      <c r="AD363" s="213">
        <f t="shared" si="64"/>
        <v>159.25</v>
      </c>
      <c r="AE363" s="213">
        <f t="shared" si="57"/>
        <v>68.25</v>
      </c>
      <c r="AF363" s="213">
        <f t="shared" si="65"/>
        <v>15.599999999999998</v>
      </c>
      <c r="AG363" s="213">
        <f t="shared" si="66"/>
        <v>243.1</v>
      </c>
      <c r="AH363" s="213">
        <v>243.1</v>
      </c>
      <c r="AI363" s="213">
        <f t="shared" si="67"/>
        <v>0</v>
      </c>
      <c r="AJ363" s="160"/>
      <c r="AK363" s="296"/>
      <c r="AL363" s="303"/>
      <c r="AM363" s="303"/>
    </row>
    <row r="364" spans="1:39" s="231" customFormat="1" ht="32.25" customHeight="1" x14ac:dyDescent="0.35">
      <c r="A364" s="202"/>
      <c r="B364" s="202">
        <v>1</v>
      </c>
      <c r="C364" s="342">
        <v>1611</v>
      </c>
      <c r="D364" s="344">
        <v>14146</v>
      </c>
      <c r="E364" s="401">
        <v>8446</v>
      </c>
      <c r="F364" s="204"/>
      <c r="G364" s="202" t="s">
        <v>107</v>
      </c>
      <c r="H364" s="234" t="s">
        <v>36</v>
      </c>
      <c r="I364" s="234"/>
      <c r="J364" s="234" t="s">
        <v>42</v>
      </c>
      <c r="K364" s="233">
        <v>5</v>
      </c>
      <c r="L364" s="233">
        <v>1.3</v>
      </c>
      <c r="M364" s="233">
        <v>4.5</v>
      </c>
      <c r="N364" s="204"/>
      <c r="O364" s="204">
        <f t="shared" si="68"/>
        <v>4.5</v>
      </c>
      <c r="P364" s="233"/>
      <c r="Q364" s="233"/>
      <c r="R364" s="204">
        <f t="shared" si="60"/>
        <v>22.5</v>
      </c>
      <c r="S364" s="261" t="s">
        <v>41</v>
      </c>
      <c r="T364" s="397" t="s">
        <v>58</v>
      </c>
      <c r="U364" s="271">
        <v>44911</v>
      </c>
      <c r="V364" s="396">
        <v>44948</v>
      </c>
      <c r="W364" s="272">
        <v>1</v>
      </c>
      <c r="X364" s="273"/>
      <c r="Y364" s="212">
        <f t="shared" si="61"/>
        <v>5.4285714285714288</v>
      </c>
      <c r="Z364" s="238">
        <v>14</v>
      </c>
      <c r="AA364" s="238">
        <v>0.84</v>
      </c>
      <c r="AB364" s="213">
        <f t="shared" si="62"/>
        <v>315</v>
      </c>
      <c r="AC364" s="213">
        <f t="shared" si="63"/>
        <v>18.899999999999999</v>
      </c>
      <c r="AD364" s="213">
        <f t="shared" si="64"/>
        <v>220.49999999999997</v>
      </c>
      <c r="AE364" s="213">
        <f t="shared" si="57"/>
        <v>94.5</v>
      </c>
      <c r="AF364" s="213">
        <f t="shared" si="65"/>
        <v>102.60000000000001</v>
      </c>
      <c r="AG364" s="345">
        <f t="shared" si="66"/>
        <v>417.6</v>
      </c>
      <c r="AH364" s="213">
        <v>263.7</v>
      </c>
      <c r="AI364" s="213">
        <f t="shared" si="67"/>
        <v>153.90000000000003</v>
      </c>
      <c r="AJ364" s="160"/>
      <c r="AK364" s="296"/>
      <c r="AL364" s="303"/>
      <c r="AM364" s="303"/>
    </row>
    <row r="365" spans="1:39" s="231" customFormat="1" ht="32.25" customHeight="1" x14ac:dyDescent="0.35">
      <c r="A365" s="202"/>
      <c r="B365" s="202">
        <v>1</v>
      </c>
      <c r="C365" s="342">
        <v>1613</v>
      </c>
      <c r="D365" s="344">
        <v>14148</v>
      </c>
      <c r="E365" s="344">
        <v>8495</v>
      </c>
      <c r="F365" s="204"/>
      <c r="G365" s="202" t="s">
        <v>441</v>
      </c>
      <c r="H365" s="234" t="s">
        <v>36</v>
      </c>
      <c r="I365" s="234"/>
      <c r="J365" s="234" t="s">
        <v>42</v>
      </c>
      <c r="K365" s="233">
        <v>8.8000000000000007</v>
      </c>
      <c r="L365" s="233">
        <v>1.3</v>
      </c>
      <c r="M365" s="233">
        <v>2</v>
      </c>
      <c r="N365" s="204"/>
      <c r="O365" s="204">
        <f t="shared" si="68"/>
        <v>2</v>
      </c>
      <c r="P365" s="233"/>
      <c r="Q365" s="233"/>
      <c r="R365" s="204">
        <f t="shared" si="60"/>
        <v>17.600000000000001</v>
      </c>
      <c r="S365" s="261" t="s">
        <v>41</v>
      </c>
      <c r="T365" s="215" t="s">
        <v>58</v>
      </c>
      <c r="U365" s="271">
        <v>44911</v>
      </c>
      <c r="V365" s="271">
        <v>44931</v>
      </c>
      <c r="W365" s="272">
        <v>1</v>
      </c>
      <c r="X365" s="273"/>
      <c r="Y365" s="212">
        <f t="shared" si="61"/>
        <v>3</v>
      </c>
      <c r="Z365" s="238">
        <v>14</v>
      </c>
      <c r="AA365" s="238">
        <v>0.84</v>
      </c>
      <c r="AB365" s="213">
        <f t="shared" si="62"/>
        <v>246.40000000000003</v>
      </c>
      <c r="AC365" s="213">
        <f t="shared" si="63"/>
        <v>14.784000000000001</v>
      </c>
      <c r="AD365" s="213">
        <f t="shared" si="64"/>
        <v>172.48000000000002</v>
      </c>
      <c r="AE365" s="213">
        <f t="shared" si="57"/>
        <v>73.92</v>
      </c>
      <c r="AF365" s="213">
        <f t="shared" si="65"/>
        <v>44.352000000000004</v>
      </c>
      <c r="AG365" s="343">
        <f t="shared" si="66"/>
        <v>290.75200000000007</v>
      </c>
      <c r="AH365" s="213">
        <v>206.27200000000002</v>
      </c>
      <c r="AI365" s="213">
        <f t="shared" si="67"/>
        <v>84.480000000000047</v>
      </c>
      <c r="AJ365" s="160"/>
      <c r="AK365" s="296"/>
      <c r="AL365" s="303"/>
      <c r="AM365" s="303"/>
    </row>
    <row r="366" spans="1:39" s="231" customFormat="1" ht="32.25" customHeight="1" x14ac:dyDescent="0.35">
      <c r="A366" s="202"/>
      <c r="B366" s="202">
        <v>1</v>
      </c>
      <c r="C366" s="342">
        <v>1515</v>
      </c>
      <c r="D366" s="344">
        <v>14052</v>
      </c>
      <c r="E366" s="344">
        <v>8442</v>
      </c>
      <c r="F366" s="204"/>
      <c r="G366" s="202" t="s">
        <v>107</v>
      </c>
      <c r="H366" s="234" t="s">
        <v>36</v>
      </c>
      <c r="I366" s="234"/>
      <c r="J366" s="234" t="s">
        <v>42</v>
      </c>
      <c r="K366" s="233">
        <v>13</v>
      </c>
      <c r="L366" s="233">
        <v>1.3</v>
      </c>
      <c r="M366" s="233">
        <v>4.5</v>
      </c>
      <c r="N366" s="204"/>
      <c r="O366" s="204">
        <f t="shared" si="68"/>
        <v>4.5</v>
      </c>
      <c r="P366" s="233"/>
      <c r="Q366" s="233"/>
      <c r="R366" s="204">
        <f t="shared" si="60"/>
        <v>58.5</v>
      </c>
      <c r="S366" s="261" t="s">
        <v>41</v>
      </c>
      <c r="T366" s="215" t="s">
        <v>58</v>
      </c>
      <c r="U366" s="271">
        <v>44894</v>
      </c>
      <c r="V366" s="271">
        <v>44945</v>
      </c>
      <c r="W366" s="272">
        <v>1</v>
      </c>
      <c r="X366" s="273"/>
      <c r="Y366" s="212">
        <f t="shared" si="61"/>
        <v>7.4285714285714288</v>
      </c>
      <c r="Z366" s="238">
        <v>14</v>
      </c>
      <c r="AA366" s="238">
        <v>0.84</v>
      </c>
      <c r="AB366" s="213">
        <f t="shared" si="62"/>
        <v>819</v>
      </c>
      <c r="AC366" s="213">
        <f t="shared" si="63"/>
        <v>49.14</v>
      </c>
      <c r="AD366" s="213">
        <f t="shared" si="64"/>
        <v>573.29999999999995</v>
      </c>
      <c r="AE366" s="213">
        <f t="shared" si="57"/>
        <v>245.70000000000002</v>
      </c>
      <c r="AF366" s="213">
        <f t="shared" si="65"/>
        <v>365.04</v>
      </c>
      <c r="AG366" s="343">
        <f t="shared" si="66"/>
        <v>1184.04</v>
      </c>
      <c r="AH366" s="213">
        <v>804.95999999999992</v>
      </c>
      <c r="AI366" s="213">
        <f t="shared" si="67"/>
        <v>379.08000000000004</v>
      </c>
      <c r="AJ366" s="160"/>
      <c r="AK366" s="296"/>
      <c r="AL366" s="303"/>
      <c r="AM366" s="303"/>
    </row>
    <row r="367" spans="1:39" s="231" customFormat="1" ht="32.25" hidden="1" customHeight="1" x14ac:dyDescent="0.35">
      <c r="A367" s="202"/>
      <c r="B367" s="202">
        <v>1</v>
      </c>
      <c r="C367" s="203">
        <v>1523</v>
      </c>
      <c r="D367" s="204">
        <v>14061</v>
      </c>
      <c r="E367" s="204">
        <v>8301</v>
      </c>
      <c r="F367" s="204"/>
      <c r="G367" s="202" t="s">
        <v>107</v>
      </c>
      <c r="H367" s="234" t="s">
        <v>36</v>
      </c>
      <c r="I367" s="234"/>
      <c r="J367" s="234" t="s">
        <v>42</v>
      </c>
      <c r="K367" s="233">
        <v>9.5</v>
      </c>
      <c r="L367" s="233">
        <v>1.3</v>
      </c>
      <c r="M367" s="233">
        <v>3</v>
      </c>
      <c r="N367" s="204"/>
      <c r="O367" s="204">
        <f t="shared" si="68"/>
        <v>3</v>
      </c>
      <c r="P367" s="233"/>
      <c r="Q367" s="233"/>
      <c r="R367" s="204">
        <f t="shared" si="60"/>
        <v>28.5</v>
      </c>
      <c r="S367" s="261" t="s">
        <v>41</v>
      </c>
      <c r="T367" s="215" t="s">
        <v>58</v>
      </c>
      <c r="U367" s="271">
        <v>44898</v>
      </c>
      <c r="V367" s="271">
        <v>44899</v>
      </c>
      <c r="W367" s="272">
        <v>1</v>
      </c>
      <c r="X367" s="273"/>
      <c r="Y367" s="212">
        <f t="shared" si="61"/>
        <v>0.2857142857142857</v>
      </c>
      <c r="Z367" s="238">
        <v>14</v>
      </c>
      <c r="AA367" s="238">
        <v>0.84</v>
      </c>
      <c r="AB367" s="213">
        <f t="shared" si="62"/>
        <v>399</v>
      </c>
      <c r="AC367" s="213">
        <f t="shared" si="63"/>
        <v>23.939999999999998</v>
      </c>
      <c r="AD367" s="213">
        <f t="shared" si="64"/>
        <v>279.3</v>
      </c>
      <c r="AE367" s="213">
        <f t="shared" si="57"/>
        <v>119.69999999999999</v>
      </c>
      <c r="AF367" s="213">
        <f t="shared" si="65"/>
        <v>6.839999999999999</v>
      </c>
      <c r="AG367" s="213">
        <f t="shared" si="66"/>
        <v>405.84</v>
      </c>
      <c r="AH367" s="213">
        <v>405.84</v>
      </c>
      <c r="AI367" s="213">
        <f t="shared" si="67"/>
        <v>0</v>
      </c>
      <c r="AJ367" s="171"/>
      <c r="AK367" s="296"/>
      <c r="AL367" s="303"/>
      <c r="AM367" s="303"/>
    </row>
    <row r="368" spans="1:39" s="231" customFormat="1" ht="32.25" hidden="1" customHeight="1" x14ac:dyDescent="0.35">
      <c r="A368" s="202"/>
      <c r="B368" s="202">
        <v>1</v>
      </c>
      <c r="C368" s="203">
        <v>1592</v>
      </c>
      <c r="D368" s="204">
        <v>14127</v>
      </c>
      <c r="E368" s="204">
        <v>8454</v>
      </c>
      <c r="F368" s="204"/>
      <c r="G368" s="202" t="s">
        <v>107</v>
      </c>
      <c r="H368" s="234" t="s">
        <v>36</v>
      </c>
      <c r="I368" s="234"/>
      <c r="J368" s="234" t="s">
        <v>42</v>
      </c>
      <c r="K368" s="233">
        <v>4</v>
      </c>
      <c r="L368" s="233">
        <v>1.3</v>
      </c>
      <c r="M368" s="233">
        <v>4</v>
      </c>
      <c r="N368" s="204"/>
      <c r="O368" s="204">
        <f t="shared" si="68"/>
        <v>4</v>
      </c>
      <c r="P368" s="233"/>
      <c r="Q368" s="233"/>
      <c r="R368" s="204">
        <f t="shared" si="60"/>
        <v>16</v>
      </c>
      <c r="S368" s="261" t="s">
        <v>41</v>
      </c>
      <c r="T368" s="215" t="s">
        <v>58</v>
      </c>
      <c r="U368" s="271">
        <v>44909</v>
      </c>
      <c r="V368" s="271">
        <v>44917</v>
      </c>
      <c r="W368" s="272">
        <v>1</v>
      </c>
      <c r="X368" s="273"/>
      <c r="Y368" s="212">
        <f t="shared" si="61"/>
        <v>1.2857142857142858</v>
      </c>
      <c r="Z368" s="238">
        <v>14</v>
      </c>
      <c r="AA368" s="238">
        <v>0.84</v>
      </c>
      <c r="AB368" s="213">
        <f t="shared" si="62"/>
        <v>224</v>
      </c>
      <c r="AC368" s="213">
        <f t="shared" si="63"/>
        <v>13.44</v>
      </c>
      <c r="AD368" s="213">
        <f t="shared" si="64"/>
        <v>156.79999999999998</v>
      </c>
      <c r="AE368" s="213">
        <f t="shared" ref="AE368:AE431" si="69">IF(T368="off hired",0.3*R368*Z368*W368,0)</f>
        <v>67.2</v>
      </c>
      <c r="AF368" s="213">
        <f t="shared" si="65"/>
        <v>17.28</v>
      </c>
      <c r="AG368" s="213">
        <f t="shared" si="66"/>
        <v>241.28</v>
      </c>
      <c r="AH368" s="213">
        <v>241.28</v>
      </c>
      <c r="AI368" s="213">
        <f t="shared" si="67"/>
        <v>0</v>
      </c>
      <c r="AJ368" s="171"/>
      <c r="AK368" s="296"/>
      <c r="AL368" s="303"/>
      <c r="AM368" s="303"/>
    </row>
    <row r="369" spans="1:39" s="231" customFormat="1" ht="32.25" customHeight="1" x14ac:dyDescent="0.35">
      <c r="A369" s="202"/>
      <c r="B369" s="202">
        <v>1</v>
      </c>
      <c r="C369" s="342">
        <v>1644</v>
      </c>
      <c r="D369" s="344">
        <v>14180</v>
      </c>
      <c r="E369" s="344">
        <v>8487</v>
      </c>
      <c r="F369" s="204"/>
      <c r="G369" s="202" t="s">
        <v>107</v>
      </c>
      <c r="H369" s="234" t="s">
        <v>36</v>
      </c>
      <c r="I369" s="234"/>
      <c r="J369" s="234" t="s">
        <v>42</v>
      </c>
      <c r="K369" s="233">
        <v>7.5</v>
      </c>
      <c r="L369" s="233">
        <v>1.3</v>
      </c>
      <c r="M369" s="233">
        <v>2</v>
      </c>
      <c r="N369" s="204"/>
      <c r="O369" s="204">
        <f t="shared" si="68"/>
        <v>2</v>
      </c>
      <c r="P369" s="233"/>
      <c r="Q369" s="233"/>
      <c r="R369" s="204">
        <f t="shared" si="60"/>
        <v>15</v>
      </c>
      <c r="S369" s="261" t="s">
        <v>41</v>
      </c>
      <c r="T369" s="215" t="s">
        <v>58</v>
      </c>
      <c r="U369" s="271">
        <v>44916</v>
      </c>
      <c r="V369" s="271">
        <v>44929</v>
      </c>
      <c r="W369" s="272">
        <v>1</v>
      </c>
      <c r="X369" s="273"/>
      <c r="Y369" s="212">
        <f t="shared" si="61"/>
        <v>2</v>
      </c>
      <c r="Z369" s="238">
        <v>14</v>
      </c>
      <c r="AA369" s="238">
        <v>0.84</v>
      </c>
      <c r="AB369" s="213">
        <f t="shared" si="62"/>
        <v>210</v>
      </c>
      <c r="AC369" s="213">
        <f t="shared" si="63"/>
        <v>12.6</v>
      </c>
      <c r="AD369" s="213">
        <f t="shared" si="64"/>
        <v>147</v>
      </c>
      <c r="AE369" s="213">
        <f t="shared" si="69"/>
        <v>63</v>
      </c>
      <c r="AF369" s="213">
        <f t="shared" si="65"/>
        <v>25.2</v>
      </c>
      <c r="AG369" s="343">
        <f t="shared" si="66"/>
        <v>235.2</v>
      </c>
      <c r="AH369" s="213">
        <v>166.8</v>
      </c>
      <c r="AI369" s="213">
        <f t="shared" si="67"/>
        <v>68.399999999999977</v>
      </c>
      <c r="AJ369" s="171"/>
      <c r="AK369" s="296"/>
      <c r="AL369" s="303"/>
      <c r="AM369" s="303"/>
    </row>
    <row r="370" spans="1:39" s="231" customFormat="1" ht="32.25" customHeight="1" x14ac:dyDescent="0.35">
      <c r="A370" s="202"/>
      <c r="B370" s="202">
        <v>1</v>
      </c>
      <c r="C370" s="342">
        <v>1638</v>
      </c>
      <c r="D370" s="344">
        <v>14174</v>
      </c>
      <c r="E370" s="344">
        <v>8614</v>
      </c>
      <c r="F370" s="204"/>
      <c r="G370" s="202" t="s">
        <v>107</v>
      </c>
      <c r="H370" s="234" t="s">
        <v>36</v>
      </c>
      <c r="I370" s="234"/>
      <c r="J370" s="234" t="s">
        <v>42</v>
      </c>
      <c r="K370" s="233">
        <v>7.5</v>
      </c>
      <c r="L370" s="233">
        <v>1.3</v>
      </c>
      <c r="M370" s="233">
        <v>4</v>
      </c>
      <c r="N370" s="204"/>
      <c r="O370" s="204">
        <f t="shared" si="68"/>
        <v>4</v>
      </c>
      <c r="P370" s="233"/>
      <c r="Q370" s="233"/>
      <c r="R370" s="204">
        <f t="shared" si="60"/>
        <v>30</v>
      </c>
      <c r="S370" s="261" t="s">
        <v>41</v>
      </c>
      <c r="T370" s="215" t="s">
        <v>58</v>
      </c>
      <c r="U370" s="271">
        <v>44915</v>
      </c>
      <c r="V370" s="271">
        <v>44953</v>
      </c>
      <c r="W370" s="272">
        <v>1</v>
      </c>
      <c r="X370" s="273"/>
      <c r="Y370" s="212">
        <f t="shared" si="61"/>
        <v>5.5714285714285712</v>
      </c>
      <c r="Z370" s="238">
        <v>14</v>
      </c>
      <c r="AA370" s="238">
        <v>0.84</v>
      </c>
      <c r="AB370" s="213">
        <f t="shared" si="62"/>
        <v>420</v>
      </c>
      <c r="AC370" s="213">
        <f t="shared" si="63"/>
        <v>25.2</v>
      </c>
      <c r="AD370" s="213">
        <f t="shared" si="64"/>
        <v>294</v>
      </c>
      <c r="AE370" s="213">
        <f t="shared" si="69"/>
        <v>126</v>
      </c>
      <c r="AF370" s="213">
        <f t="shared" si="65"/>
        <v>140.39999999999998</v>
      </c>
      <c r="AG370" s="343">
        <f t="shared" si="66"/>
        <v>560.4</v>
      </c>
      <c r="AH370" s="213">
        <v>337.2</v>
      </c>
      <c r="AI370" s="213">
        <f t="shared" si="67"/>
        <v>223.2</v>
      </c>
      <c r="AJ370" s="171"/>
      <c r="AK370" s="296"/>
      <c r="AL370" s="303"/>
      <c r="AM370" s="303"/>
    </row>
    <row r="371" spans="1:39" s="231" customFormat="1" ht="32.25" customHeight="1" x14ac:dyDescent="0.35">
      <c r="A371" s="202"/>
      <c r="B371" s="202">
        <v>1</v>
      </c>
      <c r="C371" s="342">
        <v>1639</v>
      </c>
      <c r="D371" s="344">
        <v>14175</v>
      </c>
      <c r="E371" s="344">
        <v>8481</v>
      </c>
      <c r="F371" s="204"/>
      <c r="G371" s="202" t="s">
        <v>107</v>
      </c>
      <c r="H371" s="234" t="s">
        <v>36</v>
      </c>
      <c r="I371" s="234"/>
      <c r="J371" s="234" t="s">
        <v>42</v>
      </c>
      <c r="K371" s="233">
        <v>9</v>
      </c>
      <c r="L371" s="233">
        <v>1.3</v>
      </c>
      <c r="M371" s="233">
        <v>4</v>
      </c>
      <c r="N371" s="204"/>
      <c r="O371" s="204">
        <f t="shared" si="68"/>
        <v>4</v>
      </c>
      <c r="P371" s="233"/>
      <c r="Q371" s="233"/>
      <c r="R371" s="204">
        <f t="shared" si="60"/>
        <v>36</v>
      </c>
      <c r="S371" s="261" t="s">
        <v>41</v>
      </c>
      <c r="T371" s="215" t="s">
        <v>58</v>
      </c>
      <c r="U371" s="271">
        <v>44915</v>
      </c>
      <c r="V371" s="271">
        <v>44928</v>
      </c>
      <c r="W371" s="272">
        <v>1</v>
      </c>
      <c r="X371" s="273"/>
      <c r="Y371" s="212">
        <f t="shared" si="61"/>
        <v>2</v>
      </c>
      <c r="Z371" s="238">
        <v>14</v>
      </c>
      <c r="AA371" s="238">
        <v>0.84</v>
      </c>
      <c r="AB371" s="213">
        <f t="shared" si="62"/>
        <v>504</v>
      </c>
      <c r="AC371" s="213">
        <f t="shared" si="63"/>
        <v>30.24</v>
      </c>
      <c r="AD371" s="213">
        <f t="shared" si="64"/>
        <v>352.8</v>
      </c>
      <c r="AE371" s="213">
        <f t="shared" si="69"/>
        <v>151.19999999999999</v>
      </c>
      <c r="AF371" s="213">
        <f t="shared" si="65"/>
        <v>60.48</v>
      </c>
      <c r="AG371" s="343">
        <f t="shared" si="66"/>
        <v>564.48</v>
      </c>
      <c r="AH371" s="213">
        <v>404.64</v>
      </c>
      <c r="AI371" s="213">
        <f t="shared" si="67"/>
        <v>159.84000000000003</v>
      </c>
      <c r="AJ371" s="171"/>
      <c r="AK371" s="296"/>
      <c r="AL371" s="303"/>
      <c r="AM371" s="303"/>
    </row>
    <row r="372" spans="1:39" s="231" customFormat="1" ht="32.25" customHeight="1" x14ac:dyDescent="0.35">
      <c r="A372" s="202"/>
      <c r="B372" s="202">
        <v>1</v>
      </c>
      <c r="C372" s="342">
        <v>1639</v>
      </c>
      <c r="D372" s="344">
        <v>14175</v>
      </c>
      <c r="E372" s="344">
        <v>8481</v>
      </c>
      <c r="F372" s="204"/>
      <c r="G372" s="202" t="s">
        <v>107</v>
      </c>
      <c r="H372" s="234" t="s">
        <v>36</v>
      </c>
      <c r="I372" s="234"/>
      <c r="J372" s="234" t="s">
        <v>42</v>
      </c>
      <c r="K372" s="233">
        <v>13.9</v>
      </c>
      <c r="L372" s="233">
        <v>1.3</v>
      </c>
      <c r="M372" s="233">
        <v>2</v>
      </c>
      <c r="N372" s="204"/>
      <c r="O372" s="204">
        <f t="shared" si="68"/>
        <v>2</v>
      </c>
      <c r="P372" s="233"/>
      <c r="Q372" s="233"/>
      <c r="R372" s="204">
        <f t="shared" si="60"/>
        <v>27.8</v>
      </c>
      <c r="S372" s="261" t="s">
        <v>41</v>
      </c>
      <c r="T372" s="215" t="s">
        <v>58</v>
      </c>
      <c r="U372" s="271">
        <v>44915</v>
      </c>
      <c r="V372" s="271">
        <v>44928</v>
      </c>
      <c r="W372" s="272">
        <v>1</v>
      </c>
      <c r="X372" s="273"/>
      <c r="Y372" s="212">
        <f t="shared" si="61"/>
        <v>2</v>
      </c>
      <c r="Z372" s="238">
        <v>14</v>
      </c>
      <c r="AA372" s="238">
        <v>0.84</v>
      </c>
      <c r="AB372" s="213">
        <f t="shared" si="62"/>
        <v>389.2</v>
      </c>
      <c r="AC372" s="213">
        <f t="shared" si="63"/>
        <v>23.352</v>
      </c>
      <c r="AD372" s="213">
        <f t="shared" si="64"/>
        <v>272.44</v>
      </c>
      <c r="AE372" s="213">
        <f t="shared" si="69"/>
        <v>116.75999999999999</v>
      </c>
      <c r="AF372" s="213">
        <f t="shared" si="65"/>
        <v>46.704000000000001</v>
      </c>
      <c r="AG372" s="343">
        <f t="shared" si="66"/>
        <v>435.904</v>
      </c>
      <c r="AH372" s="213">
        <v>312.47199999999998</v>
      </c>
      <c r="AI372" s="213">
        <f t="shared" si="67"/>
        <v>123.43200000000002</v>
      </c>
      <c r="AJ372" s="171"/>
      <c r="AK372" s="296"/>
      <c r="AL372" s="303"/>
      <c r="AM372" s="303"/>
    </row>
    <row r="373" spans="1:39" s="231" customFormat="1" ht="32.25" customHeight="1" x14ac:dyDescent="0.35">
      <c r="A373" s="202"/>
      <c r="B373" s="202">
        <v>1</v>
      </c>
      <c r="C373" s="342">
        <v>1639</v>
      </c>
      <c r="D373" s="344">
        <v>14175</v>
      </c>
      <c r="E373" s="344">
        <v>8481</v>
      </c>
      <c r="F373" s="204"/>
      <c r="G373" s="202" t="s">
        <v>107</v>
      </c>
      <c r="H373" s="234" t="s">
        <v>36</v>
      </c>
      <c r="I373" s="234"/>
      <c r="J373" s="234" t="s">
        <v>42</v>
      </c>
      <c r="K373" s="233">
        <v>4</v>
      </c>
      <c r="L373" s="233">
        <v>1</v>
      </c>
      <c r="M373" s="233">
        <v>2</v>
      </c>
      <c r="N373" s="204"/>
      <c r="O373" s="204">
        <f t="shared" si="68"/>
        <v>2</v>
      </c>
      <c r="P373" s="233"/>
      <c r="Q373" s="233"/>
      <c r="R373" s="204">
        <f t="shared" si="60"/>
        <v>8</v>
      </c>
      <c r="S373" s="261" t="s">
        <v>41</v>
      </c>
      <c r="T373" s="215" t="s">
        <v>58</v>
      </c>
      <c r="U373" s="271">
        <v>44915</v>
      </c>
      <c r="V373" s="271">
        <v>44928</v>
      </c>
      <c r="W373" s="272">
        <v>1</v>
      </c>
      <c r="X373" s="273"/>
      <c r="Y373" s="212">
        <f t="shared" si="61"/>
        <v>2</v>
      </c>
      <c r="Z373" s="238">
        <v>14</v>
      </c>
      <c r="AA373" s="238">
        <v>0.84</v>
      </c>
      <c r="AB373" s="213">
        <f t="shared" si="62"/>
        <v>112</v>
      </c>
      <c r="AC373" s="213" t="s">
        <v>642</v>
      </c>
      <c r="AD373" s="213">
        <f t="shared" si="64"/>
        <v>78.399999999999991</v>
      </c>
      <c r="AE373" s="213">
        <f t="shared" si="69"/>
        <v>33.6</v>
      </c>
      <c r="AF373" s="213">
        <f t="shared" si="65"/>
        <v>13.44</v>
      </c>
      <c r="AG373" s="343">
        <f t="shared" si="66"/>
        <v>125.44</v>
      </c>
      <c r="AH373" s="213">
        <v>89.919999999999987</v>
      </c>
      <c r="AI373" s="213">
        <f t="shared" si="67"/>
        <v>35.52000000000001</v>
      </c>
      <c r="AJ373" s="171"/>
      <c r="AK373" s="296"/>
      <c r="AL373" s="303"/>
      <c r="AM373" s="303"/>
    </row>
    <row r="374" spans="1:39" s="231" customFormat="1" ht="32.25" hidden="1" customHeight="1" x14ac:dyDescent="0.35">
      <c r="A374" s="202"/>
      <c r="B374" s="202">
        <v>1</v>
      </c>
      <c r="C374" s="203">
        <v>1641</v>
      </c>
      <c r="D374" s="204">
        <v>14177</v>
      </c>
      <c r="E374" s="204">
        <v>8473</v>
      </c>
      <c r="F374" s="204"/>
      <c r="G374" s="202" t="s">
        <v>107</v>
      </c>
      <c r="H374" s="234" t="s">
        <v>36</v>
      </c>
      <c r="I374" s="234"/>
      <c r="J374" s="234" t="s">
        <v>42</v>
      </c>
      <c r="K374" s="233">
        <v>3.5</v>
      </c>
      <c r="L374" s="233">
        <v>1</v>
      </c>
      <c r="M374" s="233">
        <v>3.5</v>
      </c>
      <c r="N374" s="204"/>
      <c r="O374" s="204">
        <f t="shared" si="68"/>
        <v>3.5</v>
      </c>
      <c r="P374" s="233"/>
      <c r="Q374" s="233"/>
      <c r="R374" s="204">
        <f t="shared" si="60"/>
        <v>12.25</v>
      </c>
      <c r="S374" s="261" t="s">
        <v>41</v>
      </c>
      <c r="T374" s="215" t="s">
        <v>58</v>
      </c>
      <c r="U374" s="271">
        <v>44916</v>
      </c>
      <c r="V374" s="271">
        <v>44922</v>
      </c>
      <c r="W374" s="272">
        <v>1</v>
      </c>
      <c r="X374" s="273"/>
      <c r="Y374" s="212">
        <f t="shared" si="61"/>
        <v>1</v>
      </c>
      <c r="Z374" s="238">
        <v>14</v>
      </c>
      <c r="AA374" s="238">
        <v>0.84</v>
      </c>
      <c r="AB374" s="213">
        <f t="shared" si="62"/>
        <v>171.5</v>
      </c>
      <c r="AC374" s="213">
        <f t="shared" ref="AC374:AC437" si="70">AA374*R374</f>
        <v>10.29</v>
      </c>
      <c r="AD374" s="213">
        <f t="shared" si="64"/>
        <v>120.04999999999998</v>
      </c>
      <c r="AE374" s="213">
        <f t="shared" si="69"/>
        <v>51.449999999999996</v>
      </c>
      <c r="AF374" s="213">
        <f t="shared" si="65"/>
        <v>10.29</v>
      </c>
      <c r="AG374" s="213">
        <f t="shared" si="66"/>
        <v>181.78999999999996</v>
      </c>
      <c r="AH374" s="213">
        <v>181.78999999999996</v>
      </c>
      <c r="AI374" s="213">
        <f t="shared" si="67"/>
        <v>0</v>
      </c>
      <c r="AJ374" s="171"/>
      <c r="AK374" s="296"/>
      <c r="AL374" s="303"/>
      <c r="AM374" s="303"/>
    </row>
    <row r="375" spans="1:39" s="231" customFormat="1" ht="32.25" customHeight="1" x14ac:dyDescent="0.35">
      <c r="A375" s="202"/>
      <c r="B375" s="202">
        <v>1</v>
      </c>
      <c r="C375" s="342">
        <v>1649</v>
      </c>
      <c r="D375" s="344">
        <v>14184</v>
      </c>
      <c r="E375" s="344">
        <v>8485</v>
      </c>
      <c r="F375" s="204"/>
      <c r="G375" s="202" t="s">
        <v>107</v>
      </c>
      <c r="H375" s="234" t="s">
        <v>36</v>
      </c>
      <c r="I375" s="234"/>
      <c r="J375" s="234" t="s">
        <v>42</v>
      </c>
      <c r="K375" s="233">
        <v>6.3</v>
      </c>
      <c r="L375" s="233">
        <v>1.3</v>
      </c>
      <c r="M375" s="233">
        <v>3.5</v>
      </c>
      <c r="N375" s="204"/>
      <c r="O375" s="204">
        <f t="shared" si="68"/>
        <v>3.5</v>
      </c>
      <c r="P375" s="233"/>
      <c r="Q375" s="233"/>
      <c r="R375" s="204">
        <f t="shared" si="60"/>
        <v>22.05</v>
      </c>
      <c r="S375" s="261" t="s">
        <v>41</v>
      </c>
      <c r="T375" s="215" t="s">
        <v>58</v>
      </c>
      <c r="U375" s="271">
        <v>44917</v>
      </c>
      <c r="V375" s="271">
        <v>44928</v>
      </c>
      <c r="W375" s="272">
        <v>1</v>
      </c>
      <c r="X375" s="273"/>
      <c r="Y375" s="212">
        <f t="shared" si="61"/>
        <v>1.7142857142857142</v>
      </c>
      <c r="Z375" s="238">
        <v>14</v>
      </c>
      <c r="AA375" s="238">
        <v>0.84</v>
      </c>
      <c r="AB375" s="213">
        <f t="shared" si="62"/>
        <v>308.7</v>
      </c>
      <c r="AC375" s="213">
        <f t="shared" si="70"/>
        <v>18.521999999999998</v>
      </c>
      <c r="AD375" s="213">
        <f t="shared" si="64"/>
        <v>216.08999999999997</v>
      </c>
      <c r="AE375" s="213">
        <f t="shared" si="69"/>
        <v>92.61</v>
      </c>
      <c r="AF375" s="213">
        <f t="shared" si="65"/>
        <v>31.751999999999995</v>
      </c>
      <c r="AG375" s="343">
        <f t="shared" si="66"/>
        <v>340.452</v>
      </c>
      <c r="AH375" s="213">
        <v>242.54999999999998</v>
      </c>
      <c r="AI375" s="213">
        <f t="shared" si="67"/>
        <v>97.902000000000015</v>
      </c>
      <c r="AJ375" s="171"/>
      <c r="AK375" s="296"/>
      <c r="AL375" s="303"/>
      <c r="AM375" s="303"/>
    </row>
    <row r="376" spans="1:39" s="231" customFormat="1" ht="32.25" customHeight="1" x14ac:dyDescent="0.35">
      <c r="A376" s="202"/>
      <c r="B376" s="202">
        <v>1</v>
      </c>
      <c r="C376" s="342">
        <v>1647</v>
      </c>
      <c r="D376" s="344">
        <v>14183</v>
      </c>
      <c r="E376" s="204"/>
      <c r="F376" s="204"/>
      <c r="G376" s="202" t="s">
        <v>107</v>
      </c>
      <c r="H376" s="234" t="s">
        <v>36</v>
      </c>
      <c r="I376" s="234"/>
      <c r="J376" s="234" t="s">
        <v>42</v>
      </c>
      <c r="K376" s="233">
        <v>5</v>
      </c>
      <c r="L376" s="233">
        <v>1.3</v>
      </c>
      <c r="M376" s="233">
        <v>3.5</v>
      </c>
      <c r="N376" s="204"/>
      <c r="O376" s="204">
        <f t="shared" si="68"/>
        <v>3.5</v>
      </c>
      <c r="P376" s="233"/>
      <c r="Q376" s="233"/>
      <c r="R376" s="204">
        <f t="shared" si="60"/>
        <v>17.5</v>
      </c>
      <c r="S376" s="261" t="s">
        <v>41</v>
      </c>
      <c r="T376" s="215" t="s">
        <v>87</v>
      </c>
      <c r="U376" s="271">
        <v>44917</v>
      </c>
      <c r="V376" s="271"/>
      <c r="W376" s="272">
        <v>1</v>
      </c>
      <c r="X376" s="273"/>
      <c r="Y376" s="212">
        <f t="shared" si="61"/>
        <v>5.8571428571428568</v>
      </c>
      <c r="Z376" s="238">
        <v>14</v>
      </c>
      <c r="AA376" s="238">
        <v>0.84</v>
      </c>
      <c r="AB376" s="213">
        <f t="shared" si="62"/>
        <v>245</v>
      </c>
      <c r="AC376" s="213">
        <f t="shared" si="70"/>
        <v>14.7</v>
      </c>
      <c r="AD376" s="213">
        <f t="shared" si="64"/>
        <v>171.5</v>
      </c>
      <c r="AE376" s="213">
        <f t="shared" si="69"/>
        <v>0</v>
      </c>
      <c r="AF376" s="213">
        <f t="shared" si="65"/>
        <v>86.1</v>
      </c>
      <c r="AG376" s="343">
        <f t="shared" si="66"/>
        <v>257.60000000000002</v>
      </c>
      <c r="AH376" s="213">
        <v>192.5</v>
      </c>
      <c r="AI376" s="213">
        <f t="shared" si="67"/>
        <v>65.100000000000023</v>
      </c>
      <c r="AJ376" s="171"/>
      <c r="AK376" s="296"/>
      <c r="AL376" s="303"/>
      <c r="AM376" s="303"/>
    </row>
    <row r="377" spans="1:39" s="231" customFormat="1" ht="32.25" customHeight="1" x14ac:dyDescent="0.35">
      <c r="A377" s="202"/>
      <c r="B377" s="202">
        <v>1</v>
      </c>
      <c r="C377" s="342">
        <v>1648</v>
      </c>
      <c r="D377" s="344">
        <v>14183</v>
      </c>
      <c r="E377" s="204"/>
      <c r="F377" s="204"/>
      <c r="G377" s="202" t="s">
        <v>107</v>
      </c>
      <c r="H377" s="234" t="s">
        <v>36</v>
      </c>
      <c r="I377" s="234"/>
      <c r="J377" s="234" t="s">
        <v>42</v>
      </c>
      <c r="K377" s="233">
        <v>14</v>
      </c>
      <c r="L377" s="233">
        <v>1</v>
      </c>
      <c r="M377" s="233">
        <v>3.5</v>
      </c>
      <c r="N377" s="204"/>
      <c r="O377" s="204">
        <f t="shared" si="68"/>
        <v>3.5</v>
      </c>
      <c r="P377" s="233"/>
      <c r="Q377" s="233"/>
      <c r="R377" s="204">
        <f t="shared" si="60"/>
        <v>49</v>
      </c>
      <c r="S377" s="261" t="s">
        <v>41</v>
      </c>
      <c r="T377" s="215" t="s">
        <v>87</v>
      </c>
      <c r="U377" s="271">
        <v>44917</v>
      </c>
      <c r="V377" s="271"/>
      <c r="W377" s="272">
        <v>1</v>
      </c>
      <c r="X377" s="273"/>
      <c r="Y377" s="212">
        <f t="shared" si="61"/>
        <v>5.8571428571428568</v>
      </c>
      <c r="Z377" s="238">
        <v>14</v>
      </c>
      <c r="AA377" s="238">
        <v>0.84</v>
      </c>
      <c r="AB377" s="213">
        <f t="shared" si="62"/>
        <v>686</v>
      </c>
      <c r="AC377" s="213">
        <f t="shared" si="70"/>
        <v>41.16</v>
      </c>
      <c r="AD377" s="213">
        <f t="shared" si="64"/>
        <v>480.19999999999993</v>
      </c>
      <c r="AE377" s="213">
        <f t="shared" si="69"/>
        <v>0</v>
      </c>
      <c r="AF377" s="213">
        <f t="shared" si="65"/>
        <v>241.07999999999998</v>
      </c>
      <c r="AG377" s="343">
        <f t="shared" si="66"/>
        <v>721.28</v>
      </c>
      <c r="AH377" s="213">
        <v>538.99999999999989</v>
      </c>
      <c r="AI377" s="213">
        <f t="shared" si="67"/>
        <v>182.28000000000009</v>
      </c>
      <c r="AJ377" s="171"/>
      <c r="AK377" s="296"/>
      <c r="AL377" s="303"/>
      <c r="AM377" s="303"/>
    </row>
    <row r="378" spans="1:39" s="231" customFormat="1" ht="32.25" customHeight="1" x14ac:dyDescent="0.35">
      <c r="A378" s="202"/>
      <c r="B378" s="202">
        <v>1</v>
      </c>
      <c r="C378" s="342">
        <v>1645</v>
      </c>
      <c r="D378" s="344">
        <v>14181</v>
      </c>
      <c r="E378" s="344">
        <v>8486</v>
      </c>
      <c r="F378" s="204"/>
      <c r="G378" s="202" t="s">
        <v>107</v>
      </c>
      <c r="H378" s="234" t="s">
        <v>36</v>
      </c>
      <c r="I378" s="234"/>
      <c r="J378" s="234" t="s">
        <v>42</v>
      </c>
      <c r="K378" s="233">
        <v>5</v>
      </c>
      <c r="L378" s="233">
        <v>1.3</v>
      </c>
      <c r="M378" s="233">
        <v>2</v>
      </c>
      <c r="N378" s="204"/>
      <c r="O378" s="204">
        <f t="shared" si="68"/>
        <v>2</v>
      </c>
      <c r="P378" s="233"/>
      <c r="Q378" s="233"/>
      <c r="R378" s="204">
        <f t="shared" si="60"/>
        <v>10</v>
      </c>
      <c r="S378" s="261" t="s">
        <v>41</v>
      </c>
      <c r="T378" s="215" t="s">
        <v>58</v>
      </c>
      <c r="U378" s="271">
        <v>44917</v>
      </c>
      <c r="V378" s="271">
        <v>44928</v>
      </c>
      <c r="W378" s="272">
        <v>1</v>
      </c>
      <c r="X378" s="273"/>
      <c r="Y378" s="212">
        <f t="shared" si="61"/>
        <v>1.7142857142857142</v>
      </c>
      <c r="Z378" s="238">
        <v>14</v>
      </c>
      <c r="AA378" s="238">
        <v>0.84</v>
      </c>
      <c r="AB378" s="213">
        <f t="shared" si="62"/>
        <v>140</v>
      </c>
      <c r="AC378" s="213">
        <f t="shared" si="70"/>
        <v>8.4</v>
      </c>
      <c r="AD378" s="213">
        <f t="shared" si="64"/>
        <v>98</v>
      </c>
      <c r="AE378" s="213">
        <f t="shared" si="69"/>
        <v>42</v>
      </c>
      <c r="AF378" s="213">
        <f t="shared" si="65"/>
        <v>14.399999999999999</v>
      </c>
      <c r="AG378" s="343">
        <f t="shared" si="66"/>
        <v>154.4</v>
      </c>
      <c r="AH378" s="213">
        <v>110</v>
      </c>
      <c r="AI378" s="213">
        <f t="shared" si="67"/>
        <v>44.400000000000006</v>
      </c>
      <c r="AJ378" s="171"/>
      <c r="AK378" s="296"/>
      <c r="AL378" s="303"/>
      <c r="AM378" s="303"/>
    </row>
    <row r="379" spans="1:39" s="231" customFormat="1" ht="32.25" customHeight="1" x14ac:dyDescent="0.35">
      <c r="A379" s="202"/>
      <c r="B379" s="202">
        <v>1</v>
      </c>
      <c r="C379" s="342">
        <v>1645</v>
      </c>
      <c r="D379" s="344">
        <v>14181</v>
      </c>
      <c r="E379" s="344">
        <v>8486</v>
      </c>
      <c r="F379" s="204"/>
      <c r="G379" s="202" t="s">
        <v>107</v>
      </c>
      <c r="H379" s="234" t="s">
        <v>36</v>
      </c>
      <c r="I379" s="234"/>
      <c r="J379" s="234" t="s">
        <v>42</v>
      </c>
      <c r="K379" s="233">
        <v>2.5</v>
      </c>
      <c r="L379" s="233">
        <v>1.3</v>
      </c>
      <c r="M379" s="233">
        <v>4</v>
      </c>
      <c r="N379" s="204"/>
      <c r="O379" s="204">
        <f t="shared" si="68"/>
        <v>4</v>
      </c>
      <c r="P379" s="233"/>
      <c r="Q379" s="233"/>
      <c r="R379" s="204">
        <f t="shared" si="60"/>
        <v>10</v>
      </c>
      <c r="S379" s="261" t="s">
        <v>41</v>
      </c>
      <c r="T379" s="215" t="s">
        <v>58</v>
      </c>
      <c r="U379" s="271">
        <v>44917</v>
      </c>
      <c r="V379" s="271">
        <v>44928</v>
      </c>
      <c r="W379" s="272">
        <v>1</v>
      </c>
      <c r="X379" s="273"/>
      <c r="Y379" s="212">
        <f t="shared" si="61"/>
        <v>1.7142857142857142</v>
      </c>
      <c r="Z379" s="238">
        <v>14</v>
      </c>
      <c r="AA379" s="238">
        <v>0.84</v>
      </c>
      <c r="AB379" s="213">
        <f t="shared" si="62"/>
        <v>140</v>
      </c>
      <c r="AC379" s="213">
        <f t="shared" si="70"/>
        <v>8.4</v>
      </c>
      <c r="AD379" s="213">
        <f t="shared" si="64"/>
        <v>98</v>
      </c>
      <c r="AE379" s="213">
        <f t="shared" si="69"/>
        <v>42</v>
      </c>
      <c r="AF379" s="213">
        <f t="shared" si="65"/>
        <v>14.399999999999999</v>
      </c>
      <c r="AG379" s="343">
        <f t="shared" si="66"/>
        <v>154.4</v>
      </c>
      <c r="AH379" s="213">
        <v>110</v>
      </c>
      <c r="AI379" s="213">
        <f t="shared" si="67"/>
        <v>44.400000000000006</v>
      </c>
      <c r="AJ379" s="171"/>
      <c r="AK379" s="296"/>
      <c r="AL379" s="303"/>
      <c r="AM379" s="303"/>
    </row>
    <row r="380" spans="1:39" s="231" customFormat="1" ht="32.25" customHeight="1" x14ac:dyDescent="0.35">
      <c r="A380" s="202"/>
      <c r="B380" s="202">
        <v>1</v>
      </c>
      <c r="C380" s="342">
        <v>1652</v>
      </c>
      <c r="D380" s="344">
        <v>14187</v>
      </c>
      <c r="E380" s="344">
        <v>8500</v>
      </c>
      <c r="F380" s="204"/>
      <c r="G380" s="202" t="s">
        <v>441</v>
      </c>
      <c r="H380" s="234" t="s">
        <v>36</v>
      </c>
      <c r="I380" s="234"/>
      <c r="J380" s="234" t="s">
        <v>42</v>
      </c>
      <c r="K380" s="233">
        <v>3</v>
      </c>
      <c r="L380" s="233">
        <v>1.3</v>
      </c>
      <c r="M380" s="233">
        <v>2</v>
      </c>
      <c r="N380" s="204"/>
      <c r="O380" s="204">
        <f t="shared" si="68"/>
        <v>2</v>
      </c>
      <c r="P380" s="233"/>
      <c r="Q380" s="233"/>
      <c r="R380" s="204">
        <f t="shared" si="60"/>
        <v>6</v>
      </c>
      <c r="S380" s="261" t="s">
        <v>41</v>
      </c>
      <c r="T380" s="215" t="s">
        <v>58</v>
      </c>
      <c r="U380" s="271">
        <v>44917</v>
      </c>
      <c r="V380" s="271">
        <v>44933</v>
      </c>
      <c r="W380" s="272">
        <v>1</v>
      </c>
      <c r="X380" s="273"/>
      <c r="Y380" s="212">
        <f t="shared" si="61"/>
        <v>2.4285714285714284</v>
      </c>
      <c r="Z380" s="238">
        <v>14</v>
      </c>
      <c r="AA380" s="238">
        <v>0.84</v>
      </c>
      <c r="AB380" s="213">
        <f t="shared" si="62"/>
        <v>84</v>
      </c>
      <c r="AC380" s="213">
        <f t="shared" si="70"/>
        <v>5.04</v>
      </c>
      <c r="AD380" s="213">
        <f t="shared" si="64"/>
        <v>58.79999999999999</v>
      </c>
      <c r="AE380" s="213">
        <f t="shared" si="69"/>
        <v>25.199999999999996</v>
      </c>
      <c r="AF380" s="213">
        <f t="shared" si="65"/>
        <v>12.239999999999998</v>
      </c>
      <c r="AG380" s="343">
        <f t="shared" si="66"/>
        <v>96.239999999999981</v>
      </c>
      <c r="AH380" s="213">
        <v>65.999999999999986</v>
      </c>
      <c r="AI380" s="213">
        <f t="shared" si="67"/>
        <v>30.239999999999995</v>
      </c>
      <c r="AJ380" s="171"/>
      <c r="AK380" s="296"/>
      <c r="AL380" s="303"/>
      <c r="AM380" s="303"/>
    </row>
    <row r="381" spans="1:39" s="231" customFormat="1" ht="32.25" customHeight="1" x14ac:dyDescent="0.35">
      <c r="A381" s="202"/>
      <c r="B381" s="202">
        <v>1</v>
      </c>
      <c r="C381" s="342">
        <v>1657</v>
      </c>
      <c r="D381" s="344">
        <v>14192</v>
      </c>
      <c r="E381" s="344">
        <v>8408</v>
      </c>
      <c r="F381" s="204"/>
      <c r="G381" s="202" t="s">
        <v>107</v>
      </c>
      <c r="H381" s="234" t="s">
        <v>36</v>
      </c>
      <c r="I381" s="234"/>
      <c r="J381" s="234" t="s">
        <v>42</v>
      </c>
      <c r="K381" s="233">
        <v>18</v>
      </c>
      <c r="L381" s="233">
        <v>1.3</v>
      </c>
      <c r="M381" s="233">
        <v>4</v>
      </c>
      <c r="N381" s="204"/>
      <c r="O381" s="204">
        <f t="shared" si="68"/>
        <v>4</v>
      </c>
      <c r="P381" s="233"/>
      <c r="Q381" s="233"/>
      <c r="R381" s="204">
        <f t="shared" si="60"/>
        <v>72</v>
      </c>
      <c r="S381" s="261" t="s">
        <v>41</v>
      </c>
      <c r="T381" s="215" t="s">
        <v>58</v>
      </c>
      <c r="U381" s="271">
        <v>44918</v>
      </c>
      <c r="V381" s="271">
        <v>44936</v>
      </c>
      <c r="W381" s="272">
        <v>1</v>
      </c>
      <c r="X381" s="273"/>
      <c r="Y381" s="212">
        <f t="shared" si="61"/>
        <v>2.7142857142857144</v>
      </c>
      <c r="Z381" s="238">
        <v>14</v>
      </c>
      <c r="AA381" s="238">
        <v>0.84</v>
      </c>
      <c r="AB381" s="213">
        <f t="shared" si="62"/>
        <v>1008</v>
      </c>
      <c r="AC381" s="213">
        <f t="shared" si="70"/>
        <v>60.48</v>
      </c>
      <c r="AD381" s="213">
        <f t="shared" si="64"/>
        <v>705.6</v>
      </c>
      <c r="AE381" s="213">
        <f t="shared" si="69"/>
        <v>302.39999999999998</v>
      </c>
      <c r="AF381" s="213">
        <f t="shared" si="65"/>
        <v>164.16</v>
      </c>
      <c r="AG381" s="343">
        <f t="shared" si="66"/>
        <v>1172.1600000000001</v>
      </c>
      <c r="AH381" s="213">
        <v>783.36</v>
      </c>
      <c r="AI381" s="213">
        <f t="shared" si="67"/>
        <v>388.80000000000007</v>
      </c>
      <c r="AJ381" s="171"/>
      <c r="AK381" s="296"/>
      <c r="AL381" s="303"/>
      <c r="AM381" s="303"/>
    </row>
    <row r="382" spans="1:39" s="231" customFormat="1" ht="32.25" customHeight="1" x14ac:dyDescent="0.35">
      <c r="A382" s="202"/>
      <c r="B382" s="202">
        <v>1</v>
      </c>
      <c r="C382" s="342">
        <v>1655</v>
      </c>
      <c r="D382" s="344">
        <v>14190</v>
      </c>
      <c r="E382" s="344">
        <v>8500</v>
      </c>
      <c r="F382" s="204"/>
      <c r="G382" s="202" t="s">
        <v>107</v>
      </c>
      <c r="H382" s="234" t="s">
        <v>36</v>
      </c>
      <c r="I382" s="234"/>
      <c r="J382" s="234" t="s">
        <v>42</v>
      </c>
      <c r="K382" s="233">
        <v>7.5</v>
      </c>
      <c r="L382" s="233">
        <v>1.3</v>
      </c>
      <c r="M382" s="233">
        <v>4</v>
      </c>
      <c r="N382" s="204"/>
      <c r="O382" s="204">
        <f t="shared" si="68"/>
        <v>4</v>
      </c>
      <c r="P382" s="233"/>
      <c r="Q382" s="233"/>
      <c r="R382" s="204">
        <f t="shared" si="60"/>
        <v>30</v>
      </c>
      <c r="S382" s="261" t="s">
        <v>41</v>
      </c>
      <c r="T382" s="215" t="s">
        <v>58</v>
      </c>
      <c r="U382" s="271">
        <v>44918</v>
      </c>
      <c r="V382" s="271">
        <v>44933</v>
      </c>
      <c r="W382" s="272">
        <v>1</v>
      </c>
      <c r="X382" s="273"/>
      <c r="Y382" s="212">
        <f t="shared" si="61"/>
        <v>2.2857142857142856</v>
      </c>
      <c r="Z382" s="238">
        <v>14</v>
      </c>
      <c r="AA382" s="238">
        <v>0.84</v>
      </c>
      <c r="AB382" s="213">
        <f t="shared" si="62"/>
        <v>420</v>
      </c>
      <c r="AC382" s="213">
        <f t="shared" si="70"/>
        <v>25.2</v>
      </c>
      <c r="AD382" s="213">
        <f t="shared" si="64"/>
        <v>294</v>
      </c>
      <c r="AE382" s="213">
        <f t="shared" si="69"/>
        <v>126</v>
      </c>
      <c r="AF382" s="213">
        <f t="shared" si="65"/>
        <v>57.599999999999994</v>
      </c>
      <c r="AG382" s="343">
        <f t="shared" si="66"/>
        <v>477.6</v>
      </c>
      <c r="AH382" s="213">
        <v>326.39999999999998</v>
      </c>
      <c r="AI382" s="213">
        <f t="shared" si="67"/>
        <v>151.20000000000005</v>
      </c>
      <c r="AJ382" s="171"/>
      <c r="AK382" s="296"/>
      <c r="AL382" s="303"/>
      <c r="AM382" s="303"/>
    </row>
    <row r="383" spans="1:39" s="231" customFormat="1" ht="32.25" customHeight="1" x14ac:dyDescent="0.35">
      <c r="A383" s="202"/>
      <c r="B383" s="202">
        <v>1</v>
      </c>
      <c r="C383" s="342">
        <v>1660</v>
      </c>
      <c r="D383" s="344">
        <v>14195</v>
      </c>
      <c r="E383" s="344">
        <v>8481</v>
      </c>
      <c r="F383" s="204"/>
      <c r="G383" s="202" t="s">
        <v>107</v>
      </c>
      <c r="H383" s="234" t="s">
        <v>36</v>
      </c>
      <c r="I383" s="234"/>
      <c r="J383" s="234" t="s">
        <v>42</v>
      </c>
      <c r="K383" s="233">
        <v>24</v>
      </c>
      <c r="L383" s="233">
        <v>1.3</v>
      </c>
      <c r="M383" s="233">
        <v>4</v>
      </c>
      <c r="N383" s="204"/>
      <c r="O383" s="204">
        <f t="shared" si="68"/>
        <v>4</v>
      </c>
      <c r="P383" s="233"/>
      <c r="Q383" s="233"/>
      <c r="R383" s="204">
        <f t="shared" si="60"/>
        <v>96</v>
      </c>
      <c r="S383" s="261" t="s">
        <v>41</v>
      </c>
      <c r="T383" s="215" t="s">
        <v>58</v>
      </c>
      <c r="U383" s="271">
        <v>44919</v>
      </c>
      <c r="V383" s="271">
        <v>44928</v>
      </c>
      <c r="W383" s="272">
        <v>1</v>
      </c>
      <c r="X383" s="273"/>
      <c r="Y383" s="212">
        <f t="shared" si="61"/>
        <v>1.4285714285714286</v>
      </c>
      <c r="Z383" s="238">
        <v>14</v>
      </c>
      <c r="AA383" s="238">
        <v>0.84</v>
      </c>
      <c r="AB383" s="213">
        <f t="shared" si="62"/>
        <v>1344</v>
      </c>
      <c r="AC383" s="213">
        <f t="shared" si="70"/>
        <v>80.64</v>
      </c>
      <c r="AD383" s="213">
        <f t="shared" si="64"/>
        <v>940.79999999999984</v>
      </c>
      <c r="AE383" s="213">
        <f t="shared" si="69"/>
        <v>403.19999999999993</v>
      </c>
      <c r="AF383" s="213">
        <f t="shared" si="65"/>
        <v>115.19999999999999</v>
      </c>
      <c r="AG383" s="343">
        <f t="shared" si="66"/>
        <v>1459.1999999999998</v>
      </c>
      <c r="AH383" s="213">
        <v>1032.9599999999998</v>
      </c>
      <c r="AI383" s="213">
        <f t="shared" si="67"/>
        <v>426.24</v>
      </c>
      <c r="AJ383" s="171"/>
      <c r="AK383" s="296"/>
      <c r="AL383" s="303"/>
      <c r="AM383" s="303"/>
    </row>
    <row r="384" spans="1:39" s="231" customFormat="1" ht="32.25" customHeight="1" x14ac:dyDescent="0.35">
      <c r="A384" s="202"/>
      <c r="B384" s="202">
        <v>1</v>
      </c>
      <c r="C384" s="342">
        <v>1661</v>
      </c>
      <c r="D384" s="344">
        <v>14196</v>
      </c>
      <c r="E384" s="344">
        <v>8485</v>
      </c>
      <c r="F384" s="204"/>
      <c r="G384" s="202" t="s">
        <v>107</v>
      </c>
      <c r="H384" s="234" t="s">
        <v>36</v>
      </c>
      <c r="I384" s="234"/>
      <c r="J384" s="234" t="s">
        <v>42</v>
      </c>
      <c r="K384" s="233">
        <v>18.5</v>
      </c>
      <c r="L384" s="233">
        <v>1.3</v>
      </c>
      <c r="M384" s="233">
        <v>3.5</v>
      </c>
      <c r="N384" s="204"/>
      <c r="O384" s="204">
        <f t="shared" si="68"/>
        <v>3.5</v>
      </c>
      <c r="P384" s="233"/>
      <c r="Q384" s="233"/>
      <c r="R384" s="204">
        <f t="shared" si="60"/>
        <v>64.75</v>
      </c>
      <c r="S384" s="261" t="s">
        <v>41</v>
      </c>
      <c r="T384" s="215" t="s">
        <v>58</v>
      </c>
      <c r="U384" s="271">
        <v>44919</v>
      </c>
      <c r="V384" s="271">
        <v>44928</v>
      </c>
      <c r="W384" s="272">
        <v>1</v>
      </c>
      <c r="X384" s="273"/>
      <c r="Y384" s="212">
        <f t="shared" si="61"/>
        <v>1.4285714285714286</v>
      </c>
      <c r="Z384" s="238">
        <v>14</v>
      </c>
      <c r="AA384" s="238">
        <v>0.84</v>
      </c>
      <c r="AB384" s="213">
        <f t="shared" si="62"/>
        <v>906.5</v>
      </c>
      <c r="AC384" s="213">
        <f t="shared" si="70"/>
        <v>54.39</v>
      </c>
      <c r="AD384" s="213">
        <f t="shared" si="64"/>
        <v>634.54999999999995</v>
      </c>
      <c r="AE384" s="213">
        <f t="shared" si="69"/>
        <v>271.95</v>
      </c>
      <c r="AF384" s="213">
        <f t="shared" si="65"/>
        <v>77.7</v>
      </c>
      <c r="AG384" s="343">
        <f t="shared" si="66"/>
        <v>984.2</v>
      </c>
      <c r="AH384" s="213">
        <v>696.70999999999992</v>
      </c>
      <c r="AI384" s="213">
        <f t="shared" si="67"/>
        <v>287.49000000000012</v>
      </c>
      <c r="AJ384" s="171"/>
      <c r="AK384" s="296"/>
      <c r="AL384" s="303"/>
      <c r="AM384" s="303"/>
    </row>
    <row r="385" spans="1:39" s="231" customFormat="1" ht="32.25" customHeight="1" x14ac:dyDescent="0.35">
      <c r="A385" s="202"/>
      <c r="B385" s="202">
        <v>1</v>
      </c>
      <c r="C385" s="342">
        <v>1663</v>
      </c>
      <c r="D385" s="344">
        <v>14197</v>
      </c>
      <c r="E385" s="401">
        <v>8464</v>
      </c>
      <c r="F385" s="204"/>
      <c r="G385" s="202" t="s">
        <v>107</v>
      </c>
      <c r="H385" s="234" t="s">
        <v>36</v>
      </c>
      <c r="I385" s="234"/>
      <c r="J385" s="234" t="s">
        <v>42</v>
      </c>
      <c r="K385" s="233">
        <v>7.5</v>
      </c>
      <c r="L385" s="233">
        <v>0.6</v>
      </c>
      <c r="M385" s="233">
        <v>2.5</v>
      </c>
      <c r="N385" s="204"/>
      <c r="O385" s="204">
        <f t="shared" si="68"/>
        <v>2.5</v>
      </c>
      <c r="P385" s="233"/>
      <c r="Q385" s="233"/>
      <c r="R385" s="204">
        <f t="shared" si="60"/>
        <v>18.75</v>
      </c>
      <c r="S385" s="261" t="s">
        <v>41</v>
      </c>
      <c r="T385" s="397" t="s">
        <v>58</v>
      </c>
      <c r="U385" s="271">
        <v>44919</v>
      </c>
      <c r="V385" s="396">
        <v>44919</v>
      </c>
      <c r="W385" s="272">
        <v>1</v>
      </c>
      <c r="X385" s="273"/>
      <c r="Y385" s="212">
        <f t="shared" si="61"/>
        <v>0.14285714285714285</v>
      </c>
      <c r="Z385" s="238">
        <v>14</v>
      </c>
      <c r="AA385" s="238">
        <v>0.84</v>
      </c>
      <c r="AB385" s="213">
        <f t="shared" si="62"/>
        <v>262.5</v>
      </c>
      <c r="AC385" s="213">
        <f t="shared" si="70"/>
        <v>15.75</v>
      </c>
      <c r="AD385" s="213">
        <f t="shared" si="64"/>
        <v>183.75</v>
      </c>
      <c r="AE385" s="213">
        <f t="shared" si="69"/>
        <v>78.75</v>
      </c>
      <c r="AF385" s="213">
        <f t="shared" si="65"/>
        <v>2.2499999999999996</v>
      </c>
      <c r="AG385" s="343">
        <f t="shared" si="66"/>
        <v>264.75</v>
      </c>
      <c r="AH385" s="213">
        <v>201.75</v>
      </c>
      <c r="AI385" s="213">
        <f t="shared" si="67"/>
        <v>63</v>
      </c>
      <c r="AJ385" s="171"/>
      <c r="AK385" s="296"/>
      <c r="AL385" s="303"/>
      <c r="AM385" s="303"/>
    </row>
    <row r="386" spans="1:39" s="231" customFormat="1" ht="32.25" hidden="1" customHeight="1" x14ac:dyDescent="0.35">
      <c r="A386" s="202"/>
      <c r="B386" s="202">
        <v>1</v>
      </c>
      <c r="C386" s="203">
        <v>1662</v>
      </c>
      <c r="D386" s="204">
        <v>14198</v>
      </c>
      <c r="E386" s="204">
        <v>8464</v>
      </c>
      <c r="F386" s="204"/>
      <c r="G386" s="202" t="s">
        <v>107</v>
      </c>
      <c r="H386" s="234" t="s">
        <v>36</v>
      </c>
      <c r="I386" s="234"/>
      <c r="J386" s="234" t="s">
        <v>42</v>
      </c>
      <c r="K386" s="233">
        <v>6.3</v>
      </c>
      <c r="L386" s="233">
        <v>0.6</v>
      </c>
      <c r="M386" s="233">
        <v>3</v>
      </c>
      <c r="N386" s="204"/>
      <c r="O386" s="204">
        <f t="shared" si="68"/>
        <v>3</v>
      </c>
      <c r="P386" s="233"/>
      <c r="Q386" s="233"/>
      <c r="R386" s="204">
        <f t="shared" si="60"/>
        <v>18.899999999999999</v>
      </c>
      <c r="S386" s="261" t="s">
        <v>41</v>
      </c>
      <c r="T386" s="215" t="s">
        <v>58</v>
      </c>
      <c r="U386" s="271">
        <v>44919</v>
      </c>
      <c r="V386" s="271">
        <v>44919</v>
      </c>
      <c r="W386" s="272">
        <v>1</v>
      </c>
      <c r="X386" s="273"/>
      <c r="Y386" s="212">
        <f t="shared" si="61"/>
        <v>0.14285714285714285</v>
      </c>
      <c r="Z386" s="238">
        <v>14</v>
      </c>
      <c r="AA386" s="238">
        <v>0.84</v>
      </c>
      <c r="AB386" s="213">
        <f t="shared" si="62"/>
        <v>264.59999999999997</v>
      </c>
      <c r="AC386" s="213">
        <f t="shared" si="70"/>
        <v>15.875999999999998</v>
      </c>
      <c r="AD386" s="213">
        <f t="shared" si="64"/>
        <v>185.21999999999997</v>
      </c>
      <c r="AE386" s="213">
        <f t="shared" si="69"/>
        <v>79.379999999999981</v>
      </c>
      <c r="AF386" s="213">
        <f t="shared" si="65"/>
        <v>2.2679999999999998</v>
      </c>
      <c r="AG386" s="213">
        <f t="shared" si="66"/>
        <v>266.86799999999994</v>
      </c>
      <c r="AH386" s="213">
        <v>266.86799999999994</v>
      </c>
      <c r="AI386" s="213">
        <f t="shared" si="67"/>
        <v>0</v>
      </c>
      <c r="AJ386" s="171"/>
      <c r="AK386" s="296"/>
      <c r="AL386" s="303"/>
      <c r="AM386" s="303"/>
    </row>
    <row r="387" spans="1:39" s="231" customFormat="1" ht="32.25" hidden="1" customHeight="1" x14ac:dyDescent="0.35">
      <c r="A387" s="202"/>
      <c r="B387" s="202">
        <v>1</v>
      </c>
      <c r="C387" s="203">
        <v>1667</v>
      </c>
      <c r="D387" s="204">
        <v>14251</v>
      </c>
      <c r="E387" s="204">
        <v>8465</v>
      </c>
      <c r="F387" s="204"/>
      <c r="G387" s="202" t="s">
        <v>107</v>
      </c>
      <c r="H387" s="234" t="s">
        <v>36</v>
      </c>
      <c r="I387" s="234"/>
      <c r="J387" s="234" t="s">
        <v>42</v>
      </c>
      <c r="K387" s="233">
        <v>4</v>
      </c>
      <c r="L387" s="233">
        <v>1</v>
      </c>
      <c r="M387" s="233">
        <v>1.5</v>
      </c>
      <c r="N387" s="204"/>
      <c r="O387" s="204">
        <f t="shared" si="68"/>
        <v>1.5</v>
      </c>
      <c r="P387" s="233"/>
      <c r="Q387" s="233"/>
      <c r="R387" s="204">
        <f t="shared" si="60"/>
        <v>6</v>
      </c>
      <c r="S387" s="261" t="s">
        <v>41</v>
      </c>
      <c r="T387" s="215" t="s">
        <v>58</v>
      </c>
      <c r="U387" s="271">
        <v>44919</v>
      </c>
      <c r="V387" s="271">
        <v>44919</v>
      </c>
      <c r="W387" s="272">
        <v>1</v>
      </c>
      <c r="X387" s="273"/>
      <c r="Y387" s="212">
        <f t="shared" si="61"/>
        <v>0.14285714285714285</v>
      </c>
      <c r="Z387" s="238">
        <v>14</v>
      </c>
      <c r="AA387" s="238">
        <v>0.84</v>
      </c>
      <c r="AB387" s="213">
        <f t="shared" si="62"/>
        <v>84</v>
      </c>
      <c r="AC387" s="213">
        <f t="shared" si="70"/>
        <v>5.04</v>
      </c>
      <c r="AD387" s="213">
        <f t="shared" si="64"/>
        <v>58.79999999999999</v>
      </c>
      <c r="AE387" s="213">
        <f t="shared" si="69"/>
        <v>25.199999999999996</v>
      </c>
      <c r="AF387" s="213">
        <f t="shared" si="65"/>
        <v>0.72</v>
      </c>
      <c r="AG387" s="213">
        <f t="shared" si="66"/>
        <v>84.719999999999985</v>
      </c>
      <c r="AH387" s="213">
        <v>84.719999999999985</v>
      </c>
      <c r="AI387" s="213">
        <f t="shared" si="67"/>
        <v>0</v>
      </c>
      <c r="AJ387" s="171"/>
      <c r="AK387" s="296"/>
      <c r="AL387" s="303"/>
      <c r="AM387" s="303"/>
    </row>
    <row r="388" spans="1:39" s="231" customFormat="1" ht="32.25" customHeight="1" x14ac:dyDescent="0.35">
      <c r="A388" s="202"/>
      <c r="B388" s="202">
        <v>1</v>
      </c>
      <c r="C388" s="342">
        <v>1674</v>
      </c>
      <c r="D388" s="344">
        <v>14259</v>
      </c>
      <c r="E388" s="344">
        <v>8496</v>
      </c>
      <c r="F388" s="204"/>
      <c r="G388" s="202" t="s">
        <v>441</v>
      </c>
      <c r="H388" s="234" t="s">
        <v>36</v>
      </c>
      <c r="I388" s="234"/>
      <c r="J388" s="234" t="s">
        <v>42</v>
      </c>
      <c r="K388" s="233">
        <v>19.3</v>
      </c>
      <c r="L388" s="233">
        <v>1.3</v>
      </c>
      <c r="M388" s="233">
        <v>3</v>
      </c>
      <c r="N388" s="204"/>
      <c r="O388" s="204">
        <f t="shared" si="68"/>
        <v>3</v>
      </c>
      <c r="P388" s="233"/>
      <c r="Q388" s="233"/>
      <c r="R388" s="204">
        <f t="shared" si="60"/>
        <v>57.900000000000006</v>
      </c>
      <c r="S388" s="261" t="s">
        <v>41</v>
      </c>
      <c r="T388" s="215" t="s">
        <v>58</v>
      </c>
      <c r="U388" s="271">
        <v>44922</v>
      </c>
      <c r="V388" s="271">
        <v>44932</v>
      </c>
      <c r="W388" s="272">
        <v>1</v>
      </c>
      <c r="X388" s="273"/>
      <c r="Y388" s="212">
        <f t="shared" si="61"/>
        <v>1.5714285714285714</v>
      </c>
      <c r="Z388" s="238">
        <v>14</v>
      </c>
      <c r="AA388" s="238">
        <v>0.84</v>
      </c>
      <c r="AB388" s="213">
        <f t="shared" si="62"/>
        <v>810.60000000000014</v>
      </c>
      <c r="AC388" s="213">
        <f t="shared" si="70"/>
        <v>48.636000000000003</v>
      </c>
      <c r="AD388" s="213">
        <f t="shared" si="64"/>
        <v>567.42000000000007</v>
      </c>
      <c r="AE388" s="213">
        <f t="shared" si="69"/>
        <v>243.18</v>
      </c>
      <c r="AF388" s="213">
        <f t="shared" si="65"/>
        <v>76.428000000000011</v>
      </c>
      <c r="AG388" s="343">
        <f t="shared" si="66"/>
        <v>887.02800000000013</v>
      </c>
      <c r="AH388" s="213">
        <v>602.16000000000008</v>
      </c>
      <c r="AI388" s="213">
        <f t="shared" si="67"/>
        <v>284.86800000000005</v>
      </c>
      <c r="AJ388" s="171"/>
      <c r="AK388" s="296"/>
      <c r="AL388" s="303"/>
      <c r="AM388" s="303"/>
    </row>
    <row r="389" spans="1:39" s="231" customFormat="1" ht="32.25" hidden="1" customHeight="1" x14ac:dyDescent="0.35">
      <c r="A389" s="202"/>
      <c r="B389" s="202">
        <v>1</v>
      </c>
      <c r="C389" s="203">
        <v>1560</v>
      </c>
      <c r="D389" s="204">
        <v>14093</v>
      </c>
      <c r="E389" s="204">
        <v>8338</v>
      </c>
      <c r="F389" s="204"/>
      <c r="G389" s="202" t="s">
        <v>107</v>
      </c>
      <c r="H389" s="205" t="s">
        <v>36</v>
      </c>
      <c r="I389" s="205"/>
      <c r="J389" s="205" t="s">
        <v>436</v>
      </c>
      <c r="K389" s="206">
        <v>16</v>
      </c>
      <c r="L389" s="206">
        <v>1.8</v>
      </c>
      <c r="M389" s="206">
        <v>2.5</v>
      </c>
      <c r="N389" s="206"/>
      <c r="O389" s="206">
        <v>2.5</v>
      </c>
      <c r="P389" s="206"/>
      <c r="Q389" s="206"/>
      <c r="R389" s="204">
        <f t="shared" si="60"/>
        <v>40</v>
      </c>
      <c r="S389" s="173" t="s">
        <v>41</v>
      </c>
      <c r="T389" s="215" t="s">
        <v>58</v>
      </c>
      <c r="U389" s="209">
        <v>44904</v>
      </c>
      <c r="V389" s="209">
        <v>44911</v>
      </c>
      <c r="W389" s="210">
        <v>1</v>
      </c>
      <c r="X389" s="211"/>
      <c r="Y389" s="212">
        <f t="shared" si="61"/>
        <v>1.1428571428571428</v>
      </c>
      <c r="Z389" s="219">
        <v>18</v>
      </c>
      <c r="AA389" s="219">
        <v>1.05</v>
      </c>
      <c r="AB389" s="213">
        <f t="shared" si="62"/>
        <v>720</v>
      </c>
      <c r="AC389" s="213">
        <f t="shared" si="70"/>
        <v>42</v>
      </c>
      <c r="AD389" s="213">
        <f t="shared" si="64"/>
        <v>504</v>
      </c>
      <c r="AE389" s="213">
        <f t="shared" si="69"/>
        <v>216</v>
      </c>
      <c r="AF389" s="213">
        <f t="shared" si="65"/>
        <v>47.999999999999993</v>
      </c>
      <c r="AG389" s="213">
        <f t="shared" si="66"/>
        <v>768</v>
      </c>
      <c r="AH389" s="214">
        <v>768</v>
      </c>
      <c r="AI389" s="213">
        <f t="shared" si="67"/>
        <v>0</v>
      </c>
      <c r="AJ389" s="171"/>
      <c r="AK389" s="296"/>
      <c r="AL389" s="303"/>
      <c r="AM389" s="303"/>
    </row>
    <row r="390" spans="1:39" s="231" customFormat="1" ht="32.25" customHeight="1" x14ac:dyDescent="0.35">
      <c r="A390" s="202"/>
      <c r="B390" s="202">
        <v>1</v>
      </c>
      <c r="C390" s="342">
        <v>1520</v>
      </c>
      <c r="D390" s="344">
        <v>14058</v>
      </c>
      <c r="E390" s="344">
        <v>8413</v>
      </c>
      <c r="F390" s="204"/>
      <c r="G390" s="202" t="s">
        <v>441</v>
      </c>
      <c r="H390" s="205" t="s">
        <v>36</v>
      </c>
      <c r="I390" s="205"/>
      <c r="J390" s="205" t="s">
        <v>436</v>
      </c>
      <c r="K390" s="206">
        <v>9.3000000000000007</v>
      </c>
      <c r="L390" s="206">
        <v>1.8</v>
      </c>
      <c r="M390" s="206">
        <v>4</v>
      </c>
      <c r="N390" s="206"/>
      <c r="O390" s="206">
        <v>4</v>
      </c>
      <c r="P390" s="206"/>
      <c r="Q390" s="206"/>
      <c r="R390" s="204">
        <f t="shared" si="60"/>
        <v>37.200000000000003</v>
      </c>
      <c r="S390" s="173" t="s">
        <v>41</v>
      </c>
      <c r="T390" s="215" t="s">
        <v>58</v>
      </c>
      <c r="U390" s="209">
        <v>44895</v>
      </c>
      <c r="V390" s="209">
        <v>44937</v>
      </c>
      <c r="W390" s="210">
        <v>1</v>
      </c>
      <c r="X390" s="211"/>
      <c r="Y390" s="212">
        <f t="shared" si="61"/>
        <v>6.1428571428571432</v>
      </c>
      <c r="Z390" s="219">
        <v>18</v>
      </c>
      <c r="AA390" s="219">
        <v>1.05</v>
      </c>
      <c r="AB390" s="213">
        <f t="shared" si="62"/>
        <v>669.6</v>
      </c>
      <c r="AC390" s="213">
        <f t="shared" si="70"/>
        <v>39.06</v>
      </c>
      <c r="AD390" s="213">
        <f t="shared" si="64"/>
        <v>468.71999999999997</v>
      </c>
      <c r="AE390" s="213">
        <f t="shared" si="69"/>
        <v>200.88</v>
      </c>
      <c r="AF390" s="213">
        <f t="shared" si="65"/>
        <v>239.94000000000003</v>
      </c>
      <c r="AG390" s="343">
        <f t="shared" si="66"/>
        <v>909.54</v>
      </c>
      <c r="AH390" s="214">
        <v>647.28</v>
      </c>
      <c r="AI390" s="213">
        <f t="shared" si="67"/>
        <v>262.26</v>
      </c>
      <c r="AJ390" s="171"/>
      <c r="AK390" s="296"/>
      <c r="AL390" s="303"/>
      <c r="AM390" s="303"/>
    </row>
    <row r="391" spans="1:39" s="231" customFormat="1" ht="32.25" customHeight="1" x14ac:dyDescent="0.35">
      <c r="A391" s="202"/>
      <c r="B391" s="202">
        <v>1</v>
      </c>
      <c r="C391" s="342">
        <v>1585</v>
      </c>
      <c r="D391" s="344">
        <v>14117</v>
      </c>
      <c r="E391" s="204"/>
      <c r="F391" s="204"/>
      <c r="G391" s="202" t="s">
        <v>441</v>
      </c>
      <c r="H391" s="205" t="s">
        <v>36</v>
      </c>
      <c r="I391" s="205"/>
      <c r="J391" s="205" t="s">
        <v>436</v>
      </c>
      <c r="K391" s="206">
        <v>9.3000000000000007</v>
      </c>
      <c r="L391" s="206">
        <v>1.8</v>
      </c>
      <c r="M391" s="206">
        <v>4.5</v>
      </c>
      <c r="N391" s="206"/>
      <c r="O391" s="206">
        <v>4.5</v>
      </c>
      <c r="P391" s="206"/>
      <c r="Q391" s="206"/>
      <c r="R391" s="204">
        <f t="shared" ref="R391:R454" si="71">IF(S391="m3",K391*L391*O391,IF(S391="m2-LxH",K391*O391,IF(S391="m2-LxW",K391*L391*P391,IF(S391="rm",O391,IF(S391="lm",K391,IF(S391="unit",Q391,))))))</f>
        <v>41.85</v>
      </c>
      <c r="S391" s="173" t="s">
        <v>41</v>
      </c>
      <c r="T391" s="215" t="s">
        <v>87</v>
      </c>
      <c r="U391" s="209">
        <v>44907</v>
      </c>
      <c r="V391" s="209"/>
      <c r="W391" s="210">
        <v>1</v>
      </c>
      <c r="X391" s="211"/>
      <c r="Y391" s="212">
        <f t="shared" ref="Y391:Y454" si="72">IF(T391="on hire",$C$5-U391+1,IF(T391="off hired",V391-U391+1,0))/7</f>
        <v>7.2857142857142856</v>
      </c>
      <c r="Z391" s="219">
        <v>18</v>
      </c>
      <c r="AA391" s="219">
        <v>1.05</v>
      </c>
      <c r="AB391" s="213">
        <f t="shared" ref="AB391:AB454" si="73">Z391*R391</f>
        <v>753.30000000000007</v>
      </c>
      <c r="AC391" s="213">
        <f t="shared" si="70"/>
        <v>43.942500000000003</v>
      </c>
      <c r="AD391" s="213">
        <f t="shared" ref="AD391:AD454" si="74">0.7*R391*Z391</f>
        <v>527.30999999999995</v>
      </c>
      <c r="AE391" s="213">
        <f t="shared" si="69"/>
        <v>0</v>
      </c>
      <c r="AF391" s="213">
        <f t="shared" ref="AF391:AF454" si="75">IF(Y391&gt;X391,(Y391-X391)*R391*AA391,0)</f>
        <v>320.15249999999997</v>
      </c>
      <c r="AG391" s="343">
        <f t="shared" ref="AG391:AG454" si="76">AD391+AE391+AF391</f>
        <v>847.46249999999986</v>
      </c>
      <c r="AH391" s="214">
        <v>652.8599999999999</v>
      </c>
      <c r="AI391" s="213">
        <f t="shared" ref="AI391:AI454" si="77">AG391-AH391</f>
        <v>194.60249999999996</v>
      </c>
      <c r="AJ391" s="171"/>
      <c r="AK391" s="296"/>
      <c r="AL391" s="303"/>
      <c r="AM391" s="303"/>
    </row>
    <row r="392" spans="1:39" s="231" customFormat="1" ht="32.25" hidden="1" customHeight="1" x14ac:dyDescent="0.35">
      <c r="A392" s="202"/>
      <c r="B392" s="202">
        <v>1</v>
      </c>
      <c r="C392" s="203">
        <v>1624</v>
      </c>
      <c r="D392" s="204">
        <v>14161</v>
      </c>
      <c r="E392" s="204">
        <v>8453</v>
      </c>
      <c r="F392" s="204"/>
      <c r="G392" s="202" t="s">
        <v>441</v>
      </c>
      <c r="H392" s="205" t="s">
        <v>36</v>
      </c>
      <c r="I392" s="205"/>
      <c r="J392" s="205" t="s">
        <v>436</v>
      </c>
      <c r="K392" s="206">
        <v>2.5</v>
      </c>
      <c r="L392" s="206">
        <v>1.8</v>
      </c>
      <c r="M392" s="206">
        <v>2</v>
      </c>
      <c r="N392" s="206"/>
      <c r="O392" s="206">
        <v>2</v>
      </c>
      <c r="P392" s="206"/>
      <c r="Q392" s="206"/>
      <c r="R392" s="204">
        <f t="shared" si="71"/>
        <v>5</v>
      </c>
      <c r="S392" s="173" t="s">
        <v>41</v>
      </c>
      <c r="T392" s="215" t="s">
        <v>58</v>
      </c>
      <c r="U392" s="209">
        <v>44914</v>
      </c>
      <c r="V392" s="209">
        <v>44916</v>
      </c>
      <c r="W392" s="210">
        <v>1</v>
      </c>
      <c r="X392" s="211"/>
      <c r="Y392" s="212">
        <f t="shared" si="72"/>
        <v>0.42857142857142855</v>
      </c>
      <c r="Z392" s="219">
        <v>18</v>
      </c>
      <c r="AA392" s="219">
        <v>1.05</v>
      </c>
      <c r="AB392" s="213">
        <f t="shared" si="73"/>
        <v>90</v>
      </c>
      <c r="AC392" s="213">
        <f t="shared" si="70"/>
        <v>5.25</v>
      </c>
      <c r="AD392" s="213">
        <f t="shared" si="74"/>
        <v>63</v>
      </c>
      <c r="AE392" s="213">
        <f t="shared" si="69"/>
        <v>27</v>
      </c>
      <c r="AF392" s="213">
        <f t="shared" si="75"/>
        <v>2.25</v>
      </c>
      <c r="AG392" s="213">
        <f t="shared" si="76"/>
        <v>92.25</v>
      </c>
      <c r="AH392" s="214">
        <v>92.25</v>
      </c>
      <c r="AI392" s="213">
        <f t="shared" si="77"/>
        <v>0</v>
      </c>
      <c r="AJ392" s="171"/>
      <c r="AK392" s="296"/>
      <c r="AL392" s="303"/>
      <c r="AM392" s="303"/>
    </row>
    <row r="393" spans="1:39" s="231" customFormat="1" ht="32.25" customHeight="1" x14ac:dyDescent="0.35">
      <c r="A393" s="202"/>
      <c r="B393" s="202">
        <v>1</v>
      </c>
      <c r="C393" s="342">
        <v>1646</v>
      </c>
      <c r="D393" s="344">
        <v>14182</v>
      </c>
      <c r="E393" s="344">
        <v>8425</v>
      </c>
      <c r="F393" s="204"/>
      <c r="G393" s="202" t="s">
        <v>107</v>
      </c>
      <c r="H393" s="205" t="s">
        <v>36</v>
      </c>
      <c r="I393" s="205"/>
      <c r="J393" s="205" t="s">
        <v>436</v>
      </c>
      <c r="K393" s="206">
        <v>4.3</v>
      </c>
      <c r="L393" s="206" t="s">
        <v>639</v>
      </c>
      <c r="M393" s="206">
        <v>3</v>
      </c>
      <c r="N393" s="206"/>
      <c r="O393" s="206">
        <v>3</v>
      </c>
      <c r="P393" s="206"/>
      <c r="Q393" s="206"/>
      <c r="R393" s="204">
        <f t="shared" si="71"/>
        <v>12.899999999999999</v>
      </c>
      <c r="S393" s="173" t="s">
        <v>41</v>
      </c>
      <c r="T393" s="215" t="s">
        <v>58</v>
      </c>
      <c r="U393" s="209">
        <v>44917</v>
      </c>
      <c r="V393" s="209">
        <v>44940</v>
      </c>
      <c r="W393" s="210">
        <v>1</v>
      </c>
      <c r="X393" s="211"/>
      <c r="Y393" s="212">
        <f t="shared" si="72"/>
        <v>3.4285714285714284</v>
      </c>
      <c r="Z393" s="219">
        <v>18</v>
      </c>
      <c r="AA393" s="219">
        <v>1.05</v>
      </c>
      <c r="AB393" s="213">
        <f t="shared" si="73"/>
        <v>232.2</v>
      </c>
      <c r="AC393" s="213">
        <f t="shared" si="70"/>
        <v>13.545</v>
      </c>
      <c r="AD393" s="213">
        <f t="shared" si="74"/>
        <v>162.53999999999996</v>
      </c>
      <c r="AE393" s="213">
        <f t="shared" si="69"/>
        <v>69.659999999999982</v>
      </c>
      <c r="AF393" s="213">
        <f t="shared" si="75"/>
        <v>46.439999999999991</v>
      </c>
      <c r="AG393" s="343">
        <f t="shared" si="76"/>
        <v>278.63999999999993</v>
      </c>
      <c r="AH393" s="214">
        <v>181.88999999999996</v>
      </c>
      <c r="AI393" s="213">
        <f t="shared" si="77"/>
        <v>96.749999999999972</v>
      </c>
      <c r="AJ393" s="171"/>
      <c r="AK393" s="296"/>
      <c r="AL393" s="303"/>
      <c r="AM393" s="303"/>
    </row>
    <row r="394" spans="1:39" s="231" customFormat="1" ht="32.25" hidden="1" customHeight="1" x14ac:dyDescent="0.35">
      <c r="A394" s="202"/>
      <c r="B394" s="202">
        <v>1</v>
      </c>
      <c r="C394" s="203">
        <v>1665</v>
      </c>
      <c r="D394" s="204">
        <v>14200</v>
      </c>
      <c r="E394" s="204">
        <v>8465</v>
      </c>
      <c r="F394" s="204"/>
      <c r="G394" s="202" t="s">
        <v>107</v>
      </c>
      <c r="H394" s="205" t="s">
        <v>36</v>
      </c>
      <c r="I394" s="205"/>
      <c r="J394" s="205" t="s">
        <v>436</v>
      </c>
      <c r="K394" s="206">
        <v>9.5</v>
      </c>
      <c r="L394" s="206">
        <v>1.8</v>
      </c>
      <c r="M394" s="206">
        <v>4.5</v>
      </c>
      <c r="N394" s="206"/>
      <c r="O394" s="206">
        <v>4.5</v>
      </c>
      <c r="P394" s="206"/>
      <c r="Q394" s="206"/>
      <c r="R394" s="204">
        <f t="shared" si="71"/>
        <v>42.75</v>
      </c>
      <c r="S394" s="173" t="s">
        <v>41</v>
      </c>
      <c r="T394" s="215" t="s">
        <v>58</v>
      </c>
      <c r="U394" s="209">
        <v>44919</v>
      </c>
      <c r="V394" s="209">
        <v>44919</v>
      </c>
      <c r="W394" s="210">
        <v>1</v>
      </c>
      <c r="X394" s="211"/>
      <c r="Y394" s="212">
        <f t="shared" si="72"/>
        <v>0.14285714285714285</v>
      </c>
      <c r="Z394" s="219">
        <v>18</v>
      </c>
      <c r="AA394" s="219">
        <v>1.05</v>
      </c>
      <c r="AB394" s="213">
        <f t="shared" si="73"/>
        <v>769.5</v>
      </c>
      <c r="AC394" s="213">
        <f t="shared" si="70"/>
        <v>44.887500000000003</v>
      </c>
      <c r="AD394" s="213">
        <f t="shared" si="74"/>
        <v>538.65</v>
      </c>
      <c r="AE394" s="213">
        <f t="shared" si="69"/>
        <v>230.85</v>
      </c>
      <c r="AF394" s="213">
        <f t="shared" si="75"/>
        <v>6.4124999999999996</v>
      </c>
      <c r="AG394" s="213">
        <f t="shared" si="76"/>
        <v>775.91250000000002</v>
      </c>
      <c r="AH394" s="214">
        <v>775.91250000000002</v>
      </c>
      <c r="AI394" s="213">
        <f t="shared" si="77"/>
        <v>0</v>
      </c>
      <c r="AJ394" s="171"/>
      <c r="AK394" s="296"/>
      <c r="AL394" s="303"/>
      <c r="AM394" s="303"/>
    </row>
    <row r="395" spans="1:39" s="231" customFormat="1" ht="32.25" hidden="1" customHeight="1" x14ac:dyDescent="0.35">
      <c r="A395" s="202"/>
      <c r="B395" s="202">
        <v>1</v>
      </c>
      <c r="C395" s="203">
        <v>1609</v>
      </c>
      <c r="D395" s="204">
        <v>14144</v>
      </c>
      <c r="E395" s="204">
        <v>8454</v>
      </c>
      <c r="F395" s="204"/>
      <c r="G395" s="202" t="s">
        <v>441</v>
      </c>
      <c r="H395" s="202" t="s">
        <v>60</v>
      </c>
      <c r="I395" s="202"/>
      <c r="J395" s="202" t="s">
        <v>61</v>
      </c>
      <c r="K395" s="204">
        <v>3.6</v>
      </c>
      <c r="L395" s="204">
        <v>2.5</v>
      </c>
      <c r="M395" s="204">
        <v>4</v>
      </c>
      <c r="N395" s="204"/>
      <c r="O395" s="204">
        <f t="shared" ref="O395:O416" si="78">M395-N395</f>
        <v>4</v>
      </c>
      <c r="P395" s="204"/>
      <c r="Q395" s="204"/>
      <c r="R395" s="204">
        <f t="shared" si="71"/>
        <v>36</v>
      </c>
      <c r="S395" s="207" t="s">
        <v>62</v>
      </c>
      <c r="T395" s="215" t="s">
        <v>58</v>
      </c>
      <c r="U395" s="216">
        <v>44910</v>
      </c>
      <c r="V395" s="216">
        <v>44917</v>
      </c>
      <c r="W395" s="217">
        <v>1</v>
      </c>
      <c r="X395" s="218"/>
      <c r="Y395" s="212">
        <f t="shared" si="72"/>
        <v>1.1428571428571428</v>
      </c>
      <c r="Z395" s="237">
        <v>7.5</v>
      </c>
      <c r="AA395" s="237">
        <v>0.7</v>
      </c>
      <c r="AB395" s="213">
        <f t="shared" si="73"/>
        <v>270</v>
      </c>
      <c r="AC395" s="213">
        <f t="shared" si="70"/>
        <v>25.2</v>
      </c>
      <c r="AD395" s="213">
        <f t="shared" si="74"/>
        <v>189</v>
      </c>
      <c r="AE395" s="213">
        <f t="shared" si="69"/>
        <v>80.999999999999986</v>
      </c>
      <c r="AF395" s="213">
        <f t="shared" si="75"/>
        <v>28.799999999999994</v>
      </c>
      <c r="AG395" s="213">
        <f t="shared" si="76"/>
        <v>298.8</v>
      </c>
      <c r="AH395" s="213">
        <v>298.8</v>
      </c>
      <c r="AI395" s="213">
        <f t="shared" si="77"/>
        <v>0</v>
      </c>
      <c r="AJ395" s="160"/>
      <c r="AK395" s="296"/>
      <c r="AL395" s="303"/>
      <c r="AM395" s="303"/>
    </row>
    <row r="396" spans="1:39" s="231" customFormat="1" ht="32.25" hidden="1" customHeight="1" x14ac:dyDescent="0.35">
      <c r="A396" s="202"/>
      <c r="B396" s="202">
        <v>1</v>
      </c>
      <c r="C396" s="203">
        <v>1624</v>
      </c>
      <c r="D396" s="204">
        <v>14161</v>
      </c>
      <c r="E396" s="204">
        <v>8453</v>
      </c>
      <c r="F396" s="204"/>
      <c r="G396" s="202" t="s">
        <v>441</v>
      </c>
      <c r="H396" s="202" t="s">
        <v>60</v>
      </c>
      <c r="I396" s="202"/>
      <c r="J396" s="202" t="s">
        <v>61</v>
      </c>
      <c r="K396" s="204">
        <v>2.5</v>
      </c>
      <c r="L396" s="204">
        <v>2.5</v>
      </c>
      <c r="M396" s="204">
        <v>2</v>
      </c>
      <c r="N396" s="204"/>
      <c r="O396" s="204">
        <f t="shared" si="78"/>
        <v>2</v>
      </c>
      <c r="P396" s="204"/>
      <c r="Q396" s="204"/>
      <c r="R396" s="204">
        <f t="shared" si="71"/>
        <v>12.5</v>
      </c>
      <c r="S396" s="207" t="s">
        <v>62</v>
      </c>
      <c r="T396" s="215" t="s">
        <v>58</v>
      </c>
      <c r="U396" s="216">
        <v>44914</v>
      </c>
      <c r="V396" s="216">
        <v>44916</v>
      </c>
      <c r="W396" s="217">
        <v>1</v>
      </c>
      <c r="X396" s="218"/>
      <c r="Y396" s="212">
        <f t="shared" si="72"/>
        <v>0.42857142857142855</v>
      </c>
      <c r="Z396" s="237">
        <v>7.5</v>
      </c>
      <c r="AA396" s="237">
        <v>0.7</v>
      </c>
      <c r="AB396" s="213">
        <f t="shared" si="73"/>
        <v>93.75</v>
      </c>
      <c r="AC396" s="213">
        <f t="shared" si="70"/>
        <v>8.75</v>
      </c>
      <c r="AD396" s="213">
        <f t="shared" si="74"/>
        <v>65.625</v>
      </c>
      <c r="AE396" s="213">
        <f t="shared" si="69"/>
        <v>28.125</v>
      </c>
      <c r="AF396" s="213">
        <f t="shared" si="75"/>
        <v>3.7499999999999996</v>
      </c>
      <c r="AG396" s="213">
        <f t="shared" si="76"/>
        <v>97.5</v>
      </c>
      <c r="AH396" s="213">
        <v>97.5</v>
      </c>
      <c r="AI396" s="213">
        <f t="shared" si="77"/>
        <v>0</v>
      </c>
      <c r="AJ396" s="160"/>
      <c r="AK396" s="296"/>
      <c r="AL396" s="303"/>
      <c r="AM396" s="303"/>
    </row>
    <row r="397" spans="1:39" ht="32.25" customHeight="1" x14ac:dyDescent="0.35">
      <c r="A397" s="202"/>
      <c r="B397" s="202">
        <v>1</v>
      </c>
      <c r="C397" s="342">
        <v>1626</v>
      </c>
      <c r="D397" s="344">
        <v>14163</v>
      </c>
      <c r="E397" s="344">
        <v>8500</v>
      </c>
      <c r="F397" s="204"/>
      <c r="G397" s="202" t="s">
        <v>441</v>
      </c>
      <c r="H397" s="202" t="s">
        <v>60</v>
      </c>
      <c r="I397" s="202"/>
      <c r="J397" s="202" t="s">
        <v>61</v>
      </c>
      <c r="K397" s="204">
        <v>7</v>
      </c>
      <c r="L397" s="204">
        <v>3</v>
      </c>
      <c r="M397" s="204">
        <v>2</v>
      </c>
      <c r="N397" s="204"/>
      <c r="O397" s="204">
        <f t="shared" si="78"/>
        <v>2</v>
      </c>
      <c r="P397" s="204"/>
      <c r="Q397" s="204"/>
      <c r="R397" s="204">
        <f t="shared" si="71"/>
        <v>42</v>
      </c>
      <c r="S397" s="207" t="s">
        <v>62</v>
      </c>
      <c r="T397" s="215" t="s">
        <v>58</v>
      </c>
      <c r="U397" s="216">
        <v>44914</v>
      </c>
      <c r="V397" s="216">
        <v>44933</v>
      </c>
      <c r="W397" s="217">
        <v>1</v>
      </c>
      <c r="X397" s="218"/>
      <c r="Y397" s="212">
        <f t="shared" si="72"/>
        <v>2.8571428571428572</v>
      </c>
      <c r="Z397" s="237">
        <v>7.5</v>
      </c>
      <c r="AA397" s="237">
        <v>0.7</v>
      </c>
      <c r="AB397" s="213">
        <f t="shared" si="73"/>
        <v>315</v>
      </c>
      <c r="AC397" s="213">
        <f t="shared" si="70"/>
        <v>29.4</v>
      </c>
      <c r="AD397" s="213">
        <f t="shared" si="74"/>
        <v>220.5</v>
      </c>
      <c r="AE397" s="213">
        <f t="shared" si="69"/>
        <v>94.5</v>
      </c>
      <c r="AF397" s="213">
        <f t="shared" si="75"/>
        <v>84</v>
      </c>
      <c r="AG397" s="343">
        <f t="shared" si="76"/>
        <v>399</v>
      </c>
      <c r="AH397" s="213">
        <v>275.10000000000002</v>
      </c>
      <c r="AI397" s="213">
        <f t="shared" si="77"/>
        <v>123.89999999999998</v>
      </c>
      <c r="AJ397" s="160"/>
    </row>
    <row r="398" spans="1:39" ht="32.25" hidden="1" customHeight="1" x14ac:dyDescent="0.35">
      <c r="A398" s="202"/>
      <c r="B398" s="202">
        <v>1</v>
      </c>
      <c r="C398" s="203">
        <v>1506</v>
      </c>
      <c r="D398" s="204">
        <v>13993</v>
      </c>
      <c r="E398" s="204">
        <v>8304</v>
      </c>
      <c r="F398" s="204"/>
      <c r="G398" s="202" t="s">
        <v>441</v>
      </c>
      <c r="H398" s="202" t="s">
        <v>60</v>
      </c>
      <c r="I398" s="202"/>
      <c r="J398" s="202" t="s">
        <v>61</v>
      </c>
      <c r="K398" s="204">
        <v>2.5</v>
      </c>
      <c r="L398" s="204">
        <v>2.5</v>
      </c>
      <c r="M398" s="204">
        <v>3.5</v>
      </c>
      <c r="N398" s="204"/>
      <c r="O398" s="204">
        <f t="shared" si="78"/>
        <v>3.5</v>
      </c>
      <c r="P398" s="204"/>
      <c r="Q398" s="204"/>
      <c r="R398" s="204">
        <f t="shared" si="71"/>
        <v>21.875</v>
      </c>
      <c r="S398" s="207" t="s">
        <v>62</v>
      </c>
      <c r="T398" s="215" t="s">
        <v>58</v>
      </c>
      <c r="U398" s="216">
        <v>44893</v>
      </c>
      <c r="V398" s="216">
        <v>44901</v>
      </c>
      <c r="W398" s="217">
        <v>1</v>
      </c>
      <c r="X398" s="218"/>
      <c r="Y398" s="212">
        <f t="shared" si="72"/>
        <v>1.2857142857142858</v>
      </c>
      <c r="Z398" s="237">
        <v>7.5</v>
      </c>
      <c r="AA398" s="237">
        <v>0.7</v>
      </c>
      <c r="AB398" s="213">
        <f t="shared" si="73"/>
        <v>164.0625</v>
      </c>
      <c r="AC398" s="213">
        <f t="shared" si="70"/>
        <v>15.312499999999998</v>
      </c>
      <c r="AD398" s="213">
        <f t="shared" si="74"/>
        <v>114.84374999999999</v>
      </c>
      <c r="AE398" s="213">
        <f t="shared" si="69"/>
        <v>49.21875</v>
      </c>
      <c r="AF398" s="213">
        <f t="shared" si="75"/>
        <v>19.6875</v>
      </c>
      <c r="AG398" s="213">
        <f t="shared" si="76"/>
        <v>183.75</v>
      </c>
      <c r="AH398" s="213">
        <v>183.75</v>
      </c>
      <c r="AI398" s="213">
        <f t="shared" si="77"/>
        <v>0</v>
      </c>
      <c r="AJ398" s="160"/>
    </row>
    <row r="399" spans="1:39" ht="32.25" hidden="1" customHeight="1" x14ac:dyDescent="0.35">
      <c r="A399" s="202"/>
      <c r="B399" s="202">
        <v>1</v>
      </c>
      <c r="C399" s="203">
        <v>1572</v>
      </c>
      <c r="D399" s="204">
        <v>14105</v>
      </c>
      <c r="E399" s="204">
        <v>8458</v>
      </c>
      <c r="F399" s="204"/>
      <c r="G399" s="202" t="s">
        <v>441</v>
      </c>
      <c r="H399" s="202" t="s">
        <v>60</v>
      </c>
      <c r="I399" s="202"/>
      <c r="J399" s="202" t="s">
        <v>61</v>
      </c>
      <c r="K399" s="204">
        <v>25</v>
      </c>
      <c r="L399" s="204">
        <v>4.3</v>
      </c>
      <c r="M399" s="204">
        <v>4</v>
      </c>
      <c r="N399" s="204"/>
      <c r="O399" s="204">
        <f t="shared" si="78"/>
        <v>4</v>
      </c>
      <c r="P399" s="204"/>
      <c r="Q399" s="204"/>
      <c r="R399" s="204">
        <f t="shared" si="71"/>
        <v>430</v>
      </c>
      <c r="S399" s="207" t="s">
        <v>62</v>
      </c>
      <c r="T399" s="215" t="s">
        <v>58</v>
      </c>
      <c r="U399" s="216">
        <v>44905</v>
      </c>
      <c r="V399" s="216">
        <v>44918</v>
      </c>
      <c r="W399" s="217">
        <v>1</v>
      </c>
      <c r="X399" s="218"/>
      <c r="Y399" s="212">
        <f t="shared" si="72"/>
        <v>2</v>
      </c>
      <c r="Z399" s="237">
        <v>7.5</v>
      </c>
      <c r="AA399" s="237">
        <v>0.7</v>
      </c>
      <c r="AB399" s="213">
        <f t="shared" si="73"/>
        <v>3225</v>
      </c>
      <c r="AC399" s="213">
        <f t="shared" si="70"/>
        <v>301</v>
      </c>
      <c r="AD399" s="213">
        <f t="shared" si="74"/>
        <v>2257.5</v>
      </c>
      <c r="AE399" s="213">
        <f t="shared" si="69"/>
        <v>967.5</v>
      </c>
      <c r="AF399" s="213">
        <f t="shared" si="75"/>
        <v>602</v>
      </c>
      <c r="AG399" s="213">
        <f t="shared" si="76"/>
        <v>3827</v>
      </c>
      <c r="AH399" s="213">
        <v>3827</v>
      </c>
      <c r="AI399" s="213">
        <f t="shared" si="77"/>
        <v>0</v>
      </c>
      <c r="AJ399" s="160"/>
    </row>
    <row r="400" spans="1:39" ht="32.25" hidden="1" customHeight="1" x14ac:dyDescent="0.35">
      <c r="A400" s="202"/>
      <c r="B400" s="202">
        <v>1</v>
      </c>
      <c r="C400" s="203">
        <v>1523</v>
      </c>
      <c r="D400" s="204">
        <v>14061</v>
      </c>
      <c r="E400" s="204">
        <v>8301</v>
      </c>
      <c r="F400" s="204"/>
      <c r="G400" s="202" t="s">
        <v>107</v>
      </c>
      <c r="H400" s="202" t="s">
        <v>60</v>
      </c>
      <c r="I400" s="202"/>
      <c r="J400" s="202" t="s">
        <v>61</v>
      </c>
      <c r="K400" s="204">
        <v>17.100000000000001</v>
      </c>
      <c r="L400" s="204">
        <v>2.5</v>
      </c>
      <c r="M400" s="204">
        <v>4</v>
      </c>
      <c r="N400" s="204"/>
      <c r="O400" s="204">
        <f t="shared" si="78"/>
        <v>4</v>
      </c>
      <c r="P400" s="204"/>
      <c r="Q400" s="204"/>
      <c r="R400" s="204">
        <f t="shared" si="71"/>
        <v>171</v>
      </c>
      <c r="S400" s="207" t="s">
        <v>62</v>
      </c>
      <c r="T400" s="215" t="s">
        <v>58</v>
      </c>
      <c r="U400" s="216">
        <v>44898</v>
      </c>
      <c r="V400" s="216">
        <v>44899</v>
      </c>
      <c r="W400" s="217">
        <v>1</v>
      </c>
      <c r="X400" s="218"/>
      <c r="Y400" s="212">
        <f t="shared" si="72"/>
        <v>0.2857142857142857</v>
      </c>
      <c r="Z400" s="237">
        <v>7.5</v>
      </c>
      <c r="AA400" s="237">
        <v>0.7</v>
      </c>
      <c r="AB400" s="213">
        <f t="shared" si="73"/>
        <v>1282.5</v>
      </c>
      <c r="AC400" s="213">
        <f t="shared" si="70"/>
        <v>119.69999999999999</v>
      </c>
      <c r="AD400" s="213">
        <f t="shared" si="74"/>
        <v>897.74999999999989</v>
      </c>
      <c r="AE400" s="213">
        <f t="shared" si="69"/>
        <v>384.75</v>
      </c>
      <c r="AF400" s="213">
        <f t="shared" si="75"/>
        <v>34.199999999999996</v>
      </c>
      <c r="AG400" s="213">
        <f t="shared" si="76"/>
        <v>1316.7</v>
      </c>
      <c r="AH400" s="213">
        <v>1316.7</v>
      </c>
      <c r="AI400" s="213">
        <f t="shared" si="77"/>
        <v>0</v>
      </c>
      <c r="AJ400" s="160"/>
    </row>
    <row r="401" spans="1:39" ht="32.25" customHeight="1" x14ac:dyDescent="0.35">
      <c r="A401" s="202"/>
      <c r="B401" s="202">
        <v>1</v>
      </c>
      <c r="C401" s="342">
        <v>1602</v>
      </c>
      <c r="D401" s="344">
        <v>14137</v>
      </c>
      <c r="E401" s="344">
        <v>8495</v>
      </c>
      <c r="F401" s="204"/>
      <c r="G401" s="202" t="s">
        <v>625</v>
      </c>
      <c r="H401" s="202" t="s">
        <v>60</v>
      </c>
      <c r="I401" s="202"/>
      <c r="J401" s="202" t="s">
        <v>61</v>
      </c>
      <c r="K401" s="204">
        <v>24.3</v>
      </c>
      <c r="L401" s="204">
        <v>2.5</v>
      </c>
      <c r="M401" s="204">
        <v>3.5</v>
      </c>
      <c r="N401" s="204"/>
      <c r="O401" s="204">
        <f t="shared" si="78"/>
        <v>3.5</v>
      </c>
      <c r="P401" s="204"/>
      <c r="Q401" s="204"/>
      <c r="R401" s="204">
        <f t="shared" si="71"/>
        <v>212.625</v>
      </c>
      <c r="S401" s="207" t="s">
        <v>62</v>
      </c>
      <c r="T401" s="215" t="s">
        <v>58</v>
      </c>
      <c r="U401" s="216">
        <v>44910</v>
      </c>
      <c r="V401" s="216">
        <v>44931</v>
      </c>
      <c r="W401" s="217">
        <v>1</v>
      </c>
      <c r="X401" s="218"/>
      <c r="Y401" s="212">
        <f t="shared" si="72"/>
        <v>3.1428571428571428</v>
      </c>
      <c r="Z401" s="237">
        <v>7.5</v>
      </c>
      <c r="AA401" s="237">
        <v>0.7</v>
      </c>
      <c r="AB401" s="213">
        <f t="shared" si="73"/>
        <v>1594.6875</v>
      </c>
      <c r="AC401" s="213">
        <f t="shared" si="70"/>
        <v>148.83749999999998</v>
      </c>
      <c r="AD401" s="213">
        <f t="shared" si="74"/>
        <v>1116.2812499999998</v>
      </c>
      <c r="AE401" s="213">
        <f t="shared" si="69"/>
        <v>478.40624999999994</v>
      </c>
      <c r="AF401" s="213">
        <f t="shared" si="75"/>
        <v>467.77499999999998</v>
      </c>
      <c r="AG401" s="343">
        <f t="shared" si="76"/>
        <v>2062.4624999999996</v>
      </c>
      <c r="AH401" s="213">
        <v>1477.7437499999996</v>
      </c>
      <c r="AI401" s="213">
        <f t="shared" si="77"/>
        <v>584.71875</v>
      </c>
      <c r="AJ401" s="160"/>
    </row>
    <row r="402" spans="1:39" ht="32.25" hidden="1" customHeight="1" x14ac:dyDescent="0.35">
      <c r="A402" s="202"/>
      <c r="B402" s="202">
        <v>1</v>
      </c>
      <c r="C402" s="203">
        <v>1592</v>
      </c>
      <c r="D402" s="204">
        <v>14127</v>
      </c>
      <c r="E402" s="204">
        <v>8454</v>
      </c>
      <c r="F402" s="204"/>
      <c r="G402" s="202" t="s">
        <v>625</v>
      </c>
      <c r="H402" s="202" t="s">
        <v>60</v>
      </c>
      <c r="I402" s="202"/>
      <c r="J402" s="202" t="s">
        <v>61</v>
      </c>
      <c r="K402" s="204">
        <v>13.3</v>
      </c>
      <c r="L402" s="204">
        <v>2.5</v>
      </c>
      <c r="M402" s="204">
        <v>4</v>
      </c>
      <c r="N402" s="204"/>
      <c r="O402" s="204">
        <f t="shared" si="78"/>
        <v>4</v>
      </c>
      <c r="P402" s="204"/>
      <c r="Q402" s="204"/>
      <c r="R402" s="204">
        <f t="shared" si="71"/>
        <v>133</v>
      </c>
      <c r="S402" s="207" t="s">
        <v>62</v>
      </c>
      <c r="T402" s="215" t="s">
        <v>58</v>
      </c>
      <c r="U402" s="216">
        <v>44909</v>
      </c>
      <c r="V402" s="216">
        <v>44917</v>
      </c>
      <c r="W402" s="217">
        <v>1</v>
      </c>
      <c r="X402" s="218"/>
      <c r="Y402" s="212">
        <f t="shared" si="72"/>
        <v>1.2857142857142858</v>
      </c>
      <c r="Z402" s="237">
        <v>7.5</v>
      </c>
      <c r="AA402" s="237">
        <v>0.7</v>
      </c>
      <c r="AB402" s="213">
        <f t="shared" si="73"/>
        <v>997.5</v>
      </c>
      <c r="AC402" s="213">
        <f t="shared" si="70"/>
        <v>93.1</v>
      </c>
      <c r="AD402" s="213">
        <f t="shared" si="74"/>
        <v>698.25</v>
      </c>
      <c r="AE402" s="213">
        <f t="shared" si="69"/>
        <v>299.25</v>
      </c>
      <c r="AF402" s="213">
        <f t="shared" si="75"/>
        <v>119.69999999999999</v>
      </c>
      <c r="AG402" s="213">
        <f t="shared" si="76"/>
        <v>1117.2</v>
      </c>
      <c r="AH402" s="213">
        <v>1117.2</v>
      </c>
      <c r="AI402" s="213">
        <f t="shared" si="77"/>
        <v>0</v>
      </c>
      <c r="AJ402" s="160"/>
    </row>
    <row r="403" spans="1:39" ht="32.25" customHeight="1" x14ac:dyDescent="0.35">
      <c r="A403" s="202"/>
      <c r="B403" s="202">
        <v>1</v>
      </c>
      <c r="C403" s="342">
        <v>1586</v>
      </c>
      <c r="D403" s="344">
        <v>14118</v>
      </c>
      <c r="E403" s="344">
        <v>8404</v>
      </c>
      <c r="F403" s="204"/>
      <c r="G403" s="202" t="s">
        <v>441</v>
      </c>
      <c r="H403" s="202" t="s">
        <v>60</v>
      </c>
      <c r="I403" s="202"/>
      <c r="J403" s="202" t="s">
        <v>61</v>
      </c>
      <c r="K403" s="204">
        <v>2.5</v>
      </c>
      <c r="L403" s="204">
        <v>2.5</v>
      </c>
      <c r="M403" s="204">
        <v>4</v>
      </c>
      <c r="N403" s="204"/>
      <c r="O403" s="204">
        <f t="shared" si="78"/>
        <v>4</v>
      </c>
      <c r="P403" s="204"/>
      <c r="Q403" s="204"/>
      <c r="R403" s="204">
        <f t="shared" si="71"/>
        <v>25</v>
      </c>
      <c r="S403" s="207" t="s">
        <v>62</v>
      </c>
      <c r="T403" s="215" t="s">
        <v>58</v>
      </c>
      <c r="U403" s="216">
        <v>44908</v>
      </c>
      <c r="V403" s="216">
        <v>44928</v>
      </c>
      <c r="W403" s="217">
        <v>1</v>
      </c>
      <c r="X403" s="218"/>
      <c r="Y403" s="212">
        <f t="shared" si="72"/>
        <v>3</v>
      </c>
      <c r="Z403" s="237">
        <v>7.5</v>
      </c>
      <c r="AA403" s="237">
        <v>0.7</v>
      </c>
      <c r="AB403" s="213">
        <f t="shared" si="73"/>
        <v>187.5</v>
      </c>
      <c r="AC403" s="213">
        <f t="shared" si="70"/>
        <v>17.5</v>
      </c>
      <c r="AD403" s="213">
        <f t="shared" si="74"/>
        <v>131.25</v>
      </c>
      <c r="AE403" s="213">
        <f t="shared" si="69"/>
        <v>56.25</v>
      </c>
      <c r="AF403" s="213">
        <f t="shared" si="75"/>
        <v>52.5</v>
      </c>
      <c r="AG403" s="343">
        <f t="shared" si="76"/>
        <v>240</v>
      </c>
      <c r="AH403" s="213">
        <v>178.75</v>
      </c>
      <c r="AI403" s="213">
        <f t="shared" si="77"/>
        <v>61.25</v>
      </c>
      <c r="AJ403" s="160"/>
    </row>
    <row r="404" spans="1:39" ht="32.25" hidden="1" customHeight="1" x14ac:dyDescent="0.35">
      <c r="A404" s="202"/>
      <c r="B404" s="202">
        <v>1</v>
      </c>
      <c r="C404" s="203">
        <v>1537</v>
      </c>
      <c r="D404" s="204">
        <v>14073</v>
      </c>
      <c r="E404" s="204">
        <v>8312</v>
      </c>
      <c r="F404" s="204"/>
      <c r="G404" s="202" t="s">
        <v>441</v>
      </c>
      <c r="H404" s="202" t="s">
        <v>60</v>
      </c>
      <c r="I404" s="202"/>
      <c r="J404" s="202" t="s">
        <v>61</v>
      </c>
      <c r="K404" s="204">
        <v>6</v>
      </c>
      <c r="L404" s="204">
        <v>2.5</v>
      </c>
      <c r="M404" s="204">
        <v>3</v>
      </c>
      <c r="N404" s="204"/>
      <c r="O404" s="204">
        <f t="shared" si="78"/>
        <v>3</v>
      </c>
      <c r="P404" s="204"/>
      <c r="Q404" s="204"/>
      <c r="R404" s="204">
        <f t="shared" si="71"/>
        <v>45</v>
      </c>
      <c r="S404" s="207" t="s">
        <v>62</v>
      </c>
      <c r="T404" s="215" t="s">
        <v>58</v>
      </c>
      <c r="U404" s="216">
        <v>44901</v>
      </c>
      <c r="V404" s="216">
        <v>44902</v>
      </c>
      <c r="W404" s="217">
        <v>1</v>
      </c>
      <c r="X404" s="218"/>
      <c r="Y404" s="212">
        <f t="shared" si="72"/>
        <v>0.2857142857142857</v>
      </c>
      <c r="Z404" s="237">
        <v>7.5</v>
      </c>
      <c r="AA404" s="237">
        <v>0.7</v>
      </c>
      <c r="AB404" s="213">
        <f t="shared" si="73"/>
        <v>337.5</v>
      </c>
      <c r="AC404" s="213">
        <f t="shared" si="70"/>
        <v>31.499999999999996</v>
      </c>
      <c r="AD404" s="213">
        <f t="shared" si="74"/>
        <v>236.24999999999997</v>
      </c>
      <c r="AE404" s="213">
        <f t="shared" si="69"/>
        <v>101.25</v>
      </c>
      <c r="AF404" s="213">
        <f t="shared" si="75"/>
        <v>8.9999999999999982</v>
      </c>
      <c r="AG404" s="213">
        <f t="shared" si="76"/>
        <v>346.5</v>
      </c>
      <c r="AH404" s="213">
        <v>346.5</v>
      </c>
      <c r="AI404" s="213">
        <f t="shared" si="77"/>
        <v>0</v>
      </c>
      <c r="AJ404" s="160"/>
    </row>
    <row r="405" spans="1:39" ht="32.25" customHeight="1" x14ac:dyDescent="0.35">
      <c r="A405" s="202"/>
      <c r="B405" s="202">
        <v>1</v>
      </c>
      <c r="C405" s="342">
        <v>1515</v>
      </c>
      <c r="D405" s="344">
        <v>14052</v>
      </c>
      <c r="E405" s="344">
        <v>8442</v>
      </c>
      <c r="F405" s="204"/>
      <c r="G405" s="202" t="s">
        <v>107</v>
      </c>
      <c r="H405" s="202" t="s">
        <v>60</v>
      </c>
      <c r="I405" s="202"/>
      <c r="J405" s="202" t="s">
        <v>61</v>
      </c>
      <c r="K405" s="204">
        <v>2.5</v>
      </c>
      <c r="L405" s="204">
        <v>2.5</v>
      </c>
      <c r="M405" s="204">
        <v>4</v>
      </c>
      <c r="N405" s="204"/>
      <c r="O405" s="204">
        <f t="shared" si="78"/>
        <v>4</v>
      </c>
      <c r="P405" s="204"/>
      <c r="Q405" s="204"/>
      <c r="R405" s="204">
        <f t="shared" si="71"/>
        <v>25</v>
      </c>
      <c r="S405" s="207" t="s">
        <v>62</v>
      </c>
      <c r="T405" s="215" t="s">
        <v>58</v>
      </c>
      <c r="U405" s="216">
        <v>44894</v>
      </c>
      <c r="V405" s="216">
        <v>44945</v>
      </c>
      <c r="W405" s="217">
        <v>1</v>
      </c>
      <c r="X405" s="218"/>
      <c r="Y405" s="212">
        <f t="shared" si="72"/>
        <v>7.4285714285714288</v>
      </c>
      <c r="Z405" s="237">
        <v>7.5</v>
      </c>
      <c r="AA405" s="237">
        <v>0.7</v>
      </c>
      <c r="AB405" s="213">
        <f t="shared" si="73"/>
        <v>187.5</v>
      </c>
      <c r="AC405" s="213">
        <f t="shared" si="70"/>
        <v>17.5</v>
      </c>
      <c r="AD405" s="213">
        <f t="shared" si="74"/>
        <v>131.25</v>
      </c>
      <c r="AE405" s="213">
        <f t="shared" si="69"/>
        <v>56.25</v>
      </c>
      <c r="AF405" s="213">
        <f t="shared" si="75"/>
        <v>130</v>
      </c>
      <c r="AG405" s="343">
        <f t="shared" si="76"/>
        <v>317.5</v>
      </c>
      <c r="AH405" s="213">
        <v>213.75</v>
      </c>
      <c r="AI405" s="213">
        <f t="shared" si="77"/>
        <v>103.75</v>
      </c>
      <c r="AJ405" s="160"/>
    </row>
    <row r="406" spans="1:39" ht="32.25" customHeight="1" x14ac:dyDescent="0.35">
      <c r="A406" s="202"/>
      <c r="B406" s="202">
        <v>1</v>
      </c>
      <c r="C406" s="342">
        <v>1613</v>
      </c>
      <c r="D406" s="344">
        <v>14148</v>
      </c>
      <c r="E406" s="344">
        <v>8495</v>
      </c>
      <c r="F406" s="204"/>
      <c r="G406" s="202" t="s">
        <v>441</v>
      </c>
      <c r="H406" s="202" t="s">
        <v>60</v>
      </c>
      <c r="I406" s="202"/>
      <c r="J406" s="202" t="s">
        <v>61</v>
      </c>
      <c r="K406" s="204">
        <v>3.5</v>
      </c>
      <c r="L406" s="204">
        <v>2.5</v>
      </c>
      <c r="M406" s="204">
        <v>2</v>
      </c>
      <c r="N406" s="204"/>
      <c r="O406" s="204">
        <f t="shared" si="78"/>
        <v>2</v>
      </c>
      <c r="P406" s="204"/>
      <c r="Q406" s="204"/>
      <c r="R406" s="204">
        <f t="shared" si="71"/>
        <v>17.5</v>
      </c>
      <c r="S406" s="207" t="s">
        <v>62</v>
      </c>
      <c r="T406" s="215" t="s">
        <v>58</v>
      </c>
      <c r="U406" s="216">
        <v>44911</v>
      </c>
      <c r="V406" s="216">
        <v>44931</v>
      </c>
      <c r="W406" s="217">
        <v>1</v>
      </c>
      <c r="X406" s="218"/>
      <c r="Y406" s="212">
        <f t="shared" si="72"/>
        <v>3</v>
      </c>
      <c r="Z406" s="237">
        <v>7.5</v>
      </c>
      <c r="AA406" s="237">
        <v>0.7</v>
      </c>
      <c r="AB406" s="213">
        <f t="shared" si="73"/>
        <v>131.25</v>
      </c>
      <c r="AC406" s="213">
        <f t="shared" si="70"/>
        <v>12.25</v>
      </c>
      <c r="AD406" s="213">
        <f t="shared" si="74"/>
        <v>91.875</v>
      </c>
      <c r="AE406" s="213">
        <f t="shared" si="69"/>
        <v>39.375</v>
      </c>
      <c r="AF406" s="213">
        <f t="shared" si="75"/>
        <v>36.75</v>
      </c>
      <c r="AG406" s="343">
        <f t="shared" si="76"/>
        <v>168</v>
      </c>
      <c r="AH406" s="213">
        <v>119.875</v>
      </c>
      <c r="AI406" s="213">
        <f t="shared" si="77"/>
        <v>48.125</v>
      </c>
      <c r="AJ406" s="160"/>
    </row>
    <row r="407" spans="1:39" ht="32.25" customHeight="1" x14ac:dyDescent="0.35">
      <c r="A407" s="202"/>
      <c r="B407" s="202">
        <v>1</v>
      </c>
      <c r="C407" s="342">
        <v>1611</v>
      </c>
      <c r="D407" s="344">
        <v>14146</v>
      </c>
      <c r="E407" s="401">
        <v>8446</v>
      </c>
      <c r="F407" s="204"/>
      <c r="G407" s="202" t="s">
        <v>107</v>
      </c>
      <c r="H407" s="202" t="s">
        <v>60</v>
      </c>
      <c r="I407" s="202"/>
      <c r="J407" s="202" t="s">
        <v>61</v>
      </c>
      <c r="K407" s="204">
        <v>4</v>
      </c>
      <c r="L407" s="204">
        <v>2.5</v>
      </c>
      <c r="M407" s="204">
        <v>4.5</v>
      </c>
      <c r="N407" s="204"/>
      <c r="O407" s="204">
        <f t="shared" si="78"/>
        <v>4.5</v>
      </c>
      <c r="P407" s="204"/>
      <c r="Q407" s="204"/>
      <c r="R407" s="204">
        <f t="shared" si="71"/>
        <v>45</v>
      </c>
      <c r="S407" s="207" t="s">
        <v>62</v>
      </c>
      <c r="T407" s="397" t="s">
        <v>58</v>
      </c>
      <c r="U407" s="216">
        <v>44911</v>
      </c>
      <c r="V407" s="359">
        <v>44948</v>
      </c>
      <c r="W407" s="217">
        <v>1</v>
      </c>
      <c r="X407" s="218"/>
      <c r="Y407" s="212">
        <f t="shared" si="72"/>
        <v>5.4285714285714288</v>
      </c>
      <c r="Z407" s="237">
        <v>7.5</v>
      </c>
      <c r="AA407" s="237">
        <v>0.7</v>
      </c>
      <c r="AB407" s="213">
        <f t="shared" si="73"/>
        <v>337.5</v>
      </c>
      <c r="AC407" s="213">
        <f t="shared" si="70"/>
        <v>31.499999999999996</v>
      </c>
      <c r="AD407" s="213">
        <f t="shared" si="74"/>
        <v>236.24999999999997</v>
      </c>
      <c r="AE407" s="213">
        <f t="shared" si="69"/>
        <v>101.25</v>
      </c>
      <c r="AF407" s="213">
        <f t="shared" si="75"/>
        <v>171</v>
      </c>
      <c r="AG407" s="345">
        <f t="shared" si="76"/>
        <v>508.5</v>
      </c>
      <c r="AH407" s="213">
        <v>308.24999999999994</v>
      </c>
      <c r="AI407" s="213">
        <f t="shared" si="77"/>
        <v>200.25000000000006</v>
      </c>
      <c r="AJ407" s="160"/>
    </row>
    <row r="408" spans="1:39" ht="32.25" hidden="1" customHeight="1" x14ac:dyDescent="0.35">
      <c r="A408" s="202"/>
      <c r="B408" s="202">
        <v>1</v>
      </c>
      <c r="C408" s="203">
        <v>1496</v>
      </c>
      <c r="D408" s="204">
        <v>13983</v>
      </c>
      <c r="E408" s="204">
        <v>8453</v>
      </c>
      <c r="F408" s="204"/>
      <c r="G408" s="202" t="s">
        <v>107</v>
      </c>
      <c r="H408" s="202" t="s">
        <v>60</v>
      </c>
      <c r="I408" s="202"/>
      <c r="J408" s="202" t="s">
        <v>61</v>
      </c>
      <c r="K408" s="204">
        <v>4.8</v>
      </c>
      <c r="L408" s="204">
        <v>2.5</v>
      </c>
      <c r="M408" s="204">
        <v>3</v>
      </c>
      <c r="N408" s="204"/>
      <c r="O408" s="204">
        <f t="shared" si="78"/>
        <v>3</v>
      </c>
      <c r="P408" s="204"/>
      <c r="Q408" s="204"/>
      <c r="R408" s="204">
        <f t="shared" si="71"/>
        <v>36</v>
      </c>
      <c r="S408" s="207" t="s">
        <v>62</v>
      </c>
      <c r="T408" s="215" t="s">
        <v>58</v>
      </c>
      <c r="U408" s="216">
        <v>44891</v>
      </c>
      <c r="V408" s="216">
        <v>44916</v>
      </c>
      <c r="W408" s="217">
        <v>1</v>
      </c>
      <c r="X408" s="218"/>
      <c r="Y408" s="212">
        <f t="shared" si="72"/>
        <v>3.7142857142857144</v>
      </c>
      <c r="Z408" s="237">
        <v>7.5</v>
      </c>
      <c r="AA408" s="237">
        <v>0.7</v>
      </c>
      <c r="AB408" s="213">
        <f t="shared" si="73"/>
        <v>270</v>
      </c>
      <c r="AC408" s="213">
        <f t="shared" si="70"/>
        <v>25.2</v>
      </c>
      <c r="AD408" s="213">
        <f t="shared" si="74"/>
        <v>189</v>
      </c>
      <c r="AE408" s="213">
        <f t="shared" si="69"/>
        <v>80.999999999999986</v>
      </c>
      <c r="AF408" s="213">
        <f t="shared" si="75"/>
        <v>93.6</v>
      </c>
      <c r="AG408" s="213">
        <f t="shared" si="76"/>
        <v>363.6</v>
      </c>
      <c r="AH408" s="213">
        <v>363.6</v>
      </c>
      <c r="AI408" s="213">
        <f t="shared" si="77"/>
        <v>0</v>
      </c>
      <c r="AJ408" s="160"/>
    </row>
    <row r="409" spans="1:39" ht="32.25" hidden="1" customHeight="1" x14ac:dyDescent="0.35">
      <c r="A409" s="202"/>
      <c r="B409" s="202">
        <v>1</v>
      </c>
      <c r="C409" s="203">
        <v>1505</v>
      </c>
      <c r="D409" s="204">
        <v>13992</v>
      </c>
      <c r="E409" s="204">
        <v>8282</v>
      </c>
      <c r="F409" s="204"/>
      <c r="G409" s="202" t="s">
        <v>441</v>
      </c>
      <c r="H409" s="202" t="s">
        <v>60</v>
      </c>
      <c r="I409" s="202"/>
      <c r="J409" s="202" t="s">
        <v>61</v>
      </c>
      <c r="K409" s="204">
        <v>2.5</v>
      </c>
      <c r="L409" s="204">
        <v>2.5</v>
      </c>
      <c r="M409" s="204">
        <v>2</v>
      </c>
      <c r="N409" s="204"/>
      <c r="O409" s="204">
        <f t="shared" si="78"/>
        <v>2</v>
      </c>
      <c r="P409" s="204"/>
      <c r="Q409" s="204"/>
      <c r="R409" s="204">
        <f t="shared" si="71"/>
        <v>12.5</v>
      </c>
      <c r="S409" s="207" t="s">
        <v>62</v>
      </c>
      <c r="T409" s="215" t="s">
        <v>58</v>
      </c>
      <c r="U409" s="216">
        <v>44892</v>
      </c>
      <c r="V409" s="216">
        <v>44892</v>
      </c>
      <c r="W409" s="217">
        <v>1</v>
      </c>
      <c r="X409" s="218"/>
      <c r="Y409" s="212">
        <f t="shared" si="72"/>
        <v>0.14285714285714285</v>
      </c>
      <c r="Z409" s="237">
        <v>7.5</v>
      </c>
      <c r="AA409" s="237">
        <v>0.7</v>
      </c>
      <c r="AB409" s="213">
        <f t="shared" si="73"/>
        <v>93.75</v>
      </c>
      <c r="AC409" s="213">
        <f t="shared" si="70"/>
        <v>8.75</v>
      </c>
      <c r="AD409" s="213">
        <f t="shared" si="74"/>
        <v>65.625</v>
      </c>
      <c r="AE409" s="213">
        <f t="shared" si="69"/>
        <v>28.125</v>
      </c>
      <c r="AF409" s="213">
        <f t="shared" si="75"/>
        <v>1.2499999999999998</v>
      </c>
      <c r="AG409" s="213">
        <f t="shared" si="76"/>
        <v>95</v>
      </c>
      <c r="AH409" s="213">
        <v>95</v>
      </c>
      <c r="AI409" s="213">
        <f t="shared" si="77"/>
        <v>0</v>
      </c>
      <c r="AJ409" s="160"/>
    </row>
    <row r="410" spans="1:39" s="165" customFormat="1" ht="32.25" customHeight="1" x14ac:dyDescent="0.35">
      <c r="A410" s="202"/>
      <c r="B410" s="202">
        <v>1</v>
      </c>
      <c r="C410" s="342">
        <v>1640</v>
      </c>
      <c r="D410" s="344">
        <v>14176</v>
      </c>
      <c r="E410" s="344">
        <v>8486</v>
      </c>
      <c r="F410" s="204"/>
      <c r="G410" s="202" t="s">
        <v>107</v>
      </c>
      <c r="H410" s="202" t="s">
        <v>60</v>
      </c>
      <c r="I410" s="202"/>
      <c r="J410" s="202" t="s">
        <v>61</v>
      </c>
      <c r="K410" s="204">
        <v>6.3</v>
      </c>
      <c r="L410" s="204">
        <v>2.5</v>
      </c>
      <c r="M410" s="204">
        <v>2</v>
      </c>
      <c r="N410" s="204"/>
      <c r="O410" s="204">
        <f t="shared" si="78"/>
        <v>2</v>
      </c>
      <c r="P410" s="204"/>
      <c r="Q410" s="204"/>
      <c r="R410" s="204">
        <f t="shared" si="71"/>
        <v>31.5</v>
      </c>
      <c r="S410" s="207" t="s">
        <v>62</v>
      </c>
      <c r="T410" s="215" t="s">
        <v>58</v>
      </c>
      <c r="U410" s="216">
        <v>44915</v>
      </c>
      <c r="V410" s="216">
        <v>44928</v>
      </c>
      <c r="W410" s="217">
        <v>1</v>
      </c>
      <c r="X410" s="218"/>
      <c r="Y410" s="212">
        <f t="shared" si="72"/>
        <v>2</v>
      </c>
      <c r="Z410" s="237">
        <v>7.5</v>
      </c>
      <c r="AA410" s="237">
        <v>0.7</v>
      </c>
      <c r="AB410" s="213">
        <f t="shared" si="73"/>
        <v>236.25</v>
      </c>
      <c r="AC410" s="213">
        <f t="shared" si="70"/>
        <v>22.049999999999997</v>
      </c>
      <c r="AD410" s="213">
        <f t="shared" si="74"/>
        <v>165.37499999999997</v>
      </c>
      <c r="AE410" s="213">
        <f t="shared" si="69"/>
        <v>70.875</v>
      </c>
      <c r="AF410" s="213">
        <f t="shared" si="75"/>
        <v>44.099999999999994</v>
      </c>
      <c r="AG410" s="343">
        <f t="shared" si="76"/>
        <v>280.34999999999997</v>
      </c>
      <c r="AH410" s="213">
        <v>203.17499999999995</v>
      </c>
      <c r="AI410" s="213">
        <f t="shared" si="77"/>
        <v>77.175000000000011</v>
      </c>
      <c r="AJ410" s="160"/>
      <c r="AK410" s="299"/>
      <c r="AL410" s="306"/>
      <c r="AM410" s="306"/>
    </row>
    <row r="411" spans="1:39" ht="32.25" customHeight="1" x14ac:dyDescent="0.35">
      <c r="A411" s="202"/>
      <c r="B411" s="202">
        <v>1</v>
      </c>
      <c r="C411" s="342">
        <v>1643</v>
      </c>
      <c r="D411" s="344">
        <v>14179</v>
      </c>
      <c r="E411" s="344">
        <v>8483</v>
      </c>
      <c r="F411" s="204"/>
      <c r="G411" s="202" t="s">
        <v>107</v>
      </c>
      <c r="H411" s="202" t="s">
        <v>60</v>
      </c>
      <c r="I411" s="202"/>
      <c r="J411" s="202" t="s">
        <v>61</v>
      </c>
      <c r="K411" s="204">
        <v>3.5</v>
      </c>
      <c r="L411" s="204">
        <v>2.5</v>
      </c>
      <c r="M411" s="204">
        <v>4</v>
      </c>
      <c r="N411" s="204"/>
      <c r="O411" s="204">
        <f t="shared" si="78"/>
        <v>4</v>
      </c>
      <c r="P411" s="204"/>
      <c r="Q411" s="204"/>
      <c r="R411" s="204">
        <f t="shared" si="71"/>
        <v>35</v>
      </c>
      <c r="S411" s="207" t="s">
        <v>62</v>
      </c>
      <c r="T411" s="215" t="s">
        <v>58</v>
      </c>
      <c r="U411" s="216">
        <v>44916</v>
      </c>
      <c r="V411" s="216">
        <v>44928</v>
      </c>
      <c r="W411" s="217">
        <v>1</v>
      </c>
      <c r="X411" s="218"/>
      <c r="Y411" s="212">
        <f t="shared" si="72"/>
        <v>1.8571428571428572</v>
      </c>
      <c r="Z411" s="237">
        <v>7.5</v>
      </c>
      <c r="AA411" s="237">
        <v>0.7</v>
      </c>
      <c r="AB411" s="213">
        <f t="shared" si="73"/>
        <v>262.5</v>
      </c>
      <c r="AC411" s="213">
        <f t="shared" si="70"/>
        <v>24.5</v>
      </c>
      <c r="AD411" s="213">
        <f t="shared" si="74"/>
        <v>183.75</v>
      </c>
      <c r="AE411" s="213">
        <f t="shared" si="69"/>
        <v>78.75</v>
      </c>
      <c r="AF411" s="213">
        <f t="shared" si="75"/>
        <v>45.5</v>
      </c>
      <c r="AG411" s="343">
        <f t="shared" si="76"/>
        <v>308</v>
      </c>
      <c r="AH411" s="213">
        <v>222.25</v>
      </c>
      <c r="AI411" s="213">
        <f t="shared" si="77"/>
        <v>85.75</v>
      </c>
      <c r="AJ411" s="160"/>
    </row>
    <row r="412" spans="1:39" ht="32.25" customHeight="1" x14ac:dyDescent="0.35">
      <c r="A412" s="202"/>
      <c r="B412" s="202">
        <v>1</v>
      </c>
      <c r="C412" s="342">
        <v>1642</v>
      </c>
      <c r="D412" s="344">
        <v>14178</v>
      </c>
      <c r="E412" s="344">
        <v>8483</v>
      </c>
      <c r="F412" s="204"/>
      <c r="G412" s="202" t="s">
        <v>107</v>
      </c>
      <c r="H412" s="202" t="s">
        <v>60</v>
      </c>
      <c r="I412" s="202"/>
      <c r="J412" s="202" t="s">
        <v>61</v>
      </c>
      <c r="K412" s="204">
        <v>2.5</v>
      </c>
      <c r="L412" s="204">
        <v>2.5</v>
      </c>
      <c r="M412" s="204">
        <v>4</v>
      </c>
      <c r="N412" s="204"/>
      <c r="O412" s="204">
        <f t="shared" si="78"/>
        <v>4</v>
      </c>
      <c r="P412" s="204"/>
      <c r="Q412" s="204"/>
      <c r="R412" s="204">
        <f t="shared" si="71"/>
        <v>25</v>
      </c>
      <c r="S412" s="207" t="s">
        <v>62</v>
      </c>
      <c r="T412" s="215" t="s">
        <v>58</v>
      </c>
      <c r="U412" s="216">
        <v>44916</v>
      </c>
      <c r="V412" s="216">
        <v>44928</v>
      </c>
      <c r="W412" s="217">
        <v>1</v>
      </c>
      <c r="X412" s="218"/>
      <c r="Y412" s="212">
        <f t="shared" si="72"/>
        <v>1.8571428571428572</v>
      </c>
      <c r="Z412" s="237">
        <v>7.5</v>
      </c>
      <c r="AA412" s="237">
        <v>0.7</v>
      </c>
      <c r="AB412" s="213">
        <f t="shared" si="73"/>
        <v>187.5</v>
      </c>
      <c r="AC412" s="213">
        <f t="shared" si="70"/>
        <v>17.5</v>
      </c>
      <c r="AD412" s="213">
        <f t="shared" si="74"/>
        <v>131.25</v>
      </c>
      <c r="AE412" s="213">
        <f t="shared" si="69"/>
        <v>56.25</v>
      </c>
      <c r="AF412" s="213">
        <f t="shared" si="75"/>
        <v>32.5</v>
      </c>
      <c r="AG412" s="343">
        <f t="shared" si="76"/>
        <v>220</v>
      </c>
      <c r="AH412" s="213">
        <v>158.75</v>
      </c>
      <c r="AI412" s="213">
        <f t="shared" si="77"/>
        <v>61.25</v>
      </c>
      <c r="AJ412" s="160"/>
    </row>
    <row r="413" spans="1:39" ht="32.25" hidden="1" customHeight="1" x14ac:dyDescent="0.35">
      <c r="A413" s="202"/>
      <c r="B413" s="202">
        <v>1</v>
      </c>
      <c r="C413" s="203">
        <v>1637</v>
      </c>
      <c r="D413" s="204">
        <v>14173</v>
      </c>
      <c r="E413" s="204">
        <v>8458</v>
      </c>
      <c r="F413" s="204"/>
      <c r="G413" s="202" t="s">
        <v>107</v>
      </c>
      <c r="H413" s="202" t="s">
        <v>60</v>
      </c>
      <c r="I413" s="202"/>
      <c r="J413" s="202" t="s">
        <v>61</v>
      </c>
      <c r="K413" s="204">
        <v>18</v>
      </c>
      <c r="L413" s="204">
        <v>2.5</v>
      </c>
      <c r="M413" s="204">
        <v>4</v>
      </c>
      <c r="N413" s="204"/>
      <c r="O413" s="204">
        <f t="shared" si="78"/>
        <v>4</v>
      </c>
      <c r="P413" s="204"/>
      <c r="Q413" s="204"/>
      <c r="R413" s="204">
        <f t="shared" si="71"/>
        <v>180</v>
      </c>
      <c r="S413" s="207" t="s">
        <v>62</v>
      </c>
      <c r="T413" s="215" t="s">
        <v>58</v>
      </c>
      <c r="U413" s="216">
        <v>44915</v>
      </c>
      <c r="V413" s="216">
        <v>44918</v>
      </c>
      <c r="W413" s="217">
        <v>1</v>
      </c>
      <c r="X413" s="218"/>
      <c r="Y413" s="212">
        <f t="shared" si="72"/>
        <v>0.5714285714285714</v>
      </c>
      <c r="Z413" s="237">
        <v>7.5</v>
      </c>
      <c r="AA413" s="237">
        <v>0.7</v>
      </c>
      <c r="AB413" s="213">
        <f t="shared" si="73"/>
        <v>1350</v>
      </c>
      <c r="AC413" s="213">
        <f t="shared" si="70"/>
        <v>125.99999999999999</v>
      </c>
      <c r="AD413" s="213">
        <f t="shared" si="74"/>
        <v>944.99999999999989</v>
      </c>
      <c r="AE413" s="213">
        <f t="shared" si="69"/>
        <v>405</v>
      </c>
      <c r="AF413" s="213">
        <f t="shared" si="75"/>
        <v>71.999999999999986</v>
      </c>
      <c r="AG413" s="213">
        <f t="shared" si="76"/>
        <v>1422</v>
      </c>
      <c r="AH413" s="213">
        <v>1422</v>
      </c>
      <c r="AI413" s="213">
        <f t="shared" si="77"/>
        <v>0</v>
      </c>
      <c r="AJ413" s="160"/>
    </row>
    <row r="414" spans="1:39" ht="32.25" hidden="1" customHeight="1" x14ac:dyDescent="0.35">
      <c r="A414" s="202"/>
      <c r="B414" s="202">
        <v>1</v>
      </c>
      <c r="C414" s="203">
        <v>1654</v>
      </c>
      <c r="D414" s="204">
        <v>14189</v>
      </c>
      <c r="E414" s="204">
        <v>8473</v>
      </c>
      <c r="F414" s="204"/>
      <c r="G414" s="202" t="s">
        <v>441</v>
      </c>
      <c r="H414" s="202" t="s">
        <v>60</v>
      </c>
      <c r="I414" s="202"/>
      <c r="J414" s="202" t="s">
        <v>61</v>
      </c>
      <c r="K414" s="204">
        <v>3.5</v>
      </c>
      <c r="L414" s="204">
        <v>2.5</v>
      </c>
      <c r="M414" s="204">
        <v>2</v>
      </c>
      <c r="N414" s="204"/>
      <c r="O414" s="204">
        <f t="shared" si="78"/>
        <v>2</v>
      </c>
      <c r="P414" s="204"/>
      <c r="Q414" s="204"/>
      <c r="R414" s="204">
        <f t="shared" si="71"/>
        <v>17.5</v>
      </c>
      <c r="S414" s="207" t="s">
        <v>62</v>
      </c>
      <c r="T414" s="215" t="s">
        <v>58</v>
      </c>
      <c r="U414" s="216">
        <v>44918</v>
      </c>
      <c r="V414" s="216">
        <v>44922</v>
      </c>
      <c r="W414" s="217">
        <v>1</v>
      </c>
      <c r="X414" s="218"/>
      <c r="Y414" s="212">
        <f t="shared" si="72"/>
        <v>0.7142857142857143</v>
      </c>
      <c r="Z414" s="237">
        <v>7.5</v>
      </c>
      <c r="AA414" s="237">
        <v>0.7</v>
      </c>
      <c r="AB414" s="213">
        <f t="shared" si="73"/>
        <v>131.25</v>
      </c>
      <c r="AC414" s="213">
        <f t="shared" si="70"/>
        <v>12.25</v>
      </c>
      <c r="AD414" s="213">
        <f t="shared" si="74"/>
        <v>91.875</v>
      </c>
      <c r="AE414" s="213">
        <f t="shared" si="69"/>
        <v>39.375</v>
      </c>
      <c r="AF414" s="213">
        <f t="shared" si="75"/>
        <v>8.75</v>
      </c>
      <c r="AG414" s="213">
        <f t="shared" si="76"/>
        <v>140</v>
      </c>
      <c r="AH414" s="213">
        <v>140</v>
      </c>
      <c r="AI414" s="213">
        <f t="shared" si="77"/>
        <v>0</v>
      </c>
      <c r="AJ414" s="160"/>
    </row>
    <row r="415" spans="1:39" ht="32.25" customHeight="1" x14ac:dyDescent="0.35">
      <c r="A415" s="202"/>
      <c r="B415" s="202">
        <v>1</v>
      </c>
      <c r="C415" s="342">
        <v>1653</v>
      </c>
      <c r="D415" s="344">
        <v>14188</v>
      </c>
      <c r="E415" s="344">
        <v>8485</v>
      </c>
      <c r="F415" s="204"/>
      <c r="G415" s="202" t="s">
        <v>107</v>
      </c>
      <c r="H415" s="202" t="s">
        <v>60</v>
      </c>
      <c r="I415" s="202"/>
      <c r="J415" s="202" t="s">
        <v>61</v>
      </c>
      <c r="K415" s="204">
        <v>2.5</v>
      </c>
      <c r="L415" s="204">
        <v>2.5</v>
      </c>
      <c r="M415" s="204">
        <v>4</v>
      </c>
      <c r="N415" s="204"/>
      <c r="O415" s="204">
        <f t="shared" si="78"/>
        <v>4</v>
      </c>
      <c r="P415" s="204"/>
      <c r="Q415" s="204"/>
      <c r="R415" s="204">
        <f t="shared" si="71"/>
        <v>25</v>
      </c>
      <c r="S415" s="207" t="s">
        <v>62</v>
      </c>
      <c r="T415" s="215" t="s">
        <v>58</v>
      </c>
      <c r="U415" s="216">
        <v>44918</v>
      </c>
      <c r="V415" s="216">
        <v>44928</v>
      </c>
      <c r="W415" s="217">
        <v>1</v>
      </c>
      <c r="X415" s="218"/>
      <c r="Y415" s="212">
        <f t="shared" si="72"/>
        <v>1.5714285714285714</v>
      </c>
      <c r="Z415" s="237">
        <v>7.5</v>
      </c>
      <c r="AA415" s="237">
        <v>0.7</v>
      </c>
      <c r="AB415" s="213">
        <f t="shared" si="73"/>
        <v>187.5</v>
      </c>
      <c r="AC415" s="213">
        <f t="shared" si="70"/>
        <v>17.5</v>
      </c>
      <c r="AD415" s="213">
        <f t="shared" si="74"/>
        <v>131.25</v>
      </c>
      <c r="AE415" s="213">
        <f t="shared" si="69"/>
        <v>56.25</v>
      </c>
      <c r="AF415" s="213">
        <f t="shared" si="75"/>
        <v>27.499999999999996</v>
      </c>
      <c r="AG415" s="343">
        <f t="shared" si="76"/>
        <v>215</v>
      </c>
      <c r="AH415" s="213">
        <v>153.75</v>
      </c>
      <c r="AI415" s="213">
        <f t="shared" si="77"/>
        <v>61.25</v>
      </c>
      <c r="AJ415" s="160"/>
    </row>
    <row r="416" spans="1:39" ht="32.25" customHeight="1" x14ac:dyDescent="0.35">
      <c r="A416" s="202"/>
      <c r="B416" s="202">
        <v>1</v>
      </c>
      <c r="C416" s="342">
        <v>1669</v>
      </c>
      <c r="D416" s="344">
        <v>14254</v>
      </c>
      <c r="E416" s="401">
        <v>8490</v>
      </c>
      <c r="F416" s="204"/>
      <c r="G416" s="202" t="s">
        <v>107</v>
      </c>
      <c r="H416" s="202" t="s">
        <v>60</v>
      </c>
      <c r="I416" s="202"/>
      <c r="J416" s="202" t="s">
        <v>61</v>
      </c>
      <c r="K416" s="204">
        <v>4.3</v>
      </c>
      <c r="L416" s="204">
        <v>2.5</v>
      </c>
      <c r="M416" s="204">
        <v>3.5</v>
      </c>
      <c r="N416" s="204"/>
      <c r="O416" s="204">
        <f t="shared" si="78"/>
        <v>3.5</v>
      </c>
      <c r="P416" s="204"/>
      <c r="Q416" s="204"/>
      <c r="R416" s="204">
        <f t="shared" si="71"/>
        <v>37.625</v>
      </c>
      <c r="S416" s="207" t="s">
        <v>62</v>
      </c>
      <c r="T416" s="397" t="s">
        <v>58</v>
      </c>
      <c r="U416" s="216">
        <v>44921</v>
      </c>
      <c r="V416" s="359">
        <v>44929</v>
      </c>
      <c r="W416" s="217">
        <v>1</v>
      </c>
      <c r="X416" s="218"/>
      <c r="Y416" s="212">
        <f t="shared" si="72"/>
        <v>1.2857142857142858</v>
      </c>
      <c r="Z416" s="237">
        <v>7.5</v>
      </c>
      <c r="AA416" s="237">
        <v>0.7</v>
      </c>
      <c r="AB416" s="213">
        <f t="shared" si="73"/>
        <v>282.1875</v>
      </c>
      <c r="AC416" s="213">
        <f t="shared" si="70"/>
        <v>26.337499999999999</v>
      </c>
      <c r="AD416" s="213">
        <f t="shared" si="74"/>
        <v>197.53125</v>
      </c>
      <c r="AE416" s="213">
        <f t="shared" si="69"/>
        <v>84.65625</v>
      </c>
      <c r="AF416" s="213">
        <f t="shared" si="75"/>
        <v>33.862500000000004</v>
      </c>
      <c r="AG416" s="213">
        <f t="shared" si="76"/>
        <v>316.05</v>
      </c>
      <c r="AH416" s="213">
        <v>220.10624999999999</v>
      </c>
      <c r="AI416" s="213">
        <f t="shared" si="77"/>
        <v>95.943750000000023</v>
      </c>
      <c r="AJ416" s="160"/>
    </row>
    <row r="417" spans="1:36" ht="32.25" hidden="1" customHeight="1" x14ac:dyDescent="0.35">
      <c r="A417" s="202"/>
      <c r="B417" s="202">
        <v>1</v>
      </c>
      <c r="C417" s="203">
        <v>1505</v>
      </c>
      <c r="D417" s="204">
        <v>13992</v>
      </c>
      <c r="E417" s="204">
        <v>8282</v>
      </c>
      <c r="F417" s="204"/>
      <c r="G417" s="202" t="s">
        <v>441</v>
      </c>
      <c r="H417" s="202" t="s">
        <v>241</v>
      </c>
      <c r="I417" s="202"/>
      <c r="J417" s="202" t="s">
        <v>81</v>
      </c>
      <c r="K417" s="204">
        <v>1.8</v>
      </c>
      <c r="L417" s="204">
        <v>1</v>
      </c>
      <c r="M417" s="204"/>
      <c r="N417" s="204"/>
      <c r="O417" s="204"/>
      <c r="P417" s="204">
        <v>1</v>
      </c>
      <c r="Q417" s="204"/>
      <c r="R417" s="204">
        <f t="shared" si="71"/>
        <v>1.8</v>
      </c>
      <c r="S417" s="207" t="s">
        <v>151</v>
      </c>
      <c r="T417" s="215" t="s">
        <v>58</v>
      </c>
      <c r="U417" s="216">
        <v>44892</v>
      </c>
      <c r="V417" s="216">
        <v>44892</v>
      </c>
      <c r="W417" s="217">
        <v>1</v>
      </c>
      <c r="X417" s="218"/>
      <c r="Y417" s="212">
        <f t="shared" si="72"/>
        <v>0.14285714285714285</v>
      </c>
      <c r="Z417" s="237">
        <v>36.5</v>
      </c>
      <c r="AA417" s="237">
        <v>3.15</v>
      </c>
      <c r="AB417" s="213">
        <f t="shared" si="73"/>
        <v>65.7</v>
      </c>
      <c r="AC417" s="213">
        <f t="shared" si="70"/>
        <v>5.67</v>
      </c>
      <c r="AD417" s="213">
        <f t="shared" si="74"/>
        <v>45.99</v>
      </c>
      <c r="AE417" s="213">
        <f t="shared" si="69"/>
        <v>19.71</v>
      </c>
      <c r="AF417" s="213">
        <f t="shared" si="75"/>
        <v>0.80999999999999994</v>
      </c>
      <c r="AG417" s="213">
        <f t="shared" si="76"/>
        <v>66.510000000000005</v>
      </c>
      <c r="AH417" s="213">
        <v>66.510000000000005</v>
      </c>
      <c r="AI417" s="213">
        <f t="shared" si="77"/>
        <v>0</v>
      </c>
      <c r="AJ417" s="158"/>
    </row>
    <row r="418" spans="1:36" ht="32.25" customHeight="1" x14ac:dyDescent="0.35">
      <c r="A418" s="202"/>
      <c r="B418" s="202">
        <v>1</v>
      </c>
      <c r="C418" s="342">
        <v>1537</v>
      </c>
      <c r="D418" s="344">
        <v>14069</v>
      </c>
      <c r="E418" s="204"/>
      <c r="F418" s="204"/>
      <c r="G418" s="202" t="s">
        <v>441</v>
      </c>
      <c r="H418" s="202" t="s">
        <v>241</v>
      </c>
      <c r="I418" s="234"/>
      <c r="J418" s="202" t="s">
        <v>81</v>
      </c>
      <c r="K418" s="204">
        <v>1.3</v>
      </c>
      <c r="L418" s="204">
        <v>1.3</v>
      </c>
      <c r="M418" s="204"/>
      <c r="N418" s="204"/>
      <c r="O418" s="204"/>
      <c r="P418" s="204">
        <v>1.3</v>
      </c>
      <c r="Q418" s="204"/>
      <c r="R418" s="204">
        <f t="shared" si="71"/>
        <v>2.1970000000000005</v>
      </c>
      <c r="S418" s="207" t="s">
        <v>151</v>
      </c>
      <c r="T418" s="215" t="s">
        <v>87</v>
      </c>
      <c r="U418" s="216">
        <v>44901</v>
      </c>
      <c r="V418" s="216"/>
      <c r="W418" s="217">
        <v>1</v>
      </c>
      <c r="X418" s="218"/>
      <c r="Y418" s="212">
        <f t="shared" si="72"/>
        <v>8.1428571428571423</v>
      </c>
      <c r="Z418" s="237">
        <v>36.5</v>
      </c>
      <c r="AA418" s="237">
        <v>3.15</v>
      </c>
      <c r="AB418" s="213">
        <f t="shared" si="73"/>
        <v>80.190500000000014</v>
      </c>
      <c r="AC418" s="213">
        <f t="shared" si="70"/>
        <v>6.9205500000000013</v>
      </c>
      <c r="AD418" s="213">
        <f t="shared" si="74"/>
        <v>56.133350000000007</v>
      </c>
      <c r="AE418" s="213">
        <f t="shared" si="69"/>
        <v>0</v>
      </c>
      <c r="AF418" s="213">
        <f t="shared" si="75"/>
        <v>56.35305000000001</v>
      </c>
      <c r="AG418" s="343">
        <f t="shared" si="76"/>
        <v>112.48640000000002</v>
      </c>
      <c r="AH418" s="213">
        <v>81.838250000000016</v>
      </c>
      <c r="AI418" s="213">
        <f t="shared" si="77"/>
        <v>30.648150000000001</v>
      </c>
      <c r="AJ418" s="158"/>
    </row>
    <row r="419" spans="1:36" ht="32.25" customHeight="1" x14ac:dyDescent="0.35">
      <c r="A419" s="202"/>
      <c r="B419" s="202">
        <v>1</v>
      </c>
      <c r="C419" s="342">
        <v>1534</v>
      </c>
      <c r="D419" s="344">
        <v>14072</v>
      </c>
      <c r="E419" s="344">
        <v>8442</v>
      </c>
      <c r="F419" s="204"/>
      <c r="G419" s="202" t="s">
        <v>107</v>
      </c>
      <c r="H419" s="202" t="s">
        <v>241</v>
      </c>
      <c r="I419" s="234"/>
      <c r="J419" s="202" t="s">
        <v>81</v>
      </c>
      <c r="K419" s="204">
        <v>2</v>
      </c>
      <c r="L419" s="204">
        <v>0.6</v>
      </c>
      <c r="M419" s="204"/>
      <c r="N419" s="204"/>
      <c r="O419" s="204"/>
      <c r="P419" s="204">
        <v>1</v>
      </c>
      <c r="Q419" s="204"/>
      <c r="R419" s="204">
        <f t="shared" si="71"/>
        <v>1.2</v>
      </c>
      <c r="S419" s="207" t="s">
        <v>151</v>
      </c>
      <c r="T419" s="215" t="s">
        <v>58</v>
      </c>
      <c r="U419" s="216">
        <v>44901</v>
      </c>
      <c r="V419" s="216">
        <v>44945</v>
      </c>
      <c r="W419" s="217">
        <v>1</v>
      </c>
      <c r="X419" s="218"/>
      <c r="Y419" s="212">
        <f t="shared" si="72"/>
        <v>6.4285714285714288</v>
      </c>
      <c r="Z419" s="237">
        <v>36.5</v>
      </c>
      <c r="AA419" s="237">
        <v>3.15</v>
      </c>
      <c r="AB419" s="213">
        <f t="shared" si="73"/>
        <v>43.8</v>
      </c>
      <c r="AC419" s="213">
        <f t="shared" si="70"/>
        <v>3.78</v>
      </c>
      <c r="AD419" s="213">
        <f t="shared" si="74"/>
        <v>30.66</v>
      </c>
      <c r="AE419" s="213">
        <f t="shared" si="69"/>
        <v>13.139999999999999</v>
      </c>
      <c r="AF419" s="213">
        <f t="shared" si="75"/>
        <v>24.3</v>
      </c>
      <c r="AG419" s="343">
        <f t="shared" si="76"/>
        <v>68.099999999999994</v>
      </c>
      <c r="AH419" s="213">
        <v>44.7</v>
      </c>
      <c r="AI419" s="213">
        <f t="shared" si="77"/>
        <v>23.399999999999991</v>
      </c>
      <c r="AJ419" s="232"/>
    </row>
    <row r="420" spans="1:36" ht="32.25" customHeight="1" x14ac:dyDescent="0.35">
      <c r="A420" s="202"/>
      <c r="B420" s="202">
        <v>1</v>
      </c>
      <c r="C420" s="342">
        <v>1632</v>
      </c>
      <c r="D420" s="344">
        <v>14169</v>
      </c>
      <c r="E420" s="344">
        <v>8449</v>
      </c>
      <c r="F420" s="204"/>
      <c r="G420" s="202" t="s">
        <v>107</v>
      </c>
      <c r="H420" s="202" t="s">
        <v>241</v>
      </c>
      <c r="I420" s="234"/>
      <c r="J420" s="202" t="s">
        <v>81</v>
      </c>
      <c r="K420" s="204">
        <v>1.5</v>
      </c>
      <c r="L420" s="204">
        <v>1</v>
      </c>
      <c r="M420" s="204"/>
      <c r="N420" s="204"/>
      <c r="O420" s="204"/>
      <c r="P420" s="204">
        <v>1</v>
      </c>
      <c r="Q420" s="204"/>
      <c r="R420" s="204">
        <f t="shared" si="71"/>
        <v>1.5</v>
      </c>
      <c r="S420" s="207" t="s">
        <v>151</v>
      </c>
      <c r="T420" s="215" t="s">
        <v>58</v>
      </c>
      <c r="U420" s="216">
        <v>44915</v>
      </c>
      <c r="V420" s="216">
        <v>44949</v>
      </c>
      <c r="W420" s="217">
        <v>1</v>
      </c>
      <c r="X420" s="218"/>
      <c r="Y420" s="212">
        <f t="shared" si="72"/>
        <v>5</v>
      </c>
      <c r="Z420" s="237">
        <v>36.5</v>
      </c>
      <c r="AA420" s="237">
        <v>3.15</v>
      </c>
      <c r="AB420" s="213">
        <f t="shared" si="73"/>
        <v>54.75</v>
      </c>
      <c r="AC420" s="213">
        <f t="shared" si="70"/>
        <v>4.7249999999999996</v>
      </c>
      <c r="AD420" s="213">
        <f t="shared" si="74"/>
        <v>38.324999999999996</v>
      </c>
      <c r="AE420" s="213">
        <f t="shared" si="69"/>
        <v>16.424999999999997</v>
      </c>
      <c r="AF420" s="213">
        <f t="shared" si="75"/>
        <v>23.625</v>
      </c>
      <c r="AG420" s="343">
        <f t="shared" si="76"/>
        <v>78.375</v>
      </c>
      <c r="AH420" s="213">
        <v>46.424999999999997</v>
      </c>
      <c r="AI420" s="213">
        <f t="shared" si="77"/>
        <v>31.950000000000003</v>
      </c>
      <c r="AJ420" s="232"/>
    </row>
    <row r="421" spans="1:36" ht="32.25" customHeight="1" x14ac:dyDescent="0.35">
      <c r="A421" s="202"/>
      <c r="B421" s="202">
        <v>1</v>
      </c>
      <c r="C421" s="342">
        <v>1520</v>
      </c>
      <c r="D421" s="344">
        <v>14058</v>
      </c>
      <c r="E421" s="344">
        <v>8413</v>
      </c>
      <c r="F421" s="204"/>
      <c r="G421" s="202" t="s">
        <v>441</v>
      </c>
      <c r="H421" s="202" t="s">
        <v>241</v>
      </c>
      <c r="I421" s="234"/>
      <c r="J421" s="202" t="s">
        <v>81</v>
      </c>
      <c r="K421" s="204">
        <v>1.8</v>
      </c>
      <c r="L421" s="204">
        <v>1</v>
      </c>
      <c r="M421" s="204"/>
      <c r="N421" s="204"/>
      <c r="O421" s="204"/>
      <c r="P421" s="204">
        <v>1</v>
      </c>
      <c r="Q421" s="204"/>
      <c r="R421" s="204">
        <f t="shared" si="71"/>
        <v>1.8</v>
      </c>
      <c r="S421" s="207" t="s">
        <v>151</v>
      </c>
      <c r="T421" s="215" t="s">
        <v>58</v>
      </c>
      <c r="U421" s="216">
        <v>44895</v>
      </c>
      <c r="V421" s="216">
        <v>44937</v>
      </c>
      <c r="W421" s="217">
        <v>1</v>
      </c>
      <c r="X421" s="218"/>
      <c r="Y421" s="212">
        <f t="shared" si="72"/>
        <v>6.1428571428571432</v>
      </c>
      <c r="Z421" s="237">
        <v>36.5</v>
      </c>
      <c r="AA421" s="237">
        <v>3.15</v>
      </c>
      <c r="AB421" s="213">
        <f t="shared" si="73"/>
        <v>65.7</v>
      </c>
      <c r="AC421" s="213">
        <f t="shared" si="70"/>
        <v>5.67</v>
      </c>
      <c r="AD421" s="213">
        <f t="shared" si="74"/>
        <v>45.99</v>
      </c>
      <c r="AE421" s="213">
        <f t="shared" si="69"/>
        <v>19.71</v>
      </c>
      <c r="AF421" s="213">
        <f t="shared" si="75"/>
        <v>34.830000000000005</v>
      </c>
      <c r="AG421" s="343">
        <f t="shared" si="76"/>
        <v>100.53</v>
      </c>
      <c r="AH421" s="213">
        <v>71.91</v>
      </c>
      <c r="AI421" s="213">
        <f t="shared" si="77"/>
        <v>28.620000000000005</v>
      </c>
      <c r="AJ421" s="232"/>
    </row>
    <row r="422" spans="1:36" ht="32.25" customHeight="1" x14ac:dyDescent="0.35">
      <c r="A422" s="202"/>
      <c r="B422" s="202">
        <v>1</v>
      </c>
      <c r="C422" s="342">
        <v>1638</v>
      </c>
      <c r="D422" s="344">
        <v>14174</v>
      </c>
      <c r="E422" s="204"/>
      <c r="F422" s="204"/>
      <c r="G422" s="202" t="s">
        <v>107</v>
      </c>
      <c r="H422" s="202" t="s">
        <v>241</v>
      </c>
      <c r="I422" s="234"/>
      <c r="J422" s="202" t="s">
        <v>81</v>
      </c>
      <c r="K422" s="204">
        <v>7.5</v>
      </c>
      <c r="L422" s="204">
        <v>1.3</v>
      </c>
      <c r="M422" s="204"/>
      <c r="N422" s="204"/>
      <c r="O422" s="204"/>
      <c r="P422" s="204">
        <v>1.3</v>
      </c>
      <c r="Q422" s="204"/>
      <c r="R422" s="204">
        <f t="shared" si="71"/>
        <v>12.675000000000001</v>
      </c>
      <c r="S422" s="207" t="s">
        <v>151</v>
      </c>
      <c r="T422" s="215" t="s">
        <v>87</v>
      </c>
      <c r="U422" s="216">
        <v>44915</v>
      </c>
      <c r="V422" s="216"/>
      <c r="W422" s="217">
        <v>1</v>
      </c>
      <c r="X422" s="218"/>
      <c r="Y422" s="212">
        <f t="shared" si="72"/>
        <v>6.1428571428571432</v>
      </c>
      <c r="Z422" s="237">
        <v>36.5</v>
      </c>
      <c r="AA422" s="237">
        <v>3.15</v>
      </c>
      <c r="AB422" s="213">
        <f t="shared" si="73"/>
        <v>462.63750000000005</v>
      </c>
      <c r="AC422" s="213">
        <f t="shared" si="70"/>
        <v>39.926250000000003</v>
      </c>
      <c r="AD422" s="213">
        <f t="shared" si="74"/>
        <v>323.84625</v>
      </c>
      <c r="AE422" s="213">
        <f t="shared" si="69"/>
        <v>0</v>
      </c>
      <c r="AF422" s="213">
        <f t="shared" si="75"/>
        <v>245.26125000000002</v>
      </c>
      <c r="AG422" s="343">
        <f t="shared" si="76"/>
        <v>569.10750000000007</v>
      </c>
      <c r="AH422" s="213">
        <v>392.29124999999999</v>
      </c>
      <c r="AI422" s="213">
        <f t="shared" si="77"/>
        <v>176.81625000000008</v>
      </c>
      <c r="AJ422" s="232"/>
    </row>
    <row r="423" spans="1:36" ht="32.25" customHeight="1" x14ac:dyDescent="0.35">
      <c r="A423" s="202"/>
      <c r="B423" s="202">
        <v>1</v>
      </c>
      <c r="C423" s="342">
        <v>1636</v>
      </c>
      <c r="D423" s="344">
        <v>14172</v>
      </c>
      <c r="E423" s="204"/>
      <c r="F423" s="204"/>
      <c r="G423" s="202" t="s">
        <v>107</v>
      </c>
      <c r="H423" s="202" t="s">
        <v>241</v>
      </c>
      <c r="I423" s="234"/>
      <c r="J423" s="202" t="s">
        <v>81</v>
      </c>
      <c r="K423" s="204">
        <v>5</v>
      </c>
      <c r="L423" s="204">
        <v>0.6</v>
      </c>
      <c r="M423" s="204"/>
      <c r="N423" s="204"/>
      <c r="O423" s="204"/>
      <c r="P423" s="204">
        <v>0.6</v>
      </c>
      <c r="Q423" s="204"/>
      <c r="R423" s="204">
        <f t="shared" si="71"/>
        <v>1.7999999999999998</v>
      </c>
      <c r="S423" s="207" t="s">
        <v>151</v>
      </c>
      <c r="T423" s="215" t="s">
        <v>87</v>
      </c>
      <c r="U423" s="216">
        <v>44915</v>
      </c>
      <c r="V423" s="216"/>
      <c r="W423" s="217">
        <v>1</v>
      </c>
      <c r="X423" s="218"/>
      <c r="Y423" s="212">
        <f t="shared" si="72"/>
        <v>6.1428571428571432</v>
      </c>
      <c r="Z423" s="237">
        <v>36.5</v>
      </c>
      <c r="AA423" s="237">
        <v>3.15</v>
      </c>
      <c r="AB423" s="213">
        <f t="shared" si="73"/>
        <v>65.699999999999989</v>
      </c>
      <c r="AC423" s="213">
        <f t="shared" si="70"/>
        <v>5.669999999999999</v>
      </c>
      <c r="AD423" s="213">
        <f t="shared" si="74"/>
        <v>45.989999999999995</v>
      </c>
      <c r="AE423" s="213">
        <f t="shared" si="69"/>
        <v>0</v>
      </c>
      <c r="AF423" s="213">
        <f t="shared" si="75"/>
        <v>34.83</v>
      </c>
      <c r="AG423" s="343">
        <f t="shared" si="76"/>
        <v>80.819999999999993</v>
      </c>
      <c r="AH423" s="213">
        <v>55.709999999999994</v>
      </c>
      <c r="AI423" s="213">
        <f t="shared" si="77"/>
        <v>25.11</v>
      </c>
      <c r="AJ423" s="232"/>
    </row>
    <row r="424" spans="1:36" ht="32.25" hidden="1" customHeight="1" x14ac:dyDescent="0.35">
      <c r="A424" s="202"/>
      <c r="B424" s="202">
        <v>2</v>
      </c>
      <c r="C424" s="203">
        <v>328</v>
      </c>
      <c r="D424" s="229">
        <v>12425</v>
      </c>
      <c r="E424" s="229">
        <v>7594</v>
      </c>
      <c r="F424" s="204"/>
      <c r="G424" s="202" t="s">
        <v>502</v>
      </c>
      <c r="H424" s="202" t="s">
        <v>36</v>
      </c>
      <c r="I424" s="202"/>
      <c r="J424" s="202" t="s">
        <v>42</v>
      </c>
      <c r="K424" s="204">
        <v>5</v>
      </c>
      <c r="L424" s="204">
        <v>1.3</v>
      </c>
      <c r="M424" s="204">
        <v>3</v>
      </c>
      <c r="N424" s="204">
        <v>1</v>
      </c>
      <c r="O424" s="204">
        <f t="shared" ref="O424:O432" si="79">M424-N424</f>
        <v>2</v>
      </c>
      <c r="P424" s="204"/>
      <c r="Q424" s="204"/>
      <c r="R424" s="204">
        <f t="shared" si="71"/>
        <v>10</v>
      </c>
      <c r="S424" s="207" t="s">
        <v>41</v>
      </c>
      <c r="T424" s="215" t="s">
        <v>58</v>
      </c>
      <c r="U424" s="216">
        <v>44734</v>
      </c>
      <c r="V424" s="216">
        <v>44742</v>
      </c>
      <c r="W424" s="217">
        <v>1</v>
      </c>
      <c r="X424" s="218"/>
      <c r="Y424" s="212">
        <f t="shared" si="72"/>
        <v>1.2857142857142858</v>
      </c>
      <c r="Z424" s="237">
        <v>14</v>
      </c>
      <c r="AA424" s="237">
        <v>0.84</v>
      </c>
      <c r="AB424" s="213">
        <f t="shared" si="73"/>
        <v>140</v>
      </c>
      <c r="AC424" s="213">
        <f t="shared" si="70"/>
        <v>8.4</v>
      </c>
      <c r="AD424" s="213">
        <f t="shared" si="74"/>
        <v>98</v>
      </c>
      <c r="AE424" s="213">
        <f t="shared" si="69"/>
        <v>42</v>
      </c>
      <c r="AF424" s="213">
        <f t="shared" si="75"/>
        <v>10.8</v>
      </c>
      <c r="AG424" s="213">
        <f t="shared" si="76"/>
        <v>150.80000000000001</v>
      </c>
      <c r="AH424" s="213">
        <v>150.80000000000001</v>
      </c>
      <c r="AI424" s="213">
        <f t="shared" si="77"/>
        <v>0</v>
      </c>
      <c r="AJ424" s="232"/>
    </row>
    <row r="425" spans="1:36" ht="32.25" hidden="1" customHeight="1" x14ac:dyDescent="0.35">
      <c r="A425" s="202"/>
      <c r="B425" s="202">
        <v>2</v>
      </c>
      <c r="C425" s="203"/>
      <c r="D425" s="229">
        <v>12106</v>
      </c>
      <c r="E425" s="229">
        <v>7555</v>
      </c>
      <c r="F425" s="204"/>
      <c r="G425" s="202" t="s">
        <v>143</v>
      </c>
      <c r="H425" s="202" t="s">
        <v>36</v>
      </c>
      <c r="I425" s="202"/>
      <c r="J425" s="202" t="s">
        <v>42</v>
      </c>
      <c r="K425" s="204">
        <v>10</v>
      </c>
      <c r="L425" s="204">
        <v>1.3</v>
      </c>
      <c r="M425" s="204">
        <v>3</v>
      </c>
      <c r="N425" s="204">
        <v>1</v>
      </c>
      <c r="O425" s="204">
        <f t="shared" si="79"/>
        <v>2</v>
      </c>
      <c r="P425" s="204"/>
      <c r="Q425" s="204"/>
      <c r="R425" s="204">
        <f t="shared" si="71"/>
        <v>20</v>
      </c>
      <c r="S425" s="207" t="s">
        <v>41</v>
      </c>
      <c r="T425" s="215" t="s">
        <v>58</v>
      </c>
      <c r="U425" s="216">
        <v>44706</v>
      </c>
      <c r="V425" s="216">
        <v>44713</v>
      </c>
      <c r="W425" s="217">
        <v>1</v>
      </c>
      <c r="X425" s="218"/>
      <c r="Y425" s="212">
        <f t="shared" si="72"/>
        <v>1.1428571428571428</v>
      </c>
      <c r="Z425" s="237">
        <v>14</v>
      </c>
      <c r="AA425" s="237"/>
      <c r="AB425" s="213">
        <f t="shared" si="73"/>
        <v>280</v>
      </c>
      <c r="AC425" s="213">
        <f t="shared" si="70"/>
        <v>0</v>
      </c>
      <c r="AD425" s="213">
        <f t="shared" si="74"/>
        <v>196</v>
      </c>
      <c r="AE425" s="213">
        <f t="shared" si="69"/>
        <v>84</v>
      </c>
      <c r="AF425" s="213">
        <f t="shared" si="75"/>
        <v>0</v>
      </c>
      <c r="AG425" s="213">
        <f t="shared" si="76"/>
        <v>280</v>
      </c>
      <c r="AH425" s="213">
        <v>280</v>
      </c>
      <c r="AI425" s="213">
        <f t="shared" si="77"/>
        <v>0</v>
      </c>
      <c r="AJ425" s="232"/>
    </row>
    <row r="426" spans="1:36" ht="32.25" hidden="1" customHeight="1" x14ac:dyDescent="0.35">
      <c r="A426" s="202"/>
      <c r="B426" s="202">
        <v>2</v>
      </c>
      <c r="C426" s="203"/>
      <c r="D426" s="229">
        <v>12107</v>
      </c>
      <c r="E426" s="229">
        <v>7555</v>
      </c>
      <c r="F426" s="204"/>
      <c r="G426" s="202" t="s">
        <v>143</v>
      </c>
      <c r="H426" s="202" t="s">
        <v>36</v>
      </c>
      <c r="I426" s="202"/>
      <c r="J426" s="202" t="s">
        <v>42</v>
      </c>
      <c r="K426" s="204">
        <v>8</v>
      </c>
      <c r="L426" s="204">
        <v>1.3</v>
      </c>
      <c r="M426" s="204">
        <v>4</v>
      </c>
      <c r="N426" s="204">
        <v>1</v>
      </c>
      <c r="O426" s="204">
        <f t="shared" si="79"/>
        <v>3</v>
      </c>
      <c r="P426" s="204"/>
      <c r="Q426" s="204"/>
      <c r="R426" s="204">
        <f t="shared" si="71"/>
        <v>24</v>
      </c>
      <c r="S426" s="207" t="s">
        <v>41</v>
      </c>
      <c r="T426" s="215" t="s">
        <v>58</v>
      </c>
      <c r="U426" s="216">
        <v>44707</v>
      </c>
      <c r="V426" s="216">
        <v>44713</v>
      </c>
      <c r="W426" s="217">
        <v>1</v>
      </c>
      <c r="X426" s="218"/>
      <c r="Y426" s="212">
        <f t="shared" si="72"/>
        <v>1</v>
      </c>
      <c r="Z426" s="237">
        <v>14</v>
      </c>
      <c r="AA426" s="237"/>
      <c r="AB426" s="213">
        <f t="shared" si="73"/>
        <v>336</v>
      </c>
      <c r="AC426" s="213">
        <f t="shared" si="70"/>
        <v>0</v>
      </c>
      <c r="AD426" s="213">
        <f t="shared" si="74"/>
        <v>235.19999999999996</v>
      </c>
      <c r="AE426" s="213">
        <f t="shared" si="69"/>
        <v>100.79999999999998</v>
      </c>
      <c r="AF426" s="213">
        <f t="shared" si="75"/>
        <v>0</v>
      </c>
      <c r="AG426" s="213">
        <f t="shared" si="76"/>
        <v>335.99999999999994</v>
      </c>
      <c r="AH426" s="213">
        <v>335.99999999999994</v>
      </c>
      <c r="AI426" s="213">
        <f t="shared" si="77"/>
        <v>0</v>
      </c>
      <c r="AJ426" s="232"/>
    </row>
    <row r="427" spans="1:36" ht="32.25" hidden="1" customHeight="1" x14ac:dyDescent="0.35">
      <c r="A427" s="202"/>
      <c r="B427" s="202">
        <v>2</v>
      </c>
      <c r="C427" s="203"/>
      <c r="D427" s="229">
        <v>12108</v>
      </c>
      <c r="E427" s="229">
        <v>7555</v>
      </c>
      <c r="F427" s="204"/>
      <c r="G427" s="202" t="s">
        <v>143</v>
      </c>
      <c r="H427" s="202" t="s">
        <v>36</v>
      </c>
      <c r="I427" s="202"/>
      <c r="J427" s="202" t="s">
        <v>42</v>
      </c>
      <c r="K427" s="204">
        <v>10</v>
      </c>
      <c r="L427" s="204">
        <v>1.3</v>
      </c>
      <c r="M427" s="204">
        <v>4</v>
      </c>
      <c r="N427" s="204">
        <v>1</v>
      </c>
      <c r="O427" s="204">
        <f t="shared" si="79"/>
        <v>3</v>
      </c>
      <c r="P427" s="204"/>
      <c r="Q427" s="204"/>
      <c r="R427" s="204">
        <f t="shared" si="71"/>
        <v>30</v>
      </c>
      <c r="S427" s="207" t="s">
        <v>41</v>
      </c>
      <c r="T427" s="215" t="s">
        <v>58</v>
      </c>
      <c r="U427" s="216">
        <v>44707</v>
      </c>
      <c r="V427" s="216">
        <v>44713</v>
      </c>
      <c r="W427" s="217">
        <v>1</v>
      </c>
      <c r="X427" s="218"/>
      <c r="Y427" s="212">
        <f t="shared" si="72"/>
        <v>1</v>
      </c>
      <c r="Z427" s="237">
        <v>14</v>
      </c>
      <c r="AA427" s="237"/>
      <c r="AB427" s="213">
        <f t="shared" si="73"/>
        <v>420</v>
      </c>
      <c r="AC427" s="213">
        <f t="shared" si="70"/>
        <v>0</v>
      </c>
      <c r="AD427" s="213">
        <f t="shared" si="74"/>
        <v>294</v>
      </c>
      <c r="AE427" s="213">
        <f t="shared" si="69"/>
        <v>126</v>
      </c>
      <c r="AF427" s="213">
        <f t="shared" si="75"/>
        <v>0</v>
      </c>
      <c r="AG427" s="213">
        <f t="shared" si="76"/>
        <v>420</v>
      </c>
      <c r="AH427" s="213">
        <v>420</v>
      </c>
      <c r="AI427" s="213">
        <f t="shared" si="77"/>
        <v>0</v>
      </c>
      <c r="AJ427" s="232"/>
    </row>
    <row r="428" spans="1:36" ht="32.25" hidden="1" customHeight="1" x14ac:dyDescent="0.35">
      <c r="A428" s="202"/>
      <c r="B428" s="202">
        <v>2</v>
      </c>
      <c r="C428" s="203"/>
      <c r="D428" s="229">
        <v>12116</v>
      </c>
      <c r="E428" s="229">
        <v>6702</v>
      </c>
      <c r="F428" s="204"/>
      <c r="G428" s="202" t="s">
        <v>143</v>
      </c>
      <c r="H428" s="202" t="s">
        <v>36</v>
      </c>
      <c r="I428" s="202"/>
      <c r="J428" s="202" t="s">
        <v>42</v>
      </c>
      <c r="K428" s="204">
        <v>13</v>
      </c>
      <c r="L428" s="204">
        <v>1.3</v>
      </c>
      <c r="M428" s="204">
        <v>1.5</v>
      </c>
      <c r="N428" s="204">
        <v>1</v>
      </c>
      <c r="O428" s="204">
        <f t="shared" si="79"/>
        <v>0.5</v>
      </c>
      <c r="P428" s="204"/>
      <c r="Q428" s="204"/>
      <c r="R428" s="204">
        <f t="shared" si="71"/>
        <v>6.5</v>
      </c>
      <c r="S428" s="207" t="s">
        <v>41</v>
      </c>
      <c r="T428" s="215" t="s">
        <v>58</v>
      </c>
      <c r="U428" s="216">
        <v>44710</v>
      </c>
      <c r="V428" s="216">
        <v>44824</v>
      </c>
      <c r="W428" s="217">
        <v>1</v>
      </c>
      <c r="X428" s="218"/>
      <c r="Y428" s="212">
        <f t="shared" si="72"/>
        <v>16.428571428571427</v>
      </c>
      <c r="Z428" s="237">
        <v>14</v>
      </c>
      <c r="AA428" s="237"/>
      <c r="AB428" s="213">
        <f t="shared" si="73"/>
        <v>91</v>
      </c>
      <c r="AC428" s="213">
        <f t="shared" si="70"/>
        <v>0</v>
      </c>
      <c r="AD428" s="213">
        <f t="shared" si="74"/>
        <v>63.699999999999996</v>
      </c>
      <c r="AE428" s="213">
        <f t="shared" si="69"/>
        <v>27.3</v>
      </c>
      <c r="AF428" s="213">
        <f t="shared" si="75"/>
        <v>0</v>
      </c>
      <c r="AG428" s="213">
        <f t="shared" si="76"/>
        <v>91</v>
      </c>
      <c r="AH428" s="213">
        <v>91</v>
      </c>
      <c r="AI428" s="213">
        <f t="shared" si="77"/>
        <v>0</v>
      </c>
      <c r="AJ428" s="232"/>
    </row>
    <row r="429" spans="1:36" ht="32.25" hidden="1" customHeight="1" x14ac:dyDescent="0.35">
      <c r="A429" s="202"/>
      <c r="B429" s="202">
        <v>2</v>
      </c>
      <c r="C429" s="203"/>
      <c r="D429" s="229">
        <v>12115</v>
      </c>
      <c r="E429" s="229">
        <v>6741</v>
      </c>
      <c r="F429" s="204"/>
      <c r="G429" s="202" t="s">
        <v>143</v>
      </c>
      <c r="H429" s="202" t="s">
        <v>36</v>
      </c>
      <c r="I429" s="202"/>
      <c r="J429" s="202" t="s">
        <v>42</v>
      </c>
      <c r="K429" s="204">
        <v>12.5</v>
      </c>
      <c r="L429" s="204">
        <v>1.3</v>
      </c>
      <c r="M429" s="204">
        <v>3</v>
      </c>
      <c r="N429" s="204">
        <v>1</v>
      </c>
      <c r="O429" s="204">
        <f t="shared" si="79"/>
        <v>2</v>
      </c>
      <c r="P429" s="204"/>
      <c r="Q429" s="204"/>
      <c r="R429" s="204">
        <f t="shared" si="71"/>
        <v>25</v>
      </c>
      <c r="S429" s="207" t="s">
        <v>41</v>
      </c>
      <c r="T429" s="215" t="s">
        <v>58</v>
      </c>
      <c r="U429" s="216">
        <v>44710</v>
      </c>
      <c r="V429" s="216">
        <v>44834</v>
      </c>
      <c r="W429" s="217">
        <v>1</v>
      </c>
      <c r="X429" s="218"/>
      <c r="Y429" s="212">
        <f t="shared" si="72"/>
        <v>17.857142857142858</v>
      </c>
      <c r="Z429" s="237">
        <v>14</v>
      </c>
      <c r="AA429" s="237"/>
      <c r="AB429" s="213">
        <f t="shared" si="73"/>
        <v>350</v>
      </c>
      <c r="AC429" s="213">
        <f t="shared" si="70"/>
        <v>0</v>
      </c>
      <c r="AD429" s="213">
        <f t="shared" si="74"/>
        <v>245</v>
      </c>
      <c r="AE429" s="213">
        <f t="shared" si="69"/>
        <v>105</v>
      </c>
      <c r="AF429" s="213">
        <f t="shared" si="75"/>
        <v>0</v>
      </c>
      <c r="AG429" s="213">
        <f t="shared" si="76"/>
        <v>350</v>
      </c>
      <c r="AH429" s="213">
        <v>350</v>
      </c>
      <c r="AI429" s="213">
        <f t="shared" si="77"/>
        <v>0</v>
      </c>
      <c r="AJ429" s="232"/>
    </row>
    <row r="430" spans="1:36" ht="32.25" hidden="1" customHeight="1" x14ac:dyDescent="0.35">
      <c r="A430" s="202"/>
      <c r="B430" s="202">
        <v>2</v>
      </c>
      <c r="C430" s="203"/>
      <c r="D430" s="229">
        <v>12117</v>
      </c>
      <c r="E430" s="229">
        <v>7713</v>
      </c>
      <c r="F430" s="204"/>
      <c r="G430" s="202" t="s">
        <v>143</v>
      </c>
      <c r="H430" s="202" t="s">
        <v>36</v>
      </c>
      <c r="I430" s="202"/>
      <c r="J430" s="202" t="s">
        <v>42</v>
      </c>
      <c r="K430" s="204">
        <v>1.8</v>
      </c>
      <c r="L430" s="204">
        <v>1.3</v>
      </c>
      <c r="M430" s="204">
        <v>5</v>
      </c>
      <c r="N430" s="204">
        <v>1</v>
      </c>
      <c r="O430" s="204">
        <f t="shared" si="79"/>
        <v>4</v>
      </c>
      <c r="P430" s="204"/>
      <c r="Q430" s="204"/>
      <c r="R430" s="204">
        <f t="shared" si="71"/>
        <v>7.2</v>
      </c>
      <c r="S430" s="207" t="s">
        <v>41</v>
      </c>
      <c r="T430" s="215" t="s">
        <v>58</v>
      </c>
      <c r="U430" s="216">
        <v>44710</v>
      </c>
      <c r="V430" s="216">
        <v>44756</v>
      </c>
      <c r="W430" s="217">
        <v>1</v>
      </c>
      <c r="X430" s="218"/>
      <c r="Y430" s="212">
        <f t="shared" si="72"/>
        <v>6.7142857142857144</v>
      </c>
      <c r="Z430" s="237">
        <v>14</v>
      </c>
      <c r="AA430" s="237"/>
      <c r="AB430" s="213">
        <f t="shared" si="73"/>
        <v>100.8</v>
      </c>
      <c r="AC430" s="213">
        <f t="shared" si="70"/>
        <v>0</v>
      </c>
      <c r="AD430" s="213">
        <f t="shared" si="74"/>
        <v>70.56</v>
      </c>
      <c r="AE430" s="213">
        <f t="shared" si="69"/>
        <v>30.240000000000002</v>
      </c>
      <c r="AF430" s="213">
        <f t="shared" si="75"/>
        <v>0</v>
      </c>
      <c r="AG430" s="213">
        <f t="shared" si="76"/>
        <v>100.80000000000001</v>
      </c>
      <c r="AH430" s="213">
        <v>100.80000000000001</v>
      </c>
      <c r="AI430" s="213">
        <f t="shared" si="77"/>
        <v>0</v>
      </c>
      <c r="AJ430" s="232"/>
    </row>
    <row r="431" spans="1:36" ht="32.25" hidden="1" customHeight="1" x14ac:dyDescent="0.35">
      <c r="A431" s="202"/>
      <c r="B431" s="202">
        <v>2</v>
      </c>
      <c r="C431" s="203"/>
      <c r="D431" s="229">
        <v>12117</v>
      </c>
      <c r="E431" s="229">
        <v>7713</v>
      </c>
      <c r="F431" s="204"/>
      <c r="G431" s="202" t="s">
        <v>143</v>
      </c>
      <c r="H431" s="202" t="s">
        <v>36</v>
      </c>
      <c r="I431" s="202"/>
      <c r="J431" s="202" t="s">
        <v>42</v>
      </c>
      <c r="K431" s="204">
        <v>1.8</v>
      </c>
      <c r="L431" s="204">
        <v>1.3</v>
      </c>
      <c r="M431" s="204">
        <v>5</v>
      </c>
      <c r="N431" s="204">
        <v>1</v>
      </c>
      <c r="O431" s="204">
        <f t="shared" si="79"/>
        <v>4</v>
      </c>
      <c r="P431" s="204"/>
      <c r="Q431" s="204"/>
      <c r="R431" s="204">
        <f t="shared" si="71"/>
        <v>7.2</v>
      </c>
      <c r="S431" s="207" t="s">
        <v>41</v>
      </c>
      <c r="T431" s="215" t="s">
        <v>58</v>
      </c>
      <c r="U431" s="216">
        <v>44710</v>
      </c>
      <c r="V431" s="216">
        <v>44756</v>
      </c>
      <c r="W431" s="217">
        <v>1</v>
      </c>
      <c r="X431" s="218"/>
      <c r="Y431" s="212">
        <f t="shared" si="72"/>
        <v>6.7142857142857144</v>
      </c>
      <c r="Z431" s="237">
        <v>14</v>
      </c>
      <c r="AA431" s="237"/>
      <c r="AB431" s="213">
        <f t="shared" si="73"/>
        <v>100.8</v>
      </c>
      <c r="AC431" s="213">
        <f t="shared" si="70"/>
        <v>0</v>
      </c>
      <c r="AD431" s="213">
        <f t="shared" si="74"/>
        <v>70.56</v>
      </c>
      <c r="AE431" s="213">
        <f t="shared" si="69"/>
        <v>30.240000000000002</v>
      </c>
      <c r="AF431" s="213">
        <f t="shared" si="75"/>
        <v>0</v>
      </c>
      <c r="AG431" s="213">
        <f t="shared" si="76"/>
        <v>100.80000000000001</v>
      </c>
      <c r="AH431" s="213">
        <v>100.80000000000001</v>
      </c>
      <c r="AI431" s="213">
        <f t="shared" si="77"/>
        <v>0</v>
      </c>
      <c r="AJ431" s="232"/>
    </row>
    <row r="432" spans="1:36" ht="32.25" hidden="1" customHeight="1" x14ac:dyDescent="0.35">
      <c r="A432" s="202"/>
      <c r="B432" s="202">
        <v>2</v>
      </c>
      <c r="C432" s="203"/>
      <c r="D432" s="229">
        <v>12117</v>
      </c>
      <c r="E432" s="229">
        <v>7713</v>
      </c>
      <c r="F432" s="204"/>
      <c r="G432" s="202" t="s">
        <v>143</v>
      </c>
      <c r="H432" s="202" t="s">
        <v>36</v>
      </c>
      <c r="I432" s="202"/>
      <c r="J432" s="202" t="s">
        <v>42</v>
      </c>
      <c r="K432" s="204">
        <v>1.8</v>
      </c>
      <c r="L432" s="204">
        <v>1.3</v>
      </c>
      <c r="M432" s="204">
        <v>5</v>
      </c>
      <c r="N432" s="204">
        <v>1</v>
      </c>
      <c r="O432" s="204">
        <f t="shared" si="79"/>
        <v>4</v>
      </c>
      <c r="P432" s="204"/>
      <c r="Q432" s="204"/>
      <c r="R432" s="204">
        <f t="shared" si="71"/>
        <v>7.2</v>
      </c>
      <c r="S432" s="207" t="s">
        <v>41</v>
      </c>
      <c r="T432" s="215" t="s">
        <v>58</v>
      </c>
      <c r="U432" s="216">
        <v>44710</v>
      </c>
      <c r="V432" s="216">
        <v>44756</v>
      </c>
      <c r="W432" s="217">
        <v>1</v>
      </c>
      <c r="X432" s="218"/>
      <c r="Y432" s="212">
        <f t="shared" si="72"/>
        <v>6.7142857142857144</v>
      </c>
      <c r="Z432" s="237">
        <v>14</v>
      </c>
      <c r="AA432" s="237"/>
      <c r="AB432" s="213">
        <f t="shared" si="73"/>
        <v>100.8</v>
      </c>
      <c r="AC432" s="213">
        <f t="shared" si="70"/>
        <v>0</v>
      </c>
      <c r="AD432" s="213">
        <f t="shared" si="74"/>
        <v>70.56</v>
      </c>
      <c r="AE432" s="213">
        <f t="shared" ref="AE432:AE498" si="80">IF(T432="off hired",0.3*R432*Z432*W432,0)</f>
        <v>30.240000000000002</v>
      </c>
      <c r="AF432" s="213">
        <f t="shared" si="75"/>
        <v>0</v>
      </c>
      <c r="AG432" s="213">
        <f t="shared" si="76"/>
        <v>100.80000000000001</v>
      </c>
      <c r="AH432" s="213">
        <v>100.80000000000001</v>
      </c>
      <c r="AI432" s="213">
        <f t="shared" si="77"/>
        <v>0</v>
      </c>
      <c r="AJ432" s="232"/>
    </row>
    <row r="433" spans="1:39" ht="32.25" hidden="1" customHeight="1" x14ac:dyDescent="0.35">
      <c r="A433" s="202"/>
      <c r="B433" s="202">
        <v>2</v>
      </c>
      <c r="C433" s="203"/>
      <c r="D433" s="229">
        <v>12116</v>
      </c>
      <c r="E433" s="229">
        <v>6702</v>
      </c>
      <c r="F433" s="204"/>
      <c r="G433" s="202" t="s">
        <v>494</v>
      </c>
      <c r="H433" s="202" t="s">
        <v>63</v>
      </c>
      <c r="I433" s="202"/>
      <c r="J433" s="202" t="s">
        <v>63</v>
      </c>
      <c r="K433" s="204">
        <v>35</v>
      </c>
      <c r="L433" s="204"/>
      <c r="M433" s="204"/>
      <c r="N433" s="204"/>
      <c r="O433" s="204"/>
      <c r="P433" s="204"/>
      <c r="Q433" s="204"/>
      <c r="R433" s="204">
        <f t="shared" si="71"/>
        <v>35</v>
      </c>
      <c r="S433" s="207" t="s">
        <v>64</v>
      </c>
      <c r="T433" s="215"/>
      <c r="U433" s="216">
        <v>44710</v>
      </c>
      <c r="V433" s="216"/>
      <c r="W433" s="217">
        <v>1</v>
      </c>
      <c r="X433" s="218"/>
      <c r="Y433" s="212">
        <f t="shared" si="72"/>
        <v>0</v>
      </c>
      <c r="Z433" s="237">
        <v>24</v>
      </c>
      <c r="AA433" s="237"/>
      <c r="AB433" s="213">
        <f t="shared" si="73"/>
        <v>840</v>
      </c>
      <c r="AC433" s="213">
        <f t="shared" si="70"/>
        <v>0</v>
      </c>
      <c r="AD433" s="213">
        <f t="shared" si="74"/>
        <v>588</v>
      </c>
      <c r="AE433" s="213">
        <f t="shared" si="80"/>
        <v>0</v>
      </c>
      <c r="AF433" s="213">
        <f t="shared" si="75"/>
        <v>0</v>
      </c>
      <c r="AG433" s="213">
        <f t="shared" si="76"/>
        <v>588</v>
      </c>
      <c r="AH433" s="213">
        <v>588</v>
      </c>
      <c r="AI433" s="213">
        <f t="shared" si="77"/>
        <v>0</v>
      </c>
      <c r="AJ433" s="232"/>
    </row>
    <row r="434" spans="1:39" s="231" customFormat="1" ht="32.25" hidden="1" customHeight="1" x14ac:dyDescent="0.35">
      <c r="A434" s="202"/>
      <c r="B434" s="202">
        <v>2</v>
      </c>
      <c r="C434" s="203">
        <v>243</v>
      </c>
      <c r="D434" s="229">
        <v>12358</v>
      </c>
      <c r="E434" s="229">
        <v>7849</v>
      </c>
      <c r="F434" s="204"/>
      <c r="G434" s="202" t="s">
        <v>494</v>
      </c>
      <c r="H434" s="202" t="s">
        <v>95</v>
      </c>
      <c r="I434" s="202"/>
      <c r="J434" s="202" t="s">
        <v>69</v>
      </c>
      <c r="K434" s="204">
        <v>1.3</v>
      </c>
      <c r="L434" s="204">
        <v>1.3</v>
      </c>
      <c r="M434" s="204">
        <v>3</v>
      </c>
      <c r="N434" s="204">
        <v>1</v>
      </c>
      <c r="O434" s="204">
        <f t="shared" ref="O434:O465" si="81">M434-N434</f>
        <v>2</v>
      </c>
      <c r="P434" s="204"/>
      <c r="Q434" s="204"/>
      <c r="R434" s="204">
        <f t="shared" si="71"/>
        <v>2</v>
      </c>
      <c r="S434" s="207" t="s">
        <v>70</v>
      </c>
      <c r="T434" s="215" t="s">
        <v>58</v>
      </c>
      <c r="U434" s="216">
        <v>44727</v>
      </c>
      <c r="V434" s="216">
        <v>44800</v>
      </c>
      <c r="W434" s="217">
        <v>1</v>
      </c>
      <c r="X434" s="218"/>
      <c r="Y434" s="212">
        <f t="shared" si="72"/>
        <v>10.571428571428571</v>
      </c>
      <c r="Z434" s="237">
        <v>135</v>
      </c>
      <c r="AA434" s="237">
        <v>12.25</v>
      </c>
      <c r="AB434" s="213">
        <f t="shared" si="73"/>
        <v>270</v>
      </c>
      <c r="AC434" s="213">
        <f t="shared" si="70"/>
        <v>24.5</v>
      </c>
      <c r="AD434" s="213">
        <f t="shared" si="74"/>
        <v>189</v>
      </c>
      <c r="AE434" s="213">
        <f t="shared" si="80"/>
        <v>81</v>
      </c>
      <c r="AF434" s="213">
        <f t="shared" si="75"/>
        <v>259</v>
      </c>
      <c r="AG434" s="213">
        <f t="shared" si="76"/>
        <v>529</v>
      </c>
      <c r="AH434" s="213">
        <v>529</v>
      </c>
      <c r="AI434" s="213">
        <f t="shared" si="77"/>
        <v>0</v>
      </c>
      <c r="AJ434" s="232"/>
      <c r="AK434" s="296"/>
      <c r="AL434" s="303"/>
      <c r="AM434" s="303"/>
    </row>
    <row r="435" spans="1:39" s="231" customFormat="1" ht="32.25" hidden="1" customHeight="1" x14ac:dyDescent="0.35">
      <c r="A435" s="202"/>
      <c r="B435" s="202">
        <v>2</v>
      </c>
      <c r="C435" s="203">
        <v>261</v>
      </c>
      <c r="D435" s="229">
        <v>12375</v>
      </c>
      <c r="E435" s="229">
        <v>7586</v>
      </c>
      <c r="F435" s="204"/>
      <c r="G435" s="202" t="s">
        <v>96</v>
      </c>
      <c r="H435" s="202" t="s">
        <v>95</v>
      </c>
      <c r="I435" s="202"/>
      <c r="J435" s="202" t="s">
        <v>69</v>
      </c>
      <c r="K435" s="204">
        <v>2.5</v>
      </c>
      <c r="L435" s="204">
        <v>1.3</v>
      </c>
      <c r="M435" s="204">
        <v>3</v>
      </c>
      <c r="N435" s="204">
        <v>1</v>
      </c>
      <c r="O435" s="204">
        <f t="shared" si="81"/>
        <v>2</v>
      </c>
      <c r="P435" s="204"/>
      <c r="Q435" s="204"/>
      <c r="R435" s="204">
        <f t="shared" si="71"/>
        <v>2</v>
      </c>
      <c r="S435" s="207" t="s">
        <v>70</v>
      </c>
      <c r="T435" s="215" t="s">
        <v>58</v>
      </c>
      <c r="U435" s="216">
        <v>44728</v>
      </c>
      <c r="V435" s="216">
        <v>44739</v>
      </c>
      <c r="W435" s="217">
        <v>1</v>
      </c>
      <c r="X435" s="218"/>
      <c r="Y435" s="212">
        <f t="shared" si="72"/>
        <v>1.7142857142857142</v>
      </c>
      <c r="Z435" s="237">
        <v>135</v>
      </c>
      <c r="AA435" s="237">
        <v>12.25</v>
      </c>
      <c r="AB435" s="213">
        <f t="shared" si="73"/>
        <v>270</v>
      </c>
      <c r="AC435" s="213">
        <f t="shared" si="70"/>
        <v>24.5</v>
      </c>
      <c r="AD435" s="213">
        <f t="shared" si="74"/>
        <v>189</v>
      </c>
      <c r="AE435" s="213">
        <f t="shared" si="80"/>
        <v>81</v>
      </c>
      <c r="AF435" s="213">
        <f t="shared" si="75"/>
        <v>42</v>
      </c>
      <c r="AG435" s="213">
        <f t="shared" si="76"/>
        <v>312</v>
      </c>
      <c r="AH435" s="213">
        <v>312</v>
      </c>
      <c r="AI435" s="213">
        <f t="shared" si="77"/>
        <v>0</v>
      </c>
      <c r="AJ435" s="232"/>
      <c r="AK435" s="296"/>
      <c r="AL435" s="303"/>
      <c r="AM435" s="303"/>
    </row>
    <row r="436" spans="1:39" s="231" customFormat="1" ht="32.25" hidden="1" customHeight="1" x14ac:dyDescent="0.35">
      <c r="A436" s="202"/>
      <c r="B436" s="202">
        <v>2</v>
      </c>
      <c r="C436" s="203">
        <v>301</v>
      </c>
      <c r="D436" s="229">
        <v>12408</v>
      </c>
      <c r="E436" s="229">
        <v>7710</v>
      </c>
      <c r="F436" s="204"/>
      <c r="G436" s="202" t="s">
        <v>494</v>
      </c>
      <c r="H436" s="202" t="s">
        <v>95</v>
      </c>
      <c r="I436" s="202"/>
      <c r="J436" s="202" t="s">
        <v>69</v>
      </c>
      <c r="K436" s="204">
        <v>1.3</v>
      </c>
      <c r="L436" s="204">
        <v>1.3</v>
      </c>
      <c r="M436" s="204">
        <v>5</v>
      </c>
      <c r="N436" s="204">
        <v>1</v>
      </c>
      <c r="O436" s="204">
        <f t="shared" si="81"/>
        <v>4</v>
      </c>
      <c r="P436" s="204"/>
      <c r="Q436" s="204"/>
      <c r="R436" s="204">
        <f t="shared" si="71"/>
        <v>4</v>
      </c>
      <c r="S436" s="207" t="s">
        <v>70</v>
      </c>
      <c r="T436" s="215" t="s">
        <v>58</v>
      </c>
      <c r="U436" s="216">
        <v>44731</v>
      </c>
      <c r="V436" s="216">
        <v>44756</v>
      </c>
      <c r="W436" s="217">
        <v>1</v>
      </c>
      <c r="X436" s="218"/>
      <c r="Y436" s="212">
        <f t="shared" si="72"/>
        <v>3.7142857142857144</v>
      </c>
      <c r="Z436" s="237">
        <v>135</v>
      </c>
      <c r="AA436" s="237">
        <v>12.25</v>
      </c>
      <c r="AB436" s="213">
        <f t="shared" si="73"/>
        <v>540</v>
      </c>
      <c r="AC436" s="213">
        <f t="shared" si="70"/>
        <v>49</v>
      </c>
      <c r="AD436" s="213">
        <f t="shared" si="74"/>
        <v>378</v>
      </c>
      <c r="AE436" s="213">
        <f t="shared" si="80"/>
        <v>162</v>
      </c>
      <c r="AF436" s="213">
        <f t="shared" si="75"/>
        <v>182</v>
      </c>
      <c r="AG436" s="213">
        <f t="shared" si="76"/>
        <v>722</v>
      </c>
      <c r="AH436" s="213">
        <v>722</v>
      </c>
      <c r="AI436" s="213">
        <f t="shared" si="77"/>
        <v>0</v>
      </c>
      <c r="AJ436" s="232"/>
      <c r="AK436" s="296"/>
      <c r="AL436" s="303"/>
      <c r="AM436" s="303"/>
    </row>
    <row r="437" spans="1:39" s="231" customFormat="1" ht="32.25" hidden="1" customHeight="1" x14ac:dyDescent="0.35">
      <c r="A437" s="202"/>
      <c r="B437" s="202">
        <v>2</v>
      </c>
      <c r="C437" s="203">
        <v>302</v>
      </c>
      <c r="D437" s="229">
        <v>12409</v>
      </c>
      <c r="E437" s="229">
        <v>8180</v>
      </c>
      <c r="F437" s="204"/>
      <c r="G437" s="202" t="s">
        <v>101</v>
      </c>
      <c r="H437" s="202" t="s">
        <v>95</v>
      </c>
      <c r="I437" s="202"/>
      <c r="J437" s="202" t="s">
        <v>69</v>
      </c>
      <c r="K437" s="204">
        <v>1.3</v>
      </c>
      <c r="L437" s="204">
        <v>1.3</v>
      </c>
      <c r="M437" s="204">
        <v>3</v>
      </c>
      <c r="N437" s="204">
        <v>1</v>
      </c>
      <c r="O437" s="204">
        <f t="shared" si="81"/>
        <v>2</v>
      </c>
      <c r="P437" s="204"/>
      <c r="Q437" s="204"/>
      <c r="R437" s="204">
        <f t="shared" si="71"/>
        <v>2</v>
      </c>
      <c r="S437" s="207" t="s">
        <v>70</v>
      </c>
      <c r="T437" s="215" t="s">
        <v>58</v>
      </c>
      <c r="U437" s="216">
        <v>44732</v>
      </c>
      <c r="V437" s="216">
        <v>44866</v>
      </c>
      <c r="W437" s="217">
        <v>1</v>
      </c>
      <c r="X437" s="218"/>
      <c r="Y437" s="212">
        <f t="shared" si="72"/>
        <v>19.285714285714285</v>
      </c>
      <c r="Z437" s="237">
        <v>135</v>
      </c>
      <c r="AA437" s="237">
        <v>12.25</v>
      </c>
      <c r="AB437" s="213">
        <f t="shared" si="73"/>
        <v>270</v>
      </c>
      <c r="AC437" s="213">
        <f t="shared" si="70"/>
        <v>24.5</v>
      </c>
      <c r="AD437" s="213">
        <f t="shared" si="74"/>
        <v>189</v>
      </c>
      <c r="AE437" s="213">
        <f t="shared" si="80"/>
        <v>81</v>
      </c>
      <c r="AF437" s="213">
        <f t="shared" si="75"/>
        <v>472.5</v>
      </c>
      <c r="AG437" s="213">
        <f t="shared" si="76"/>
        <v>742.5</v>
      </c>
      <c r="AH437" s="213">
        <v>742.5</v>
      </c>
      <c r="AI437" s="213">
        <f t="shared" si="77"/>
        <v>0</v>
      </c>
      <c r="AJ437" s="232"/>
      <c r="AK437" s="296"/>
      <c r="AL437" s="303"/>
      <c r="AM437" s="303"/>
    </row>
    <row r="438" spans="1:39" s="231" customFormat="1" ht="32.25" hidden="1" customHeight="1" x14ac:dyDescent="0.35">
      <c r="A438" s="202"/>
      <c r="B438" s="202">
        <v>2</v>
      </c>
      <c r="C438" s="203">
        <v>303</v>
      </c>
      <c r="D438" s="229">
        <v>12409</v>
      </c>
      <c r="E438" s="229">
        <v>8180</v>
      </c>
      <c r="F438" s="204"/>
      <c r="G438" s="202" t="s">
        <v>101</v>
      </c>
      <c r="H438" s="202" t="s">
        <v>95</v>
      </c>
      <c r="I438" s="202"/>
      <c r="J438" s="202" t="s">
        <v>69</v>
      </c>
      <c r="K438" s="204">
        <v>1.3</v>
      </c>
      <c r="L438" s="204">
        <v>1.3</v>
      </c>
      <c r="M438" s="204">
        <v>3</v>
      </c>
      <c r="N438" s="204">
        <v>1</v>
      </c>
      <c r="O438" s="204">
        <f t="shared" si="81"/>
        <v>2</v>
      </c>
      <c r="P438" s="204"/>
      <c r="Q438" s="204"/>
      <c r="R438" s="204">
        <f t="shared" si="71"/>
        <v>2</v>
      </c>
      <c r="S438" s="207" t="s">
        <v>70</v>
      </c>
      <c r="T438" s="215" t="s">
        <v>58</v>
      </c>
      <c r="U438" s="216">
        <v>44732</v>
      </c>
      <c r="V438" s="216">
        <v>44866</v>
      </c>
      <c r="W438" s="217">
        <v>1</v>
      </c>
      <c r="X438" s="218"/>
      <c r="Y438" s="212">
        <f t="shared" si="72"/>
        <v>19.285714285714285</v>
      </c>
      <c r="Z438" s="237">
        <v>135</v>
      </c>
      <c r="AA438" s="237">
        <v>12.25</v>
      </c>
      <c r="AB438" s="213">
        <f t="shared" si="73"/>
        <v>270</v>
      </c>
      <c r="AC438" s="213">
        <f t="shared" ref="AC438:AC501" si="82">AA438*R438</f>
        <v>24.5</v>
      </c>
      <c r="AD438" s="213">
        <f t="shared" si="74"/>
        <v>189</v>
      </c>
      <c r="AE438" s="213">
        <f t="shared" si="80"/>
        <v>81</v>
      </c>
      <c r="AF438" s="213">
        <f t="shared" si="75"/>
        <v>472.5</v>
      </c>
      <c r="AG438" s="213">
        <f t="shared" si="76"/>
        <v>742.5</v>
      </c>
      <c r="AH438" s="213">
        <v>742.5</v>
      </c>
      <c r="AI438" s="213">
        <f t="shared" si="77"/>
        <v>0</v>
      </c>
      <c r="AJ438" s="232"/>
      <c r="AK438" s="296"/>
      <c r="AL438" s="303"/>
      <c r="AM438" s="303"/>
    </row>
    <row r="439" spans="1:39" s="231" customFormat="1" ht="32.25" hidden="1" customHeight="1" x14ac:dyDescent="0.35">
      <c r="A439" s="202"/>
      <c r="B439" s="202">
        <v>2</v>
      </c>
      <c r="C439" s="203">
        <v>304</v>
      </c>
      <c r="D439" s="229">
        <v>12409</v>
      </c>
      <c r="E439" s="229">
        <v>8180</v>
      </c>
      <c r="F439" s="204"/>
      <c r="G439" s="202" t="s">
        <v>101</v>
      </c>
      <c r="H439" s="202" t="s">
        <v>95</v>
      </c>
      <c r="I439" s="202"/>
      <c r="J439" s="202" t="s">
        <v>69</v>
      </c>
      <c r="K439" s="204">
        <v>1.3</v>
      </c>
      <c r="L439" s="204">
        <v>1.3</v>
      </c>
      <c r="M439" s="204">
        <v>3</v>
      </c>
      <c r="N439" s="204">
        <v>1</v>
      </c>
      <c r="O439" s="204">
        <f t="shared" si="81"/>
        <v>2</v>
      </c>
      <c r="P439" s="204"/>
      <c r="Q439" s="204"/>
      <c r="R439" s="204">
        <f t="shared" si="71"/>
        <v>2</v>
      </c>
      <c r="S439" s="207" t="s">
        <v>70</v>
      </c>
      <c r="T439" s="215" t="s">
        <v>58</v>
      </c>
      <c r="U439" s="216">
        <v>44732</v>
      </c>
      <c r="V439" s="216">
        <v>44866</v>
      </c>
      <c r="W439" s="217">
        <v>1</v>
      </c>
      <c r="X439" s="218"/>
      <c r="Y439" s="212">
        <f t="shared" si="72"/>
        <v>19.285714285714285</v>
      </c>
      <c r="Z439" s="237">
        <v>135</v>
      </c>
      <c r="AA439" s="237">
        <v>12.25</v>
      </c>
      <c r="AB439" s="213">
        <f t="shared" si="73"/>
        <v>270</v>
      </c>
      <c r="AC439" s="213">
        <f t="shared" si="82"/>
        <v>24.5</v>
      </c>
      <c r="AD439" s="213">
        <f t="shared" si="74"/>
        <v>189</v>
      </c>
      <c r="AE439" s="213">
        <f t="shared" si="80"/>
        <v>81</v>
      </c>
      <c r="AF439" s="213">
        <f t="shared" si="75"/>
        <v>472.5</v>
      </c>
      <c r="AG439" s="213">
        <f t="shared" si="76"/>
        <v>742.5</v>
      </c>
      <c r="AH439" s="213">
        <v>742.5</v>
      </c>
      <c r="AI439" s="213">
        <f t="shared" si="77"/>
        <v>0</v>
      </c>
      <c r="AJ439" s="232"/>
      <c r="AK439" s="296"/>
      <c r="AL439" s="303"/>
      <c r="AM439" s="303"/>
    </row>
    <row r="440" spans="1:39" s="231" customFormat="1" ht="32.25" hidden="1" customHeight="1" x14ac:dyDescent="0.35">
      <c r="A440" s="202"/>
      <c r="B440" s="202">
        <v>2</v>
      </c>
      <c r="C440" s="203">
        <v>305</v>
      </c>
      <c r="D440" s="229">
        <v>12409</v>
      </c>
      <c r="E440" s="229">
        <v>8180</v>
      </c>
      <c r="F440" s="204"/>
      <c r="G440" s="202" t="s">
        <v>101</v>
      </c>
      <c r="H440" s="202" t="s">
        <v>95</v>
      </c>
      <c r="I440" s="202"/>
      <c r="J440" s="202" t="s">
        <v>69</v>
      </c>
      <c r="K440" s="204">
        <v>1.3</v>
      </c>
      <c r="L440" s="204">
        <v>1.3</v>
      </c>
      <c r="M440" s="204">
        <v>3</v>
      </c>
      <c r="N440" s="204">
        <v>1</v>
      </c>
      <c r="O440" s="204">
        <f t="shared" si="81"/>
        <v>2</v>
      </c>
      <c r="P440" s="204"/>
      <c r="Q440" s="204"/>
      <c r="R440" s="204">
        <f t="shared" si="71"/>
        <v>2</v>
      </c>
      <c r="S440" s="207" t="s">
        <v>70</v>
      </c>
      <c r="T440" s="215" t="s">
        <v>58</v>
      </c>
      <c r="U440" s="216">
        <v>44732</v>
      </c>
      <c r="V440" s="216">
        <v>44866</v>
      </c>
      <c r="W440" s="217">
        <v>1</v>
      </c>
      <c r="X440" s="218"/>
      <c r="Y440" s="212">
        <f t="shared" si="72"/>
        <v>19.285714285714285</v>
      </c>
      <c r="Z440" s="237">
        <v>135</v>
      </c>
      <c r="AA440" s="237">
        <v>12.25</v>
      </c>
      <c r="AB440" s="213">
        <f t="shared" si="73"/>
        <v>270</v>
      </c>
      <c r="AC440" s="213">
        <f t="shared" si="82"/>
        <v>24.5</v>
      </c>
      <c r="AD440" s="213">
        <f t="shared" si="74"/>
        <v>189</v>
      </c>
      <c r="AE440" s="213">
        <f t="shared" si="80"/>
        <v>81</v>
      </c>
      <c r="AF440" s="213">
        <f t="shared" si="75"/>
        <v>472.5</v>
      </c>
      <c r="AG440" s="213">
        <f t="shared" si="76"/>
        <v>742.5</v>
      </c>
      <c r="AH440" s="213">
        <v>742.5</v>
      </c>
      <c r="AI440" s="213">
        <f t="shared" si="77"/>
        <v>0</v>
      </c>
      <c r="AJ440" s="232"/>
      <c r="AK440" s="296"/>
      <c r="AL440" s="303"/>
      <c r="AM440" s="303"/>
    </row>
    <row r="441" spans="1:39" s="231" customFormat="1" ht="32.25" hidden="1" customHeight="1" x14ac:dyDescent="0.35">
      <c r="A441" s="202"/>
      <c r="B441" s="202">
        <v>2</v>
      </c>
      <c r="C441" s="203">
        <v>316</v>
      </c>
      <c r="D441" s="229">
        <v>12417</v>
      </c>
      <c r="E441" s="229">
        <v>7736</v>
      </c>
      <c r="F441" s="204"/>
      <c r="G441" s="202" t="s">
        <v>495</v>
      </c>
      <c r="H441" s="202" t="s">
        <v>95</v>
      </c>
      <c r="I441" s="202"/>
      <c r="J441" s="202" t="s">
        <v>69</v>
      </c>
      <c r="K441" s="204">
        <v>2.5</v>
      </c>
      <c r="L441" s="204">
        <v>1.8</v>
      </c>
      <c r="M441" s="204">
        <v>5</v>
      </c>
      <c r="N441" s="204">
        <v>1</v>
      </c>
      <c r="O441" s="204">
        <f t="shared" si="81"/>
        <v>4</v>
      </c>
      <c r="P441" s="204"/>
      <c r="Q441" s="204"/>
      <c r="R441" s="204">
        <f t="shared" si="71"/>
        <v>4</v>
      </c>
      <c r="S441" s="207" t="s">
        <v>70</v>
      </c>
      <c r="T441" s="215" t="s">
        <v>58</v>
      </c>
      <c r="U441" s="216">
        <v>44732</v>
      </c>
      <c r="V441" s="216">
        <v>44768</v>
      </c>
      <c r="W441" s="217">
        <v>1</v>
      </c>
      <c r="X441" s="218"/>
      <c r="Y441" s="212">
        <f t="shared" si="72"/>
        <v>5.2857142857142856</v>
      </c>
      <c r="Z441" s="237">
        <v>135</v>
      </c>
      <c r="AA441" s="237">
        <v>12.25</v>
      </c>
      <c r="AB441" s="213">
        <f t="shared" si="73"/>
        <v>540</v>
      </c>
      <c r="AC441" s="213">
        <f t="shared" si="82"/>
        <v>49</v>
      </c>
      <c r="AD441" s="213">
        <f t="shared" si="74"/>
        <v>378</v>
      </c>
      <c r="AE441" s="213">
        <f t="shared" si="80"/>
        <v>162</v>
      </c>
      <c r="AF441" s="213">
        <f t="shared" si="75"/>
        <v>259</v>
      </c>
      <c r="AG441" s="213">
        <f t="shared" si="76"/>
        <v>799</v>
      </c>
      <c r="AH441" s="213">
        <v>799</v>
      </c>
      <c r="AI441" s="213">
        <f t="shared" si="77"/>
        <v>0</v>
      </c>
      <c r="AJ441" s="232"/>
      <c r="AK441" s="296"/>
      <c r="AL441" s="303"/>
      <c r="AM441" s="303"/>
    </row>
    <row r="442" spans="1:39" s="231" customFormat="1" ht="32.25" hidden="1" customHeight="1" x14ac:dyDescent="0.35">
      <c r="A442" s="202"/>
      <c r="B442" s="202">
        <v>2</v>
      </c>
      <c r="C442" s="203">
        <v>320</v>
      </c>
      <c r="D442" s="229">
        <v>12421</v>
      </c>
      <c r="E442" s="229">
        <v>7714</v>
      </c>
      <c r="F442" s="204"/>
      <c r="G442" s="202" t="s">
        <v>495</v>
      </c>
      <c r="H442" s="202" t="s">
        <v>95</v>
      </c>
      <c r="I442" s="202"/>
      <c r="J442" s="202" t="s">
        <v>69</v>
      </c>
      <c r="K442" s="204">
        <v>2.5</v>
      </c>
      <c r="L442" s="204">
        <v>1.3</v>
      </c>
      <c r="M442" s="204">
        <v>5</v>
      </c>
      <c r="N442" s="204">
        <v>1</v>
      </c>
      <c r="O442" s="204">
        <f t="shared" si="81"/>
        <v>4</v>
      </c>
      <c r="P442" s="204"/>
      <c r="Q442" s="204"/>
      <c r="R442" s="204">
        <f t="shared" si="71"/>
        <v>4</v>
      </c>
      <c r="S442" s="207" t="s">
        <v>70</v>
      </c>
      <c r="T442" s="215" t="s">
        <v>58</v>
      </c>
      <c r="U442" s="216">
        <v>44733</v>
      </c>
      <c r="V442" s="216">
        <v>44757</v>
      </c>
      <c r="W442" s="217">
        <v>1</v>
      </c>
      <c r="X442" s="218"/>
      <c r="Y442" s="212">
        <f t="shared" si="72"/>
        <v>3.5714285714285716</v>
      </c>
      <c r="Z442" s="237">
        <v>135</v>
      </c>
      <c r="AA442" s="237">
        <v>12.25</v>
      </c>
      <c r="AB442" s="213">
        <f t="shared" si="73"/>
        <v>540</v>
      </c>
      <c r="AC442" s="213">
        <f t="shared" si="82"/>
        <v>49</v>
      </c>
      <c r="AD442" s="213">
        <f t="shared" si="74"/>
        <v>378</v>
      </c>
      <c r="AE442" s="213">
        <f t="shared" si="80"/>
        <v>162</v>
      </c>
      <c r="AF442" s="213">
        <f t="shared" si="75"/>
        <v>175</v>
      </c>
      <c r="AG442" s="213">
        <f t="shared" si="76"/>
        <v>715</v>
      </c>
      <c r="AH442" s="213">
        <v>715</v>
      </c>
      <c r="AI442" s="213">
        <f t="shared" si="77"/>
        <v>0</v>
      </c>
      <c r="AJ442" s="232"/>
      <c r="AK442" s="296"/>
      <c r="AL442" s="303"/>
      <c r="AM442" s="303"/>
    </row>
    <row r="443" spans="1:39" s="231" customFormat="1" ht="32.25" hidden="1" customHeight="1" x14ac:dyDescent="0.35">
      <c r="A443" s="202"/>
      <c r="B443" s="202">
        <v>2</v>
      </c>
      <c r="C443" s="203">
        <v>329</v>
      </c>
      <c r="D443" s="229">
        <v>12426</v>
      </c>
      <c r="E443" s="229">
        <v>7726</v>
      </c>
      <c r="F443" s="204"/>
      <c r="G443" s="202" t="s">
        <v>486</v>
      </c>
      <c r="H443" s="202" t="s">
        <v>95</v>
      </c>
      <c r="I443" s="202"/>
      <c r="J443" s="202" t="s">
        <v>69</v>
      </c>
      <c r="K443" s="204">
        <v>1.3</v>
      </c>
      <c r="L443" s="204">
        <v>1.3</v>
      </c>
      <c r="M443" s="204">
        <v>4</v>
      </c>
      <c r="N443" s="204">
        <v>1</v>
      </c>
      <c r="O443" s="204">
        <f t="shared" si="81"/>
        <v>3</v>
      </c>
      <c r="P443" s="204"/>
      <c r="Q443" s="204"/>
      <c r="R443" s="204">
        <f t="shared" si="71"/>
        <v>3</v>
      </c>
      <c r="S443" s="207" t="s">
        <v>70</v>
      </c>
      <c r="T443" s="215" t="s">
        <v>58</v>
      </c>
      <c r="U443" s="216">
        <v>44734</v>
      </c>
      <c r="V443" s="216">
        <v>44760</v>
      </c>
      <c r="W443" s="217">
        <v>1</v>
      </c>
      <c r="X443" s="218"/>
      <c r="Y443" s="212">
        <f t="shared" si="72"/>
        <v>3.8571428571428572</v>
      </c>
      <c r="Z443" s="237">
        <v>135</v>
      </c>
      <c r="AA443" s="237">
        <v>12.25</v>
      </c>
      <c r="AB443" s="213">
        <f t="shared" si="73"/>
        <v>405</v>
      </c>
      <c r="AC443" s="213">
        <f t="shared" si="82"/>
        <v>36.75</v>
      </c>
      <c r="AD443" s="213">
        <f t="shared" si="74"/>
        <v>283.49999999999994</v>
      </c>
      <c r="AE443" s="213">
        <f t="shared" si="80"/>
        <v>121.49999999999999</v>
      </c>
      <c r="AF443" s="213">
        <f t="shared" si="75"/>
        <v>141.75</v>
      </c>
      <c r="AG443" s="213">
        <f t="shared" si="76"/>
        <v>546.75</v>
      </c>
      <c r="AH443" s="213">
        <v>546.75</v>
      </c>
      <c r="AI443" s="213">
        <f t="shared" si="77"/>
        <v>0</v>
      </c>
      <c r="AJ443" s="232"/>
      <c r="AK443" s="296"/>
      <c r="AL443" s="303"/>
      <c r="AM443" s="303"/>
    </row>
    <row r="444" spans="1:39" s="231" customFormat="1" ht="32.25" hidden="1" customHeight="1" x14ac:dyDescent="0.35">
      <c r="A444" s="202"/>
      <c r="B444" s="202">
        <v>2</v>
      </c>
      <c r="C444" s="203">
        <v>338</v>
      </c>
      <c r="D444" s="229">
        <v>12439</v>
      </c>
      <c r="E444" s="229">
        <v>7584</v>
      </c>
      <c r="F444" s="204"/>
      <c r="G444" s="202" t="s">
        <v>494</v>
      </c>
      <c r="H444" s="202" t="s">
        <v>95</v>
      </c>
      <c r="I444" s="202"/>
      <c r="J444" s="202" t="s">
        <v>69</v>
      </c>
      <c r="K444" s="204">
        <v>2.5</v>
      </c>
      <c r="L444" s="204">
        <v>1.3</v>
      </c>
      <c r="M444" s="204">
        <v>4</v>
      </c>
      <c r="N444" s="204">
        <v>1</v>
      </c>
      <c r="O444" s="204">
        <f t="shared" si="81"/>
        <v>3</v>
      </c>
      <c r="P444" s="204"/>
      <c r="Q444" s="204"/>
      <c r="R444" s="204">
        <f t="shared" si="71"/>
        <v>3</v>
      </c>
      <c r="S444" s="207" t="s">
        <v>70</v>
      </c>
      <c r="T444" s="215" t="s">
        <v>58</v>
      </c>
      <c r="U444" s="216">
        <v>44735</v>
      </c>
      <c r="V444" s="216">
        <v>44739</v>
      </c>
      <c r="W444" s="217">
        <v>1</v>
      </c>
      <c r="X444" s="218"/>
      <c r="Y444" s="212">
        <f t="shared" si="72"/>
        <v>0.7142857142857143</v>
      </c>
      <c r="Z444" s="237">
        <v>135</v>
      </c>
      <c r="AA444" s="237">
        <v>12.25</v>
      </c>
      <c r="AB444" s="213">
        <f t="shared" si="73"/>
        <v>405</v>
      </c>
      <c r="AC444" s="213">
        <f t="shared" si="82"/>
        <v>36.75</v>
      </c>
      <c r="AD444" s="213">
        <f t="shared" si="74"/>
        <v>283.49999999999994</v>
      </c>
      <c r="AE444" s="213">
        <f t="shared" si="80"/>
        <v>121.49999999999999</v>
      </c>
      <c r="AF444" s="213">
        <f t="shared" si="75"/>
        <v>26.25</v>
      </c>
      <c r="AG444" s="213">
        <f t="shared" si="76"/>
        <v>431.24999999999994</v>
      </c>
      <c r="AH444" s="213">
        <v>431.24999999999994</v>
      </c>
      <c r="AI444" s="213">
        <f t="shared" si="77"/>
        <v>0</v>
      </c>
      <c r="AJ444" s="232"/>
      <c r="AK444" s="296"/>
      <c r="AL444" s="303"/>
      <c r="AM444" s="303"/>
    </row>
    <row r="445" spans="1:39" s="231" customFormat="1" ht="32.25" hidden="1" customHeight="1" x14ac:dyDescent="0.35">
      <c r="A445" s="202"/>
      <c r="B445" s="202">
        <v>2</v>
      </c>
      <c r="C445" s="203">
        <v>314</v>
      </c>
      <c r="D445" s="229">
        <v>12311</v>
      </c>
      <c r="E445" s="229">
        <v>7900</v>
      </c>
      <c r="F445" s="204"/>
      <c r="G445" s="202" t="s">
        <v>496</v>
      </c>
      <c r="H445" s="202" t="s">
        <v>95</v>
      </c>
      <c r="I445" s="202"/>
      <c r="J445" s="202" t="s">
        <v>69</v>
      </c>
      <c r="K445" s="204">
        <v>2.5</v>
      </c>
      <c r="L445" s="204">
        <v>2.5</v>
      </c>
      <c r="M445" s="204">
        <v>6</v>
      </c>
      <c r="N445" s="204">
        <v>1</v>
      </c>
      <c r="O445" s="204">
        <f t="shared" si="81"/>
        <v>5</v>
      </c>
      <c r="P445" s="204"/>
      <c r="Q445" s="204"/>
      <c r="R445" s="204">
        <f t="shared" si="71"/>
        <v>5</v>
      </c>
      <c r="S445" s="207" t="s">
        <v>70</v>
      </c>
      <c r="T445" s="215" t="s">
        <v>58</v>
      </c>
      <c r="U445" s="216">
        <v>44724</v>
      </c>
      <c r="V445" s="216">
        <v>44824</v>
      </c>
      <c r="W445" s="217">
        <v>1</v>
      </c>
      <c r="X445" s="218"/>
      <c r="Y445" s="212">
        <f t="shared" si="72"/>
        <v>14.428571428571429</v>
      </c>
      <c r="Z445" s="237">
        <v>135</v>
      </c>
      <c r="AA445" s="237">
        <v>12.25</v>
      </c>
      <c r="AB445" s="213">
        <f t="shared" si="73"/>
        <v>675</v>
      </c>
      <c r="AC445" s="213">
        <f t="shared" si="82"/>
        <v>61.25</v>
      </c>
      <c r="AD445" s="213">
        <f t="shared" si="74"/>
        <v>472.5</v>
      </c>
      <c r="AE445" s="213">
        <f t="shared" si="80"/>
        <v>202.5</v>
      </c>
      <c r="AF445" s="213">
        <f t="shared" si="75"/>
        <v>883.75</v>
      </c>
      <c r="AG445" s="213">
        <f t="shared" si="76"/>
        <v>1558.75</v>
      </c>
      <c r="AH445" s="213">
        <v>1558.75</v>
      </c>
      <c r="AI445" s="213">
        <f t="shared" si="77"/>
        <v>0</v>
      </c>
      <c r="AJ445" s="232"/>
      <c r="AK445" s="296"/>
      <c r="AL445" s="303"/>
      <c r="AM445" s="303"/>
    </row>
    <row r="446" spans="1:39" s="231" customFormat="1" ht="32.25" hidden="1" customHeight="1" x14ac:dyDescent="0.35">
      <c r="A446" s="202"/>
      <c r="B446" s="202">
        <v>2</v>
      </c>
      <c r="C446" s="203">
        <v>387</v>
      </c>
      <c r="D446" s="229">
        <v>12546</v>
      </c>
      <c r="E446" s="229">
        <v>7830</v>
      </c>
      <c r="F446" s="204"/>
      <c r="G446" s="202" t="s">
        <v>497</v>
      </c>
      <c r="H446" s="202" t="s">
        <v>95</v>
      </c>
      <c r="I446" s="202"/>
      <c r="J446" s="202" t="s">
        <v>69</v>
      </c>
      <c r="K446" s="204">
        <v>1.3</v>
      </c>
      <c r="L446" s="204">
        <v>1.3</v>
      </c>
      <c r="M446" s="204">
        <v>5</v>
      </c>
      <c r="N446" s="204">
        <v>1</v>
      </c>
      <c r="O446" s="204">
        <f t="shared" si="81"/>
        <v>4</v>
      </c>
      <c r="P446" s="204"/>
      <c r="Q446" s="204"/>
      <c r="R446" s="204">
        <f t="shared" si="71"/>
        <v>4</v>
      </c>
      <c r="S446" s="207" t="s">
        <v>70</v>
      </c>
      <c r="T446" s="215" t="s">
        <v>58</v>
      </c>
      <c r="U446" s="216">
        <v>44740</v>
      </c>
      <c r="V446" s="216">
        <v>44791</v>
      </c>
      <c r="W446" s="217">
        <v>1</v>
      </c>
      <c r="X446" s="218"/>
      <c r="Y446" s="212">
        <f t="shared" si="72"/>
        <v>7.4285714285714288</v>
      </c>
      <c r="Z446" s="237">
        <v>135</v>
      </c>
      <c r="AA446" s="237">
        <v>12.25</v>
      </c>
      <c r="AB446" s="213">
        <f t="shared" si="73"/>
        <v>540</v>
      </c>
      <c r="AC446" s="213">
        <f t="shared" si="82"/>
        <v>49</v>
      </c>
      <c r="AD446" s="213">
        <f t="shared" si="74"/>
        <v>378</v>
      </c>
      <c r="AE446" s="213">
        <f t="shared" si="80"/>
        <v>162</v>
      </c>
      <c r="AF446" s="213">
        <f t="shared" si="75"/>
        <v>364</v>
      </c>
      <c r="AG446" s="213">
        <f t="shared" si="76"/>
        <v>904</v>
      </c>
      <c r="AH446" s="213">
        <v>904</v>
      </c>
      <c r="AI446" s="213">
        <f t="shared" si="77"/>
        <v>0</v>
      </c>
      <c r="AJ446" s="232"/>
      <c r="AK446" s="296"/>
      <c r="AL446" s="303"/>
      <c r="AM446" s="303"/>
    </row>
    <row r="447" spans="1:39" ht="32.25" hidden="1" customHeight="1" x14ac:dyDescent="0.35">
      <c r="A447" s="202"/>
      <c r="B447" s="202">
        <v>2</v>
      </c>
      <c r="C447" s="203">
        <v>98</v>
      </c>
      <c r="D447" s="229">
        <v>12140</v>
      </c>
      <c r="E447" s="229">
        <v>7563</v>
      </c>
      <c r="F447" s="204"/>
      <c r="G447" s="202" t="s">
        <v>101</v>
      </c>
      <c r="H447" s="202" t="s">
        <v>36</v>
      </c>
      <c r="I447" s="202"/>
      <c r="J447" s="202" t="s">
        <v>42</v>
      </c>
      <c r="K447" s="204">
        <v>2.5</v>
      </c>
      <c r="L447" s="204">
        <v>1.3</v>
      </c>
      <c r="M447" s="204">
        <v>4</v>
      </c>
      <c r="N447" s="204">
        <v>1</v>
      </c>
      <c r="O447" s="204">
        <f t="shared" si="81"/>
        <v>3</v>
      </c>
      <c r="P447" s="204"/>
      <c r="Q447" s="204"/>
      <c r="R447" s="204">
        <f t="shared" si="71"/>
        <v>7.5</v>
      </c>
      <c r="S447" s="207" t="s">
        <v>41</v>
      </c>
      <c r="T447" s="215" t="s">
        <v>58</v>
      </c>
      <c r="U447" s="216">
        <v>44713</v>
      </c>
      <c r="V447" s="216">
        <v>44722</v>
      </c>
      <c r="W447" s="217">
        <v>1</v>
      </c>
      <c r="X447" s="218"/>
      <c r="Y447" s="212">
        <f t="shared" si="72"/>
        <v>1.4285714285714286</v>
      </c>
      <c r="Z447" s="237">
        <v>14</v>
      </c>
      <c r="AA447" s="237"/>
      <c r="AB447" s="213">
        <f t="shared" si="73"/>
        <v>105</v>
      </c>
      <c r="AC447" s="213">
        <f t="shared" si="82"/>
        <v>0</v>
      </c>
      <c r="AD447" s="213">
        <f t="shared" si="74"/>
        <v>73.5</v>
      </c>
      <c r="AE447" s="213">
        <f t="shared" si="80"/>
        <v>31.5</v>
      </c>
      <c r="AF447" s="213">
        <f t="shared" si="75"/>
        <v>0</v>
      </c>
      <c r="AG447" s="213">
        <f t="shared" si="76"/>
        <v>105</v>
      </c>
      <c r="AH447" s="213">
        <v>105</v>
      </c>
      <c r="AI447" s="213">
        <f t="shared" si="77"/>
        <v>0</v>
      </c>
      <c r="AJ447" s="232"/>
    </row>
    <row r="448" spans="1:39" ht="32.25" hidden="1" customHeight="1" x14ac:dyDescent="0.35">
      <c r="A448" s="202"/>
      <c r="B448" s="202">
        <v>2</v>
      </c>
      <c r="C448" s="203"/>
      <c r="D448" s="229">
        <v>12231</v>
      </c>
      <c r="E448" s="229">
        <v>8115</v>
      </c>
      <c r="F448" s="204"/>
      <c r="G448" s="202" t="s">
        <v>499</v>
      </c>
      <c r="H448" s="202" t="s">
        <v>36</v>
      </c>
      <c r="I448" s="202"/>
      <c r="J448" s="202" t="s">
        <v>42</v>
      </c>
      <c r="K448" s="204">
        <v>2.5</v>
      </c>
      <c r="L448" s="204">
        <v>1.3</v>
      </c>
      <c r="M448" s="204">
        <v>3</v>
      </c>
      <c r="N448" s="204">
        <v>1</v>
      </c>
      <c r="O448" s="204">
        <f t="shared" si="81"/>
        <v>2</v>
      </c>
      <c r="P448" s="204"/>
      <c r="Q448" s="204"/>
      <c r="R448" s="204">
        <f t="shared" si="71"/>
        <v>5</v>
      </c>
      <c r="S448" s="207" t="s">
        <v>41</v>
      </c>
      <c r="T448" s="215" t="s">
        <v>58</v>
      </c>
      <c r="U448" s="216">
        <v>44717</v>
      </c>
      <c r="V448" s="216">
        <v>44852</v>
      </c>
      <c r="W448" s="217">
        <v>1</v>
      </c>
      <c r="X448" s="218"/>
      <c r="Y448" s="212">
        <f t="shared" si="72"/>
        <v>19.428571428571427</v>
      </c>
      <c r="Z448" s="237">
        <v>14</v>
      </c>
      <c r="AA448" s="237"/>
      <c r="AB448" s="213">
        <f t="shared" si="73"/>
        <v>70</v>
      </c>
      <c r="AC448" s="213">
        <f t="shared" si="82"/>
        <v>0</v>
      </c>
      <c r="AD448" s="213">
        <f t="shared" si="74"/>
        <v>49</v>
      </c>
      <c r="AE448" s="213">
        <f t="shared" si="80"/>
        <v>21</v>
      </c>
      <c r="AF448" s="213">
        <f t="shared" si="75"/>
        <v>0</v>
      </c>
      <c r="AG448" s="213">
        <f t="shared" si="76"/>
        <v>70</v>
      </c>
      <c r="AH448" s="213">
        <v>70</v>
      </c>
      <c r="AI448" s="213">
        <f t="shared" si="77"/>
        <v>0</v>
      </c>
      <c r="AJ448" s="232"/>
    </row>
    <row r="449" spans="1:39" ht="32.25" hidden="1" customHeight="1" x14ac:dyDescent="0.35">
      <c r="A449" s="202"/>
      <c r="B449" s="202">
        <v>2</v>
      </c>
      <c r="C449" s="203" t="s">
        <v>131</v>
      </c>
      <c r="D449" s="229">
        <v>12233</v>
      </c>
      <c r="E449" s="229">
        <v>7558</v>
      </c>
      <c r="F449" s="204"/>
      <c r="G449" s="202" t="s">
        <v>500</v>
      </c>
      <c r="H449" s="202" t="s">
        <v>36</v>
      </c>
      <c r="I449" s="202"/>
      <c r="J449" s="202" t="s">
        <v>42</v>
      </c>
      <c r="K449" s="204">
        <v>2.5</v>
      </c>
      <c r="L449" s="204">
        <v>1.3</v>
      </c>
      <c r="M449" s="204">
        <v>5</v>
      </c>
      <c r="N449" s="204">
        <v>1</v>
      </c>
      <c r="O449" s="204">
        <f t="shared" si="81"/>
        <v>4</v>
      </c>
      <c r="P449" s="204"/>
      <c r="Q449" s="204"/>
      <c r="R449" s="204">
        <f t="shared" si="71"/>
        <v>10</v>
      </c>
      <c r="S449" s="207" t="s">
        <v>41</v>
      </c>
      <c r="T449" s="215" t="s">
        <v>58</v>
      </c>
      <c r="U449" s="216">
        <v>44717</v>
      </c>
      <c r="V449" s="216">
        <v>44720</v>
      </c>
      <c r="W449" s="217">
        <v>1</v>
      </c>
      <c r="X449" s="218"/>
      <c r="Y449" s="212">
        <f t="shared" si="72"/>
        <v>0.5714285714285714</v>
      </c>
      <c r="Z449" s="237">
        <v>14</v>
      </c>
      <c r="AA449" s="237"/>
      <c r="AB449" s="213">
        <f t="shared" si="73"/>
        <v>140</v>
      </c>
      <c r="AC449" s="213">
        <f t="shared" si="82"/>
        <v>0</v>
      </c>
      <c r="AD449" s="213">
        <f t="shared" si="74"/>
        <v>98</v>
      </c>
      <c r="AE449" s="213">
        <f t="shared" si="80"/>
        <v>42</v>
      </c>
      <c r="AF449" s="213">
        <f t="shared" si="75"/>
        <v>0</v>
      </c>
      <c r="AG449" s="213">
        <f t="shared" si="76"/>
        <v>140</v>
      </c>
      <c r="AH449" s="213">
        <v>140</v>
      </c>
      <c r="AI449" s="213">
        <f t="shared" si="77"/>
        <v>0</v>
      </c>
      <c r="AJ449" s="232"/>
    </row>
    <row r="450" spans="1:39" ht="32.25" hidden="1" customHeight="1" x14ac:dyDescent="0.35">
      <c r="A450" s="202"/>
      <c r="B450" s="202">
        <v>2</v>
      </c>
      <c r="C450" s="203">
        <v>173</v>
      </c>
      <c r="D450" s="229">
        <v>12170</v>
      </c>
      <c r="E450" s="229">
        <v>7600</v>
      </c>
      <c r="F450" s="204"/>
      <c r="G450" s="202" t="s">
        <v>101</v>
      </c>
      <c r="H450" s="202" t="s">
        <v>36</v>
      </c>
      <c r="I450" s="202"/>
      <c r="J450" s="202" t="s">
        <v>42</v>
      </c>
      <c r="K450" s="204">
        <v>2.5</v>
      </c>
      <c r="L450" s="204">
        <v>1.2</v>
      </c>
      <c r="M450" s="204">
        <v>4</v>
      </c>
      <c r="N450" s="204">
        <v>1</v>
      </c>
      <c r="O450" s="204">
        <f t="shared" si="81"/>
        <v>3</v>
      </c>
      <c r="P450" s="204"/>
      <c r="Q450" s="204"/>
      <c r="R450" s="204">
        <f t="shared" si="71"/>
        <v>7.5</v>
      </c>
      <c r="S450" s="207" t="s">
        <v>41</v>
      </c>
      <c r="T450" s="215" t="s">
        <v>58</v>
      </c>
      <c r="U450" s="216">
        <v>44719</v>
      </c>
      <c r="V450" s="216">
        <v>44747</v>
      </c>
      <c r="W450" s="217">
        <v>1</v>
      </c>
      <c r="X450" s="218"/>
      <c r="Y450" s="212">
        <f t="shared" si="72"/>
        <v>4.1428571428571432</v>
      </c>
      <c r="Z450" s="237">
        <v>14</v>
      </c>
      <c r="AA450" s="237"/>
      <c r="AB450" s="213">
        <f t="shared" si="73"/>
        <v>105</v>
      </c>
      <c r="AC450" s="213">
        <f t="shared" si="82"/>
        <v>0</v>
      </c>
      <c r="AD450" s="213">
        <f t="shared" si="74"/>
        <v>73.5</v>
      </c>
      <c r="AE450" s="213">
        <f t="shared" si="80"/>
        <v>31.5</v>
      </c>
      <c r="AF450" s="213">
        <f t="shared" si="75"/>
        <v>0</v>
      </c>
      <c r="AG450" s="213">
        <f t="shared" si="76"/>
        <v>105</v>
      </c>
      <c r="AH450" s="213">
        <v>105</v>
      </c>
      <c r="AI450" s="213">
        <f t="shared" si="77"/>
        <v>0</v>
      </c>
      <c r="AJ450" s="232"/>
    </row>
    <row r="451" spans="1:39" ht="32.25" hidden="1" customHeight="1" x14ac:dyDescent="0.35">
      <c r="A451" s="202"/>
      <c r="B451" s="202">
        <v>2</v>
      </c>
      <c r="C451" s="203">
        <v>163</v>
      </c>
      <c r="D451" s="229">
        <v>12160</v>
      </c>
      <c r="E451" s="229">
        <v>8139</v>
      </c>
      <c r="F451" s="204"/>
      <c r="G451" s="202" t="s">
        <v>101</v>
      </c>
      <c r="H451" s="202" t="s">
        <v>36</v>
      </c>
      <c r="I451" s="202"/>
      <c r="J451" s="202" t="s">
        <v>42</v>
      </c>
      <c r="K451" s="204">
        <v>5</v>
      </c>
      <c r="L451" s="204">
        <v>1.3</v>
      </c>
      <c r="M451" s="204">
        <v>5</v>
      </c>
      <c r="N451" s="204">
        <v>1</v>
      </c>
      <c r="O451" s="204">
        <f t="shared" si="81"/>
        <v>4</v>
      </c>
      <c r="P451" s="204"/>
      <c r="Q451" s="204"/>
      <c r="R451" s="204">
        <f t="shared" si="71"/>
        <v>20</v>
      </c>
      <c r="S451" s="207" t="s">
        <v>41</v>
      </c>
      <c r="T451" s="215" t="s">
        <v>58</v>
      </c>
      <c r="U451" s="216">
        <v>44719</v>
      </c>
      <c r="V451" s="216">
        <v>44858</v>
      </c>
      <c r="W451" s="217">
        <v>1</v>
      </c>
      <c r="X451" s="218"/>
      <c r="Y451" s="212">
        <f t="shared" si="72"/>
        <v>20</v>
      </c>
      <c r="Z451" s="237">
        <v>14</v>
      </c>
      <c r="AA451" s="237"/>
      <c r="AB451" s="213">
        <f t="shared" si="73"/>
        <v>280</v>
      </c>
      <c r="AC451" s="213">
        <f t="shared" si="82"/>
        <v>0</v>
      </c>
      <c r="AD451" s="213">
        <f t="shared" si="74"/>
        <v>196</v>
      </c>
      <c r="AE451" s="213">
        <f t="shared" si="80"/>
        <v>84</v>
      </c>
      <c r="AF451" s="213">
        <f t="shared" si="75"/>
        <v>0</v>
      </c>
      <c r="AG451" s="213">
        <f t="shared" si="76"/>
        <v>280</v>
      </c>
      <c r="AH451" s="213">
        <v>280</v>
      </c>
      <c r="AI451" s="213">
        <f t="shared" si="77"/>
        <v>0</v>
      </c>
      <c r="AJ451" s="232"/>
    </row>
    <row r="452" spans="1:39" ht="32.25" hidden="1" customHeight="1" x14ac:dyDescent="0.35">
      <c r="A452" s="202"/>
      <c r="B452" s="202">
        <v>2</v>
      </c>
      <c r="C452" s="203">
        <v>175</v>
      </c>
      <c r="D452" s="229">
        <v>12172</v>
      </c>
      <c r="E452" s="229">
        <v>6702</v>
      </c>
      <c r="F452" s="204"/>
      <c r="G452" s="202" t="s">
        <v>101</v>
      </c>
      <c r="H452" s="202" t="s">
        <v>36</v>
      </c>
      <c r="I452" s="202"/>
      <c r="J452" s="202" t="s">
        <v>42</v>
      </c>
      <c r="K452" s="204">
        <v>4</v>
      </c>
      <c r="L452" s="204">
        <v>1</v>
      </c>
      <c r="M452" s="204">
        <v>3</v>
      </c>
      <c r="N452" s="204">
        <v>1</v>
      </c>
      <c r="O452" s="204">
        <f t="shared" si="81"/>
        <v>2</v>
      </c>
      <c r="P452" s="204"/>
      <c r="Q452" s="204"/>
      <c r="R452" s="204">
        <f t="shared" si="71"/>
        <v>8</v>
      </c>
      <c r="S452" s="207" t="s">
        <v>41</v>
      </c>
      <c r="T452" s="215" t="s">
        <v>58</v>
      </c>
      <c r="U452" s="216">
        <v>44720</v>
      </c>
      <c r="V452" s="216">
        <v>44824</v>
      </c>
      <c r="W452" s="217">
        <v>1</v>
      </c>
      <c r="X452" s="218"/>
      <c r="Y452" s="212">
        <f t="shared" si="72"/>
        <v>15</v>
      </c>
      <c r="Z452" s="237">
        <v>14</v>
      </c>
      <c r="AA452" s="237"/>
      <c r="AB452" s="213">
        <f t="shared" si="73"/>
        <v>112</v>
      </c>
      <c r="AC452" s="213">
        <f t="shared" si="82"/>
        <v>0</v>
      </c>
      <c r="AD452" s="213">
        <f t="shared" si="74"/>
        <v>78.399999999999991</v>
      </c>
      <c r="AE452" s="213">
        <f t="shared" si="80"/>
        <v>33.6</v>
      </c>
      <c r="AF452" s="213">
        <f t="shared" si="75"/>
        <v>0</v>
      </c>
      <c r="AG452" s="213">
        <f t="shared" si="76"/>
        <v>112</v>
      </c>
      <c r="AH452" s="213">
        <v>112</v>
      </c>
      <c r="AI452" s="213">
        <f t="shared" si="77"/>
        <v>0</v>
      </c>
      <c r="AJ452" s="232"/>
    </row>
    <row r="453" spans="1:39" ht="32.25" hidden="1" customHeight="1" x14ac:dyDescent="0.35">
      <c r="A453" s="202"/>
      <c r="B453" s="202">
        <v>2</v>
      </c>
      <c r="C453" s="203">
        <v>202</v>
      </c>
      <c r="D453" s="229">
        <v>12198</v>
      </c>
      <c r="E453" s="229">
        <v>7568</v>
      </c>
      <c r="F453" s="204"/>
      <c r="G453" s="202" t="s">
        <v>101</v>
      </c>
      <c r="H453" s="202" t="s">
        <v>36</v>
      </c>
      <c r="I453" s="202"/>
      <c r="J453" s="202" t="s">
        <v>42</v>
      </c>
      <c r="K453" s="204">
        <v>4</v>
      </c>
      <c r="L453" s="204">
        <v>1.3</v>
      </c>
      <c r="M453" s="204">
        <v>4</v>
      </c>
      <c r="N453" s="204">
        <v>1</v>
      </c>
      <c r="O453" s="204">
        <f t="shared" si="81"/>
        <v>3</v>
      </c>
      <c r="P453" s="204"/>
      <c r="Q453" s="204"/>
      <c r="R453" s="204">
        <f t="shared" si="71"/>
        <v>12</v>
      </c>
      <c r="S453" s="207" t="s">
        <v>41</v>
      </c>
      <c r="T453" s="215" t="s">
        <v>58</v>
      </c>
      <c r="U453" s="216">
        <v>44721</v>
      </c>
      <c r="V453" s="216">
        <v>44732</v>
      </c>
      <c r="W453" s="217">
        <v>1</v>
      </c>
      <c r="X453" s="218"/>
      <c r="Y453" s="212">
        <f t="shared" si="72"/>
        <v>1.7142857142857142</v>
      </c>
      <c r="Z453" s="237">
        <v>14</v>
      </c>
      <c r="AA453" s="237"/>
      <c r="AB453" s="213">
        <f t="shared" si="73"/>
        <v>168</v>
      </c>
      <c r="AC453" s="213">
        <f t="shared" si="82"/>
        <v>0</v>
      </c>
      <c r="AD453" s="213">
        <f t="shared" si="74"/>
        <v>117.59999999999998</v>
      </c>
      <c r="AE453" s="213">
        <f t="shared" si="80"/>
        <v>50.399999999999991</v>
      </c>
      <c r="AF453" s="213">
        <f t="shared" si="75"/>
        <v>0</v>
      </c>
      <c r="AG453" s="213">
        <f t="shared" si="76"/>
        <v>167.99999999999997</v>
      </c>
      <c r="AH453" s="213">
        <v>167.99999999999997</v>
      </c>
      <c r="AI453" s="213">
        <f t="shared" si="77"/>
        <v>0</v>
      </c>
      <c r="AJ453" s="232"/>
    </row>
    <row r="454" spans="1:39" ht="32.25" hidden="1" customHeight="1" x14ac:dyDescent="0.35">
      <c r="A454" s="202"/>
      <c r="B454" s="202">
        <v>2</v>
      </c>
      <c r="C454" s="203">
        <v>187</v>
      </c>
      <c r="D454" s="229">
        <v>12185</v>
      </c>
      <c r="E454" s="229">
        <v>7567</v>
      </c>
      <c r="F454" s="204"/>
      <c r="G454" s="202" t="s">
        <v>101</v>
      </c>
      <c r="H454" s="202" t="s">
        <v>36</v>
      </c>
      <c r="I454" s="202"/>
      <c r="J454" s="202" t="s">
        <v>42</v>
      </c>
      <c r="K454" s="204">
        <v>2.5</v>
      </c>
      <c r="L454" s="204">
        <v>1.3</v>
      </c>
      <c r="M454" s="204">
        <v>3</v>
      </c>
      <c r="N454" s="204">
        <v>1</v>
      </c>
      <c r="O454" s="204">
        <f t="shared" si="81"/>
        <v>2</v>
      </c>
      <c r="P454" s="204"/>
      <c r="Q454" s="204"/>
      <c r="R454" s="204">
        <f t="shared" si="71"/>
        <v>5</v>
      </c>
      <c r="S454" s="207" t="s">
        <v>41</v>
      </c>
      <c r="T454" s="215" t="s">
        <v>58</v>
      </c>
      <c r="U454" s="216">
        <v>44721</v>
      </c>
      <c r="V454" s="216">
        <v>44732</v>
      </c>
      <c r="W454" s="217">
        <v>1</v>
      </c>
      <c r="X454" s="218"/>
      <c r="Y454" s="212">
        <f t="shared" si="72"/>
        <v>1.7142857142857142</v>
      </c>
      <c r="Z454" s="237">
        <v>14</v>
      </c>
      <c r="AA454" s="237"/>
      <c r="AB454" s="213">
        <f t="shared" si="73"/>
        <v>70</v>
      </c>
      <c r="AC454" s="213">
        <f t="shared" si="82"/>
        <v>0</v>
      </c>
      <c r="AD454" s="213">
        <f t="shared" si="74"/>
        <v>49</v>
      </c>
      <c r="AE454" s="213">
        <f t="shared" si="80"/>
        <v>21</v>
      </c>
      <c r="AF454" s="213">
        <f t="shared" si="75"/>
        <v>0</v>
      </c>
      <c r="AG454" s="213">
        <f t="shared" si="76"/>
        <v>70</v>
      </c>
      <c r="AH454" s="213">
        <v>70</v>
      </c>
      <c r="AI454" s="213">
        <f t="shared" si="77"/>
        <v>0</v>
      </c>
      <c r="AJ454" s="232"/>
    </row>
    <row r="455" spans="1:39" ht="32.25" hidden="1" customHeight="1" x14ac:dyDescent="0.35">
      <c r="A455" s="202"/>
      <c r="B455" s="202">
        <v>2</v>
      </c>
      <c r="C455" s="203">
        <v>188</v>
      </c>
      <c r="D455" s="229">
        <v>12185</v>
      </c>
      <c r="E455" s="229">
        <v>7567</v>
      </c>
      <c r="F455" s="204"/>
      <c r="G455" s="202" t="s">
        <v>101</v>
      </c>
      <c r="H455" s="202" t="s">
        <v>36</v>
      </c>
      <c r="I455" s="202"/>
      <c r="J455" s="202" t="s">
        <v>42</v>
      </c>
      <c r="K455" s="204">
        <v>1.8</v>
      </c>
      <c r="L455" s="204">
        <v>1.3</v>
      </c>
      <c r="M455" s="204">
        <v>3</v>
      </c>
      <c r="N455" s="204">
        <v>1</v>
      </c>
      <c r="O455" s="204">
        <f t="shared" si="81"/>
        <v>2</v>
      </c>
      <c r="P455" s="204"/>
      <c r="Q455" s="204"/>
      <c r="R455" s="204">
        <f t="shared" ref="R455:R518" si="83">IF(S455="m3",K455*L455*O455,IF(S455="m2-LxH",K455*O455,IF(S455="m2-LxW",K455*L455*P455,IF(S455="rm",O455,IF(S455="lm",K455,IF(S455="unit",Q455,))))))</f>
        <v>3.6</v>
      </c>
      <c r="S455" s="207" t="s">
        <v>41</v>
      </c>
      <c r="T455" s="215" t="s">
        <v>58</v>
      </c>
      <c r="U455" s="216">
        <v>44721</v>
      </c>
      <c r="V455" s="216">
        <v>44732</v>
      </c>
      <c r="W455" s="217">
        <v>1</v>
      </c>
      <c r="X455" s="218"/>
      <c r="Y455" s="212">
        <f t="shared" ref="Y455:Y499" si="84">IF(T455="on hire",$C$5-U455+1,IF(T455="off hired",V455-U455+1,0))/7</f>
        <v>1.7142857142857142</v>
      </c>
      <c r="Z455" s="237">
        <v>14</v>
      </c>
      <c r="AA455" s="237"/>
      <c r="AB455" s="213">
        <f t="shared" ref="AB455:AB518" si="85">Z455*R455</f>
        <v>50.4</v>
      </c>
      <c r="AC455" s="213">
        <f t="shared" si="82"/>
        <v>0</v>
      </c>
      <c r="AD455" s="213">
        <f t="shared" ref="AD455:AD499" si="86">0.7*R455*Z455</f>
        <v>35.28</v>
      </c>
      <c r="AE455" s="213">
        <f t="shared" si="80"/>
        <v>15.120000000000001</v>
      </c>
      <c r="AF455" s="213">
        <f t="shared" ref="AF455:AF499" si="87">IF(Y455&gt;X455,(Y455-X455)*R455*AA455,0)</f>
        <v>0</v>
      </c>
      <c r="AG455" s="213">
        <f t="shared" ref="AG455:AG518" si="88">AD455+AE455+AF455</f>
        <v>50.400000000000006</v>
      </c>
      <c r="AH455" s="213">
        <v>50.400000000000006</v>
      </c>
      <c r="AI455" s="213">
        <f t="shared" ref="AI455:AI518" si="89">AG455-AH455</f>
        <v>0</v>
      </c>
      <c r="AJ455" s="232"/>
    </row>
    <row r="456" spans="1:39" ht="32.25" hidden="1" customHeight="1" x14ac:dyDescent="0.35">
      <c r="A456" s="202"/>
      <c r="B456" s="202">
        <v>2</v>
      </c>
      <c r="C456" s="203">
        <v>130</v>
      </c>
      <c r="D456" s="229">
        <v>12227</v>
      </c>
      <c r="E456" s="229">
        <v>6718</v>
      </c>
      <c r="F456" s="204"/>
      <c r="G456" s="202" t="s">
        <v>522</v>
      </c>
      <c r="H456" s="202" t="s">
        <v>36</v>
      </c>
      <c r="I456" s="202"/>
      <c r="J456" s="202" t="s">
        <v>42</v>
      </c>
      <c r="K456" s="204">
        <v>2.5</v>
      </c>
      <c r="L456" s="204">
        <v>1.3</v>
      </c>
      <c r="M456" s="204">
        <v>6</v>
      </c>
      <c r="N456" s="204">
        <v>1</v>
      </c>
      <c r="O456" s="204">
        <f t="shared" si="81"/>
        <v>5</v>
      </c>
      <c r="P456" s="204"/>
      <c r="Q456" s="204"/>
      <c r="R456" s="204">
        <f t="shared" si="83"/>
        <v>12.5</v>
      </c>
      <c r="S456" s="207" t="s">
        <v>41</v>
      </c>
      <c r="T456" s="215" t="s">
        <v>58</v>
      </c>
      <c r="U456" s="216">
        <v>44717</v>
      </c>
      <c r="V456" s="216">
        <v>44828</v>
      </c>
      <c r="W456" s="217">
        <v>1</v>
      </c>
      <c r="X456" s="218"/>
      <c r="Y456" s="212">
        <f t="shared" si="84"/>
        <v>16</v>
      </c>
      <c r="Z456" s="237">
        <v>14</v>
      </c>
      <c r="AA456" s="237">
        <v>0.84</v>
      </c>
      <c r="AB456" s="213">
        <f t="shared" si="85"/>
        <v>175</v>
      </c>
      <c r="AC456" s="213">
        <f t="shared" si="82"/>
        <v>10.5</v>
      </c>
      <c r="AD456" s="213">
        <f t="shared" si="86"/>
        <v>122.5</v>
      </c>
      <c r="AE456" s="213">
        <f t="shared" si="80"/>
        <v>52.5</v>
      </c>
      <c r="AF456" s="213">
        <f t="shared" si="87"/>
        <v>168</v>
      </c>
      <c r="AG456" s="213">
        <f t="shared" si="88"/>
        <v>343</v>
      </c>
      <c r="AH456" s="213">
        <v>343</v>
      </c>
      <c r="AI456" s="213">
        <f t="shared" si="89"/>
        <v>0</v>
      </c>
      <c r="AJ456" s="232"/>
    </row>
    <row r="457" spans="1:39" ht="32.25" hidden="1" customHeight="1" x14ac:dyDescent="0.35">
      <c r="A457" s="202"/>
      <c r="B457" s="202">
        <v>2</v>
      </c>
      <c r="C457" s="203">
        <v>132</v>
      </c>
      <c r="D457" s="229">
        <v>12227</v>
      </c>
      <c r="E457" s="229">
        <v>6718</v>
      </c>
      <c r="F457" s="204"/>
      <c r="G457" s="202" t="s">
        <v>522</v>
      </c>
      <c r="H457" s="202" t="s">
        <v>36</v>
      </c>
      <c r="I457" s="202"/>
      <c r="J457" s="202" t="s">
        <v>42</v>
      </c>
      <c r="K457" s="204">
        <v>2.5</v>
      </c>
      <c r="L457" s="204">
        <v>1.3</v>
      </c>
      <c r="M457" s="204">
        <v>6</v>
      </c>
      <c r="N457" s="204">
        <v>1</v>
      </c>
      <c r="O457" s="204">
        <f t="shared" si="81"/>
        <v>5</v>
      </c>
      <c r="P457" s="204"/>
      <c r="Q457" s="204"/>
      <c r="R457" s="204">
        <f t="shared" si="83"/>
        <v>12.5</v>
      </c>
      <c r="S457" s="207" t="s">
        <v>41</v>
      </c>
      <c r="T457" s="215" t="s">
        <v>58</v>
      </c>
      <c r="U457" s="216">
        <v>44717</v>
      </c>
      <c r="V457" s="216">
        <v>44828</v>
      </c>
      <c r="W457" s="217">
        <v>1</v>
      </c>
      <c r="X457" s="218"/>
      <c r="Y457" s="212">
        <f t="shared" si="84"/>
        <v>16</v>
      </c>
      <c r="Z457" s="237">
        <v>14</v>
      </c>
      <c r="AA457" s="237">
        <v>0.84</v>
      </c>
      <c r="AB457" s="213">
        <f t="shared" si="85"/>
        <v>175</v>
      </c>
      <c r="AC457" s="213">
        <f t="shared" si="82"/>
        <v>10.5</v>
      </c>
      <c r="AD457" s="213">
        <f t="shared" si="86"/>
        <v>122.5</v>
      </c>
      <c r="AE457" s="213">
        <f t="shared" si="80"/>
        <v>52.5</v>
      </c>
      <c r="AF457" s="213">
        <f t="shared" si="87"/>
        <v>168</v>
      </c>
      <c r="AG457" s="213">
        <f t="shared" si="88"/>
        <v>343</v>
      </c>
      <c r="AH457" s="213">
        <v>343</v>
      </c>
      <c r="AI457" s="213">
        <f t="shared" si="89"/>
        <v>0</v>
      </c>
      <c r="AJ457" s="232"/>
    </row>
    <row r="458" spans="1:39" ht="32.25" hidden="1" customHeight="1" x14ac:dyDescent="0.35">
      <c r="A458" s="202"/>
      <c r="B458" s="202">
        <v>2</v>
      </c>
      <c r="C458" s="203">
        <v>174</v>
      </c>
      <c r="D458" s="229">
        <v>12171</v>
      </c>
      <c r="E458" s="229">
        <v>6716</v>
      </c>
      <c r="F458" s="204"/>
      <c r="G458" s="202" t="s">
        <v>101</v>
      </c>
      <c r="H458" s="202" t="s">
        <v>36</v>
      </c>
      <c r="I458" s="202"/>
      <c r="J458" s="202" t="s">
        <v>42</v>
      </c>
      <c r="K458" s="204">
        <v>1.8</v>
      </c>
      <c r="L458" s="204">
        <v>1.3</v>
      </c>
      <c r="M458" s="204">
        <v>3</v>
      </c>
      <c r="N458" s="204">
        <v>1</v>
      </c>
      <c r="O458" s="204">
        <f t="shared" si="81"/>
        <v>2</v>
      </c>
      <c r="P458" s="204"/>
      <c r="Q458" s="204"/>
      <c r="R458" s="204">
        <f t="shared" si="83"/>
        <v>3.6</v>
      </c>
      <c r="S458" s="207" t="s">
        <v>41</v>
      </c>
      <c r="T458" s="215" t="s">
        <v>58</v>
      </c>
      <c r="U458" s="216">
        <v>44720</v>
      </c>
      <c r="V458" s="216">
        <v>44828</v>
      </c>
      <c r="W458" s="217">
        <v>1</v>
      </c>
      <c r="X458" s="218"/>
      <c r="Y458" s="212">
        <f t="shared" si="84"/>
        <v>15.571428571428571</v>
      </c>
      <c r="Z458" s="237">
        <v>14</v>
      </c>
      <c r="AA458" s="237">
        <v>0.84</v>
      </c>
      <c r="AB458" s="213">
        <f t="shared" si="85"/>
        <v>50.4</v>
      </c>
      <c r="AC458" s="213">
        <f t="shared" si="82"/>
        <v>3.024</v>
      </c>
      <c r="AD458" s="213">
        <f t="shared" si="86"/>
        <v>35.28</v>
      </c>
      <c r="AE458" s="213">
        <f t="shared" si="80"/>
        <v>15.120000000000001</v>
      </c>
      <c r="AF458" s="213">
        <f t="shared" si="87"/>
        <v>47.088000000000001</v>
      </c>
      <c r="AG458" s="213">
        <f t="shared" si="88"/>
        <v>97.488</v>
      </c>
      <c r="AH458" s="213">
        <v>97.488</v>
      </c>
      <c r="AI458" s="213">
        <f t="shared" si="89"/>
        <v>0</v>
      </c>
      <c r="AJ458" s="232"/>
    </row>
    <row r="459" spans="1:39" ht="32.25" hidden="1" customHeight="1" x14ac:dyDescent="0.35">
      <c r="A459" s="202"/>
      <c r="B459" s="202">
        <v>2</v>
      </c>
      <c r="C459" s="203">
        <v>174</v>
      </c>
      <c r="D459" s="229">
        <v>12171</v>
      </c>
      <c r="E459" s="229">
        <v>6716</v>
      </c>
      <c r="F459" s="204"/>
      <c r="G459" s="202" t="s">
        <v>101</v>
      </c>
      <c r="H459" s="202" t="s">
        <v>36</v>
      </c>
      <c r="I459" s="202"/>
      <c r="J459" s="202" t="s">
        <v>42</v>
      </c>
      <c r="K459" s="204">
        <v>1.8</v>
      </c>
      <c r="L459" s="204">
        <v>1.3</v>
      </c>
      <c r="M459" s="204">
        <v>3</v>
      </c>
      <c r="N459" s="204">
        <v>1</v>
      </c>
      <c r="O459" s="204">
        <f t="shared" si="81"/>
        <v>2</v>
      </c>
      <c r="P459" s="204"/>
      <c r="Q459" s="204"/>
      <c r="R459" s="204">
        <f t="shared" si="83"/>
        <v>3.6</v>
      </c>
      <c r="S459" s="207" t="s">
        <v>41</v>
      </c>
      <c r="T459" s="215" t="s">
        <v>58</v>
      </c>
      <c r="U459" s="216">
        <v>44720</v>
      </c>
      <c r="V459" s="216">
        <v>44828</v>
      </c>
      <c r="W459" s="217">
        <v>1</v>
      </c>
      <c r="X459" s="218"/>
      <c r="Y459" s="212">
        <f t="shared" si="84"/>
        <v>15.571428571428571</v>
      </c>
      <c r="Z459" s="237">
        <v>14</v>
      </c>
      <c r="AA459" s="237">
        <v>0.84</v>
      </c>
      <c r="AB459" s="213">
        <f t="shared" si="85"/>
        <v>50.4</v>
      </c>
      <c r="AC459" s="213">
        <f t="shared" si="82"/>
        <v>3.024</v>
      </c>
      <c r="AD459" s="213">
        <f t="shared" si="86"/>
        <v>35.28</v>
      </c>
      <c r="AE459" s="213">
        <f t="shared" si="80"/>
        <v>15.120000000000001</v>
      </c>
      <c r="AF459" s="213">
        <f t="shared" si="87"/>
        <v>47.088000000000001</v>
      </c>
      <c r="AG459" s="213">
        <f t="shared" si="88"/>
        <v>97.488</v>
      </c>
      <c r="AH459" s="213">
        <v>97.488</v>
      </c>
      <c r="AI459" s="213">
        <f t="shared" si="89"/>
        <v>0</v>
      </c>
      <c r="AJ459" s="232"/>
    </row>
    <row r="460" spans="1:39" ht="32.25" hidden="1" customHeight="1" x14ac:dyDescent="0.35">
      <c r="A460" s="202"/>
      <c r="B460" s="202">
        <v>2</v>
      </c>
      <c r="C460" s="203">
        <v>369</v>
      </c>
      <c r="D460" s="229">
        <v>12524</v>
      </c>
      <c r="E460" s="229">
        <v>6718</v>
      </c>
      <c r="F460" s="204"/>
      <c r="G460" s="202" t="s">
        <v>101</v>
      </c>
      <c r="H460" s="202" t="s">
        <v>36</v>
      </c>
      <c r="I460" s="202"/>
      <c r="J460" s="202" t="s">
        <v>42</v>
      </c>
      <c r="K460" s="204">
        <v>2.5</v>
      </c>
      <c r="L460" s="204">
        <v>1.8</v>
      </c>
      <c r="M460" s="204">
        <v>7</v>
      </c>
      <c r="N460" s="204">
        <v>1</v>
      </c>
      <c r="O460" s="204">
        <f t="shared" si="81"/>
        <v>6</v>
      </c>
      <c r="P460" s="204"/>
      <c r="Q460" s="204"/>
      <c r="R460" s="204">
        <f t="shared" si="83"/>
        <v>15</v>
      </c>
      <c r="S460" s="207" t="s">
        <v>41</v>
      </c>
      <c r="T460" s="215" t="s">
        <v>58</v>
      </c>
      <c r="U460" s="216">
        <v>44739</v>
      </c>
      <c r="V460" s="216">
        <v>44828</v>
      </c>
      <c r="W460" s="217">
        <v>1</v>
      </c>
      <c r="X460" s="218"/>
      <c r="Y460" s="212">
        <f t="shared" si="84"/>
        <v>12.857142857142858</v>
      </c>
      <c r="Z460" s="237">
        <v>14</v>
      </c>
      <c r="AA460" s="237">
        <v>0.84</v>
      </c>
      <c r="AB460" s="213">
        <f t="shared" si="85"/>
        <v>210</v>
      </c>
      <c r="AC460" s="213">
        <f t="shared" si="82"/>
        <v>12.6</v>
      </c>
      <c r="AD460" s="213">
        <f t="shared" si="86"/>
        <v>147</v>
      </c>
      <c r="AE460" s="213">
        <f t="shared" si="80"/>
        <v>63</v>
      </c>
      <c r="AF460" s="213">
        <f t="shared" si="87"/>
        <v>162</v>
      </c>
      <c r="AG460" s="213">
        <f t="shared" si="88"/>
        <v>372</v>
      </c>
      <c r="AH460" s="213">
        <v>372</v>
      </c>
      <c r="AI460" s="213">
        <f t="shared" si="89"/>
        <v>0</v>
      </c>
      <c r="AJ460" s="232"/>
    </row>
    <row r="461" spans="1:39" ht="32.25" hidden="1" customHeight="1" x14ac:dyDescent="0.35">
      <c r="A461" s="202"/>
      <c r="B461" s="202">
        <v>2</v>
      </c>
      <c r="C461" s="203">
        <v>369</v>
      </c>
      <c r="D461" s="229">
        <v>12524</v>
      </c>
      <c r="E461" s="229">
        <v>6718</v>
      </c>
      <c r="F461" s="204"/>
      <c r="G461" s="202" t="s">
        <v>101</v>
      </c>
      <c r="H461" s="202" t="s">
        <v>36</v>
      </c>
      <c r="I461" s="202"/>
      <c r="J461" s="202" t="s">
        <v>42</v>
      </c>
      <c r="K461" s="204">
        <v>5</v>
      </c>
      <c r="L461" s="204">
        <v>1.8</v>
      </c>
      <c r="M461" s="204">
        <v>7</v>
      </c>
      <c r="N461" s="204">
        <v>1</v>
      </c>
      <c r="O461" s="204">
        <f t="shared" si="81"/>
        <v>6</v>
      </c>
      <c r="P461" s="204"/>
      <c r="Q461" s="204"/>
      <c r="R461" s="204">
        <f t="shared" si="83"/>
        <v>30</v>
      </c>
      <c r="S461" s="207" t="s">
        <v>41</v>
      </c>
      <c r="T461" s="215" t="s">
        <v>58</v>
      </c>
      <c r="U461" s="216">
        <v>44739</v>
      </c>
      <c r="V461" s="216">
        <v>44828</v>
      </c>
      <c r="W461" s="217">
        <v>1</v>
      </c>
      <c r="X461" s="218"/>
      <c r="Y461" s="212">
        <f t="shared" si="84"/>
        <v>12.857142857142858</v>
      </c>
      <c r="Z461" s="237">
        <v>14</v>
      </c>
      <c r="AA461" s="237">
        <v>0.84</v>
      </c>
      <c r="AB461" s="213">
        <f t="shared" si="85"/>
        <v>420</v>
      </c>
      <c r="AC461" s="213">
        <f t="shared" si="82"/>
        <v>25.2</v>
      </c>
      <c r="AD461" s="213">
        <f t="shared" si="86"/>
        <v>294</v>
      </c>
      <c r="AE461" s="213">
        <f t="shared" si="80"/>
        <v>126</v>
      </c>
      <c r="AF461" s="213">
        <f t="shared" si="87"/>
        <v>324</v>
      </c>
      <c r="AG461" s="213">
        <f t="shared" si="88"/>
        <v>744</v>
      </c>
      <c r="AH461" s="213">
        <v>744</v>
      </c>
      <c r="AI461" s="213">
        <f t="shared" si="89"/>
        <v>0</v>
      </c>
      <c r="AJ461" s="158"/>
    </row>
    <row r="462" spans="1:39" s="231" customFormat="1" ht="32.25" hidden="1" customHeight="1" x14ac:dyDescent="0.35">
      <c r="A462" s="202"/>
      <c r="B462" s="202">
        <v>2</v>
      </c>
      <c r="C462" s="203">
        <v>369</v>
      </c>
      <c r="D462" s="229">
        <v>12524</v>
      </c>
      <c r="E462" s="229">
        <v>6718</v>
      </c>
      <c r="F462" s="204"/>
      <c r="G462" s="202" t="s">
        <v>101</v>
      </c>
      <c r="H462" s="202" t="s">
        <v>36</v>
      </c>
      <c r="I462" s="202"/>
      <c r="J462" s="202" t="s">
        <v>42</v>
      </c>
      <c r="K462" s="204">
        <v>2.5</v>
      </c>
      <c r="L462" s="204">
        <v>1.8</v>
      </c>
      <c r="M462" s="204">
        <v>7</v>
      </c>
      <c r="N462" s="204">
        <v>1</v>
      </c>
      <c r="O462" s="204">
        <f t="shared" si="81"/>
        <v>6</v>
      </c>
      <c r="P462" s="204"/>
      <c r="Q462" s="204"/>
      <c r="R462" s="204">
        <f t="shared" si="83"/>
        <v>15</v>
      </c>
      <c r="S462" s="207" t="s">
        <v>41</v>
      </c>
      <c r="T462" s="215" t="s">
        <v>58</v>
      </c>
      <c r="U462" s="216">
        <v>44739</v>
      </c>
      <c r="V462" s="216">
        <v>44828</v>
      </c>
      <c r="W462" s="217">
        <v>1</v>
      </c>
      <c r="X462" s="218"/>
      <c r="Y462" s="212">
        <f t="shared" si="84"/>
        <v>12.857142857142858</v>
      </c>
      <c r="Z462" s="237">
        <v>14</v>
      </c>
      <c r="AA462" s="237">
        <v>0.84</v>
      </c>
      <c r="AB462" s="213">
        <f t="shared" si="85"/>
        <v>210</v>
      </c>
      <c r="AC462" s="213">
        <f t="shared" si="82"/>
        <v>12.6</v>
      </c>
      <c r="AD462" s="213">
        <f t="shared" si="86"/>
        <v>147</v>
      </c>
      <c r="AE462" s="213">
        <f t="shared" si="80"/>
        <v>63</v>
      </c>
      <c r="AF462" s="213">
        <f t="shared" si="87"/>
        <v>162</v>
      </c>
      <c r="AG462" s="213">
        <f t="shared" si="88"/>
        <v>372</v>
      </c>
      <c r="AH462" s="213">
        <v>372</v>
      </c>
      <c r="AI462" s="213">
        <f t="shared" si="89"/>
        <v>0</v>
      </c>
      <c r="AJ462" s="158"/>
      <c r="AK462" s="296"/>
      <c r="AL462" s="303"/>
      <c r="AM462" s="303"/>
    </row>
    <row r="463" spans="1:39" s="231" customFormat="1" ht="32.25" hidden="1" customHeight="1" x14ac:dyDescent="0.35">
      <c r="A463" s="202"/>
      <c r="B463" s="202">
        <v>2</v>
      </c>
      <c r="C463" s="203">
        <v>369</v>
      </c>
      <c r="D463" s="229">
        <v>12524</v>
      </c>
      <c r="E463" s="229">
        <v>6718</v>
      </c>
      <c r="F463" s="204"/>
      <c r="G463" s="202" t="s">
        <v>101</v>
      </c>
      <c r="H463" s="202" t="s">
        <v>36</v>
      </c>
      <c r="I463" s="202"/>
      <c r="J463" s="202" t="s">
        <v>42</v>
      </c>
      <c r="K463" s="204">
        <v>3.1</v>
      </c>
      <c r="L463" s="204">
        <v>1.8</v>
      </c>
      <c r="M463" s="204">
        <v>5</v>
      </c>
      <c r="N463" s="204">
        <v>1</v>
      </c>
      <c r="O463" s="204">
        <f t="shared" si="81"/>
        <v>4</v>
      </c>
      <c r="P463" s="204"/>
      <c r="Q463" s="204"/>
      <c r="R463" s="204">
        <f t="shared" si="83"/>
        <v>12.4</v>
      </c>
      <c r="S463" s="207" t="s">
        <v>41</v>
      </c>
      <c r="T463" s="215" t="s">
        <v>58</v>
      </c>
      <c r="U463" s="216">
        <v>44739</v>
      </c>
      <c r="V463" s="216">
        <v>44828</v>
      </c>
      <c r="W463" s="217">
        <v>1</v>
      </c>
      <c r="X463" s="218"/>
      <c r="Y463" s="212">
        <f t="shared" si="84"/>
        <v>12.857142857142858</v>
      </c>
      <c r="Z463" s="237">
        <v>14</v>
      </c>
      <c r="AA463" s="237">
        <v>0.84</v>
      </c>
      <c r="AB463" s="213">
        <f t="shared" si="85"/>
        <v>173.6</v>
      </c>
      <c r="AC463" s="213">
        <f t="shared" si="82"/>
        <v>10.416</v>
      </c>
      <c r="AD463" s="213">
        <f t="shared" si="86"/>
        <v>121.52</v>
      </c>
      <c r="AE463" s="213">
        <f t="shared" si="80"/>
        <v>52.08</v>
      </c>
      <c r="AF463" s="213">
        <f t="shared" si="87"/>
        <v>133.92000000000002</v>
      </c>
      <c r="AG463" s="213">
        <f t="shared" si="88"/>
        <v>307.52</v>
      </c>
      <c r="AH463" s="213">
        <v>307.52</v>
      </c>
      <c r="AI463" s="213">
        <f t="shared" si="89"/>
        <v>0</v>
      </c>
      <c r="AJ463" s="158"/>
      <c r="AK463" s="296"/>
      <c r="AL463" s="303"/>
      <c r="AM463" s="303"/>
    </row>
    <row r="464" spans="1:39" s="263" customFormat="1" ht="32.25" hidden="1" customHeight="1" x14ac:dyDescent="0.35">
      <c r="A464" s="202"/>
      <c r="B464" s="202">
        <v>2</v>
      </c>
      <c r="C464" s="203">
        <v>385</v>
      </c>
      <c r="D464" s="229">
        <v>12547</v>
      </c>
      <c r="E464" s="229">
        <v>6708</v>
      </c>
      <c r="F464" s="204"/>
      <c r="G464" s="202" t="s">
        <v>502</v>
      </c>
      <c r="H464" s="202" t="s">
        <v>36</v>
      </c>
      <c r="I464" s="202"/>
      <c r="J464" s="202" t="s">
        <v>42</v>
      </c>
      <c r="K464" s="204">
        <v>7.5</v>
      </c>
      <c r="L464" s="204">
        <v>1.3</v>
      </c>
      <c r="M464" s="204">
        <v>5</v>
      </c>
      <c r="N464" s="204">
        <v>1</v>
      </c>
      <c r="O464" s="204">
        <f t="shared" si="81"/>
        <v>4</v>
      </c>
      <c r="P464" s="204"/>
      <c r="Q464" s="204"/>
      <c r="R464" s="204">
        <f t="shared" si="83"/>
        <v>30</v>
      </c>
      <c r="S464" s="207" t="s">
        <v>41</v>
      </c>
      <c r="T464" s="215" t="s">
        <v>58</v>
      </c>
      <c r="U464" s="216">
        <v>44740</v>
      </c>
      <c r="V464" s="216">
        <v>44823</v>
      </c>
      <c r="W464" s="217">
        <v>1</v>
      </c>
      <c r="X464" s="218"/>
      <c r="Y464" s="212">
        <f t="shared" si="84"/>
        <v>12</v>
      </c>
      <c r="Z464" s="237">
        <v>14</v>
      </c>
      <c r="AA464" s="237">
        <v>0.84</v>
      </c>
      <c r="AB464" s="213">
        <f t="shared" si="85"/>
        <v>420</v>
      </c>
      <c r="AC464" s="213">
        <f t="shared" si="82"/>
        <v>25.2</v>
      </c>
      <c r="AD464" s="213">
        <f t="shared" si="86"/>
        <v>294</v>
      </c>
      <c r="AE464" s="213">
        <f t="shared" si="80"/>
        <v>126</v>
      </c>
      <c r="AF464" s="213">
        <f t="shared" si="87"/>
        <v>302.39999999999998</v>
      </c>
      <c r="AG464" s="213">
        <f t="shared" si="88"/>
        <v>722.4</v>
      </c>
      <c r="AH464" s="213">
        <v>722.4</v>
      </c>
      <c r="AI464" s="213">
        <f t="shared" si="89"/>
        <v>0</v>
      </c>
      <c r="AJ464" s="266"/>
      <c r="AK464" s="297"/>
      <c r="AL464" s="304"/>
      <c r="AM464" s="304"/>
    </row>
    <row r="465" spans="1:39" s="263" customFormat="1" ht="32.25" hidden="1" customHeight="1" x14ac:dyDescent="0.35">
      <c r="A465" s="202"/>
      <c r="B465" s="202">
        <v>2</v>
      </c>
      <c r="C465" s="203">
        <v>118</v>
      </c>
      <c r="D465" s="229">
        <v>12141</v>
      </c>
      <c r="E465" s="229">
        <v>7715</v>
      </c>
      <c r="F465" s="204"/>
      <c r="G465" s="202" t="s">
        <v>143</v>
      </c>
      <c r="H465" s="202" t="s">
        <v>36</v>
      </c>
      <c r="I465" s="202"/>
      <c r="J465" s="202" t="s">
        <v>42</v>
      </c>
      <c r="K465" s="204">
        <v>1.8</v>
      </c>
      <c r="L465" s="204">
        <v>1.8</v>
      </c>
      <c r="M465" s="204">
        <v>6</v>
      </c>
      <c r="N465" s="204">
        <v>1</v>
      </c>
      <c r="O465" s="204">
        <f t="shared" si="81"/>
        <v>5</v>
      </c>
      <c r="P465" s="204"/>
      <c r="Q465" s="204"/>
      <c r="R465" s="204">
        <f t="shared" si="83"/>
        <v>9</v>
      </c>
      <c r="S465" s="207" t="s">
        <v>41</v>
      </c>
      <c r="T465" s="215" t="s">
        <v>58</v>
      </c>
      <c r="U465" s="216">
        <v>44713</v>
      </c>
      <c r="V465" s="216"/>
      <c r="W465" s="217">
        <v>1</v>
      </c>
      <c r="X465" s="218"/>
      <c r="Y465" s="212">
        <f t="shared" si="84"/>
        <v>-6387.4285714285716</v>
      </c>
      <c r="Z465" s="237">
        <v>18</v>
      </c>
      <c r="AA465" s="237"/>
      <c r="AB465" s="213">
        <f t="shared" si="85"/>
        <v>162</v>
      </c>
      <c r="AC465" s="213">
        <f t="shared" si="82"/>
        <v>0</v>
      </c>
      <c r="AD465" s="213">
        <f t="shared" si="86"/>
        <v>113.39999999999999</v>
      </c>
      <c r="AE465" s="213">
        <f t="shared" si="80"/>
        <v>48.599999999999994</v>
      </c>
      <c r="AF465" s="213">
        <f t="shared" si="87"/>
        <v>0</v>
      </c>
      <c r="AG465" s="213">
        <f t="shared" si="88"/>
        <v>162</v>
      </c>
      <c r="AH465" s="213">
        <v>162</v>
      </c>
      <c r="AI465" s="213">
        <f t="shared" si="89"/>
        <v>0</v>
      </c>
      <c r="AJ465" s="266"/>
      <c r="AK465" s="297"/>
      <c r="AL465" s="304"/>
      <c r="AM465" s="304"/>
    </row>
    <row r="466" spans="1:39" s="263" customFormat="1" ht="32.25" hidden="1" customHeight="1" x14ac:dyDescent="0.35">
      <c r="A466" s="202"/>
      <c r="B466" s="202">
        <v>2</v>
      </c>
      <c r="C466" s="203">
        <v>182</v>
      </c>
      <c r="D466" s="229">
        <v>12179</v>
      </c>
      <c r="E466" s="229">
        <v>7566</v>
      </c>
      <c r="F466" s="204"/>
      <c r="G466" s="202" t="s">
        <v>143</v>
      </c>
      <c r="H466" s="202" t="s">
        <v>36</v>
      </c>
      <c r="I466" s="202"/>
      <c r="J466" s="202" t="s">
        <v>42</v>
      </c>
      <c r="K466" s="204">
        <v>2.5</v>
      </c>
      <c r="L466" s="204">
        <v>1.8</v>
      </c>
      <c r="M466" s="204">
        <v>4</v>
      </c>
      <c r="N466" s="204">
        <v>1</v>
      </c>
      <c r="O466" s="204">
        <f t="shared" ref="O466:O497" si="90">M466-N466</f>
        <v>3</v>
      </c>
      <c r="P466" s="204"/>
      <c r="Q466" s="204"/>
      <c r="R466" s="204">
        <f t="shared" si="83"/>
        <v>7.5</v>
      </c>
      <c r="S466" s="207" t="s">
        <v>41</v>
      </c>
      <c r="T466" s="215" t="s">
        <v>58</v>
      </c>
      <c r="U466" s="216">
        <v>44720</v>
      </c>
      <c r="V466" s="216">
        <v>44731</v>
      </c>
      <c r="W466" s="217">
        <v>1</v>
      </c>
      <c r="X466" s="218"/>
      <c r="Y466" s="212">
        <f t="shared" si="84"/>
        <v>1.7142857142857142</v>
      </c>
      <c r="Z466" s="237">
        <v>18</v>
      </c>
      <c r="AA466" s="237"/>
      <c r="AB466" s="213">
        <f t="shared" si="85"/>
        <v>135</v>
      </c>
      <c r="AC466" s="213">
        <f t="shared" si="82"/>
        <v>0</v>
      </c>
      <c r="AD466" s="213">
        <f t="shared" si="86"/>
        <v>94.5</v>
      </c>
      <c r="AE466" s="213">
        <f t="shared" si="80"/>
        <v>40.5</v>
      </c>
      <c r="AF466" s="213">
        <f t="shared" si="87"/>
        <v>0</v>
      </c>
      <c r="AG466" s="213">
        <f t="shared" si="88"/>
        <v>135</v>
      </c>
      <c r="AH466" s="213">
        <v>135</v>
      </c>
      <c r="AI466" s="213">
        <f t="shared" si="89"/>
        <v>0</v>
      </c>
      <c r="AJ466" s="266"/>
      <c r="AK466" s="297"/>
      <c r="AL466" s="304"/>
      <c r="AM466" s="304"/>
    </row>
    <row r="467" spans="1:39" s="263" customFormat="1" ht="32.25" hidden="1" customHeight="1" x14ac:dyDescent="0.35">
      <c r="A467" s="202"/>
      <c r="B467" s="202">
        <v>2</v>
      </c>
      <c r="C467" s="203">
        <v>196</v>
      </c>
      <c r="D467" s="229">
        <v>12192</v>
      </c>
      <c r="E467" s="229">
        <v>7568</v>
      </c>
      <c r="F467" s="204"/>
      <c r="G467" s="202" t="s">
        <v>143</v>
      </c>
      <c r="H467" s="202" t="s">
        <v>36</v>
      </c>
      <c r="I467" s="202"/>
      <c r="J467" s="202" t="s">
        <v>42</v>
      </c>
      <c r="K467" s="204">
        <v>2.5</v>
      </c>
      <c r="L467" s="204">
        <v>1.8</v>
      </c>
      <c r="M467" s="204">
        <v>5</v>
      </c>
      <c r="N467" s="204">
        <v>1</v>
      </c>
      <c r="O467" s="204">
        <f t="shared" si="90"/>
        <v>4</v>
      </c>
      <c r="P467" s="204"/>
      <c r="Q467" s="204"/>
      <c r="R467" s="204">
        <f t="shared" si="83"/>
        <v>10</v>
      </c>
      <c r="S467" s="207" t="s">
        <v>41</v>
      </c>
      <c r="T467" s="215" t="s">
        <v>58</v>
      </c>
      <c r="U467" s="216">
        <v>44721</v>
      </c>
      <c r="V467" s="216">
        <v>44732</v>
      </c>
      <c r="W467" s="217">
        <v>1</v>
      </c>
      <c r="X467" s="218"/>
      <c r="Y467" s="212">
        <f t="shared" si="84"/>
        <v>1.7142857142857142</v>
      </c>
      <c r="Z467" s="237">
        <v>18</v>
      </c>
      <c r="AA467" s="237"/>
      <c r="AB467" s="213">
        <f t="shared" si="85"/>
        <v>180</v>
      </c>
      <c r="AC467" s="213">
        <f t="shared" si="82"/>
        <v>0</v>
      </c>
      <c r="AD467" s="213">
        <f t="shared" si="86"/>
        <v>126</v>
      </c>
      <c r="AE467" s="213">
        <f t="shared" si="80"/>
        <v>54</v>
      </c>
      <c r="AF467" s="213">
        <f t="shared" si="87"/>
        <v>0</v>
      </c>
      <c r="AG467" s="213">
        <f t="shared" si="88"/>
        <v>180</v>
      </c>
      <c r="AH467" s="213">
        <v>180</v>
      </c>
      <c r="AI467" s="213">
        <f t="shared" si="89"/>
        <v>0</v>
      </c>
      <c r="AJ467" s="266"/>
      <c r="AK467" s="297"/>
      <c r="AL467" s="304"/>
      <c r="AM467" s="304"/>
    </row>
    <row r="468" spans="1:39" s="263" customFormat="1" ht="32.25" hidden="1" customHeight="1" x14ac:dyDescent="0.35">
      <c r="A468" s="202"/>
      <c r="B468" s="202">
        <v>2</v>
      </c>
      <c r="C468" s="203">
        <v>196</v>
      </c>
      <c r="D468" s="229">
        <v>12192</v>
      </c>
      <c r="E468" s="229">
        <v>6704</v>
      </c>
      <c r="F468" s="204"/>
      <c r="G468" s="202" t="s">
        <v>143</v>
      </c>
      <c r="H468" s="202" t="s">
        <v>36</v>
      </c>
      <c r="I468" s="202"/>
      <c r="J468" s="202" t="s">
        <v>42</v>
      </c>
      <c r="K468" s="204">
        <v>2.5</v>
      </c>
      <c r="L468" s="204">
        <v>1.8</v>
      </c>
      <c r="M468" s="204">
        <v>5</v>
      </c>
      <c r="N468" s="204">
        <v>1</v>
      </c>
      <c r="O468" s="204">
        <f t="shared" si="90"/>
        <v>4</v>
      </c>
      <c r="P468" s="204"/>
      <c r="Q468" s="204"/>
      <c r="R468" s="204">
        <f t="shared" si="83"/>
        <v>10</v>
      </c>
      <c r="S468" s="207" t="s">
        <v>41</v>
      </c>
      <c r="T468" s="215" t="s">
        <v>58</v>
      </c>
      <c r="U468" s="216">
        <v>44721</v>
      </c>
      <c r="V468" s="216">
        <v>44825</v>
      </c>
      <c r="W468" s="217">
        <v>1</v>
      </c>
      <c r="X468" s="218"/>
      <c r="Y468" s="212">
        <f t="shared" si="84"/>
        <v>15</v>
      </c>
      <c r="Z468" s="237">
        <v>18</v>
      </c>
      <c r="AA468" s="237"/>
      <c r="AB468" s="213">
        <f t="shared" si="85"/>
        <v>180</v>
      </c>
      <c r="AC468" s="213">
        <f t="shared" si="82"/>
        <v>0</v>
      </c>
      <c r="AD468" s="213">
        <f t="shared" si="86"/>
        <v>126</v>
      </c>
      <c r="AE468" s="213">
        <f t="shared" si="80"/>
        <v>54</v>
      </c>
      <c r="AF468" s="213">
        <f t="shared" si="87"/>
        <v>0</v>
      </c>
      <c r="AG468" s="213">
        <f t="shared" si="88"/>
        <v>180</v>
      </c>
      <c r="AH468" s="213">
        <v>180</v>
      </c>
      <c r="AI468" s="213">
        <f t="shared" si="89"/>
        <v>0</v>
      </c>
      <c r="AJ468" s="266"/>
      <c r="AK468" s="297"/>
      <c r="AL468" s="304"/>
      <c r="AM468" s="304"/>
    </row>
    <row r="469" spans="1:39" s="263" customFormat="1" ht="32.25" hidden="1" customHeight="1" x14ac:dyDescent="0.35">
      <c r="A469" s="202"/>
      <c r="B469" s="202">
        <v>2</v>
      </c>
      <c r="C469" s="203">
        <v>197</v>
      </c>
      <c r="D469" s="229">
        <v>12193</v>
      </c>
      <c r="E469" s="229">
        <v>7899</v>
      </c>
      <c r="F469" s="204"/>
      <c r="G469" s="202" t="s">
        <v>145</v>
      </c>
      <c r="H469" s="202" t="s">
        <v>36</v>
      </c>
      <c r="I469" s="202"/>
      <c r="J469" s="202" t="s">
        <v>42</v>
      </c>
      <c r="K469" s="204">
        <v>1.8</v>
      </c>
      <c r="L469" s="204">
        <v>1.8</v>
      </c>
      <c r="M469" s="204">
        <v>4</v>
      </c>
      <c r="N469" s="204">
        <v>1</v>
      </c>
      <c r="O469" s="204">
        <f t="shared" si="90"/>
        <v>3</v>
      </c>
      <c r="P469" s="204"/>
      <c r="Q469" s="204"/>
      <c r="R469" s="204">
        <f t="shared" si="83"/>
        <v>5.4</v>
      </c>
      <c r="S469" s="207" t="s">
        <v>41</v>
      </c>
      <c r="T469" s="215" t="s">
        <v>58</v>
      </c>
      <c r="U469" s="216">
        <v>44721</v>
      </c>
      <c r="V469" s="216">
        <v>44818</v>
      </c>
      <c r="W469" s="217">
        <v>1</v>
      </c>
      <c r="X469" s="218"/>
      <c r="Y469" s="212">
        <f t="shared" si="84"/>
        <v>14</v>
      </c>
      <c r="Z469" s="237">
        <v>18</v>
      </c>
      <c r="AA469" s="237"/>
      <c r="AB469" s="213">
        <f t="shared" si="85"/>
        <v>97.2</v>
      </c>
      <c r="AC469" s="213">
        <f t="shared" si="82"/>
        <v>0</v>
      </c>
      <c r="AD469" s="213">
        <f t="shared" si="86"/>
        <v>68.039999999999992</v>
      </c>
      <c r="AE469" s="213">
        <f t="shared" si="80"/>
        <v>29.160000000000004</v>
      </c>
      <c r="AF469" s="213">
        <f t="shared" si="87"/>
        <v>0</v>
      </c>
      <c r="AG469" s="213">
        <f t="shared" si="88"/>
        <v>97.199999999999989</v>
      </c>
      <c r="AH469" s="213">
        <v>97.199999999999989</v>
      </c>
      <c r="AI469" s="213">
        <f t="shared" si="89"/>
        <v>0</v>
      </c>
      <c r="AJ469" s="266"/>
      <c r="AK469" s="297"/>
      <c r="AL469" s="304"/>
      <c r="AM469" s="304"/>
    </row>
    <row r="470" spans="1:39" s="263" customFormat="1" ht="32.25" hidden="1" customHeight="1" x14ac:dyDescent="0.35">
      <c r="A470" s="202"/>
      <c r="B470" s="202">
        <v>2</v>
      </c>
      <c r="C470" s="203">
        <v>332</v>
      </c>
      <c r="D470" s="229">
        <v>12432</v>
      </c>
      <c r="E470" s="229">
        <v>6715</v>
      </c>
      <c r="F470" s="204"/>
      <c r="G470" s="202" t="s">
        <v>101</v>
      </c>
      <c r="H470" s="202" t="s">
        <v>60</v>
      </c>
      <c r="I470" s="202"/>
      <c r="J470" s="202" t="s">
        <v>61</v>
      </c>
      <c r="K470" s="204">
        <v>15</v>
      </c>
      <c r="L470" s="204">
        <v>14</v>
      </c>
      <c r="M470" s="204">
        <v>5</v>
      </c>
      <c r="N470" s="204">
        <v>1</v>
      </c>
      <c r="O470" s="204">
        <f t="shared" si="90"/>
        <v>4</v>
      </c>
      <c r="P470" s="204"/>
      <c r="Q470" s="204"/>
      <c r="R470" s="204">
        <f t="shared" si="83"/>
        <v>840</v>
      </c>
      <c r="S470" s="207" t="s">
        <v>62</v>
      </c>
      <c r="T470" s="215" t="s">
        <v>58</v>
      </c>
      <c r="U470" s="216">
        <v>44734</v>
      </c>
      <c r="V470" s="216">
        <v>44829</v>
      </c>
      <c r="W470" s="217">
        <v>1</v>
      </c>
      <c r="X470" s="218"/>
      <c r="Y470" s="212">
        <f t="shared" si="84"/>
        <v>13.714285714285714</v>
      </c>
      <c r="Z470" s="237">
        <v>7.5</v>
      </c>
      <c r="AA470" s="237">
        <v>0.7</v>
      </c>
      <c r="AB470" s="213">
        <f t="shared" si="85"/>
        <v>6300</v>
      </c>
      <c r="AC470" s="213">
        <f t="shared" si="82"/>
        <v>588</v>
      </c>
      <c r="AD470" s="213">
        <f t="shared" si="86"/>
        <v>4410</v>
      </c>
      <c r="AE470" s="213">
        <f t="shared" si="80"/>
        <v>1890</v>
      </c>
      <c r="AF470" s="213">
        <f t="shared" si="87"/>
        <v>8063.9999999999991</v>
      </c>
      <c r="AG470" s="213">
        <f t="shared" si="88"/>
        <v>14364</v>
      </c>
      <c r="AH470" s="213">
        <v>14364</v>
      </c>
      <c r="AI470" s="213">
        <f t="shared" si="89"/>
        <v>0</v>
      </c>
      <c r="AJ470" s="266"/>
      <c r="AK470" s="297"/>
      <c r="AL470" s="304"/>
      <c r="AM470" s="304"/>
    </row>
    <row r="471" spans="1:39" s="263" customFormat="1" ht="32.25" hidden="1" customHeight="1" x14ac:dyDescent="0.35">
      <c r="A471" s="202"/>
      <c r="B471" s="202">
        <v>2</v>
      </c>
      <c r="C471" s="203">
        <v>332</v>
      </c>
      <c r="D471" s="229">
        <v>12432</v>
      </c>
      <c r="E471" s="229">
        <v>6715</v>
      </c>
      <c r="F471" s="204"/>
      <c r="G471" s="202" t="s">
        <v>101</v>
      </c>
      <c r="H471" s="202" t="s">
        <v>60</v>
      </c>
      <c r="I471" s="202"/>
      <c r="J471" s="202" t="s">
        <v>61</v>
      </c>
      <c r="K471" s="204">
        <v>16</v>
      </c>
      <c r="L471" s="204">
        <v>5</v>
      </c>
      <c r="M471" s="204">
        <v>5</v>
      </c>
      <c r="N471" s="204">
        <v>1</v>
      </c>
      <c r="O471" s="204">
        <f t="shared" si="90"/>
        <v>4</v>
      </c>
      <c r="P471" s="204"/>
      <c r="Q471" s="204"/>
      <c r="R471" s="204">
        <f t="shared" si="83"/>
        <v>320</v>
      </c>
      <c r="S471" s="207" t="s">
        <v>62</v>
      </c>
      <c r="T471" s="215" t="s">
        <v>58</v>
      </c>
      <c r="U471" s="216">
        <v>44734</v>
      </c>
      <c r="V471" s="216">
        <v>44829</v>
      </c>
      <c r="W471" s="217">
        <v>1</v>
      </c>
      <c r="X471" s="218"/>
      <c r="Y471" s="212">
        <f t="shared" si="84"/>
        <v>13.714285714285714</v>
      </c>
      <c r="Z471" s="237">
        <v>7.5</v>
      </c>
      <c r="AA471" s="237">
        <v>0.7</v>
      </c>
      <c r="AB471" s="213">
        <f t="shared" si="85"/>
        <v>2400</v>
      </c>
      <c r="AC471" s="213">
        <f t="shared" si="82"/>
        <v>224</v>
      </c>
      <c r="AD471" s="213">
        <f t="shared" si="86"/>
        <v>1680</v>
      </c>
      <c r="AE471" s="213">
        <f t="shared" si="80"/>
        <v>720</v>
      </c>
      <c r="AF471" s="213">
        <f t="shared" si="87"/>
        <v>3071.9999999999995</v>
      </c>
      <c r="AG471" s="213">
        <f t="shared" si="88"/>
        <v>5472</v>
      </c>
      <c r="AH471" s="213">
        <v>5472</v>
      </c>
      <c r="AI471" s="213">
        <f t="shared" si="89"/>
        <v>0</v>
      </c>
      <c r="AJ471" s="266"/>
      <c r="AK471" s="297"/>
      <c r="AL471" s="304"/>
      <c r="AM471" s="304"/>
    </row>
    <row r="472" spans="1:39" s="263" customFormat="1" ht="32.25" hidden="1" customHeight="1" x14ac:dyDescent="0.35">
      <c r="A472" s="202"/>
      <c r="B472" s="202">
        <v>2</v>
      </c>
      <c r="C472" s="203">
        <v>332</v>
      </c>
      <c r="D472" s="229">
        <v>12432</v>
      </c>
      <c r="E472" s="229">
        <v>6715</v>
      </c>
      <c r="F472" s="204"/>
      <c r="G472" s="202" t="s">
        <v>101</v>
      </c>
      <c r="H472" s="202" t="s">
        <v>60</v>
      </c>
      <c r="I472" s="202"/>
      <c r="J472" s="202" t="s">
        <v>61</v>
      </c>
      <c r="K472" s="204">
        <v>14</v>
      </c>
      <c r="L472" s="204">
        <v>8.5</v>
      </c>
      <c r="M472" s="204">
        <v>5</v>
      </c>
      <c r="N472" s="204">
        <v>1</v>
      </c>
      <c r="O472" s="204">
        <f t="shared" si="90"/>
        <v>4</v>
      </c>
      <c r="P472" s="204"/>
      <c r="Q472" s="204"/>
      <c r="R472" s="204">
        <f t="shared" si="83"/>
        <v>476</v>
      </c>
      <c r="S472" s="207" t="s">
        <v>62</v>
      </c>
      <c r="T472" s="215" t="s">
        <v>58</v>
      </c>
      <c r="U472" s="216">
        <v>44734</v>
      </c>
      <c r="V472" s="216">
        <v>44829</v>
      </c>
      <c r="W472" s="217">
        <v>1</v>
      </c>
      <c r="X472" s="218"/>
      <c r="Y472" s="212">
        <f t="shared" si="84"/>
        <v>13.714285714285714</v>
      </c>
      <c r="Z472" s="237">
        <v>7.5</v>
      </c>
      <c r="AA472" s="237">
        <v>0.7</v>
      </c>
      <c r="AB472" s="213">
        <f t="shared" si="85"/>
        <v>3570</v>
      </c>
      <c r="AC472" s="213">
        <f t="shared" si="82"/>
        <v>333.2</v>
      </c>
      <c r="AD472" s="213">
        <f t="shared" si="86"/>
        <v>2499</v>
      </c>
      <c r="AE472" s="213">
        <f t="shared" si="80"/>
        <v>1070.9999999999998</v>
      </c>
      <c r="AF472" s="213">
        <f t="shared" si="87"/>
        <v>4569.5999999999995</v>
      </c>
      <c r="AG472" s="213">
        <f t="shared" si="88"/>
        <v>8139.5999999999995</v>
      </c>
      <c r="AH472" s="213">
        <v>8139.5999999999995</v>
      </c>
      <c r="AI472" s="213">
        <f t="shared" si="89"/>
        <v>0</v>
      </c>
      <c r="AJ472" s="158"/>
      <c r="AK472" s="297"/>
      <c r="AL472" s="304"/>
      <c r="AM472" s="304"/>
    </row>
    <row r="473" spans="1:39" s="263" customFormat="1" ht="32.25" hidden="1" customHeight="1" x14ac:dyDescent="0.35">
      <c r="A473" s="202"/>
      <c r="B473" s="202">
        <v>2</v>
      </c>
      <c r="C473" s="203">
        <v>332</v>
      </c>
      <c r="D473" s="229">
        <v>12432</v>
      </c>
      <c r="E473" s="229">
        <v>6715</v>
      </c>
      <c r="F473" s="204"/>
      <c r="G473" s="202" t="s">
        <v>101</v>
      </c>
      <c r="H473" s="202" t="s">
        <v>60</v>
      </c>
      <c r="I473" s="202"/>
      <c r="J473" s="202" t="s">
        <v>61</v>
      </c>
      <c r="K473" s="204">
        <v>7.5</v>
      </c>
      <c r="L473" s="204">
        <v>2.5</v>
      </c>
      <c r="M473" s="204">
        <v>5</v>
      </c>
      <c r="N473" s="204">
        <v>1</v>
      </c>
      <c r="O473" s="204">
        <f t="shared" si="90"/>
        <v>4</v>
      </c>
      <c r="P473" s="204"/>
      <c r="Q473" s="204"/>
      <c r="R473" s="204">
        <f t="shared" si="83"/>
        <v>75</v>
      </c>
      <c r="S473" s="207" t="s">
        <v>62</v>
      </c>
      <c r="T473" s="215" t="s">
        <v>58</v>
      </c>
      <c r="U473" s="216">
        <v>44734</v>
      </c>
      <c r="V473" s="216">
        <v>44829</v>
      </c>
      <c r="W473" s="217">
        <v>1</v>
      </c>
      <c r="X473" s="218"/>
      <c r="Y473" s="212">
        <f t="shared" si="84"/>
        <v>13.714285714285714</v>
      </c>
      <c r="Z473" s="237">
        <v>7.5</v>
      </c>
      <c r="AA473" s="237">
        <v>0.7</v>
      </c>
      <c r="AB473" s="213">
        <f t="shared" si="85"/>
        <v>562.5</v>
      </c>
      <c r="AC473" s="213">
        <f t="shared" si="82"/>
        <v>52.5</v>
      </c>
      <c r="AD473" s="213">
        <f t="shared" si="86"/>
        <v>393.75</v>
      </c>
      <c r="AE473" s="213">
        <f t="shared" si="80"/>
        <v>168.75</v>
      </c>
      <c r="AF473" s="213">
        <f t="shared" si="87"/>
        <v>719.99999999999989</v>
      </c>
      <c r="AG473" s="213">
        <f t="shared" si="88"/>
        <v>1282.5</v>
      </c>
      <c r="AH473" s="213">
        <v>1282.5</v>
      </c>
      <c r="AI473" s="213">
        <f t="shared" si="89"/>
        <v>0</v>
      </c>
      <c r="AJ473" s="158"/>
      <c r="AK473" s="297"/>
      <c r="AL473" s="304"/>
      <c r="AM473" s="304"/>
    </row>
    <row r="474" spans="1:39" s="263" customFormat="1" ht="32.25" hidden="1" customHeight="1" x14ac:dyDescent="0.35">
      <c r="A474" s="202"/>
      <c r="B474" s="202">
        <v>2</v>
      </c>
      <c r="C474" s="203">
        <v>162</v>
      </c>
      <c r="D474" s="229">
        <v>12159</v>
      </c>
      <c r="E474" s="229">
        <v>8142</v>
      </c>
      <c r="F474" s="204"/>
      <c r="G474" s="202" t="s">
        <v>523</v>
      </c>
      <c r="H474" s="202" t="s">
        <v>60</v>
      </c>
      <c r="I474" s="202"/>
      <c r="J474" s="202" t="s">
        <v>61</v>
      </c>
      <c r="K474" s="204">
        <v>30</v>
      </c>
      <c r="L474" s="204">
        <v>3.1</v>
      </c>
      <c r="M474" s="204">
        <v>5.5</v>
      </c>
      <c r="N474" s="204">
        <v>1</v>
      </c>
      <c r="O474" s="204">
        <f t="shared" si="90"/>
        <v>4.5</v>
      </c>
      <c r="P474" s="204"/>
      <c r="Q474" s="204"/>
      <c r="R474" s="204">
        <f t="shared" si="83"/>
        <v>418.5</v>
      </c>
      <c r="S474" s="207" t="s">
        <v>62</v>
      </c>
      <c r="T474" s="215" t="s">
        <v>58</v>
      </c>
      <c r="U474" s="216">
        <v>44719</v>
      </c>
      <c r="V474" s="216">
        <v>44862</v>
      </c>
      <c r="W474" s="217">
        <v>1</v>
      </c>
      <c r="X474" s="218"/>
      <c r="Y474" s="212">
        <f t="shared" si="84"/>
        <v>20.571428571428573</v>
      </c>
      <c r="Z474" s="237">
        <v>7.5</v>
      </c>
      <c r="AA474" s="237">
        <v>0.7</v>
      </c>
      <c r="AB474" s="213">
        <f t="shared" si="85"/>
        <v>3138.75</v>
      </c>
      <c r="AC474" s="213">
        <f t="shared" si="82"/>
        <v>292.95</v>
      </c>
      <c r="AD474" s="213">
        <f t="shared" si="86"/>
        <v>2197.125</v>
      </c>
      <c r="AE474" s="213">
        <f t="shared" si="80"/>
        <v>941.625</v>
      </c>
      <c r="AF474" s="213">
        <f t="shared" si="87"/>
        <v>6026.4</v>
      </c>
      <c r="AG474" s="213">
        <f t="shared" si="88"/>
        <v>9165.15</v>
      </c>
      <c r="AH474" s="213">
        <v>9165.15</v>
      </c>
      <c r="AI474" s="213">
        <f t="shared" si="89"/>
        <v>0</v>
      </c>
      <c r="AJ474" s="266"/>
      <c r="AK474" s="297"/>
      <c r="AL474" s="304"/>
      <c r="AM474" s="304"/>
    </row>
    <row r="475" spans="1:39" s="263" customFormat="1" ht="32.25" customHeight="1" x14ac:dyDescent="0.35">
      <c r="A475" s="202"/>
      <c r="B475" s="202">
        <v>2</v>
      </c>
      <c r="C475" s="342">
        <v>131</v>
      </c>
      <c r="D475" s="398">
        <v>12228</v>
      </c>
      <c r="E475" s="398">
        <v>8430</v>
      </c>
      <c r="F475" s="204"/>
      <c r="G475" s="202" t="s">
        <v>523</v>
      </c>
      <c r="H475" s="202" t="s">
        <v>60</v>
      </c>
      <c r="I475" s="202"/>
      <c r="J475" s="202" t="s">
        <v>61</v>
      </c>
      <c r="K475" s="204">
        <v>10</v>
      </c>
      <c r="L475" s="204">
        <v>2.5</v>
      </c>
      <c r="M475" s="204">
        <v>3</v>
      </c>
      <c r="N475" s="204">
        <v>1</v>
      </c>
      <c r="O475" s="204">
        <f t="shared" si="90"/>
        <v>2</v>
      </c>
      <c r="P475" s="204"/>
      <c r="Q475" s="204"/>
      <c r="R475" s="204">
        <f t="shared" si="83"/>
        <v>50</v>
      </c>
      <c r="S475" s="207" t="s">
        <v>62</v>
      </c>
      <c r="T475" s="215" t="s">
        <v>58</v>
      </c>
      <c r="U475" s="216">
        <v>44717</v>
      </c>
      <c r="V475" s="216">
        <v>44943</v>
      </c>
      <c r="W475" s="217">
        <v>1</v>
      </c>
      <c r="X475" s="218"/>
      <c r="Y475" s="212">
        <f t="shared" si="84"/>
        <v>32.428571428571431</v>
      </c>
      <c r="Z475" s="237">
        <v>7.5</v>
      </c>
      <c r="AA475" s="237">
        <v>0.7</v>
      </c>
      <c r="AB475" s="213">
        <f t="shared" si="85"/>
        <v>375</v>
      </c>
      <c r="AC475" s="213">
        <f t="shared" si="82"/>
        <v>35</v>
      </c>
      <c r="AD475" s="213">
        <f t="shared" si="86"/>
        <v>262.5</v>
      </c>
      <c r="AE475" s="213">
        <f t="shared" si="80"/>
        <v>112.5</v>
      </c>
      <c r="AF475" s="213">
        <f t="shared" si="87"/>
        <v>1135</v>
      </c>
      <c r="AG475" s="343">
        <f t="shared" si="88"/>
        <v>1510</v>
      </c>
      <c r="AH475" s="213">
        <v>1312.5</v>
      </c>
      <c r="AI475" s="213">
        <f t="shared" si="89"/>
        <v>197.5</v>
      </c>
      <c r="AJ475" s="266"/>
      <c r="AK475" s="297"/>
      <c r="AL475" s="304"/>
      <c r="AM475" s="304"/>
    </row>
    <row r="476" spans="1:39" s="263" customFormat="1" ht="32.25" hidden="1" customHeight="1" x14ac:dyDescent="0.35">
      <c r="A476" s="202"/>
      <c r="B476" s="202">
        <v>2</v>
      </c>
      <c r="C476" s="203">
        <v>332</v>
      </c>
      <c r="D476" s="229">
        <v>12523</v>
      </c>
      <c r="E476" s="229">
        <v>8068</v>
      </c>
      <c r="F476" s="204"/>
      <c r="G476" s="202" t="s">
        <v>101</v>
      </c>
      <c r="H476" s="202" t="s">
        <v>60</v>
      </c>
      <c r="I476" s="202"/>
      <c r="J476" s="202" t="s">
        <v>61</v>
      </c>
      <c r="K476" s="204">
        <v>10</v>
      </c>
      <c r="L476" s="204">
        <v>5</v>
      </c>
      <c r="M476" s="204">
        <v>5</v>
      </c>
      <c r="N476" s="204">
        <v>1</v>
      </c>
      <c r="O476" s="204">
        <f t="shared" si="90"/>
        <v>4</v>
      </c>
      <c r="P476" s="204"/>
      <c r="Q476" s="204"/>
      <c r="R476" s="204">
        <f t="shared" si="83"/>
        <v>200</v>
      </c>
      <c r="S476" s="207" t="s">
        <v>62</v>
      </c>
      <c r="T476" s="215" t="s">
        <v>58</v>
      </c>
      <c r="U476" s="216">
        <v>44739</v>
      </c>
      <c r="V476" s="216">
        <v>44835</v>
      </c>
      <c r="W476" s="217">
        <v>1</v>
      </c>
      <c r="X476" s="218"/>
      <c r="Y476" s="212">
        <f t="shared" si="84"/>
        <v>13.857142857142858</v>
      </c>
      <c r="Z476" s="237">
        <v>7.5</v>
      </c>
      <c r="AA476" s="237">
        <v>0.7</v>
      </c>
      <c r="AB476" s="213">
        <f t="shared" si="85"/>
        <v>1500</v>
      </c>
      <c r="AC476" s="213">
        <f t="shared" si="82"/>
        <v>140</v>
      </c>
      <c r="AD476" s="213">
        <f t="shared" si="86"/>
        <v>1050</v>
      </c>
      <c r="AE476" s="213">
        <f t="shared" si="80"/>
        <v>450</v>
      </c>
      <c r="AF476" s="213">
        <f t="shared" si="87"/>
        <v>1940</v>
      </c>
      <c r="AG476" s="213">
        <f t="shared" si="88"/>
        <v>3440</v>
      </c>
      <c r="AH476" s="213">
        <v>3440</v>
      </c>
      <c r="AI476" s="213">
        <f t="shared" si="89"/>
        <v>0</v>
      </c>
      <c r="AJ476" s="158"/>
      <c r="AK476" s="297"/>
      <c r="AL476" s="304"/>
      <c r="AM476" s="304"/>
    </row>
    <row r="477" spans="1:39" s="263" customFormat="1" ht="32.25" hidden="1" customHeight="1" x14ac:dyDescent="0.35">
      <c r="A477" s="202"/>
      <c r="B477" s="202">
        <v>2</v>
      </c>
      <c r="C477" s="203">
        <v>332</v>
      </c>
      <c r="D477" s="229">
        <v>12523</v>
      </c>
      <c r="E477" s="229">
        <v>8068</v>
      </c>
      <c r="F477" s="204"/>
      <c r="G477" s="202" t="s">
        <v>101</v>
      </c>
      <c r="H477" s="202" t="s">
        <v>60</v>
      </c>
      <c r="I477" s="202"/>
      <c r="J477" s="202" t="s">
        <v>61</v>
      </c>
      <c r="K477" s="204">
        <v>8</v>
      </c>
      <c r="L477" s="204">
        <v>4</v>
      </c>
      <c r="M477" s="204">
        <v>5</v>
      </c>
      <c r="N477" s="204">
        <v>1</v>
      </c>
      <c r="O477" s="204">
        <f t="shared" si="90"/>
        <v>4</v>
      </c>
      <c r="P477" s="204"/>
      <c r="Q477" s="204"/>
      <c r="R477" s="204">
        <f t="shared" si="83"/>
        <v>128</v>
      </c>
      <c r="S477" s="207" t="s">
        <v>62</v>
      </c>
      <c r="T477" s="215" t="s">
        <v>58</v>
      </c>
      <c r="U477" s="216">
        <v>44739</v>
      </c>
      <c r="V477" s="216">
        <v>44835</v>
      </c>
      <c r="W477" s="217">
        <v>1</v>
      </c>
      <c r="X477" s="218"/>
      <c r="Y477" s="212">
        <f t="shared" si="84"/>
        <v>13.857142857142858</v>
      </c>
      <c r="Z477" s="237">
        <v>7.5</v>
      </c>
      <c r="AA477" s="237">
        <v>0.7</v>
      </c>
      <c r="AB477" s="213">
        <f t="shared" si="85"/>
        <v>960</v>
      </c>
      <c r="AC477" s="213">
        <f t="shared" si="82"/>
        <v>89.6</v>
      </c>
      <c r="AD477" s="213">
        <f t="shared" si="86"/>
        <v>672</v>
      </c>
      <c r="AE477" s="213">
        <f t="shared" si="80"/>
        <v>288</v>
      </c>
      <c r="AF477" s="213">
        <f t="shared" si="87"/>
        <v>1241.5999999999999</v>
      </c>
      <c r="AG477" s="213">
        <f t="shared" si="88"/>
        <v>2201.6</v>
      </c>
      <c r="AH477" s="213">
        <v>2201.6</v>
      </c>
      <c r="AI477" s="213">
        <f t="shared" si="89"/>
        <v>0</v>
      </c>
      <c r="AJ477" s="266"/>
      <c r="AK477" s="297"/>
      <c r="AL477" s="304"/>
      <c r="AM477" s="304"/>
    </row>
    <row r="478" spans="1:39" s="263" customFormat="1" ht="32.25" hidden="1" customHeight="1" x14ac:dyDescent="0.35">
      <c r="A478" s="202"/>
      <c r="B478" s="202">
        <v>2</v>
      </c>
      <c r="C478" s="203">
        <v>415</v>
      </c>
      <c r="D478" s="229">
        <v>12574</v>
      </c>
      <c r="E478" s="229">
        <v>8117</v>
      </c>
      <c r="F478" s="204"/>
      <c r="G478" s="202" t="s">
        <v>502</v>
      </c>
      <c r="H478" s="202" t="s">
        <v>95</v>
      </c>
      <c r="I478" s="202"/>
      <c r="J478" s="202" t="s">
        <v>69</v>
      </c>
      <c r="K478" s="204">
        <v>2.5</v>
      </c>
      <c r="L478" s="204">
        <v>1.3</v>
      </c>
      <c r="M478" s="204">
        <v>5</v>
      </c>
      <c r="N478" s="204">
        <v>1</v>
      </c>
      <c r="O478" s="204">
        <f t="shared" si="90"/>
        <v>4</v>
      </c>
      <c r="P478" s="204"/>
      <c r="Q478" s="204"/>
      <c r="R478" s="204">
        <f t="shared" si="83"/>
        <v>4</v>
      </c>
      <c r="S478" s="207" t="s">
        <v>70</v>
      </c>
      <c r="T478" s="215" t="s">
        <v>58</v>
      </c>
      <c r="U478" s="216">
        <v>44743</v>
      </c>
      <c r="V478" s="216">
        <v>44852</v>
      </c>
      <c r="W478" s="217">
        <v>1</v>
      </c>
      <c r="X478" s="218"/>
      <c r="Y478" s="212">
        <f t="shared" si="84"/>
        <v>15.714285714285714</v>
      </c>
      <c r="Z478" s="237">
        <v>135</v>
      </c>
      <c r="AA478" s="237"/>
      <c r="AB478" s="213">
        <f t="shared" si="85"/>
        <v>540</v>
      </c>
      <c r="AC478" s="213">
        <f t="shared" si="82"/>
        <v>0</v>
      </c>
      <c r="AD478" s="213">
        <f t="shared" si="86"/>
        <v>378</v>
      </c>
      <c r="AE478" s="213">
        <f t="shared" si="80"/>
        <v>162</v>
      </c>
      <c r="AF478" s="213">
        <f t="shared" si="87"/>
        <v>0</v>
      </c>
      <c r="AG478" s="213">
        <f t="shared" si="88"/>
        <v>540</v>
      </c>
      <c r="AH478" s="213">
        <v>540</v>
      </c>
      <c r="AI478" s="213">
        <f t="shared" si="89"/>
        <v>0</v>
      </c>
      <c r="AJ478" s="266"/>
      <c r="AK478" s="297"/>
      <c r="AL478" s="304"/>
      <c r="AM478" s="304"/>
    </row>
    <row r="479" spans="1:39" s="263" customFormat="1" ht="32.25" hidden="1" customHeight="1" x14ac:dyDescent="0.35">
      <c r="A479" s="202"/>
      <c r="B479" s="202">
        <v>2</v>
      </c>
      <c r="C479" s="203">
        <v>427</v>
      </c>
      <c r="D479" s="229">
        <v>12587</v>
      </c>
      <c r="E479" s="229">
        <v>7715</v>
      </c>
      <c r="F479" s="204"/>
      <c r="G479" s="202" t="s">
        <v>101</v>
      </c>
      <c r="H479" s="202" t="s">
        <v>95</v>
      </c>
      <c r="I479" s="202"/>
      <c r="J479" s="202" t="s">
        <v>69</v>
      </c>
      <c r="K479" s="204">
        <v>2.5</v>
      </c>
      <c r="L479" s="204">
        <v>2.5</v>
      </c>
      <c r="M479" s="204">
        <v>3.5</v>
      </c>
      <c r="N479" s="204">
        <v>1</v>
      </c>
      <c r="O479" s="204">
        <f t="shared" si="90"/>
        <v>2.5</v>
      </c>
      <c r="P479" s="204"/>
      <c r="Q479" s="204"/>
      <c r="R479" s="204">
        <f t="shared" si="83"/>
        <v>2.5</v>
      </c>
      <c r="S479" s="207" t="s">
        <v>70</v>
      </c>
      <c r="T479" s="215" t="s">
        <v>58</v>
      </c>
      <c r="U479" s="216">
        <v>44745</v>
      </c>
      <c r="V479" s="216">
        <v>44757</v>
      </c>
      <c r="W479" s="217">
        <v>1</v>
      </c>
      <c r="X479" s="218"/>
      <c r="Y479" s="212">
        <f t="shared" si="84"/>
        <v>1.8571428571428572</v>
      </c>
      <c r="Z479" s="237">
        <v>135</v>
      </c>
      <c r="AA479" s="237"/>
      <c r="AB479" s="213">
        <f t="shared" si="85"/>
        <v>337.5</v>
      </c>
      <c r="AC479" s="213">
        <f t="shared" si="82"/>
        <v>0</v>
      </c>
      <c r="AD479" s="213">
        <f t="shared" si="86"/>
        <v>236.25</v>
      </c>
      <c r="AE479" s="213">
        <f t="shared" si="80"/>
        <v>101.25</v>
      </c>
      <c r="AF479" s="213">
        <f t="shared" si="87"/>
        <v>0</v>
      </c>
      <c r="AG479" s="213">
        <f t="shared" si="88"/>
        <v>337.5</v>
      </c>
      <c r="AH479" s="213">
        <v>337.5</v>
      </c>
      <c r="AI479" s="213">
        <f t="shared" si="89"/>
        <v>0</v>
      </c>
      <c r="AJ479" s="266"/>
      <c r="AK479" s="297"/>
      <c r="AL479" s="304"/>
      <c r="AM479" s="304"/>
    </row>
    <row r="480" spans="1:39" s="263" customFormat="1" ht="32.25" hidden="1" customHeight="1" x14ac:dyDescent="0.35">
      <c r="A480" s="202"/>
      <c r="B480" s="202">
        <v>2</v>
      </c>
      <c r="C480" s="203">
        <v>448</v>
      </c>
      <c r="D480" s="229">
        <v>12605</v>
      </c>
      <c r="E480" s="229">
        <v>8070</v>
      </c>
      <c r="F480" s="204"/>
      <c r="G480" s="202" t="s">
        <v>502</v>
      </c>
      <c r="H480" s="202" t="s">
        <v>95</v>
      </c>
      <c r="I480" s="202"/>
      <c r="J480" s="202" t="s">
        <v>69</v>
      </c>
      <c r="K480" s="204">
        <v>1.8</v>
      </c>
      <c r="L480" s="204">
        <v>1.3</v>
      </c>
      <c r="M480" s="204">
        <v>4</v>
      </c>
      <c r="N480" s="204">
        <v>1</v>
      </c>
      <c r="O480" s="204">
        <f t="shared" si="90"/>
        <v>3</v>
      </c>
      <c r="P480" s="204"/>
      <c r="Q480" s="204"/>
      <c r="R480" s="204">
        <f t="shared" si="83"/>
        <v>3</v>
      </c>
      <c r="S480" s="207" t="s">
        <v>70</v>
      </c>
      <c r="T480" s="215" t="s">
        <v>58</v>
      </c>
      <c r="U480" s="216">
        <v>44749</v>
      </c>
      <c r="V480" s="216">
        <v>44840</v>
      </c>
      <c r="W480" s="217">
        <v>1</v>
      </c>
      <c r="X480" s="218"/>
      <c r="Y480" s="212">
        <f t="shared" si="84"/>
        <v>13.142857142857142</v>
      </c>
      <c r="Z480" s="237">
        <v>135</v>
      </c>
      <c r="AA480" s="237"/>
      <c r="AB480" s="213">
        <f t="shared" si="85"/>
        <v>405</v>
      </c>
      <c r="AC480" s="213">
        <f t="shared" si="82"/>
        <v>0</v>
      </c>
      <c r="AD480" s="213">
        <f t="shared" si="86"/>
        <v>283.49999999999994</v>
      </c>
      <c r="AE480" s="213">
        <f t="shared" si="80"/>
        <v>121.49999999999999</v>
      </c>
      <c r="AF480" s="213">
        <f t="shared" si="87"/>
        <v>0</v>
      </c>
      <c r="AG480" s="213">
        <f t="shared" si="88"/>
        <v>404.99999999999994</v>
      </c>
      <c r="AH480" s="213">
        <v>404.99999999999994</v>
      </c>
      <c r="AI480" s="213">
        <f t="shared" si="89"/>
        <v>0</v>
      </c>
      <c r="AJ480" s="158"/>
      <c r="AK480" s="297"/>
      <c r="AL480" s="304"/>
      <c r="AM480" s="304"/>
    </row>
    <row r="481" spans="1:39" ht="32.25" hidden="1" customHeight="1" x14ac:dyDescent="0.35">
      <c r="A481" s="202"/>
      <c r="B481" s="202">
        <v>2</v>
      </c>
      <c r="C481" s="203">
        <v>530</v>
      </c>
      <c r="D481" s="229">
        <v>12739</v>
      </c>
      <c r="E481" s="229">
        <v>8142</v>
      </c>
      <c r="F481" s="204"/>
      <c r="G481" s="202" t="s">
        <v>502</v>
      </c>
      <c r="H481" s="202" t="s">
        <v>95</v>
      </c>
      <c r="I481" s="202"/>
      <c r="J481" s="202" t="s">
        <v>69</v>
      </c>
      <c r="K481" s="204">
        <v>1.3</v>
      </c>
      <c r="L481" s="204">
        <v>1</v>
      </c>
      <c r="M481" s="204">
        <v>5</v>
      </c>
      <c r="N481" s="204">
        <v>1</v>
      </c>
      <c r="O481" s="204">
        <f t="shared" si="90"/>
        <v>4</v>
      </c>
      <c r="P481" s="204"/>
      <c r="Q481" s="204"/>
      <c r="R481" s="204">
        <f t="shared" si="83"/>
        <v>4</v>
      </c>
      <c r="S481" s="207" t="s">
        <v>70</v>
      </c>
      <c r="T481" s="215" t="s">
        <v>58</v>
      </c>
      <c r="U481" s="216">
        <v>44759</v>
      </c>
      <c r="V481" s="216">
        <v>44862</v>
      </c>
      <c r="W481" s="217">
        <v>1</v>
      </c>
      <c r="X481" s="218"/>
      <c r="Y481" s="212">
        <f t="shared" si="84"/>
        <v>14.857142857142858</v>
      </c>
      <c r="Z481" s="237">
        <v>135</v>
      </c>
      <c r="AA481" s="237"/>
      <c r="AB481" s="213">
        <f t="shared" si="85"/>
        <v>540</v>
      </c>
      <c r="AC481" s="213">
        <f t="shared" si="82"/>
        <v>0</v>
      </c>
      <c r="AD481" s="213">
        <f t="shared" si="86"/>
        <v>378</v>
      </c>
      <c r="AE481" s="213">
        <f t="shared" si="80"/>
        <v>162</v>
      </c>
      <c r="AF481" s="213">
        <f t="shared" si="87"/>
        <v>0</v>
      </c>
      <c r="AG481" s="213">
        <f t="shared" si="88"/>
        <v>540</v>
      </c>
      <c r="AH481" s="213">
        <v>540</v>
      </c>
      <c r="AI481" s="213">
        <f t="shared" si="89"/>
        <v>0</v>
      </c>
      <c r="AJ481" s="158"/>
    </row>
    <row r="482" spans="1:39" ht="32.25" hidden="1" customHeight="1" x14ac:dyDescent="0.35">
      <c r="A482" s="202"/>
      <c r="B482" s="202">
        <v>2</v>
      </c>
      <c r="C482" s="203">
        <v>554</v>
      </c>
      <c r="D482" s="229">
        <v>12765</v>
      </c>
      <c r="E482" s="229">
        <v>6731</v>
      </c>
      <c r="F482" s="204"/>
      <c r="G482" s="202" t="s">
        <v>101</v>
      </c>
      <c r="H482" s="202" t="s">
        <v>95</v>
      </c>
      <c r="I482" s="202"/>
      <c r="J482" s="202" t="s">
        <v>69</v>
      </c>
      <c r="K482" s="204">
        <v>2.5</v>
      </c>
      <c r="L482" s="204">
        <v>1.8</v>
      </c>
      <c r="M482" s="204">
        <v>3</v>
      </c>
      <c r="N482" s="204">
        <v>1</v>
      </c>
      <c r="O482" s="204">
        <f t="shared" si="90"/>
        <v>2</v>
      </c>
      <c r="P482" s="204"/>
      <c r="Q482" s="204"/>
      <c r="R482" s="204">
        <f t="shared" si="83"/>
        <v>2</v>
      </c>
      <c r="S482" s="207" t="s">
        <v>70</v>
      </c>
      <c r="T482" s="215" t="s">
        <v>58</v>
      </c>
      <c r="U482" s="216">
        <v>44762</v>
      </c>
      <c r="V482" s="216">
        <v>44831</v>
      </c>
      <c r="W482" s="217">
        <v>1</v>
      </c>
      <c r="X482" s="218"/>
      <c r="Y482" s="212">
        <f t="shared" si="84"/>
        <v>10</v>
      </c>
      <c r="Z482" s="237">
        <v>135</v>
      </c>
      <c r="AA482" s="237"/>
      <c r="AB482" s="213">
        <f t="shared" si="85"/>
        <v>270</v>
      </c>
      <c r="AC482" s="213">
        <f t="shared" si="82"/>
        <v>0</v>
      </c>
      <c r="AD482" s="213">
        <f t="shared" si="86"/>
        <v>189</v>
      </c>
      <c r="AE482" s="213">
        <f t="shared" si="80"/>
        <v>81</v>
      </c>
      <c r="AF482" s="213">
        <f t="shared" si="87"/>
        <v>0</v>
      </c>
      <c r="AG482" s="213">
        <f t="shared" si="88"/>
        <v>270</v>
      </c>
      <c r="AH482" s="213">
        <v>270</v>
      </c>
      <c r="AI482" s="213">
        <f t="shared" si="89"/>
        <v>0</v>
      </c>
      <c r="AJ482" s="158"/>
    </row>
    <row r="483" spans="1:39" ht="32.25" hidden="1" customHeight="1" x14ac:dyDescent="0.35">
      <c r="A483" s="202"/>
      <c r="B483" s="202">
        <v>2</v>
      </c>
      <c r="C483" s="203">
        <v>390</v>
      </c>
      <c r="D483" s="229">
        <v>12556</v>
      </c>
      <c r="E483" s="229">
        <v>6715</v>
      </c>
      <c r="F483" s="204"/>
      <c r="G483" s="202" t="s">
        <v>101</v>
      </c>
      <c r="H483" s="202" t="s">
        <v>95</v>
      </c>
      <c r="I483" s="202"/>
      <c r="J483" s="202" t="s">
        <v>69</v>
      </c>
      <c r="K483" s="204">
        <v>1.3</v>
      </c>
      <c r="L483" s="204">
        <v>1.3</v>
      </c>
      <c r="M483" s="204">
        <v>3</v>
      </c>
      <c r="N483" s="204">
        <v>1</v>
      </c>
      <c r="O483" s="204">
        <f t="shared" si="90"/>
        <v>2</v>
      </c>
      <c r="P483" s="204"/>
      <c r="Q483" s="204"/>
      <c r="R483" s="204">
        <f t="shared" si="83"/>
        <v>2</v>
      </c>
      <c r="S483" s="207" t="s">
        <v>70</v>
      </c>
      <c r="T483" s="215" t="s">
        <v>58</v>
      </c>
      <c r="U483" s="216">
        <v>44741</v>
      </c>
      <c r="V483" s="216">
        <v>44829</v>
      </c>
      <c r="W483" s="217">
        <v>1</v>
      </c>
      <c r="X483" s="218"/>
      <c r="Y483" s="212">
        <f t="shared" si="84"/>
        <v>12.714285714285714</v>
      </c>
      <c r="Z483" s="237">
        <v>135</v>
      </c>
      <c r="AA483" s="237">
        <v>12.25</v>
      </c>
      <c r="AB483" s="213">
        <f t="shared" si="85"/>
        <v>270</v>
      </c>
      <c r="AC483" s="213">
        <f t="shared" si="82"/>
        <v>24.5</v>
      </c>
      <c r="AD483" s="213">
        <f t="shared" si="86"/>
        <v>189</v>
      </c>
      <c r="AE483" s="213">
        <f t="shared" si="80"/>
        <v>81</v>
      </c>
      <c r="AF483" s="213">
        <f t="shared" si="87"/>
        <v>311.5</v>
      </c>
      <c r="AG483" s="213">
        <f t="shared" si="88"/>
        <v>581.5</v>
      </c>
      <c r="AH483" s="213">
        <v>581.5</v>
      </c>
      <c r="AI483" s="213">
        <f t="shared" si="89"/>
        <v>0</v>
      </c>
      <c r="AJ483" s="158"/>
    </row>
    <row r="484" spans="1:39" s="263" customFormat="1" ht="32.25" hidden="1" customHeight="1" x14ac:dyDescent="0.35">
      <c r="A484" s="202"/>
      <c r="B484" s="202">
        <v>2</v>
      </c>
      <c r="C484" s="203">
        <v>449</v>
      </c>
      <c r="D484" s="229">
        <v>12606</v>
      </c>
      <c r="E484" s="229">
        <v>7855</v>
      </c>
      <c r="F484" s="204"/>
      <c r="G484" s="202" t="s">
        <v>143</v>
      </c>
      <c r="H484" s="202" t="s">
        <v>95</v>
      </c>
      <c r="I484" s="202"/>
      <c r="J484" s="202" t="s">
        <v>69</v>
      </c>
      <c r="K484" s="204">
        <v>1.8</v>
      </c>
      <c r="L484" s="204">
        <v>0.6</v>
      </c>
      <c r="M484" s="204">
        <v>6</v>
      </c>
      <c r="N484" s="204">
        <v>1</v>
      </c>
      <c r="O484" s="204">
        <f t="shared" si="90"/>
        <v>5</v>
      </c>
      <c r="P484" s="204"/>
      <c r="Q484" s="204"/>
      <c r="R484" s="204">
        <f t="shared" si="83"/>
        <v>5</v>
      </c>
      <c r="S484" s="207" t="s">
        <v>70</v>
      </c>
      <c r="T484" s="215" t="s">
        <v>58</v>
      </c>
      <c r="U484" s="216">
        <v>44749</v>
      </c>
      <c r="V484" s="216">
        <v>44802</v>
      </c>
      <c r="W484" s="217">
        <v>1</v>
      </c>
      <c r="X484" s="218"/>
      <c r="Y484" s="212">
        <f t="shared" si="84"/>
        <v>7.7142857142857144</v>
      </c>
      <c r="Z484" s="237">
        <v>135</v>
      </c>
      <c r="AA484" s="237">
        <v>12.25</v>
      </c>
      <c r="AB484" s="213">
        <f t="shared" si="85"/>
        <v>675</v>
      </c>
      <c r="AC484" s="213">
        <f t="shared" si="82"/>
        <v>61.25</v>
      </c>
      <c r="AD484" s="213">
        <f t="shared" si="86"/>
        <v>472.5</v>
      </c>
      <c r="AE484" s="213">
        <f t="shared" si="80"/>
        <v>202.5</v>
      </c>
      <c r="AF484" s="213">
        <f t="shared" si="87"/>
        <v>472.5</v>
      </c>
      <c r="AG484" s="213">
        <f t="shared" si="88"/>
        <v>1147.5</v>
      </c>
      <c r="AH484" s="213">
        <v>1147.5</v>
      </c>
      <c r="AI484" s="213">
        <f t="shared" si="89"/>
        <v>0</v>
      </c>
      <c r="AJ484" s="266"/>
      <c r="AK484" s="297"/>
      <c r="AL484" s="304"/>
      <c r="AM484" s="304"/>
    </row>
    <row r="485" spans="1:39" s="263" customFormat="1" ht="32.25" hidden="1" customHeight="1" x14ac:dyDescent="0.35">
      <c r="A485" s="202"/>
      <c r="B485" s="202">
        <v>2</v>
      </c>
      <c r="C485" s="203">
        <v>465</v>
      </c>
      <c r="D485" s="229">
        <v>12622</v>
      </c>
      <c r="E485" s="229">
        <v>6715</v>
      </c>
      <c r="F485" s="204"/>
      <c r="G485" s="202" t="s">
        <v>143</v>
      </c>
      <c r="H485" s="202" t="s">
        <v>95</v>
      </c>
      <c r="I485" s="202"/>
      <c r="J485" s="202" t="s">
        <v>69</v>
      </c>
      <c r="K485" s="204">
        <v>2.5</v>
      </c>
      <c r="L485" s="204">
        <v>1.3</v>
      </c>
      <c r="M485" s="204">
        <v>3</v>
      </c>
      <c r="N485" s="204">
        <v>1</v>
      </c>
      <c r="O485" s="204">
        <f t="shared" si="90"/>
        <v>2</v>
      </c>
      <c r="P485" s="204"/>
      <c r="Q485" s="204"/>
      <c r="R485" s="204">
        <f t="shared" si="83"/>
        <v>2</v>
      </c>
      <c r="S485" s="207" t="s">
        <v>70</v>
      </c>
      <c r="T485" s="215" t="s">
        <v>58</v>
      </c>
      <c r="U485" s="216">
        <v>44749</v>
      </c>
      <c r="V485" s="216">
        <v>44829</v>
      </c>
      <c r="W485" s="217">
        <v>1</v>
      </c>
      <c r="X485" s="218"/>
      <c r="Y485" s="212">
        <f t="shared" si="84"/>
        <v>11.571428571428571</v>
      </c>
      <c r="Z485" s="237">
        <v>135</v>
      </c>
      <c r="AA485" s="237">
        <v>12.25</v>
      </c>
      <c r="AB485" s="213">
        <f t="shared" si="85"/>
        <v>270</v>
      </c>
      <c r="AC485" s="213">
        <f t="shared" si="82"/>
        <v>24.5</v>
      </c>
      <c r="AD485" s="213">
        <f t="shared" si="86"/>
        <v>189</v>
      </c>
      <c r="AE485" s="213">
        <f t="shared" si="80"/>
        <v>81</v>
      </c>
      <c r="AF485" s="213">
        <f t="shared" si="87"/>
        <v>283.5</v>
      </c>
      <c r="AG485" s="213">
        <f t="shared" si="88"/>
        <v>553.5</v>
      </c>
      <c r="AH485" s="213">
        <v>553.5</v>
      </c>
      <c r="AI485" s="213">
        <f t="shared" si="89"/>
        <v>0</v>
      </c>
      <c r="AJ485" s="266"/>
      <c r="AK485" s="297"/>
      <c r="AL485" s="304"/>
      <c r="AM485" s="304"/>
    </row>
    <row r="486" spans="1:39" s="263" customFormat="1" ht="32.25" hidden="1" customHeight="1" x14ac:dyDescent="0.35">
      <c r="A486" s="202"/>
      <c r="B486" s="202">
        <v>2</v>
      </c>
      <c r="C486" s="203">
        <v>465</v>
      </c>
      <c r="D486" s="229">
        <v>12622</v>
      </c>
      <c r="E486" s="229">
        <v>6715</v>
      </c>
      <c r="F486" s="204"/>
      <c r="G486" s="202" t="s">
        <v>143</v>
      </c>
      <c r="H486" s="202" t="s">
        <v>95</v>
      </c>
      <c r="I486" s="202"/>
      <c r="J486" s="202" t="s">
        <v>69</v>
      </c>
      <c r="K486" s="204">
        <v>2.5</v>
      </c>
      <c r="L486" s="204">
        <v>1.3</v>
      </c>
      <c r="M486" s="204">
        <v>3</v>
      </c>
      <c r="N486" s="204">
        <v>1</v>
      </c>
      <c r="O486" s="204">
        <f t="shared" si="90"/>
        <v>2</v>
      </c>
      <c r="P486" s="204"/>
      <c r="Q486" s="204"/>
      <c r="R486" s="204">
        <f t="shared" si="83"/>
        <v>2</v>
      </c>
      <c r="S486" s="207" t="s">
        <v>70</v>
      </c>
      <c r="T486" s="215" t="s">
        <v>58</v>
      </c>
      <c r="U486" s="216">
        <v>44749</v>
      </c>
      <c r="V486" s="216">
        <v>44829</v>
      </c>
      <c r="W486" s="217">
        <v>1</v>
      </c>
      <c r="X486" s="218"/>
      <c r="Y486" s="212">
        <f t="shared" si="84"/>
        <v>11.571428571428571</v>
      </c>
      <c r="Z486" s="237">
        <v>135</v>
      </c>
      <c r="AA486" s="237">
        <v>12.25</v>
      </c>
      <c r="AB486" s="213">
        <f t="shared" si="85"/>
        <v>270</v>
      </c>
      <c r="AC486" s="213">
        <f t="shared" si="82"/>
        <v>24.5</v>
      </c>
      <c r="AD486" s="213">
        <f t="shared" si="86"/>
        <v>189</v>
      </c>
      <c r="AE486" s="213">
        <f t="shared" si="80"/>
        <v>81</v>
      </c>
      <c r="AF486" s="213">
        <f t="shared" si="87"/>
        <v>283.5</v>
      </c>
      <c r="AG486" s="213">
        <f t="shared" si="88"/>
        <v>553.5</v>
      </c>
      <c r="AH486" s="213">
        <v>553.5</v>
      </c>
      <c r="AI486" s="213">
        <f t="shared" si="89"/>
        <v>0</v>
      </c>
      <c r="AJ486" s="266"/>
      <c r="AK486" s="297"/>
      <c r="AL486" s="304"/>
      <c r="AM486" s="304"/>
    </row>
    <row r="487" spans="1:39" s="263" customFormat="1" ht="32.25" hidden="1" customHeight="1" x14ac:dyDescent="0.35">
      <c r="A487" s="202"/>
      <c r="B487" s="202">
        <v>2</v>
      </c>
      <c r="C487" s="203">
        <v>526</v>
      </c>
      <c r="D487" s="229">
        <v>12734</v>
      </c>
      <c r="E487" s="229">
        <v>6734</v>
      </c>
      <c r="F487" s="204"/>
      <c r="G487" s="202" t="s">
        <v>143</v>
      </c>
      <c r="H487" s="202" t="s">
        <v>95</v>
      </c>
      <c r="I487" s="202"/>
      <c r="J487" s="202" t="s">
        <v>69</v>
      </c>
      <c r="K487" s="204">
        <v>1.3</v>
      </c>
      <c r="L487" s="204">
        <v>1.3</v>
      </c>
      <c r="M487" s="204">
        <v>4</v>
      </c>
      <c r="N487" s="204">
        <v>1</v>
      </c>
      <c r="O487" s="204">
        <f t="shared" si="90"/>
        <v>3</v>
      </c>
      <c r="P487" s="204"/>
      <c r="Q487" s="204"/>
      <c r="R487" s="204">
        <f t="shared" si="83"/>
        <v>3</v>
      </c>
      <c r="S487" s="207" t="s">
        <v>70</v>
      </c>
      <c r="T487" s="215" t="s">
        <v>58</v>
      </c>
      <c r="U487" s="216">
        <v>44757</v>
      </c>
      <c r="V487" s="216">
        <v>44832</v>
      </c>
      <c r="W487" s="217">
        <v>1</v>
      </c>
      <c r="X487" s="218"/>
      <c r="Y487" s="212">
        <f t="shared" si="84"/>
        <v>10.857142857142858</v>
      </c>
      <c r="Z487" s="237">
        <v>135</v>
      </c>
      <c r="AA487" s="237">
        <v>12.25</v>
      </c>
      <c r="AB487" s="213">
        <f t="shared" si="85"/>
        <v>405</v>
      </c>
      <c r="AC487" s="213">
        <f t="shared" si="82"/>
        <v>36.75</v>
      </c>
      <c r="AD487" s="213">
        <f t="shared" si="86"/>
        <v>283.49999999999994</v>
      </c>
      <c r="AE487" s="213">
        <f t="shared" si="80"/>
        <v>121.49999999999999</v>
      </c>
      <c r="AF487" s="213">
        <f t="shared" si="87"/>
        <v>399</v>
      </c>
      <c r="AG487" s="213">
        <f t="shared" si="88"/>
        <v>804</v>
      </c>
      <c r="AH487" s="213">
        <v>804</v>
      </c>
      <c r="AI487" s="213">
        <f t="shared" si="89"/>
        <v>0</v>
      </c>
      <c r="AJ487" s="266"/>
      <c r="AK487" s="297"/>
      <c r="AL487" s="304"/>
      <c r="AM487" s="304"/>
    </row>
    <row r="488" spans="1:39" s="263" customFormat="1" ht="32.25" hidden="1" customHeight="1" x14ac:dyDescent="0.35">
      <c r="A488" s="202"/>
      <c r="B488" s="202">
        <v>2</v>
      </c>
      <c r="C488" s="203">
        <v>506</v>
      </c>
      <c r="D488" s="229">
        <v>12711</v>
      </c>
      <c r="E488" s="229">
        <v>7890</v>
      </c>
      <c r="F488" s="204"/>
      <c r="G488" s="202" t="s">
        <v>137</v>
      </c>
      <c r="H488" s="202" t="s">
        <v>95</v>
      </c>
      <c r="I488" s="202"/>
      <c r="J488" s="202" t="s">
        <v>69</v>
      </c>
      <c r="K488" s="204">
        <v>2.5</v>
      </c>
      <c r="L488" s="204">
        <v>1.3</v>
      </c>
      <c r="M488" s="204">
        <v>3</v>
      </c>
      <c r="N488" s="204">
        <v>1</v>
      </c>
      <c r="O488" s="204">
        <f t="shared" si="90"/>
        <v>2</v>
      </c>
      <c r="P488" s="204"/>
      <c r="Q488" s="204"/>
      <c r="R488" s="204">
        <f t="shared" si="83"/>
        <v>2</v>
      </c>
      <c r="S488" s="207" t="s">
        <v>70</v>
      </c>
      <c r="T488" s="215" t="s">
        <v>58</v>
      </c>
      <c r="U488" s="216">
        <v>44755</v>
      </c>
      <c r="V488" s="216">
        <v>44819</v>
      </c>
      <c r="W488" s="217">
        <v>1</v>
      </c>
      <c r="X488" s="218"/>
      <c r="Y488" s="212">
        <f t="shared" si="84"/>
        <v>9.2857142857142865</v>
      </c>
      <c r="Z488" s="237">
        <v>135</v>
      </c>
      <c r="AA488" s="237">
        <v>12.25</v>
      </c>
      <c r="AB488" s="213">
        <f t="shared" si="85"/>
        <v>270</v>
      </c>
      <c r="AC488" s="213">
        <f t="shared" si="82"/>
        <v>24.5</v>
      </c>
      <c r="AD488" s="213">
        <f t="shared" si="86"/>
        <v>189</v>
      </c>
      <c r="AE488" s="213">
        <f t="shared" si="80"/>
        <v>81</v>
      </c>
      <c r="AF488" s="213">
        <f t="shared" si="87"/>
        <v>227.50000000000003</v>
      </c>
      <c r="AG488" s="213">
        <f t="shared" si="88"/>
        <v>497.5</v>
      </c>
      <c r="AH488" s="213">
        <v>497.5</v>
      </c>
      <c r="AI488" s="213">
        <f t="shared" si="89"/>
        <v>0</v>
      </c>
      <c r="AJ488" s="266"/>
      <c r="AK488" s="297"/>
      <c r="AL488" s="304"/>
      <c r="AM488" s="304"/>
    </row>
    <row r="489" spans="1:39" s="263" customFormat="1" ht="32.25" hidden="1" customHeight="1" x14ac:dyDescent="0.35">
      <c r="A489" s="202"/>
      <c r="B489" s="202">
        <v>2</v>
      </c>
      <c r="C489" s="203">
        <v>506</v>
      </c>
      <c r="D489" s="229">
        <v>12711</v>
      </c>
      <c r="E489" s="229">
        <v>7890</v>
      </c>
      <c r="F489" s="204"/>
      <c r="G489" s="202" t="s">
        <v>137</v>
      </c>
      <c r="H489" s="202" t="s">
        <v>95</v>
      </c>
      <c r="I489" s="202"/>
      <c r="J489" s="202" t="s">
        <v>69</v>
      </c>
      <c r="K489" s="204">
        <v>2.5</v>
      </c>
      <c r="L489" s="204">
        <v>1.3</v>
      </c>
      <c r="M489" s="204">
        <v>3</v>
      </c>
      <c r="N489" s="204">
        <v>1</v>
      </c>
      <c r="O489" s="204">
        <f t="shared" si="90"/>
        <v>2</v>
      </c>
      <c r="P489" s="204"/>
      <c r="Q489" s="204"/>
      <c r="R489" s="204">
        <f t="shared" si="83"/>
        <v>2</v>
      </c>
      <c r="S489" s="207" t="s">
        <v>70</v>
      </c>
      <c r="T489" s="215" t="s">
        <v>58</v>
      </c>
      <c r="U489" s="216">
        <v>44755</v>
      </c>
      <c r="V489" s="216">
        <v>44819</v>
      </c>
      <c r="W489" s="217">
        <v>1</v>
      </c>
      <c r="X489" s="218"/>
      <c r="Y489" s="212">
        <f t="shared" si="84"/>
        <v>9.2857142857142865</v>
      </c>
      <c r="Z489" s="237">
        <v>135</v>
      </c>
      <c r="AA489" s="237">
        <v>12.25</v>
      </c>
      <c r="AB489" s="213">
        <f t="shared" si="85"/>
        <v>270</v>
      </c>
      <c r="AC489" s="213">
        <f t="shared" si="82"/>
        <v>24.5</v>
      </c>
      <c r="AD489" s="213">
        <f t="shared" si="86"/>
        <v>189</v>
      </c>
      <c r="AE489" s="213">
        <f t="shared" si="80"/>
        <v>81</v>
      </c>
      <c r="AF489" s="213">
        <f t="shared" si="87"/>
        <v>227.50000000000003</v>
      </c>
      <c r="AG489" s="213">
        <f t="shared" si="88"/>
        <v>497.5</v>
      </c>
      <c r="AH489" s="213">
        <v>497.5</v>
      </c>
      <c r="AI489" s="213">
        <f t="shared" si="89"/>
        <v>0</v>
      </c>
      <c r="AJ489" s="266"/>
      <c r="AK489" s="297"/>
      <c r="AL489" s="304"/>
      <c r="AM489" s="304"/>
    </row>
    <row r="490" spans="1:39" s="263" customFormat="1" ht="32.25" hidden="1" customHeight="1" x14ac:dyDescent="0.35">
      <c r="A490" s="202"/>
      <c r="B490" s="202">
        <v>2</v>
      </c>
      <c r="C490" s="203">
        <v>555</v>
      </c>
      <c r="D490" s="229">
        <v>12766</v>
      </c>
      <c r="E490" s="229">
        <v>7749</v>
      </c>
      <c r="F490" s="204"/>
      <c r="G490" s="202" t="s">
        <v>143</v>
      </c>
      <c r="H490" s="202" t="s">
        <v>95</v>
      </c>
      <c r="I490" s="202"/>
      <c r="J490" s="202" t="s">
        <v>69</v>
      </c>
      <c r="K490" s="204">
        <v>1.3</v>
      </c>
      <c r="L490" s="204">
        <v>0.6</v>
      </c>
      <c r="M490" s="204">
        <v>5</v>
      </c>
      <c r="N490" s="204">
        <v>1</v>
      </c>
      <c r="O490" s="204">
        <f t="shared" si="90"/>
        <v>4</v>
      </c>
      <c r="P490" s="204"/>
      <c r="Q490" s="204"/>
      <c r="R490" s="204">
        <f t="shared" si="83"/>
        <v>4</v>
      </c>
      <c r="S490" s="207" t="s">
        <v>70</v>
      </c>
      <c r="T490" s="215" t="s">
        <v>58</v>
      </c>
      <c r="U490" s="216">
        <v>44762</v>
      </c>
      <c r="V490" s="216">
        <v>44776</v>
      </c>
      <c r="W490" s="217">
        <v>1</v>
      </c>
      <c r="X490" s="218"/>
      <c r="Y490" s="212">
        <f t="shared" si="84"/>
        <v>2.1428571428571428</v>
      </c>
      <c r="Z490" s="237">
        <v>135</v>
      </c>
      <c r="AA490" s="237">
        <v>12.25</v>
      </c>
      <c r="AB490" s="213">
        <f t="shared" si="85"/>
        <v>540</v>
      </c>
      <c r="AC490" s="213">
        <f t="shared" si="82"/>
        <v>49</v>
      </c>
      <c r="AD490" s="213">
        <f t="shared" si="86"/>
        <v>378</v>
      </c>
      <c r="AE490" s="213">
        <f t="shared" si="80"/>
        <v>162</v>
      </c>
      <c r="AF490" s="213">
        <f t="shared" si="87"/>
        <v>105</v>
      </c>
      <c r="AG490" s="213">
        <f t="shared" si="88"/>
        <v>645</v>
      </c>
      <c r="AH490" s="213">
        <v>645</v>
      </c>
      <c r="AI490" s="213">
        <f t="shared" si="89"/>
        <v>0</v>
      </c>
      <c r="AJ490" s="266"/>
      <c r="AK490" s="297"/>
      <c r="AL490" s="304"/>
      <c r="AM490" s="304"/>
    </row>
    <row r="491" spans="1:39" s="263" customFormat="1" ht="32.25" hidden="1" customHeight="1" x14ac:dyDescent="0.35">
      <c r="A491" s="202"/>
      <c r="B491" s="202">
        <v>2</v>
      </c>
      <c r="C491" s="203">
        <v>558</v>
      </c>
      <c r="D491" s="229">
        <v>12769</v>
      </c>
      <c r="E491" s="229">
        <v>7890</v>
      </c>
      <c r="F491" s="204"/>
      <c r="G491" s="202" t="s">
        <v>101</v>
      </c>
      <c r="H491" s="202" t="s">
        <v>95</v>
      </c>
      <c r="I491" s="202"/>
      <c r="J491" s="202" t="s">
        <v>69</v>
      </c>
      <c r="K491" s="204">
        <v>2.5</v>
      </c>
      <c r="L491" s="204">
        <v>1.3</v>
      </c>
      <c r="M491" s="204">
        <v>3.5</v>
      </c>
      <c r="N491" s="204">
        <v>1</v>
      </c>
      <c r="O491" s="204">
        <f t="shared" si="90"/>
        <v>2.5</v>
      </c>
      <c r="P491" s="204"/>
      <c r="Q491" s="204"/>
      <c r="R491" s="204">
        <f t="shared" si="83"/>
        <v>2.5</v>
      </c>
      <c r="S491" s="207" t="s">
        <v>70</v>
      </c>
      <c r="T491" s="215" t="s">
        <v>58</v>
      </c>
      <c r="U491" s="216">
        <v>44762</v>
      </c>
      <c r="V491" s="216">
        <v>44819</v>
      </c>
      <c r="W491" s="217">
        <v>1</v>
      </c>
      <c r="X491" s="218"/>
      <c r="Y491" s="212">
        <f t="shared" si="84"/>
        <v>8.2857142857142865</v>
      </c>
      <c r="Z491" s="237">
        <v>135</v>
      </c>
      <c r="AA491" s="237">
        <v>12.25</v>
      </c>
      <c r="AB491" s="213">
        <f t="shared" si="85"/>
        <v>337.5</v>
      </c>
      <c r="AC491" s="213">
        <f t="shared" si="82"/>
        <v>30.625</v>
      </c>
      <c r="AD491" s="213">
        <f t="shared" si="86"/>
        <v>236.25</v>
      </c>
      <c r="AE491" s="213">
        <f t="shared" si="80"/>
        <v>101.25</v>
      </c>
      <c r="AF491" s="213">
        <f t="shared" si="87"/>
        <v>253.75</v>
      </c>
      <c r="AG491" s="213">
        <f t="shared" si="88"/>
        <v>591.25</v>
      </c>
      <c r="AH491" s="213">
        <v>591.25</v>
      </c>
      <c r="AI491" s="213">
        <f t="shared" si="89"/>
        <v>0</v>
      </c>
      <c r="AJ491" s="266"/>
      <c r="AK491" s="297"/>
      <c r="AL491" s="304"/>
      <c r="AM491" s="304"/>
    </row>
    <row r="492" spans="1:39" s="263" customFormat="1" ht="32.25" hidden="1" customHeight="1" x14ac:dyDescent="0.35">
      <c r="A492" s="234"/>
      <c r="B492" s="202">
        <v>2</v>
      </c>
      <c r="C492" s="261">
        <v>398</v>
      </c>
      <c r="D492" s="228">
        <v>12559</v>
      </c>
      <c r="E492" s="228">
        <v>8141</v>
      </c>
      <c r="F492" s="233"/>
      <c r="G492" s="202" t="s">
        <v>101</v>
      </c>
      <c r="H492" s="234" t="s">
        <v>36</v>
      </c>
      <c r="I492" s="234"/>
      <c r="J492" s="234" t="s">
        <v>42</v>
      </c>
      <c r="K492" s="233">
        <v>20</v>
      </c>
      <c r="L492" s="233">
        <v>1</v>
      </c>
      <c r="M492" s="233">
        <v>7</v>
      </c>
      <c r="N492" s="204">
        <v>1</v>
      </c>
      <c r="O492" s="204">
        <f t="shared" si="90"/>
        <v>6</v>
      </c>
      <c r="P492" s="233"/>
      <c r="Q492" s="233"/>
      <c r="R492" s="204">
        <f t="shared" si="83"/>
        <v>120</v>
      </c>
      <c r="S492" s="261" t="s">
        <v>41</v>
      </c>
      <c r="T492" s="270" t="s">
        <v>58</v>
      </c>
      <c r="U492" s="271">
        <v>44741</v>
      </c>
      <c r="V492" s="271">
        <v>44859</v>
      </c>
      <c r="W492" s="272">
        <v>1</v>
      </c>
      <c r="X492" s="273"/>
      <c r="Y492" s="212">
        <f t="shared" si="84"/>
        <v>17</v>
      </c>
      <c r="Z492" s="238">
        <v>14</v>
      </c>
      <c r="AA492" s="238"/>
      <c r="AB492" s="213">
        <f t="shared" si="85"/>
        <v>1680</v>
      </c>
      <c r="AC492" s="213">
        <f t="shared" si="82"/>
        <v>0</v>
      </c>
      <c r="AD492" s="213">
        <f t="shared" si="86"/>
        <v>1176</v>
      </c>
      <c r="AE492" s="213">
        <f t="shared" si="80"/>
        <v>504</v>
      </c>
      <c r="AF492" s="213">
        <f t="shared" si="87"/>
        <v>0</v>
      </c>
      <c r="AG492" s="213">
        <f t="shared" si="88"/>
        <v>1680</v>
      </c>
      <c r="AH492" s="213">
        <v>1680</v>
      </c>
      <c r="AI492" s="213">
        <f t="shared" si="89"/>
        <v>0</v>
      </c>
      <c r="AJ492" s="266"/>
      <c r="AK492" s="297"/>
      <c r="AL492" s="304"/>
      <c r="AM492" s="304"/>
    </row>
    <row r="493" spans="1:39" s="263" customFormat="1" ht="32.25" hidden="1" customHeight="1" x14ac:dyDescent="0.35">
      <c r="A493" s="234"/>
      <c r="B493" s="202">
        <v>2</v>
      </c>
      <c r="C493" s="261">
        <v>399</v>
      </c>
      <c r="D493" s="228">
        <v>12560</v>
      </c>
      <c r="E493" s="228">
        <v>6718</v>
      </c>
      <c r="F493" s="233"/>
      <c r="G493" s="202" t="s">
        <v>101</v>
      </c>
      <c r="H493" s="234" t="s">
        <v>36</v>
      </c>
      <c r="I493" s="234"/>
      <c r="J493" s="234" t="s">
        <v>42</v>
      </c>
      <c r="K493" s="233">
        <v>10</v>
      </c>
      <c r="L493" s="233">
        <v>1.3</v>
      </c>
      <c r="M493" s="233">
        <v>3</v>
      </c>
      <c r="N493" s="204">
        <v>1</v>
      </c>
      <c r="O493" s="204">
        <f t="shared" si="90"/>
        <v>2</v>
      </c>
      <c r="P493" s="233"/>
      <c r="Q493" s="233"/>
      <c r="R493" s="204">
        <f t="shared" si="83"/>
        <v>20</v>
      </c>
      <c r="S493" s="261" t="s">
        <v>41</v>
      </c>
      <c r="T493" s="270" t="s">
        <v>58</v>
      </c>
      <c r="U493" s="271">
        <v>44741</v>
      </c>
      <c r="V493" s="271">
        <v>44828</v>
      </c>
      <c r="W493" s="272">
        <v>1</v>
      </c>
      <c r="X493" s="273"/>
      <c r="Y493" s="212">
        <f t="shared" si="84"/>
        <v>12.571428571428571</v>
      </c>
      <c r="Z493" s="238">
        <v>14</v>
      </c>
      <c r="AA493" s="238"/>
      <c r="AB493" s="213">
        <f t="shared" si="85"/>
        <v>280</v>
      </c>
      <c r="AC493" s="213">
        <f t="shared" si="82"/>
        <v>0</v>
      </c>
      <c r="AD493" s="213">
        <f t="shared" si="86"/>
        <v>196</v>
      </c>
      <c r="AE493" s="213">
        <f t="shared" si="80"/>
        <v>84</v>
      </c>
      <c r="AF493" s="213">
        <f t="shared" si="87"/>
        <v>0</v>
      </c>
      <c r="AG493" s="213">
        <f t="shared" si="88"/>
        <v>280</v>
      </c>
      <c r="AH493" s="213">
        <v>280</v>
      </c>
      <c r="AI493" s="213">
        <f t="shared" si="89"/>
        <v>0</v>
      </c>
      <c r="AJ493" s="266"/>
      <c r="AK493" s="297"/>
      <c r="AL493" s="304"/>
      <c r="AM493" s="304"/>
    </row>
    <row r="494" spans="1:39" s="263" customFormat="1" ht="32.25" hidden="1" customHeight="1" x14ac:dyDescent="0.35">
      <c r="A494" s="234"/>
      <c r="B494" s="202">
        <v>2</v>
      </c>
      <c r="C494" s="261">
        <v>557</v>
      </c>
      <c r="D494" s="228">
        <v>12797</v>
      </c>
      <c r="E494" s="228">
        <v>7858</v>
      </c>
      <c r="F494" s="233"/>
      <c r="G494" s="234" t="s">
        <v>509</v>
      </c>
      <c r="H494" s="234" t="s">
        <v>36</v>
      </c>
      <c r="I494" s="234"/>
      <c r="J494" s="234" t="s">
        <v>42</v>
      </c>
      <c r="K494" s="233">
        <v>6</v>
      </c>
      <c r="L494" s="233">
        <v>1.3</v>
      </c>
      <c r="M494" s="233">
        <v>3.5</v>
      </c>
      <c r="N494" s="204">
        <v>1</v>
      </c>
      <c r="O494" s="204">
        <f t="shared" si="90"/>
        <v>2.5</v>
      </c>
      <c r="P494" s="233"/>
      <c r="Q494" s="233"/>
      <c r="R494" s="204">
        <f t="shared" si="83"/>
        <v>15</v>
      </c>
      <c r="S494" s="261" t="s">
        <v>41</v>
      </c>
      <c r="T494" s="270" t="s">
        <v>58</v>
      </c>
      <c r="U494" s="271">
        <v>44766</v>
      </c>
      <c r="V494" s="271">
        <v>44799</v>
      </c>
      <c r="W494" s="272">
        <v>1</v>
      </c>
      <c r="X494" s="273"/>
      <c r="Y494" s="212">
        <f t="shared" si="84"/>
        <v>4.8571428571428568</v>
      </c>
      <c r="Z494" s="238">
        <v>14</v>
      </c>
      <c r="AA494" s="238"/>
      <c r="AB494" s="213">
        <f t="shared" si="85"/>
        <v>210</v>
      </c>
      <c r="AC494" s="213">
        <f t="shared" si="82"/>
        <v>0</v>
      </c>
      <c r="AD494" s="213">
        <f t="shared" si="86"/>
        <v>147</v>
      </c>
      <c r="AE494" s="213">
        <f t="shared" si="80"/>
        <v>63</v>
      </c>
      <c r="AF494" s="213">
        <f t="shared" si="87"/>
        <v>0</v>
      </c>
      <c r="AG494" s="213">
        <f t="shared" si="88"/>
        <v>210</v>
      </c>
      <c r="AH494" s="213">
        <v>210</v>
      </c>
      <c r="AI494" s="213">
        <f t="shared" si="89"/>
        <v>0</v>
      </c>
      <c r="AJ494" s="266"/>
      <c r="AK494" s="297"/>
      <c r="AL494" s="304"/>
      <c r="AM494" s="304"/>
    </row>
    <row r="495" spans="1:39" s="263" customFormat="1" ht="32.25" hidden="1" customHeight="1" x14ac:dyDescent="0.35">
      <c r="A495" s="234"/>
      <c r="B495" s="202">
        <v>2</v>
      </c>
      <c r="C495" s="261">
        <v>440</v>
      </c>
      <c r="D495" s="228">
        <v>12598</v>
      </c>
      <c r="E495" s="228">
        <v>8067</v>
      </c>
      <c r="F495" s="233"/>
      <c r="G495" s="234" t="s">
        <v>510</v>
      </c>
      <c r="H495" s="234" t="s">
        <v>36</v>
      </c>
      <c r="I495" s="234"/>
      <c r="J495" s="234" t="s">
        <v>42</v>
      </c>
      <c r="K495" s="233">
        <v>24</v>
      </c>
      <c r="L495" s="233">
        <v>1.3</v>
      </c>
      <c r="M495" s="233">
        <v>2</v>
      </c>
      <c r="N495" s="204">
        <v>1</v>
      </c>
      <c r="O495" s="204">
        <f t="shared" si="90"/>
        <v>1</v>
      </c>
      <c r="P495" s="233"/>
      <c r="Q495" s="233"/>
      <c r="R495" s="204">
        <f t="shared" si="83"/>
        <v>24</v>
      </c>
      <c r="S495" s="261" t="s">
        <v>41</v>
      </c>
      <c r="T495" s="270" t="s">
        <v>58</v>
      </c>
      <c r="U495" s="271">
        <v>44746</v>
      </c>
      <c r="V495" s="271">
        <v>44834</v>
      </c>
      <c r="W495" s="272">
        <v>1</v>
      </c>
      <c r="X495" s="273"/>
      <c r="Y495" s="212">
        <f t="shared" si="84"/>
        <v>12.714285714285714</v>
      </c>
      <c r="Z495" s="238">
        <v>14</v>
      </c>
      <c r="AA495" s="238">
        <v>0.84</v>
      </c>
      <c r="AB495" s="213">
        <f t="shared" si="85"/>
        <v>336</v>
      </c>
      <c r="AC495" s="213">
        <f t="shared" si="82"/>
        <v>20.16</v>
      </c>
      <c r="AD495" s="213">
        <f t="shared" si="86"/>
        <v>235.19999999999996</v>
      </c>
      <c r="AE495" s="213">
        <f t="shared" si="80"/>
        <v>100.79999999999998</v>
      </c>
      <c r="AF495" s="213">
        <f t="shared" si="87"/>
        <v>256.31999999999994</v>
      </c>
      <c r="AG495" s="213">
        <f t="shared" si="88"/>
        <v>592.31999999999994</v>
      </c>
      <c r="AH495" s="213">
        <v>592.31999999999994</v>
      </c>
      <c r="AI495" s="213">
        <f t="shared" si="89"/>
        <v>0</v>
      </c>
      <c r="AJ495" s="266"/>
      <c r="AK495" s="297"/>
      <c r="AL495" s="304"/>
      <c r="AM495" s="304"/>
    </row>
    <row r="496" spans="1:39" s="263" customFormat="1" ht="32.25" hidden="1" customHeight="1" x14ac:dyDescent="0.35">
      <c r="A496" s="234"/>
      <c r="B496" s="202">
        <v>2</v>
      </c>
      <c r="C496" s="261">
        <v>416</v>
      </c>
      <c r="D496" s="228">
        <v>12576</v>
      </c>
      <c r="E496" s="228">
        <v>7843</v>
      </c>
      <c r="F496" s="233"/>
      <c r="G496" s="234" t="s">
        <v>511</v>
      </c>
      <c r="H496" s="234" t="s">
        <v>36</v>
      </c>
      <c r="I496" s="234"/>
      <c r="J496" s="234" t="s">
        <v>42</v>
      </c>
      <c r="K496" s="233">
        <v>9.5</v>
      </c>
      <c r="L496" s="233">
        <v>1.3</v>
      </c>
      <c r="M496" s="233">
        <v>4</v>
      </c>
      <c r="N496" s="204">
        <v>1</v>
      </c>
      <c r="O496" s="204">
        <f t="shared" si="90"/>
        <v>3</v>
      </c>
      <c r="P496" s="233"/>
      <c r="Q496" s="233"/>
      <c r="R496" s="204">
        <f t="shared" si="83"/>
        <v>28.5</v>
      </c>
      <c r="S496" s="261" t="s">
        <v>41</v>
      </c>
      <c r="T496" s="270" t="s">
        <v>58</v>
      </c>
      <c r="U496" s="271">
        <v>44743</v>
      </c>
      <c r="V496" s="271">
        <v>44798</v>
      </c>
      <c r="W496" s="272">
        <v>1</v>
      </c>
      <c r="X496" s="273"/>
      <c r="Y496" s="212">
        <f t="shared" si="84"/>
        <v>8</v>
      </c>
      <c r="Z496" s="238">
        <v>14</v>
      </c>
      <c r="AA496" s="238">
        <v>0.84</v>
      </c>
      <c r="AB496" s="213">
        <f t="shared" si="85"/>
        <v>399</v>
      </c>
      <c r="AC496" s="213">
        <f t="shared" si="82"/>
        <v>23.939999999999998</v>
      </c>
      <c r="AD496" s="213">
        <f t="shared" si="86"/>
        <v>279.3</v>
      </c>
      <c r="AE496" s="213">
        <f t="shared" si="80"/>
        <v>119.69999999999999</v>
      </c>
      <c r="AF496" s="213">
        <f t="shared" si="87"/>
        <v>191.51999999999998</v>
      </c>
      <c r="AG496" s="213">
        <f t="shared" si="88"/>
        <v>590.52</v>
      </c>
      <c r="AH496" s="213">
        <v>590.52</v>
      </c>
      <c r="AI496" s="213">
        <f t="shared" si="89"/>
        <v>0</v>
      </c>
      <c r="AJ496" s="266"/>
      <c r="AK496" s="297"/>
      <c r="AL496" s="304"/>
      <c r="AM496" s="304"/>
    </row>
    <row r="497" spans="1:39" s="263" customFormat="1" ht="32.25" hidden="1" customHeight="1" x14ac:dyDescent="0.35">
      <c r="A497" s="234"/>
      <c r="B497" s="202">
        <v>2</v>
      </c>
      <c r="C497" s="261">
        <v>482</v>
      </c>
      <c r="D497" s="228">
        <v>12634</v>
      </c>
      <c r="E497" s="228">
        <v>7720</v>
      </c>
      <c r="F497" s="233"/>
      <c r="G497" s="234" t="s">
        <v>510</v>
      </c>
      <c r="H497" s="234" t="s">
        <v>36</v>
      </c>
      <c r="I497" s="234"/>
      <c r="J497" s="234" t="s">
        <v>42</v>
      </c>
      <c r="K497" s="233">
        <v>27</v>
      </c>
      <c r="L497" s="233">
        <v>1.3</v>
      </c>
      <c r="M497" s="233">
        <v>3.5</v>
      </c>
      <c r="N497" s="204">
        <v>1</v>
      </c>
      <c r="O497" s="204">
        <f t="shared" si="90"/>
        <v>2.5</v>
      </c>
      <c r="P497" s="233"/>
      <c r="Q497" s="233"/>
      <c r="R497" s="204">
        <f t="shared" si="83"/>
        <v>67.5</v>
      </c>
      <c r="S497" s="261" t="s">
        <v>41</v>
      </c>
      <c r="T497" s="270" t="s">
        <v>58</v>
      </c>
      <c r="U497" s="271">
        <v>44749</v>
      </c>
      <c r="V497" s="271">
        <v>44759</v>
      </c>
      <c r="W497" s="272">
        <v>1</v>
      </c>
      <c r="X497" s="273"/>
      <c r="Y497" s="212">
        <f t="shared" si="84"/>
        <v>1.5714285714285714</v>
      </c>
      <c r="Z497" s="238">
        <v>14</v>
      </c>
      <c r="AA497" s="238">
        <v>0.84</v>
      </c>
      <c r="AB497" s="213">
        <f t="shared" si="85"/>
        <v>945</v>
      </c>
      <c r="AC497" s="213">
        <f t="shared" si="82"/>
        <v>56.699999999999996</v>
      </c>
      <c r="AD497" s="213">
        <f t="shared" si="86"/>
        <v>661.5</v>
      </c>
      <c r="AE497" s="213">
        <f t="shared" si="80"/>
        <v>283.5</v>
      </c>
      <c r="AF497" s="213">
        <f t="shared" si="87"/>
        <v>89.1</v>
      </c>
      <c r="AG497" s="213">
        <f t="shared" si="88"/>
        <v>1034.0999999999999</v>
      </c>
      <c r="AH497" s="213">
        <v>1034.0999999999999</v>
      </c>
      <c r="AI497" s="213">
        <f t="shared" si="89"/>
        <v>0</v>
      </c>
      <c r="AJ497" s="266"/>
      <c r="AK497" s="297"/>
      <c r="AL497" s="304"/>
      <c r="AM497" s="304"/>
    </row>
    <row r="498" spans="1:39" s="263" customFormat="1" ht="32.25" hidden="1" customHeight="1" x14ac:dyDescent="0.35">
      <c r="A498" s="234"/>
      <c r="B498" s="202">
        <v>2</v>
      </c>
      <c r="C498" s="261">
        <v>494</v>
      </c>
      <c r="D498" s="228">
        <v>12646</v>
      </c>
      <c r="E498" s="228">
        <v>7900</v>
      </c>
      <c r="F498" s="233"/>
      <c r="G498" s="234" t="s">
        <v>227</v>
      </c>
      <c r="H498" s="234" t="s">
        <v>36</v>
      </c>
      <c r="I498" s="234"/>
      <c r="J498" s="234" t="s">
        <v>42</v>
      </c>
      <c r="K498" s="233">
        <v>6.5</v>
      </c>
      <c r="L498" s="233">
        <v>1.3</v>
      </c>
      <c r="M498" s="233">
        <v>5</v>
      </c>
      <c r="N498" s="204">
        <v>1</v>
      </c>
      <c r="O498" s="204">
        <f t="shared" ref="O498:O529" si="91">M498-N498</f>
        <v>4</v>
      </c>
      <c r="P498" s="233"/>
      <c r="Q498" s="233"/>
      <c r="R498" s="204">
        <f t="shared" si="83"/>
        <v>26</v>
      </c>
      <c r="S498" s="261" t="s">
        <v>41</v>
      </c>
      <c r="T498" s="270" t="s">
        <v>58</v>
      </c>
      <c r="U498" s="271">
        <v>44749</v>
      </c>
      <c r="V498" s="271">
        <v>44824</v>
      </c>
      <c r="W498" s="272">
        <v>1</v>
      </c>
      <c r="X498" s="273"/>
      <c r="Y498" s="212">
        <f t="shared" si="84"/>
        <v>10.857142857142858</v>
      </c>
      <c r="Z498" s="238">
        <v>14</v>
      </c>
      <c r="AA498" s="238">
        <v>0.84</v>
      </c>
      <c r="AB498" s="213">
        <f t="shared" si="85"/>
        <v>364</v>
      </c>
      <c r="AC498" s="213">
        <f t="shared" si="82"/>
        <v>21.84</v>
      </c>
      <c r="AD498" s="213">
        <f t="shared" si="86"/>
        <v>254.79999999999998</v>
      </c>
      <c r="AE498" s="213">
        <f t="shared" si="80"/>
        <v>109.2</v>
      </c>
      <c r="AF498" s="213">
        <f t="shared" si="87"/>
        <v>237.11999999999998</v>
      </c>
      <c r="AG498" s="213">
        <f t="shared" si="88"/>
        <v>601.12</v>
      </c>
      <c r="AH498" s="213">
        <v>601.12</v>
      </c>
      <c r="AI498" s="213">
        <f t="shared" si="89"/>
        <v>0</v>
      </c>
      <c r="AJ498" s="266"/>
      <c r="AK498" s="297"/>
      <c r="AL498" s="304"/>
      <c r="AM498" s="304"/>
    </row>
    <row r="499" spans="1:39" s="263" customFormat="1" ht="32.25" hidden="1" customHeight="1" x14ac:dyDescent="0.35">
      <c r="A499" s="234"/>
      <c r="B499" s="202">
        <v>2</v>
      </c>
      <c r="C499" s="261">
        <v>553</v>
      </c>
      <c r="D499" s="228">
        <v>12763</v>
      </c>
      <c r="E499" s="228"/>
      <c r="F499" s="233"/>
      <c r="G499" s="234" t="s">
        <v>513</v>
      </c>
      <c r="H499" s="234" t="s">
        <v>36</v>
      </c>
      <c r="I499" s="234"/>
      <c r="J499" s="234" t="s">
        <v>42</v>
      </c>
      <c r="K499" s="233">
        <v>60</v>
      </c>
      <c r="L499" s="233">
        <v>1.3</v>
      </c>
      <c r="M499" s="233">
        <v>5</v>
      </c>
      <c r="N499" s="204">
        <v>1</v>
      </c>
      <c r="O499" s="204">
        <f t="shared" si="91"/>
        <v>4</v>
      </c>
      <c r="P499" s="233"/>
      <c r="Q499" s="233"/>
      <c r="R499" s="204">
        <f t="shared" si="83"/>
        <v>240</v>
      </c>
      <c r="S499" s="261" t="s">
        <v>41</v>
      </c>
      <c r="T499" s="270" t="s">
        <v>58</v>
      </c>
      <c r="U499" s="271">
        <v>44761</v>
      </c>
      <c r="V499" s="271">
        <v>44895</v>
      </c>
      <c r="W499" s="272">
        <v>1</v>
      </c>
      <c r="X499" s="273"/>
      <c r="Y499" s="212">
        <f t="shared" si="84"/>
        <v>19.285714285714285</v>
      </c>
      <c r="Z499" s="238">
        <v>14</v>
      </c>
      <c r="AA499" s="238">
        <v>0.84</v>
      </c>
      <c r="AB499" s="213">
        <f t="shared" si="85"/>
        <v>3360</v>
      </c>
      <c r="AC499" s="213">
        <f t="shared" si="82"/>
        <v>201.6</v>
      </c>
      <c r="AD499" s="213">
        <f t="shared" si="86"/>
        <v>2352</v>
      </c>
      <c r="AE499" s="213"/>
      <c r="AF499" s="213">
        <f t="shared" si="87"/>
        <v>3887.9999999999995</v>
      </c>
      <c r="AG499" s="213">
        <f t="shared" si="88"/>
        <v>6240</v>
      </c>
      <c r="AH499" s="213">
        <v>6240</v>
      </c>
      <c r="AI499" s="213">
        <f t="shared" si="89"/>
        <v>0</v>
      </c>
      <c r="AJ499" s="266"/>
      <c r="AK499" s="297"/>
      <c r="AL499" s="304"/>
      <c r="AM499" s="304"/>
    </row>
    <row r="500" spans="1:39" s="263" customFormat="1" ht="32.25" hidden="1" customHeight="1" x14ac:dyDescent="0.35">
      <c r="A500" s="234"/>
      <c r="B500" s="202">
        <v>2</v>
      </c>
      <c r="C500" s="261">
        <v>553</v>
      </c>
      <c r="D500" s="228">
        <v>12763</v>
      </c>
      <c r="E500" s="228">
        <v>8192</v>
      </c>
      <c r="F500" s="233"/>
      <c r="G500" s="202" t="s">
        <v>530</v>
      </c>
      <c r="H500" s="202"/>
      <c r="I500" s="202"/>
      <c r="J500" s="202"/>
      <c r="K500" s="233">
        <v>30</v>
      </c>
      <c r="L500" s="233">
        <v>1.3</v>
      </c>
      <c r="M500" s="233">
        <v>5</v>
      </c>
      <c r="N500" s="204">
        <v>1</v>
      </c>
      <c r="O500" s="204">
        <f t="shared" si="91"/>
        <v>4</v>
      </c>
      <c r="P500" s="233"/>
      <c r="Q500" s="233"/>
      <c r="R500" s="204">
        <f t="shared" si="83"/>
        <v>120</v>
      </c>
      <c r="S500" s="261" t="s">
        <v>41</v>
      </c>
      <c r="T500" s="215" t="s">
        <v>58</v>
      </c>
      <c r="U500" s="216">
        <v>44868</v>
      </c>
      <c r="V500" s="216">
        <v>44895</v>
      </c>
      <c r="W500" s="217">
        <v>1</v>
      </c>
      <c r="X500" s="218"/>
      <c r="Y500" s="212">
        <f>-IF(T500="on hire",$B$5-U500+1,IF(T500="off hired",V500-U500+1,0))/7</f>
        <v>-4</v>
      </c>
      <c r="Z500" s="237">
        <v>14</v>
      </c>
      <c r="AA500" s="237">
        <v>0.84</v>
      </c>
      <c r="AB500" s="213">
        <f t="shared" si="85"/>
        <v>1680</v>
      </c>
      <c r="AC500" s="213">
        <f t="shared" si="82"/>
        <v>100.8</v>
      </c>
      <c r="AD500" s="213"/>
      <c r="AE500" s="213">
        <f t="shared" ref="AE500:AE531" si="92">IF(T500="off hired",0.3*R500*Z500*W500,0)</f>
        <v>504</v>
      </c>
      <c r="AF500" s="213">
        <f>-(-R500*Y500*AA500)</f>
        <v>-403.2</v>
      </c>
      <c r="AG500" s="213">
        <f t="shared" si="88"/>
        <v>100.80000000000001</v>
      </c>
      <c r="AH500" s="213">
        <v>100.80000000000001</v>
      </c>
      <c r="AI500" s="213">
        <f t="shared" si="89"/>
        <v>0</v>
      </c>
      <c r="AJ500" s="266"/>
      <c r="AK500" s="297"/>
      <c r="AL500" s="304"/>
      <c r="AM500" s="304"/>
    </row>
    <row r="501" spans="1:39" s="263" customFormat="1" ht="32.25" hidden="1" customHeight="1" x14ac:dyDescent="0.35">
      <c r="A501" s="234"/>
      <c r="B501" s="202">
        <v>2</v>
      </c>
      <c r="C501" s="261">
        <v>553</v>
      </c>
      <c r="D501" s="228">
        <v>12763</v>
      </c>
      <c r="E501" s="228">
        <v>8223</v>
      </c>
      <c r="F501" s="233"/>
      <c r="G501" s="202" t="s">
        <v>530</v>
      </c>
      <c r="H501" s="202"/>
      <c r="I501" s="202"/>
      <c r="J501" s="202"/>
      <c r="K501" s="233">
        <v>30</v>
      </c>
      <c r="L501" s="233">
        <v>1.3</v>
      </c>
      <c r="M501" s="233">
        <v>5</v>
      </c>
      <c r="N501" s="204">
        <v>1</v>
      </c>
      <c r="O501" s="204">
        <f t="shared" si="91"/>
        <v>4</v>
      </c>
      <c r="P501" s="233"/>
      <c r="Q501" s="233"/>
      <c r="R501" s="204">
        <f t="shared" si="83"/>
        <v>120</v>
      </c>
      <c r="S501" s="261" t="s">
        <v>41</v>
      </c>
      <c r="T501" s="215" t="s">
        <v>58</v>
      </c>
      <c r="U501" s="216">
        <v>44876</v>
      </c>
      <c r="V501" s="216">
        <v>44895</v>
      </c>
      <c r="W501" s="217">
        <v>1</v>
      </c>
      <c r="X501" s="218"/>
      <c r="Y501" s="212">
        <f>-IF(T501="on hire",$B$5-U501+1,IF(T501="off hired",V501-U501+1,0))/7</f>
        <v>-2.8571428571428572</v>
      </c>
      <c r="Z501" s="237">
        <v>14</v>
      </c>
      <c r="AA501" s="237">
        <v>0.84</v>
      </c>
      <c r="AB501" s="213">
        <f t="shared" si="85"/>
        <v>1680</v>
      </c>
      <c r="AC501" s="213">
        <f t="shared" si="82"/>
        <v>100.8</v>
      </c>
      <c r="AD501" s="213"/>
      <c r="AE501" s="213">
        <f t="shared" si="92"/>
        <v>504</v>
      </c>
      <c r="AF501" s="213">
        <f>-(-R501*Y501*AA501)</f>
        <v>-288</v>
      </c>
      <c r="AG501" s="213">
        <f t="shared" si="88"/>
        <v>216</v>
      </c>
      <c r="AH501" s="213">
        <v>216</v>
      </c>
      <c r="AI501" s="213">
        <f t="shared" si="89"/>
        <v>0</v>
      </c>
      <c r="AJ501" s="266"/>
      <c r="AK501" s="297"/>
      <c r="AL501" s="304"/>
      <c r="AM501" s="304"/>
    </row>
    <row r="502" spans="1:39" s="263" customFormat="1" ht="32.25" hidden="1" customHeight="1" x14ac:dyDescent="0.35">
      <c r="A502" s="234"/>
      <c r="B502" s="202">
        <v>2</v>
      </c>
      <c r="C502" s="261">
        <v>557</v>
      </c>
      <c r="D502" s="228">
        <v>12771</v>
      </c>
      <c r="E502" s="228">
        <v>7858</v>
      </c>
      <c r="F502" s="233"/>
      <c r="G502" s="234" t="s">
        <v>509</v>
      </c>
      <c r="H502" s="234" t="s">
        <v>36</v>
      </c>
      <c r="I502" s="234"/>
      <c r="J502" s="234" t="s">
        <v>42</v>
      </c>
      <c r="K502" s="233">
        <v>9</v>
      </c>
      <c r="L502" s="233">
        <v>1.3</v>
      </c>
      <c r="M502" s="233">
        <v>3.5</v>
      </c>
      <c r="N502" s="204">
        <v>1</v>
      </c>
      <c r="O502" s="204">
        <f t="shared" si="91"/>
        <v>2.5</v>
      </c>
      <c r="P502" s="233"/>
      <c r="Q502" s="233"/>
      <c r="R502" s="204">
        <f t="shared" si="83"/>
        <v>22.5</v>
      </c>
      <c r="S502" s="261" t="s">
        <v>41</v>
      </c>
      <c r="T502" s="270" t="s">
        <v>58</v>
      </c>
      <c r="U502" s="271">
        <v>44762</v>
      </c>
      <c r="V502" s="271">
        <v>44799</v>
      </c>
      <c r="W502" s="272">
        <v>1</v>
      </c>
      <c r="X502" s="273"/>
      <c r="Y502" s="212">
        <f t="shared" ref="Y502:Y533" si="93">IF(T502="on hire",$C$5-U502+1,IF(T502="off hired",V502-U502+1,0))/7</f>
        <v>5.4285714285714288</v>
      </c>
      <c r="Z502" s="238">
        <v>14</v>
      </c>
      <c r="AA502" s="238">
        <v>0.84</v>
      </c>
      <c r="AB502" s="213">
        <f t="shared" si="85"/>
        <v>315</v>
      </c>
      <c r="AC502" s="213">
        <f t="shared" ref="AC502:AC565" si="94">AA502*R502</f>
        <v>18.899999999999999</v>
      </c>
      <c r="AD502" s="213">
        <f t="shared" ref="AD502:AD533" si="95">0.7*R502*Z502</f>
        <v>220.49999999999997</v>
      </c>
      <c r="AE502" s="213">
        <f t="shared" si="92"/>
        <v>94.5</v>
      </c>
      <c r="AF502" s="213">
        <f t="shared" ref="AF502:AF533" si="96">IF(Y502&gt;X502,(Y502-X502)*R502*AA502,0)</f>
        <v>102.60000000000001</v>
      </c>
      <c r="AG502" s="213">
        <f t="shared" si="88"/>
        <v>417.6</v>
      </c>
      <c r="AH502" s="213">
        <v>417.6</v>
      </c>
      <c r="AI502" s="213">
        <f t="shared" si="89"/>
        <v>0</v>
      </c>
      <c r="AJ502" s="266"/>
      <c r="AK502" s="297"/>
      <c r="AL502" s="304"/>
      <c r="AM502" s="304"/>
    </row>
    <row r="503" spans="1:39" ht="32.25" hidden="1" customHeight="1" x14ac:dyDescent="0.35">
      <c r="A503" s="234"/>
      <c r="B503" s="202">
        <v>2</v>
      </c>
      <c r="C503" s="261">
        <v>552</v>
      </c>
      <c r="D503" s="228">
        <v>12762</v>
      </c>
      <c r="E503" s="228">
        <v>8154</v>
      </c>
      <c r="F503" s="233"/>
      <c r="G503" s="234" t="s">
        <v>514</v>
      </c>
      <c r="H503" s="234" t="s">
        <v>36</v>
      </c>
      <c r="I503" s="234"/>
      <c r="J503" s="234" t="s">
        <v>42</v>
      </c>
      <c r="K503" s="233">
        <v>15</v>
      </c>
      <c r="L503" s="233">
        <v>1.3</v>
      </c>
      <c r="M503" s="233">
        <v>5.5</v>
      </c>
      <c r="N503" s="204">
        <v>1</v>
      </c>
      <c r="O503" s="204">
        <f t="shared" si="91"/>
        <v>4.5</v>
      </c>
      <c r="P503" s="233"/>
      <c r="Q503" s="233"/>
      <c r="R503" s="204">
        <f t="shared" si="83"/>
        <v>67.5</v>
      </c>
      <c r="S503" s="261" t="s">
        <v>41</v>
      </c>
      <c r="T503" s="270" t="s">
        <v>58</v>
      </c>
      <c r="U503" s="271">
        <v>44762</v>
      </c>
      <c r="V503" s="271">
        <v>44861</v>
      </c>
      <c r="W503" s="272">
        <v>1</v>
      </c>
      <c r="X503" s="273"/>
      <c r="Y503" s="212">
        <f t="shared" si="93"/>
        <v>14.285714285714286</v>
      </c>
      <c r="Z503" s="238">
        <v>14</v>
      </c>
      <c r="AA503" s="238">
        <v>0.84</v>
      </c>
      <c r="AB503" s="213">
        <f t="shared" si="85"/>
        <v>945</v>
      </c>
      <c r="AC503" s="213">
        <f t="shared" si="94"/>
        <v>56.699999999999996</v>
      </c>
      <c r="AD503" s="213">
        <f t="shared" si="95"/>
        <v>661.5</v>
      </c>
      <c r="AE503" s="213">
        <f t="shared" si="92"/>
        <v>283.5</v>
      </c>
      <c r="AF503" s="213">
        <f t="shared" si="96"/>
        <v>810</v>
      </c>
      <c r="AG503" s="213">
        <f t="shared" si="88"/>
        <v>1755</v>
      </c>
      <c r="AH503" s="213">
        <v>1755</v>
      </c>
      <c r="AI503" s="213">
        <f t="shared" si="89"/>
        <v>0</v>
      </c>
      <c r="AJ503" s="158"/>
    </row>
    <row r="504" spans="1:39" s="263" customFormat="1" ht="32.25" hidden="1" customHeight="1" x14ac:dyDescent="0.35">
      <c r="A504" s="234"/>
      <c r="B504" s="202">
        <v>2</v>
      </c>
      <c r="C504" s="261">
        <v>428</v>
      </c>
      <c r="D504" s="228">
        <v>12588</v>
      </c>
      <c r="E504" s="228">
        <v>7843</v>
      </c>
      <c r="F504" s="233"/>
      <c r="G504" s="234" t="s">
        <v>514</v>
      </c>
      <c r="H504" s="234" t="s">
        <v>60</v>
      </c>
      <c r="I504" s="234"/>
      <c r="J504" s="234" t="s">
        <v>42</v>
      </c>
      <c r="K504" s="233">
        <v>10</v>
      </c>
      <c r="L504" s="233">
        <v>1.8</v>
      </c>
      <c r="M504" s="233">
        <v>5</v>
      </c>
      <c r="N504" s="204">
        <v>1</v>
      </c>
      <c r="O504" s="204">
        <f t="shared" si="91"/>
        <v>4</v>
      </c>
      <c r="P504" s="233"/>
      <c r="Q504" s="233"/>
      <c r="R504" s="204">
        <f t="shared" si="83"/>
        <v>40</v>
      </c>
      <c r="S504" s="207" t="s">
        <v>41</v>
      </c>
      <c r="T504" s="270" t="s">
        <v>58</v>
      </c>
      <c r="U504" s="271">
        <v>44745</v>
      </c>
      <c r="V504" s="271">
        <v>44798</v>
      </c>
      <c r="W504" s="272">
        <v>1</v>
      </c>
      <c r="X504" s="273"/>
      <c r="Y504" s="212">
        <f t="shared" si="93"/>
        <v>7.7142857142857144</v>
      </c>
      <c r="Z504" s="238">
        <v>18</v>
      </c>
      <c r="AA504" s="238">
        <v>1.05</v>
      </c>
      <c r="AB504" s="213">
        <f t="shared" si="85"/>
        <v>720</v>
      </c>
      <c r="AC504" s="213">
        <f t="shared" si="94"/>
        <v>42</v>
      </c>
      <c r="AD504" s="213">
        <f t="shared" si="95"/>
        <v>504</v>
      </c>
      <c r="AE504" s="213">
        <f t="shared" si="92"/>
        <v>216</v>
      </c>
      <c r="AF504" s="213">
        <f t="shared" si="96"/>
        <v>324</v>
      </c>
      <c r="AG504" s="213">
        <f t="shared" si="88"/>
        <v>1044</v>
      </c>
      <c r="AH504" s="213">
        <v>1044</v>
      </c>
      <c r="AI504" s="213">
        <f t="shared" si="89"/>
        <v>0</v>
      </c>
      <c r="AJ504" s="158"/>
      <c r="AK504" s="297"/>
      <c r="AL504" s="304"/>
      <c r="AM504" s="304"/>
    </row>
    <row r="505" spans="1:39" s="263" customFormat="1" ht="32.25" hidden="1" customHeight="1" x14ac:dyDescent="0.35">
      <c r="A505" s="234"/>
      <c r="B505" s="202">
        <v>2</v>
      </c>
      <c r="C505" s="261">
        <v>551</v>
      </c>
      <c r="D505" s="228">
        <v>12761</v>
      </c>
      <c r="E505" s="228">
        <v>8154</v>
      </c>
      <c r="F505" s="233"/>
      <c r="G505" s="234" t="s">
        <v>101</v>
      </c>
      <c r="H505" s="234" t="s">
        <v>60</v>
      </c>
      <c r="I505" s="234"/>
      <c r="J505" s="234" t="s">
        <v>42</v>
      </c>
      <c r="K505" s="233">
        <v>5</v>
      </c>
      <c r="L505" s="233">
        <v>1.8</v>
      </c>
      <c r="M505" s="233">
        <v>5.5</v>
      </c>
      <c r="N505" s="204">
        <v>1</v>
      </c>
      <c r="O505" s="204">
        <f t="shared" si="91"/>
        <v>4.5</v>
      </c>
      <c r="P505" s="233"/>
      <c r="Q505" s="233"/>
      <c r="R505" s="204">
        <f t="shared" si="83"/>
        <v>22.5</v>
      </c>
      <c r="S505" s="207" t="s">
        <v>41</v>
      </c>
      <c r="T505" s="270" t="s">
        <v>58</v>
      </c>
      <c r="U505" s="271">
        <v>44762</v>
      </c>
      <c r="V505" s="271">
        <v>44861</v>
      </c>
      <c r="W505" s="272">
        <v>1</v>
      </c>
      <c r="X505" s="273"/>
      <c r="Y505" s="212">
        <f t="shared" si="93"/>
        <v>14.285714285714286</v>
      </c>
      <c r="Z505" s="238">
        <v>18</v>
      </c>
      <c r="AA505" s="238">
        <v>1.05</v>
      </c>
      <c r="AB505" s="213">
        <f t="shared" si="85"/>
        <v>405</v>
      </c>
      <c r="AC505" s="213">
        <f t="shared" si="94"/>
        <v>23.625</v>
      </c>
      <c r="AD505" s="213">
        <f t="shared" si="95"/>
        <v>283.49999999999994</v>
      </c>
      <c r="AE505" s="213">
        <f t="shared" si="92"/>
        <v>121.5</v>
      </c>
      <c r="AF505" s="213">
        <f t="shared" si="96"/>
        <v>337.50000000000006</v>
      </c>
      <c r="AG505" s="213">
        <f t="shared" si="88"/>
        <v>742.5</v>
      </c>
      <c r="AH505" s="213">
        <v>742.5</v>
      </c>
      <c r="AI505" s="213">
        <f t="shared" si="89"/>
        <v>0</v>
      </c>
      <c r="AJ505" s="158"/>
      <c r="AK505" s="297"/>
      <c r="AL505" s="304"/>
      <c r="AM505" s="304"/>
    </row>
    <row r="506" spans="1:39" s="263" customFormat="1" ht="32.25" hidden="1" customHeight="1" x14ac:dyDescent="0.35">
      <c r="A506" s="202"/>
      <c r="B506" s="202">
        <v>2</v>
      </c>
      <c r="C506" s="203">
        <v>443</v>
      </c>
      <c r="D506" s="229">
        <v>12602</v>
      </c>
      <c r="E506" s="229">
        <v>8115</v>
      </c>
      <c r="F506" s="204"/>
      <c r="G506" s="202" t="s">
        <v>101</v>
      </c>
      <c r="H506" s="202" t="s">
        <v>60</v>
      </c>
      <c r="I506" s="202"/>
      <c r="J506" s="202" t="s">
        <v>61</v>
      </c>
      <c r="K506" s="204">
        <v>8</v>
      </c>
      <c r="L506" s="204">
        <v>4</v>
      </c>
      <c r="M506" s="204">
        <f>5.5</f>
        <v>5.5</v>
      </c>
      <c r="N506" s="204">
        <v>1</v>
      </c>
      <c r="O506" s="204">
        <f t="shared" si="91"/>
        <v>4.5</v>
      </c>
      <c r="P506" s="204"/>
      <c r="Q506" s="204"/>
      <c r="R506" s="204">
        <f t="shared" si="83"/>
        <v>144</v>
      </c>
      <c r="S506" s="207" t="s">
        <v>62</v>
      </c>
      <c r="T506" s="215" t="s">
        <v>58</v>
      </c>
      <c r="U506" s="216">
        <v>44746</v>
      </c>
      <c r="V506" s="216">
        <v>44852</v>
      </c>
      <c r="W506" s="217">
        <v>1</v>
      </c>
      <c r="X506" s="218"/>
      <c r="Y506" s="212">
        <f t="shared" si="93"/>
        <v>15.285714285714286</v>
      </c>
      <c r="Z506" s="237">
        <v>7.5</v>
      </c>
      <c r="AA506" s="237">
        <v>0.7</v>
      </c>
      <c r="AB506" s="213">
        <f t="shared" si="85"/>
        <v>1080</v>
      </c>
      <c r="AC506" s="213">
        <f t="shared" si="94"/>
        <v>100.8</v>
      </c>
      <c r="AD506" s="213">
        <f t="shared" si="95"/>
        <v>756</v>
      </c>
      <c r="AE506" s="213">
        <f t="shared" si="92"/>
        <v>323.99999999999994</v>
      </c>
      <c r="AF506" s="213">
        <f t="shared" si="96"/>
        <v>1540.8</v>
      </c>
      <c r="AG506" s="213">
        <f t="shared" si="88"/>
        <v>2620.8000000000002</v>
      </c>
      <c r="AH506" s="213">
        <v>2620.8000000000002</v>
      </c>
      <c r="AI506" s="213">
        <f t="shared" si="89"/>
        <v>0</v>
      </c>
      <c r="AJ506" s="158"/>
      <c r="AK506" s="297"/>
      <c r="AL506" s="304"/>
      <c r="AM506" s="304"/>
    </row>
    <row r="507" spans="1:39" s="263" customFormat="1" ht="32.25" hidden="1" customHeight="1" x14ac:dyDescent="0.35">
      <c r="A507" s="202"/>
      <c r="B507" s="202">
        <v>2</v>
      </c>
      <c r="C507" s="203">
        <v>444</v>
      </c>
      <c r="D507" s="229">
        <v>12602</v>
      </c>
      <c r="E507" s="229">
        <v>8115</v>
      </c>
      <c r="F507" s="204"/>
      <c r="G507" s="202" t="s">
        <v>101</v>
      </c>
      <c r="H507" s="202" t="s">
        <v>60</v>
      </c>
      <c r="I507" s="202"/>
      <c r="J507" s="202" t="s">
        <v>61</v>
      </c>
      <c r="K507" s="204">
        <v>8</v>
      </c>
      <c r="L507" s="204">
        <v>4.4000000000000004</v>
      </c>
      <c r="M507" s="204">
        <f>5.5</f>
        <v>5.5</v>
      </c>
      <c r="N507" s="204">
        <v>1</v>
      </c>
      <c r="O507" s="335">
        <f t="shared" si="91"/>
        <v>4.5</v>
      </c>
      <c r="P507" s="204"/>
      <c r="Q507" s="204"/>
      <c r="R507" s="204">
        <f t="shared" si="83"/>
        <v>158.4</v>
      </c>
      <c r="S507" s="207" t="s">
        <v>62</v>
      </c>
      <c r="T507" s="215" t="s">
        <v>58</v>
      </c>
      <c r="U507" s="216">
        <v>44746</v>
      </c>
      <c r="V507" s="216">
        <v>44852</v>
      </c>
      <c r="W507" s="217">
        <v>1</v>
      </c>
      <c r="X507" s="218"/>
      <c r="Y507" s="212">
        <f t="shared" si="93"/>
        <v>15.285714285714286</v>
      </c>
      <c r="Z507" s="237">
        <v>7.5</v>
      </c>
      <c r="AA507" s="237">
        <v>0.7</v>
      </c>
      <c r="AB507" s="213">
        <f t="shared" si="85"/>
        <v>1188</v>
      </c>
      <c r="AC507" s="213">
        <f t="shared" si="94"/>
        <v>110.88</v>
      </c>
      <c r="AD507" s="213">
        <f t="shared" si="95"/>
        <v>831.59999999999991</v>
      </c>
      <c r="AE507" s="213">
        <f t="shared" si="92"/>
        <v>356.40000000000003</v>
      </c>
      <c r="AF507" s="213">
        <f t="shared" si="96"/>
        <v>1694.88</v>
      </c>
      <c r="AG507" s="213">
        <f t="shared" si="88"/>
        <v>2882.88</v>
      </c>
      <c r="AH507" s="213">
        <v>2882.88</v>
      </c>
      <c r="AI507" s="213">
        <f t="shared" si="89"/>
        <v>0</v>
      </c>
      <c r="AJ507" s="167"/>
      <c r="AK507" s="297"/>
      <c r="AL507" s="304"/>
      <c r="AM507" s="304"/>
    </row>
    <row r="508" spans="1:39" s="263" customFormat="1" ht="32.25" hidden="1" customHeight="1" x14ac:dyDescent="0.35">
      <c r="A508" s="202"/>
      <c r="B508" s="202">
        <v>2</v>
      </c>
      <c r="C508" s="203">
        <v>432</v>
      </c>
      <c r="D508" s="229">
        <v>12592</v>
      </c>
      <c r="E508" s="229">
        <v>6708</v>
      </c>
      <c r="F508" s="204"/>
      <c r="G508" s="202" t="s">
        <v>101</v>
      </c>
      <c r="H508" s="202" t="s">
        <v>60</v>
      </c>
      <c r="I508" s="202"/>
      <c r="J508" s="202" t="s">
        <v>61</v>
      </c>
      <c r="K508" s="204">
        <v>15</v>
      </c>
      <c r="L508" s="204">
        <v>6</v>
      </c>
      <c r="M508" s="204">
        <f>5.5</f>
        <v>5.5</v>
      </c>
      <c r="N508" s="204">
        <v>1</v>
      </c>
      <c r="O508" s="204">
        <f t="shared" si="91"/>
        <v>4.5</v>
      </c>
      <c r="P508" s="204"/>
      <c r="Q508" s="204"/>
      <c r="R508" s="204">
        <f t="shared" si="83"/>
        <v>405</v>
      </c>
      <c r="S508" s="207" t="s">
        <v>62</v>
      </c>
      <c r="T508" s="215" t="s">
        <v>58</v>
      </c>
      <c r="U508" s="216">
        <v>44745</v>
      </c>
      <c r="V508" s="216">
        <v>44823</v>
      </c>
      <c r="W508" s="217">
        <v>1</v>
      </c>
      <c r="X508" s="218"/>
      <c r="Y508" s="212">
        <f t="shared" si="93"/>
        <v>11.285714285714286</v>
      </c>
      <c r="Z508" s="237">
        <v>7.5</v>
      </c>
      <c r="AA508" s="237">
        <v>0.7</v>
      </c>
      <c r="AB508" s="213">
        <f t="shared" si="85"/>
        <v>3037.5</v>
      </c>
      <c r="AC508" s="213">
        <f t="shared" si="94"/>
        <v>283.5</v>
      </c>
      <c r="AD508" s="213">
        <f t="shared" si="95"/>
        <v>2126.25</v>
      </c>
      <c r="AE508" s="213">
        <f t="shared" si="92"/>
        <v>911.25</v>
      </c>
      <c r="AF508" s="213">
        <f t="shared" si="96"/>
        <v>3199.5</v>
      </c>
      <c r="AG508" s="213">
        <f t="shared" si="88"/>
        <v>6237</v>
      </c>
      <c r="AH508" s="213">
        <v>6237</v>
      </c>
      <c r="AI508" s="213">
        <f t="shared" si="89"/>
        <v>0</v>
      </c>
      <c r="AJ508" s="262"/>
      <c r="AK508" s="297"/>
      <c r="AL508" s="304"/>
      <c r="AM508" s="304"/>
    </row>
    <row r="509" spans="1:39" s="263" customFormat="1" ht="32.25" hidden="1" customHeight="1" x14ac:dyDescent="0.35">
      <c r="A509" s="202"/>
      <c r="B509" s="202">
        <v>2</v>
      </c>
      <c r="C509" s="203">
        <v>445</v>
      </c>
      <c r="D509" s="229">
        <v>12599</v>
      </c>
      <c r="E509" s="229">
        <v>8066</v>
      </c>
      <c r="F509" s="204"/>
      <c r="G509" s="202" t="s">
        <v>101</v>
      </c>
      <c r="H509" s="202" t="s">
        <v>60</v>
      </c>
      <c r="I509" s="202"/>
      <c r="J509" s="202" t="s">
        <v>61</v>
      </c>
      <c r="K509" s="204">
        <v>22</v>
      </c>
      <c r="L509" s="204">
        <v>3</v>
      </c>
      <c r="M509" s="204">
        <f>5.5</f>
        <v>5.5</v>
      </c>
      <c r="N509" s="204">
        <v>1</v>
      </c>
      <c r="O509" s="335">
        <f t="shared" si="91"/>
        <v>4.5</v>
      </c>
      <c r="P509" s="204"/>
      <c r="Q509" s="204"/>
      <c r="R509" s="204">
        <f t="shared" si="83"/>
        <v>297</v>
      </c>
      <c r="S509" s="207" t="s">
        <v>62</v>
      </c>
      <c r="T509" s="215" t="s">
        <v>58</v>
      </c>
      <c r="U509" s="216">
        <v>44746</v>
      </c>
      <c r="V509" s="216">
        <v>44838</v>
      </c>
      <c r="W509" s="217">
        <v>1</v>
      </c>
      <c r="X509" s="218"/>
      <c r="Y509" s="212">
        <f t="shared" si="93"/>
        <v>13.285714285714286</v>
      </c>
      <c r="Z509" s="237">
        <v>7.5</v>
      </c>
      <c r="AA509" s="237">
        <v>0.7</v>
      </c>
      <c r="AB509" s="213">
        <f t="shared" si="85"/>
        <v>2227.5</v>
      </c>
      <c r="AC509" s="213">
        <f t="shared" si="94"/>
        <v>207.89999999999998</v>
      </c>
      <c r="AD509" s="213">
        <f t="shared" si="95"/>
        <v>1559.2499999999998</v>
      </c>
      <c r="AE509" s="213">
        <f t="shared" si="92"/>
        <v>668.25</v>
      </c>
      <c r="AF509" s="213">
        <f t="shared" si="96"/>
        <v>2762.1</v>
      </c>
      <c r="AG509" s="213">
        <f t="shared" si="88"/>
        <v>4989.6000000000004</v>
      </c>
      <c r="AH509" s="213">
        <v>4989.6000000000004</v>
      </c>
      <c r="AI509" s="213">
        <f t="shared" si="89"/>
        <v>0</v>
      </c>
      <c r="AJ509" s="262"/>
      <c r="AK509" s="297"/>
      <c r="AL509" s="304"/>
      <c r="AM509" s="304"/>
    </row>
    <row r="510" spans="1:39" s="263" customFormat="1" ht="32.25" hidden="1" customHeight="1" x14ac:dyDescent="0.35">
      <c r="A510" s="202"/>
      <c r="B510" s="202">
        <v>2</v>
      </c>
      <c r="C510" s="203">
        <v>497</v>
      </c>
      <c r="D510" s="229">
        <v>12632</v>
      </c>
      <c r="E510" s="229">
        <v>6715</v>
      </c>
      <c r="F510" s="204"/>
      <c r="G510" s="202" t="s">
        <v>101</v>
      </c>
      <c r="H510" s="202" t="s">
        <v>60</v>
      </c>
      <c r="I510" s="202"/>
      <c r="J510" s="202" t="s">
        <v>61</v>
      </c>
      <c r="K510" s="204">
        <v>7.5</v>
      </c>
      <c r="L510" s="204">
        <v>7.5</v>
      </c>
      <c r="M510" s="204">
        <f>5</f>
        <v>5</v>
      </c>
      <c r="N510" s="204">
        <v>1</v>
      </c>
      <c r="O510" s="204">
        <f t="shared" si="91"/>
        <v>4</v>
      </c>
      <c r="P510" s="204"/>
      <c r="Q510" s="204"/>
      <c r="R510" s="204">
        <f t="shared" si="83"/>
        <v>225</v>
      </c>
      <c r="S510" s="207" t="s">
        <v>62</v>
      </c>
      <c r="T510" s="215" t="s">
        <v>58</v>
      </c>
      <c r="U510" s="216">
        <v>44748</v>
      </c>
      <c r="V510" s="216">
        <v>44829</v>
      </c>
      <c r="W510" s="217">
        <v>1</v>
      </c>
      <c r="X510" s="218"/>
      <c r="Y510" s="212">
        <f t="shared" si="93"/>
        <v>11.714285714285714</v>
      </c>
      <c r="Z510" s="237">
        <v>7.5</v>
      </c>
      <c r="AA510" s="237">
        <v>0.7</v>
      </c>
      <c r="AB510" s="213">
        <f t="shared" si="85"/>
        <v>1687.5</v>
      </c>
      <c r="AC510" s="213">
        <f t="shared" si="94"/>
        <v>157.5</v>
      </c>
      <c r="AD510" s="213">
        <f t="shared" si="95"/>
        <v>1181.25</v>
      </c>
      <c r="AE510" s="213">
        <f t="shared" si="92"/>
        <v>506.25</v>
      </c>
      <c r="AF510" s="213">
        <f t="shared" si="96"/>
        <v>1844.9999999999995</v>
      </c>
      <c r="AG510" s="213">
        <f t="shared" si="88"/>
        <v>3532.4999999999995</v>
      </c>
      <c r="AH510" s="213">
        <v>3532.4999999999995</v>
      </c>
      <c r="AI510" s="213">
        <f t="shared" si="89"/>
        <v>0</v>
      </c>
      <c r="AJ510" s="262"/>
      <c r="AK510" s="297"/>
      <c r="AL510" s="304"/>
      <c r="AM510" s="304"/>
    </row>
    <row r="511" spans="1:39" s="263" customFormat="1" ht="32.25" hidden="1" customHeight="1" x14ac:dyDescent="0.35">
      <c r="A511" s="202"/>
      <c r="B511" s="202">
        <v>2</v>
      </c>
      <c r="C511" s="203">
        <v>497</v>
      </c>
      <c r="D511" s="229">
        <v>12632</v>
      </c>
      <c r="E511" s="229">
        <v>6715</v>
      </c>
      <c r="F511" s="204"/>
      <c r="G511" s="202" t="s">
        <v>101</v>
      </c>
      <c r="H511" s="202" t="s">
        <v>60</v>
      </c>
      <c r="I511" s="202"/>
      <c r="J511" s="202" t="s">
        <v>61</v>
      </c>
      <c r="K511" s="204">
        <v>32.5</v>
      </c>
      <c r="L511" s="204">
        <v>4.5</v>
      </c>
      <c r="M511" s="204">
        <f>5.5</f>
        <v>5.5</v>
      </c>
      <c r="N511" s="204">
        <v>1</v>
      </c>
      <c r="O511" s="204">
        <f t="shared" si="91"/>
        <v>4.5</v>
      </c>
      <c r="P511" s="204"/>
      <c r="Q511" s="204"/>
      <c r="R511" s="204">
        <f t="shared" si="83"/>
        <v>658.125</v>
      </c>
      <c r="S511" s="207" t="s">
        <v>62</v>
      </c>
      <c r="T511" s="215" t="s">
        <v>58</v>
      </c>
      <c r="U511" s="216">
        <v>44748</v>
      </c>
      <c r="V511" s="216">
        <v>44829</v>
      </c>
      <c r="W511" s="217">
        <v>1</v>
      </c>
      <c r="X511" s="218"/>
      <c r="Y511" s="212">
        <f t="shared" si="93"/>
        <v>11.714285714285714</v>
      </c>
      <c r="Z511" s="237">
        <v>7.5</v>
      </c>
      <c r="AA511" s="237">
        <v>0.7</v>
      </c>
      <c r="AB511" s="213">
        <f t="shared" si="85"/>
        <v>4935.9375</v>
      </c>
      <c r="AC511" s="213">
        <f t="shared" si="94"/>
        <v>460.68749999999994</v>
      </c>
      <c r="AD511" s="213">
        <f t="shared" si="95"/>
        <v>3455.1562499999995</v>
      </c>
      <c r="AE511" s="213">
        <f t="shared" si="92"/>
        <v>1480.78125</v>
      </c>
      <c r="AF511" s="213">
        <f t="shared" si="96"/>
        <v>5396.6249999999991</v>
      </c>
      <c r="AG511" s="213">
        <f t="shared" si="88"/>
        <v>10332.5625</v>
      </c>
      <c r="AH511" s="213">
        <v>10332.5625</v>
      </c>
      <c r="AI511" s="213">
        <f t="shared" si="89"/>
        <v>0</v>
      </c>
      <c r="AJ511" s="262"/>
      <c r="AK511" s="297"/>
      <c r="AL511" s="304"/>
      <c r="AM511" s="304"/>
    </row>
    <row r="512" spans="1:39" s="263" customFormat="1" ht="32.25" hidden="1" customHeight="1" x14ac:dyDescent="0.35">
      <c r="A512" s="202"/>
      <c r="B512" s="202">
        <v>2</v>
      </c>
      <c r="C512" s="203">
        <v>497</v>
      </c>
      <c r="D512" s="229">
        <v>12632</v>
      </c>
      <c r="E512" s="229">
        <v>6715</v>
      </c>
      <c r="F512" s="204"/>
      <c r="G512" s="202" t="s">
        <v>101</v>
      </c>
      <c r="H512" s="202" t="s">
        <v>60</v>
      </c>
      <c r="I512" s="202"/>
      <c r="J512" s="202" t="s">
        <v>61</v>
      </c>
      <c r="K512" s="204">
        <v>35</v>
      </c>
      <c r="L512" s="204">
        <v>4.5</v>
      </c>
      <c r="M512" s="204">
        <f>7</f>
        <v>7</v>
      </c>
      <c r="N512" s="204">
        <v>1</v>
      </c>
      <c r="O512" s="204">
        <f t="shared" si="91"/>
        <v>6</v>
      </c>
      <c r="P512" s="204"/>
      <c r="Q512" s="204"/>
      <c r="R512" s="204">
        <f t="shared" si="83"/>
        <v>945</v>
      </c>
      <c r="S512" s="207" t="s">
        <v>62</v>
      </c>
      <c r="T512" s="215" t="s">
        <v>58</v>
      </c>
      <c r="U512" s="216">
        <v>44748</v>
      </c>
      <c r="V512" s="216">
        <v>44829</v>
      </c>
      <c r="W512" s="217">
        <v>1</v>
      </c>
      <c r="X512" s="218"/>
      <c r="Y512" s="212">
        <f t="shared" si="93"/>
        <v>11.714285714285714</v>
      </c>
      <c r="Z512" s="237">
        <v>7.5</v>
      </c>
      <c r="AA512" s="237">
        <v>0.7</v>
      </c>
      <c r="AB512" s="213">
        <f t="shared" si="85"/>
        <v>7087.5</v>
      </c>
      <c r="AC512" s="213">
        <f t="shared" si="94"/>
        <v>661.5</v>
      </c>
      <c r="AD512" s="213">
        <f t="shared" si="95"/>
        <v>4961.25</v>
      </c>
      <c r="AE512" s="213">
        <f t="shared" si="92"/>
        <v>2126.25</v>
      </c>
      <c r="AF512" s="213">
        <f t="shared" si="96"/>
        <v>7748.9999999999991</v>
      </c>
      <c r="AG512" s="213">
        <f t="shared" si="88"/>
        <v>14836.5</v>
      </c>
      <c r="AH512" s="213">
        <v>14836.5</v>
      </c>
      <c r="AI512" s="213">
        <f t="shared" si="89"/>
        <v>0</v>
      </c>
      <c r="AJ512" s="262"/>
      <c r="AK512" s="297"/>
      <c r="AL512" s="304"/>
      <c r="AM512" s="304"/>
    </row>
    <row r="513" spans="1:39" s="263" customFormat="1" ht="32.25" hidden="1" customHeight="1" x14ac:dyDescent="0.35">
      <c r="A513" s="202"/>
      <c r="B513" s="202">
        <v>2</v>
      </c>
      <c r="C513" s="203">
        <v>431</v>
      </c>
      <c r="D513" s="229">
        <v>12591</v>
      </c>
      <c r="E513" s="229">
        <v>6745</v>
      </c>
      <c r="F513" s="204"/>
      <c r="G513" s="202" t="s">
        <v>101</v>
      </c>
      <c r="H513" s="202" t="s">
        <v>60</v>
      </c>
      <c r="I513" s="202"/>
      <c r="J513" s="202" t="s">
        <v>61</v>
      </c>
      <c r="K513" s="204">
        <v>18</v>
      </c>
      <c r="L513" s="204">
        <v>2.5</v>
      </c>
      <c r="M513" s="204">
        <f>5.5</f>
        <v>5.5</v>
      </c>
      <c r="N513" s="204">
        <v>1</v>
      </c>
      <c r="O513" s="204">
        <f t="shared" si="91"/>
        <v>4.5</v>
      </c>
      <c r="P513" s="204"/>
      <c r="Q513" s="204"/>
      <c r="R513" s="204">
        <f t="shared" si="83"/>
        <v>202.5</v>
      </c>
      <c r="S513" s="207" t="s">
        <v>62</v>
      </c>
      <c r="T513" s="215" t="s">
        <v>58</v>
      </c>
      <c r="U513" s="216">
        <v>44745</v>
      </c>
      <c r="V513" s="216">
        <v>44834</v>
      </c>
      <c r="W513" s="217">
        <v>1</v>
      </c>
      <c r="X513" s="218"/>
      <c r="Y513" s="212">
        <f t="shared" si="93"/>
        <v>12.857142857142858</v>
      </c>
      <c r="Z513" s="237">
        <v>7.5</v>
      </c>
      <c r="AA513" s="237">
        <v>0.7</v>
      </c>
      <c r="AB513" s="213">
        <f t="shared" si="85"/>
        <v>1518.75</v>
      </c>
      <c r="AC513" s="213">
        <f t="shared" si="94"/>
        <v>141.75</v>
      </c>
      <c r="AD513" s="213">
        <f t="shared" si="95"/>
        <v>1063.125</v>
      </c>
      <c r="AE513" s="213">
        <f t="shared" si="92"/>
        <v>455.625</v>
      </c>
      <c r="AF513" s="213">
        <f t="shared" si="96"/>
        <v>1822.5</v>
      </c>
      <c r="AG513" s="213">
        <f t="shared" si="88"/>
        <v>3341.25</v>
      </c>
      <c r="AH513" s="213">
        <v>3341.25</v>
      </c>
      <c r="AI513" s="213">
        <f t="shared" si="89"/>
        <v>0</v>
      </c>
      <c r="AJ513" s="262"/>
      <c r="AK513" s="297"/>
      <c r="AL513" s="304"/>
      <c r="AM513" s="304"/>
    </row>
    <row r="514" spans="1:39" s="263" customFormat="1" ht="32.25" hidden="1" customHeight="1" x14ac:dyDescent="0.35">
      <c r="A514" s="202"/>
      <c r="B514" s="202">
        <v>2</v>
      </c>
      <c r="C514" s="203">
        <v>522</v>
      </c>
      <c r="D514" s="229">
        <v>12730</v>
      </c>
      <c r="E514" s="229">
        <v>7843</v>
      </c>
      <c r="F514" s="204"/>
      <c r="G514" s="202" t="s">
        <v>101</v>
      </c>
      <c r="H514" s="202" t="s">
        <v>60</v>
      </c>
      <c r="I514" s="202"/>
      <c r="J514" s="202" t="s">
        <v>61</v>
      </c>
      <c r="K514" s="204">
        <v>7.5</v>
      </c>
      <c r="L514" s="204">
        <v>2.5</v>
      </c>
      <c r="M514" s="204">
        <f>4.5</f>
        <v>4.5</v>
      </c>
      <c r="N514" s="204">
        <v>1</v>
      </c>
      <c r="O514" s="204">
        <f t="shared" si="91"/>
        <v>3.5</v>
      </c>
      <c r="P514" s="204"/>
      <c r="Q514" s="204"/>
      <c r="R514" s="204">
        <f t="shared" si="83"/>
        <v>65.625</v>
      </c>
      <c r="S514" s="207" t="s">
        <v>62</v>
      </c>
      <c r="T514" s="215" t="s">
        <v>58</v>
      </c>
      <c r="U514" s="216">
        <v>44757</v>
      </c>
      <c r="V514" s="216">
        <v>44798</v>
      </c>
      <c r="W514" s="217">
        <v>1</v>
      </c>
      <c r="X514" s="218"/>
      <c r="Y514" s="212">
        <f t="shared" si="93"/>
        <v>6</v>
      </c>
      <c r="Z514" s="237">
        <v>7.5</v>
      </c>
      <c r="AA514" s="237">
        <v>0.7</v>
      </c>
      <c r="AB514" s="213">
        <f t="shared" si="85"/>
        <v>492.1875</v>
      </c>
      <c r="AC514" s="213">
        <f t="shared" si="94"/>
        <v>45.9375</v>
      </c>
      <c r="AD514" s="213">
        <f t="shared" si="95"/>
        <v>344.53125</v>
      </c>
      <c r="AE514" s="213">
        <f t="shared" si="92"/>
        <v>147.65625</v>
      </c>
      <c r="AF514" s="213">
        <f t="shared" si="96"/>
        <v>275.625</v>
      </c>
      <c r="AG514" s="213">
        <f t="shared" si="88"/>
        <v>767.8125</v>
      </c>
      <c r="AH514" s="213">
        <v>767.8125</v>
      </c>
      <c r="AI514" s="213">
        <f t="shared" si="89"/>
        <v>0</v>
      </c>
      <c r="AJ514" s="262"/>
      <c r="AK514" s="297"/>
      <c r="AL514" s="304"/>
      <c r="AM514" s="304"/>
    </row>
    <row r="515" spans="1:39" s="263" customFormat="1" ht="32.25" hidden="1" customHeight="1" x14ac:dyDescent="0.35">
      <c r="A515" s="202"/>
      <c r="B515" s="202">
        <v>2</v>
      </c>
      <c r="C515" s="203">
        <v>703</v>
      </c>
      <c r="D515" s="229">
        <v>12967</v>
      </c>
      <c r="E515" s="229">
        <v>6711</v>
      </c>
      <c r="F515" s="204"/>
      <c r="G515" s="202" t="s">
        <v>101</v>
      </c>
      <c r="H515" s="202" t="s">
        <v>36</v>
      </c>
      <c r="I515" s="202"/>
      <c r="J515" s="202" t="s">
        <v>69</v>
      </c>
      <c r="K515" s="204">
        <v>1.3</v>
      </c>
      <c r="L515" s="204">
        <v>1</v>
      </c>
      <c r="M515" s="204">
        <v>3.5</v>
      </c>
      <c r="N515" s="204">
        <v>1</v>
      </c>
      <c r="O515" s="204">
        <f t="shared" si="91"/>
        <v>2.5</v>
      </c>
      <c r="P515" s="204"/>
      <c r="Q515" s="204"/>
      <c r="R515" s="204">
        <f t="shared" si="83"/>
        <v>2.5</v>
      </c>
      <c r="S515" s="207" t="s">
        <v>70</v>
      </c>
      <c r="T515" s="215" t="s">
        <v>58</v>
      </c>
      <c r="U515" s="216">
        <v>44782</v>
      </c>
      <c r="V515" s="216">
        <v>44827</v>
      </c>
      <c r="W515" s="217">
        <v>1</v>
      </c>
      <c r="X515" s="218"/>
      <c r="Y515" s="212">
        <f t="shared" si="93"/>
        <v>6.5714285714285712</v>
      </c>
      <c r="Z515" s="238">
        <v>135</v>
      </c>
      <c r="AA515" s="237"/>
      <c r="AB515" s="213">
        <f t="shared" si="85"/>
        <v>337.5</v>
      </c>
      <c r="AC515" s="213">
        <f t="shared" si="94"/>
        <v>0</v>
      </c>
      <c r="AD515" s="213">
        <f t="shared" si="95"/>
        <v>236.25</v>
      </c>
      <c r="AE515" s="213">
        <f t="shared" si="92"/>
        <v>101.25</v>
      </c>
      <c r="AF515" s="213">
        <f t="shared" si="96"/>
        <v>0</v>
      </c>
      <c r="AG515" s="213">
        <f t="shared" si="88"/>
        <v>337.5</v>
      </c>
      <c r="AH515" s="213">
        <v>337.5</v>
      </c>
      <c r="AI515" s="213">
        <f t="shared" si="89"/>
        <v>0</v>
      </c>
      <c r="AJ515" s="262"/>
      <c r="AK515" s="297"/>
      <c r="AL515" s="304"/>
      <c r="AM515" s="304"/>
    </row>
    <row r="516" spans="1:39" s="263" customFormat="1" ht="32.25" hidden="1" customHeight="1" x14ac:dyDescent="0.35">
      <c r="A516" s="202"/>
      <c r="B516" s="202">
        <v>2</v>
      </c>
      <c r="C516" s="203">
        <v>747</v>
      </c>
      <c r="D516" s="229">
        <v>13014</v>
      </c>
      <c r="E516" s="229">
        <v>6718</v>
      </c>
      <c r="F516" s="204"/>
      <c r="G516" s="202" t="s">
        <v>101</v>
      </c>
      <c r="H516" s="202" t="s">
        <v>36</v>
      </c>
      <c r="I516" s="202"/>
      <c r="J516" s="202" t="s">
        <v>69</v>
      </c>
      <c r="K516" s="204">
        <v>1.8</v>
      </c>
      <c r="L516" s="204">
        <v>1.8</v>
      </c>
      <c r="M516" s="204">
        <v>3.5</v>
      </c>
      <c r="N516" s="204">
        <v>1</v>
      </c>
      <c r="O516" s="204">
        <f t="shared" si="91"/>
        <v>2.5</v>
      </c>
      <c r="P516" s="204"/>
      <c r="Q516" s="204"/>
      <c r="R516" s="204">
        <f t="shared" si="83"/>
        <v>2.5</v>
      </c>
      <c r="S516" s="207" t="s">
        <v>70</v>
      </c>
      <c r="T516" s="215" t="s">
        <v>58</v>
      </c>
      <c r="U516" s="216">
        <v>44789</v>
      </c>
      <c r="V516" s="216">
        <v>44828</v>
      </c>
      <c r="W516" s="217">
        <v>1</v>
      </c>
      <c r="X516" s="218"/>
      <c r="Y516" s="212">
        <f t="shared" si="93"/>
        <v>5.7142857142857144</v>
      </c>
      <c r="Z516" s="238">
        <v>135</v>
      </c>
      <c r="AA516" s="237"/>
      <c r="AB516" s="213">
        <f t="shared" si="85"/>
        <v>337.5</v>
      </c>
      <c r="AC516" s="213">
        <f t="shared" si="94"/>
        <v>0</v>
      </c>
      <c r="AD516" s="213">
        <f t="shared" si="95"/>
        <v>236.25</v>
      </c>
      <c r="AE516" s="213">
        <f t="shared" si="92"/>
        <v>101.25</v>
      </c>
      <c r="AF516" s="213">
        <f t="shared" si="96"/>
        <v>0</v>
      </c>
      <c r="AG516" s="213">
        <f t="shared" si="88"/>
        <v>337.5</v>
      </c>
      <c r="AH516" s="213">
        <v>337.5</v>
      </c>
      <c r="AI516" s="213">
        <f t="shared" si="89"/>
        <v>0</v>
      </c>
      <c r="AJ516" s="262"/>
      <c r="AK516" s="297"/>
      <c r="AL516" s="304"/>
      <c r="AM516" s="304"/>
    </row>
    <row r="517" spans="1:39" s="263" customFormat="1" ht="32.25" hidden="1" customHeight="1" x14ac:dyDescent="0.35">
      <c r="A517" s="202"/>
      <c r="B517" s="202">
        <v>2</v>
      </c>
      <c r="C517" s="203">
        <v>748</v>
      </c>
      <c r="D517" s="229">
        <v>13014</v>
      </c>
      <c r="E517" s="229">
        <v>6718</v>
      </c>
      <c r="F517" s="204"/>
      <c r="G517" s="202" t="s">
        <v>101</v>
      </c>
      <c r="H517" s="202" t="s">
        <v>36</v>
      </c>
      <c r="I517" s="202"/>
      <c r="J517" s="202" t="s">
        <v>69</v>
      </c>
      <c r="K517" s="204">
        <v>1.8</v>
      </c>
      <c r="L517" s="204">
        <v>1.8</v>
      </c>
      <c r="M517" s="204">
        <v>3.5</v>
      </c>
      <c r="N517" s="204">
        <v>1</v>
      </c>
      <c r="O517" s="204">
        <f t="shared" si="91"/>
        <v>2.5</v>
      </c>
      <c r="P517" s="204"/>
      <c r="Q517" s="204"/>
      <c r="R517" s="204">
        <f t="shared" si="83"/>
        <v>2.5</v>
      </c>
      <c r="S517" s="207" t="s">
        <v>70</v>
      </c>
      <c r="T517" s="215" t="s">
        <v>58</v>
      </c>
      <c r="U517" s="216">
        <v>44789</v>
      </c>
      <c r="V517" s="216">
        <v>44828</v>
      </c>
      <c r="W517" s="217">
        <v>1</v>
      </c>
      <c r="X517" s="218"/>
      <c r="Y517" s="212">
        <f t="shared" si="93"/>
        <v>5.7142857142857144</v>
      </c>
      <c r="Z517" s="238">
        <v>135</v>
      </c>
      <c r="AA517" s="237"/>
      <c r="AB517" s="213">
        <f t="shared" si="85"/>
        <v>337.5</v>
      </c>
      <c r="AC517" s="213">
        <f t="shared" si="94"/>
        <v>0</v>
      </c>
      <c r="AD517" s="213">
        <f t="shared" si="95"/>
        <v>236.25</v>
      </c>
      <c r="AE517" s="213">
        <f t="shared" si="92"/>
        <v>101.25</v>
      </c>
      <c r="AF517" s="213">
        <f t="shared" si="96"/>
        <v>0</v>
      </c>
      <c r="AG517" s="213">
        <f t="shared" si="88"/>
        <v>337.5</v>
      </c>
      <c r="AH517" s="213">
        <v>337.5</v>
      </c>
      <c r="AI517" s="213">
        <f t="shared" si="89"/>
        <v>0</v>
      </c>
      <c r="AJ517" s="262"/>
      <c r="AK517" s="297"/>
      <c r="AL517" s="304"/>
      <c r="AM517" s="304"/>
    </row>
    <row r="518" spans="1:39" s="263" customFormat="1" ht="32.25" hidden="1" customHeight="1" x14ac:dyDescent="0.35">
      <c r="A518" s="202"/>
      <c r="B518" s="202">
        <v>2</v>
      </c>
      <c r="C518" s="203">
        <v>749</v>
      </c>
      <c r="D518" s="229">
        <v>13015</v>
      </c>
      <c r="E518" s="229">
        <v>7857</v>
      </c>
      <c r="F518" s="204"/>
      <c r="G518" s="202" t="s">
        <v>101</v>
      </c>
      <c r="H518" s="202" t="s">
        <v>36</v>
      </c>
      <c r="I518" s="202"/>
      <c r="J518" s="202" t="s">
        <v>69</v>
      </c>
      <c r="K518" s="204">
        <v>2.6</v>
      </c>
      <c r="L518" s="204">
        <v>1.3</v>
      </c>
      <c r="M518" s="204">
        <v>8</v>
      </c>
      <c r="N518" s="204">
        <v>1</v>
      </c>
      <c r="O518" s="204">
        <f t="shared" si="91"/>
        <v>7</v>
      </c>
      <c r="P518" s="204"/>
      <c r="Q518" s="204"/>
      <c r="R518" s="204">
        <f t="shared" si="83"/>
        <v>7</v>
      </c>
      <c r="S518" s="207" t="s">
        <v>70</v>
      </c>
      <c r="T518" s="215" t="s">
        <v>58</v>
      </c>
      <c r="U518" s="216">
        <v>44789</v>
      </c>
      <c r="V518" s="216">
        <v>44800</v>
      </c>
      <c r="W518" s="217">
        <v>1</v>
      </c>
      <c r="X518" s="218"/>
      <c r="Y518" s="212">
        <f t="shared" si="93"/>
        <v>1.7142857142857142</v>
      </c>
      <c r="Z518" s="238">
        <v>135</v>
      </c>
      <c r="AA518" s="237"/>
      <c r="AB518" s="213">
        <f t="shared" si="85"/>
        <v>945</v>
      </c>
      <c r="AC518" s="213">
        <f t="shared" si="94"/>
        <v>0</v>
      </c>
      <c r="AD518" s="213">
        <f t="shared" si="95"/>
        <v>661.49999999999989</v>
      </c>
      <c r="AE518" s="213">
        <f t="shared" si="92"/>
        <v>283.5</v>
      </c>
      <c r="AF518" s="213">
        <f t="shared" si="96"/>
        <v>0</v>
      </c>
      <c r="AG518" s="213">
        <f t="shared" si="88"/>
        <v>944.99999999999989</v>
      </c>
      <c r="AH518" s="213">
        <v>944.99999999999989</v>
      </c>
      <c r="AI518" s="213">
        <f t="shared" si="89"/>
        <v>0</v>
      </c>
      <c r="AJ518" s="262"/>
      <c r="AK518" s="297"/>
      <c r="AL518" s="304"/>
      <c r="AM518" s="304"/>
    </row>
    <row r="519" spans="1:39" s="263" customFormat="1" ht="32.25" hidden="1" customHeight="1" x14ac:dyDescent="0.35">
      <c r="A519" s="202"/>
      <c r="B519" s="202">
        <v>2</v>
      </c>
      <c r="C519" s="203">
        <v>607</v>
      </c>
      <c r="D519" s="229">
        <v>12827</v>
      </c>
      <c r="E519" s="229">
        <v>7840</v>
      </c>
      <c r="F519" s="204"/>
      <c r="G519" s="202" t="s">
        <v>101</v>
      </c>
      <c r="H519" s="202" t="s">
        <v>36</v>
      </c>
      <c r="I519" s="202"/>
      <c r="J519" s="202" t="s">
        <v>69</v>
      </c>
      <c r="K519" s="204">
        <v>1.3</v>
      </c>
      <c r="L519" s="204">
        <v>1.3</v>
      </c>
      <c r="M519" s="204">
        <v>3</v>
      </c>
      <c r="N519" s="204">
        <v>1</v>
      </c>
      <c r="O519" s="204">
        <f t="shared" si="91"/>
        <v>2</v>
      </c>
      <c r="P519" s="204"/>
      <c r="Q519" s="204"/>
      <c r="R519" s="204">
        <f t="shared" ref="R519:R582" si="97">IF(S519="m3",K519*L519*O519,IF(S519="m2-LxH",K519*O519,IF(S519="m2-LxW",K519*L519*P519,IF(S519="rm",O519,IF(S519="lm",K519,IF(S519="unit",Q519,))))))</f>
        <v>2</v>
      </c>
      <c r="S519" s="207" t="s">
        <v>70</v>
      </c>
      <c r="T519" s="215" t="s">
        <v>58</v>
      </c>
      <c r="U519" s="216">
        <v>44769</v>
      </c>
      <c r="V519" s="216">
        <v>44795</v>
      </c>
      <c r="W519" s="217">
        <v>1</v>
      </c>
      <c r="X519" s="218"/>
      <c r="Y519" s="212">
        <f t="shared" si="93"/>
        <v>3.8571428571428572</v>
      </c>
      <c r="Z519" s="238">
        <v>135</v>
      </c>
      <c r="AA519" s="237">
        <v>12.25</v>
      </c>
      <c r="AB519" s="213">
        <f t="shared" ref="AB519:AB582" si="98">Z519*R519</f>
        <v>270</v>
      </c>
      <c r="AC519" s="213">
        <f t="shared" si="94"/>
        <v>24.5</v>
      </c>
      <c r="AD519" s="213">
        <f t="shared" si="95"/>
        <v>189</v>
      </c>
      <c r="AE519" s="213">
        <f t="shared" si="92"/>
        <v>81</v>
      </c>
      <c r="AF519" s="213">
        <f t="shared" si="96"/>
        <v>94.5</v>
      </c>
      <c r="AG519" s="213">
        <f t="shared" ref="AG519:AG582" si="99">AD519+AE519+AF519</f>
        <v>364.5</v>
      </c>
      <c r="AH519" s="213">
        <v>364.5</v>
      </c>
      <c r="AI519" s="213">
        <f t="shared" ref="AI519:AI582" si="100">AG519-AH519</f>
        <v>0</v>
      </c>
      <c r="AJ519" s="262"/>
      <c r="AK519" s="297"/>
      <c r="AL519" s="304"/>
      <c r="AM519" s="304"/>
    </row>
    <row r="520" spans="1:39" s="263" customFormat="1" ht="32.25" hidden="1" customHeight="1" x14ac:dyDescent="0.35">
      <c r="A520" s="202"/>
      <c r="B520" s="202">
        <v>2</v>
      </c>
      <c r="C520" s="203">
        <v>607</v>
      </c>
      <c r="D520" s="229">
        <v>12827</v>
      </c>
      <c r="E520" s="229">
        <v>8281</v>
      </c>
      <c r="F520" s="204"/>
      <c r="G520" s="202" t="s">
        <v>101</v>
      </c>
      <c r="H520" s="202" t="s">
        <v>36</v>
      </c>
      <c r="I520" s="202"/>
      <c r="J520" s="202" t="s">
        <v>69</v>
      </c>
      <c r="K520" s="204">
        <v>1.3</v>
      </c>
      <c r="L520" s="204">
        <v>1.3</v>
      </c>
      <c r="M520" s="204">
        <v>3</v>
      </c>
      <c r="N520" s="204">
        <v>1</v>
      </c>
      <c r="O520" s="204">
        <f t="shared" si="91"/>
        <v>2</v>
      </c>
      <c r="P520" s="204"/>
      <c r="Q520" s="204"/>
      <c r="R520" s="204">
        <f t="shared" si="97"/>
        <v>2</v>
      </c>
      <c r="S520" s="207" t="s">
        <v>70</v>
      </c>
      <c r="T520" s="215" t="s">
        <v>58</v>
      </c>
      <c r="U520" s="216">
        <v>44769</v>
      </c>
      <c r="V520" s="216">
        <v>44892</v>
      </c>
      <c r="W520" s="217">
        <v>1</v>
      </c>
      <c r="X520" s="218"/>
      <c r="Y520" s="212">
        <f t="shared" si="93"/>
        <v>17.714285714285715</v>
      </c>
      <c r="Z520" s="238">
        <v>135</v>
      </c>
      <c r="AA520" s="237">
        <v>12.25</v>
      </c>
      <c r="AB520" s="213">
        <f t="shared" si="98"/>
        <v>270</v>
      </c>
      <c r="AC520" s="213">
        <f t="shared" si="94"/>
        <v>24.5</v>
      </c>
      <c r="AD520" s="213">
        <f t="shared" si="95"/>
        <v>189</v>
      </c>
      <c r="AE520" s="213">
        <f t="shared" si="92"/>
        <v>81</v>
      </c>
      <c r="AF520" s="213">
        <f t="shared" si="96"/>
        <v>434</v>
      </c>
      <c r="AG520" s="213">
        <f t="shared" si="99"/>
        <v>704</v>
      </c>
      <c r="AH520" s="213">
        <v>704</v>
      </c>
      <c r="AI520" s="213">
        <f t="shared" si="100"/>
        <v>0</v>
      </c>
      <c r="AJ520" s="262"/>
      <c r="AK520" s="297"/>
      <c r="AL520" s="304"/>
      <c r="AM520" s="304"/>
    </row>
    <row r="521" spans="1:39" s="263" customFormat="1" ht="32.25" hidden="1" customHeight="1" x14ac:dyDescent="0.35">
      <c r="A521" s="202"/>
      <c r="B521" s="202">
        <v>2</v>
      </c>
      <c r="C521" s="203">
        <v>767</v>
      </c>
      <c r="D521" s="229">
        <v>13029</v>
      </c>
      <c r="E521" s="229">
        <v>8170</v>
      </c>
      <c r="F521" s="204"/>
      <c r="G521" s="202" t="s">
        <v>101</v>
      </c>
      <c r="H521" s="202" t="s">
        <v>36</v>
      </c>
      <c r="I521" s="202"/>
      <c r="J521" s="202" t="s">
        <v>69</v>
      </c>
      <c r="K521" s="204">
        <v>1.8</v>
      </c>
      <c r="L521" s="204">
        <v>1.3</v>
      </c>
      <c r="M521" s="204">
        <v>3</v>
      </c>
      <c r="N521" s="204">
        <v>1</v>
      </c>
      <c r="O521" s="204">
        <f t="shared" si="91"/>
        <v>2</v>
      </c>
      <c r="P521" s="204"/>
      <c r="Q521" s="204"/>
      <c r="R521" s="204">
        <f t="shared" si="97"/>
        <v>2</v>
      </c>
      <c r="S521" s="207" t="s">
        <v>70</v>
      </c>
      <c r="T521" s="215" t="s">
        <v>58</v>
      </c>
      <c r="U521" s="216">
        <v>44760</v>
      </c>
      <c r="V521" s="216">
        <v>44863</v>
      </c>
      <c r="W521" s="217">
        <v>1</v>
      </c>
      <c r="X521" s="218"/>
      <c r="Y521" s="212">
        <f t="shared" si="93"/>
        <v>14.857142857142858</v>
      </c>
      <c r="Z521" s="238">
        <v>135</v>
      </c>
      <c r="AA521" s="237">
        <v>12.25</v>
      </c>
      <c r="AB521" s="213">
        <f t="shared" si="98"/>
        <v>270</v>
      </c>
      <c r="AC521" s="213">
        <f t="shared" si="94"/>
        <v>24.5</v>
      </c>
      <c r="AD521" s="213">
        <f t="shared" si="95"/>
        <v>189</v>
      </c>
      <c r="AE521" s="213">
        <f t="shared" si="92"/>
        <v>81</v>
      </c>
      <c r="AF521" s="213">
        <f t="shared" si="96"/>
        <v>364</v>
      </c>
      <c r="AG521" s="213">
        <f t="shared" si="99"/>
        <v>634</v>
      </c>
      <c r="AH521" s="213">
        <v>634</v>
      </c>
      <c r="AI521" s="213">
        <f t="shared" si="100"/>
        <v>0</v>
      </c>
      <c r="AJ521" s="262"/>
      <c r="AK521" s="297"/>
      <c r="AL521" s="304"/>
      <c r="AM521" s="304"/>
    </row>
    <row r="522" spans="1:39" s="263" customFormat="1" ht="32.25" hidden="1" customHeight="1" x14ac:dyDescent="0.35">
      <c r="A522" s="202"/>
      <c r="B522" s="202">
        <v>2</v>
      </c>
      <c r="C522" s="229">
        <v>792</v>
      </c>
      <c r="D522" s="229">
        <v>13052</v>
      </c>
      <c r="E522" s="229">
        <v>7847</v>
      </c>
      <c r="F522" s="204"/>
      <c r="G522" s="202" t="s">
        <v>101</v>
      </c>
      <c r="H522" s="202" t="s">
        <v>36</v>
      </c>
      <c r="I522" s="202"/>
      <c r="J522" s="202" t="s">
        <v>69</v>
      </c>
      <c r="K522" s="204">
        <v>2.5</v>
      </c>
      <c r="L522" s="204">
        <v>1.3</v>
      </c>
      <c r="M522" s="204">
        <v>2.5</v>
      </c>
      <c r="N522" s="204"/>
      <c r="O522" s="204">
        <f t="shared" si="91"/>
        <v>2.5</v>
      </c>
      <c r="P522" s="204"/>
      <c r="Q522" s="204"/>
      <c r="R522" s="204">
        <f t="shared" si="97"/>
        <v>2.5</v>
      </c>
      <c r="S522" s="207" t="s">
        <v>70</v>
      </c>
      <c r="T522" s="215" t="s">
        <v>58</v>
      </c>
      <c r="U522" s="216">
        <v>44795</v>
      </c>
      <c r="V522" s="216">
        <v>44799</v>
      </c>
      <c r="W522" s="217">
        <v>1</v>
      </c>
      <c r="X522" s="218"/>
      <c r="Y522" s="212">
        <f t="shared" si="93"/>
        <v>0.7142857142857143</v>
      </c>
      <c r="Z522" s="238">
        <v>135</v>
      </c>
      <c r="AA522" s="237">
        <v>12.25</v>
      </c>
      <c r="AB522" s="213">
        <f t="shared" si="98"/>
        <v>337.5</v>
      </c>
      <c r="AC522" s="213">
        <f t="shared" si="94"/>
        <v>30.625</v>
      </c>
      <c r="AD522" s="213">
        <f t="shared" si="95"/>
        <v>236.25</v>
      </c>
      <c r="AE522" s="213">
        <f t="shared" si="92"/>
        <v>101.25</v>
      </c>
      <c r="AF522" s="213">
        <f t="shared" si="96"/>
        <v>21.875</v>
      </c>
      <c r="AG522" s="213">
        <f t="shared" si="99"/>
        <v>359.375</v>
      </c>
      <c r="AH522" s="213">
        <v>359.375</v>
      </c>
      <c r="AI522" s="213">
        <f t="shared" si="100"/>
        <v>0</v>
      </c>
      <c r="AJ522" s="262"/>
      <c r="AK522" s="297"/>
      <c r="AL522" s="304"/>
      <c r="AM522" s="304"/>
    </row>
    <row r="523" spans="1:39" s="263" customFormat="1" ht="32.25" hidden="1" customHeight="1" x14ac:dyDescent="0.35">
      <c r="A523" s="202"/>
      <c r="B523" s="202">
        <v>2</v>
      </c>
      <c r="C523" s="203">
        <v>794</v>
      </c>
      <c r="D523" s="229">
        <v>13054</v>
      </c>
      <c r="E523" s="229">
        <v>7854</v>
      </c>
      <c r="F523" s="204"/>
      <c r="G523" s="202" t="s">
        <v>101</v>
      </c>
      <c r="H523" s="202" t="s">
        <v>36</v>
      </c>
      <c r="I523" s="202"/>
      <c r="J523" s="202" t="s">
        <v>69</v>
      </c>
      <c r="K523" s="204">
        <v>1.8</v>
      </c>
      <c r="L523" s="204">
        <v>1.8</v>
      </c>
      <c r="M523" s="204">
        <v>6</v>
      </c>
      <c r="N523" s="204"/>
      <c r="O523" s="204">
        <f t="shared" si="91"/>
        <v>6</v>
      </c>
      <c r="P523" s="204"/>
      <c r="Q523" s="204"/>
      <c r="R523" s="204">
        <f t="shared" si="97"/>
        <v>6</v>
      </c>
      <c r="S523" s="207" t="s">
        <v>70</v>
      </c>
      <c r="T523" s="215" t="s">
        <v>58</v>
      </c>
      <c r="U523" s="216">
        <v>44795</v>
      </c>
      <c r="V523" s="216">
        <v>44802</v>
      </c>
      <c r="W523" s="217">
        <v>1</v>
      </c>
      <c r="X523" s="218"/>
      <c r="Y523" s="212">
        <f t="shared" si="93"/>
        <v>1.1428571428571428</v>
      </c>
      <c r="Z523" s="238">
        <v>135</v>
      </c>
      <c r="AA523" s="237">
        <v>12.25</v>
      </c>
      <c r="AB523" s="213">
        <f t="shared" si="98"/>
        <v>810</v>
      </c>
      <c r="AC523" s="213">
        <f t="shared" si="94"/>
        <v>73.5</v>
      </c>
      <c r="AD523" s="213">
        <f t="shared" si="95"/>
        <v>566.99999999999989</v>
      </c>
      <c r="AE523" s="213">
        <f t="shared" si="92"/>
        <v>242.99999999999997</v>
      </c>
      <c r="AF523" s="213">
        <f t="shared" si="96"/>
        <v>84</v>
      </c>
      <c r="AG523" s="213">
        <f t="shared" si="99"/>
        <v>893.99999999999989</v>
      </c>
      <c r="AH523" s="213">
        <v>893.99999999999989</v>
      </c>
      <c r="AI523" s="213">
        <f t="shared" si="100"/>
        <v>0</v>
      </c>
      <c r="AJ523" s="160"/>
      <c r="AK523" s="297"/>
      <c r="AL523" s="304"/>
      <c r="AM523" s="304"/>
    </row>
    <row r="524" spans="1:39" s="263" customFormat="1" ht="32.25" hidden="1" customHeight="1" x14ac:dyDescent="0.35">
      <c r="A524" s="202"/>
      <c r="B524" s="202">
        <v>2</v>
      </c>
      <c r="C524" s="203">
        <v>795</v>
      </c>
      <c r="D524" s="229">
        <v>13055</v>
      </c>
      <c r="E524" s="229">
        <v>7857</v>
      </c>
      <c r="F524" s="204"/>
      <c r="G524" s="202" t="s">
        <v>101</v>
      </c>
      <c r="H524" s="202" t="s">
        <v>36</v>
      </c>
      <c r="I524" s="202"/>
      <c r="J524" s="202" t="s">
        <v>69</v>
      </c>
      <c r="K524" s="204">
        <v>1.3</v>
      </c>
      <c r="L524" s="204">
        <v>1.3</v>
      </c>
      <c r="M524" s="204">
        <v>5</v>
      </c>
      <c r="N524" s="204"/>
      <c r="O524" s="204">
        <f t="shared" si="91"/>
        <v>5</v>
      </c>
      <c r="P524" s="204"/>
      <c r="Q524" s="204"/>
      <c r="R524" s="204">
        <f t="shared" si="97"/>
        <v>5</v>
      </c>
      <c r="S524" s="207" t="s">
        <v>70</v>
      </c>
      <c r="T524" s="215" t="s">
        <v>58</v>
      </c>
      <c r="U524" s="216">
        <v>44795</v>
      </c>
      <c r="V524" s="216">
        <v>44800</v>
      </c>
      <c r="W524" s="217">
        <v>1</v>
      </c>
      <c r="X524" s="218"/>
      <c r="Y524" s="212">
        <f t="shared" si="93"/>
        <v>0.8571428571428571</v>
      </c>
      <c r="Z524" s="238">
        <v>135</v>
      </c>
      <c r="AA524" s="237">
        <v>12.25</v>
      </c>
      <c r="AB524" s="213">
        <f t="shared" si="98"/>
        <v>675</v>
      </c>
      <c r="AC524" s="213">
        <f t="shared" si="94"/>
        <v>61.25</v>
      </c>
      <c r="AD524" s="213">
        <f t="shared" si="95"/>
        <v>472.5</v>
      </c>
      <c r="AE524" s="213">
        <f t="shared" si="92"/>
        <v>202.5</v>
      </c>
      <c r="AF524" s="213">
        <f t="shared" si="96"/>
        <v>52.5</v>
      </c>
      <c r="AG524" s="213">
        <f t="shared" si="99"/>
        <v>727.5</v>
      </c>
      <c r="AH524" s="213">
        <v>727.5</v>
      </c>
      <c r="AI524" s="213">
        <f t="shared" si="100"/>
        <v>0</v>
      </c>
      <c r="AJ524" s="160"/>
      <c r="AK524" s="297"/>
      <c r="AL524" s="304"/>
      <c r="AM524" s="304"/>
    </row>
    <row r="525" spans="1:39" ht="32.25" hidden="1" customHeight="1" x14ac:dyDescent="0.35">
      <c r="A525" s="202"/>
      <c r="B525" s="202">
        <v>2</v>
      </c>
      <c r="C525" s="203">
        <v>797</v>
      </c>
      <c r="D525" s="229">
        <v>13057</v>
      </c>
      <c r="E525" s="229">
        <v>7876</v>
      </c>
      <c r="F525" s="204"/>
      <c r="G525" s="202" t="s">
        <v>101</v>
      </c>
      <c r="H525" s="202" t="s">
        <v>36</v>
      </c>
      <c r="I525" s="202"/>
      <c r="J525" s="202" t="s">
        <v>69</v>
      </c>
      <c r="K525" s="204">
        <v>2.5</v>
      </c>
      <c r="L525" s="204">
        <v>1.3</v>
      </c>
      <c r="M525" s="204">
        <v>4</v>
      </c>
      <c r="N525" s="204"/>
      <c r="O525" s="204">
        <f t="shared" si="91"/>
        <v>4</v>
      </c>
      <c r="P525" s="204"/>
      <c r="Q525" s="204"/>
      <c r="R525" s="204">
        <f t="shared" si="97"/>
        <v>4</v>
      </c>
      <c r="S525" s="207" t="s">
        <v>70</v>
      </c>
      <c r="T525" s="215" t="s">
        <v>58</v>
      </c>
      <c r="U525" s="216">
        <v>44795</v>
      </c>
      <c r="V525" s="216">
        <v>44810</v>
      </c>
      <c r="W525" s="217">
        <v>1</v>
      </c>
      <c r="X525" s="218"/>
      <c r="Y525" s="212">
        <f t="shared" si="93"/>
        <v>2.2857142857142856</v>
      </c>
      <c r="Z525" s="238">
        <v>135</v>
      </c>
      <c r="AA525" s="237">
        <v>12.25</v>
      </c>
      <c r="AB525" s="213">
        <f t="shared" si="98"/>
        <v>540</v>
      </c>
      <c r="AC525" s="213">
        <f t="shared" si="94"/>
        <v>49</v>
      </c>
      <c r="AD525" s="213">
        <f t="shared" si="95"/>
        <v>378</v>
      </c>
      <c r="AE525" s="213">
        <f t="shared" si="92"/>
        <v>162</v>
      </c>
      <c r="AF525" s="213">
        <f t="shared" si="96"/>
        <v>112</v>
      </c>
      <c r="AG525" s="213">
        <f t="shared" si="99"/>
        <v>652</v>
      </c>
      <c r="AH525" s="213">
        <v>652</v>
      </c>
      <c r="AI525" s="213">
        <f t="shared" si="100"/>
        <v>0</v>
      </c>
      <c r="AJ525" s="160"/>
    </row>
    <row r="526" spans="1:39" ht="32.25" hidden="1" customHeight="1" x14ac:dyDescent="0.35">
      <c r="A526" s="202"/>
      <c r="B526" s="202">
        <v>2</v>
      </c>
      <c r="C526" s="203">
        <v>797</v>
      </c>
      <c r="D526" s="229">
        <v>13057</v>
      </c>
      <c r="E526" s="229">
        <v>7876</v>
      </c>
      <c r="F526" s="204"/>
      <c r="G526" s="202" t="s">
        <v>101</v>
      </c>
      <c r="H526" s="202" t="s">
        <v>36</v>
      </c>
      <c r="I526" s="202"/>
      <c r="J526" s="202" t="s">
        <v>69</v>
      </c>
      <c r="K526" s="204">
        <v>2.5</v>
      </c>
      <c r="L526" s="204">
        <v>1.3</v>
      </c>
      <c r="M526" s="204">
        <v>4</v>
      </c>
      <c r="N526" s="204"/>
      <c r="O526" s="204">
        <f t="shared" si="91"/>
        <v>4</v>
      </c>
      <c r="P526" s="204"/>
      <c r="Q526" s="204"/>
      <c r="R526" s="204">
        <f t="shared" si="97"/>
        <v>4</v>
      </c>
      <c r="S526" s="207" t="s">
        <v>70</v>
      </c>
      <c r="T526" s="215" t="s">
        <v>58</v>
      </c>
      <c r="U526" s="216">
        <v>44796</v>
      </c>
      <c r="V526" s="216">
        <v>44810</v>
      </c>
      <c r="W526" s="217">
        <v>1</v>
      </c>
      <c r="X526" s="218"/>
      <c r="Y526" s="212">
        <f t="shared" si="93"/>
        <v>2.1428571428571428</v>
      </c>
      <c r="Z526" s="238">
        <v>135</v>
      </c>
      <c r="AA526" s="237">
        <v>12.25</v>
      </c>
      <c r="AB526" s="213">
        <f t="shared" si="98"/>
        <v>540</v>
      </c>
      <c r="AC526" s="213">
        <f t="shared" si="94"/>
        <v>49</v>
      </c>
      <c r="AD526" s="213">
        <f t="shared" si="95"/>
        <v>378</v>
      </c>
      <c r="AE526" s="213">
        <f t="shared" si="92"/>
        <v>162</v>
      </c>
      <c r="AF526" s="213">
        <f t="shared" si="96"/>
        <v>105</v>
      </c>
      <c r="AG526" s="213">
        <f t="shared" si="99"/>
        <v>645</v>
      </c>
      <c r="AH526" s="213">
        <v>645</v>
      </c>
      <c r="AI526" s="213">
        <f t="shared" si="100"/>
        <v>0</v>
      </c>
      <c r="AJ526" s="160"/>
    </row>
    <row r="527" spans="1:39" ht="32.25" hidden="1" customHeight="1" x14ac:dyDescent="0.35">
      <c r="A527" s="202"/>
      <c r="B527" s="202">
        <v>2</v>
      </c>
      <c r="C527" s="203">
        <v>804</v>
      </c>
      <c r="D527" s="229">
        <v>13066</v>
      </c>
      <c r="E527" s="229">
        <v>8065</v>
      </c>
      <c r="F527" s="204"/>
      <c r="G527" s="202" t="s">
        <v>101</v>
      </c>
      <c r="H527" s="202" t="s">
        <v>36</v>
      </c>
      <c r="I527" s="202"/>
      <c r="J527" s="202" t="s">
        <v>69</v>
      </c>
      <c r="K527" s="204">
        <v>1.3</v>
      </c>
      <c r="L527" s="204">
        <v>1.3</v>
      </c>
      <c r="M527" s="204">
        <v>2.5</v>
      </c>
      <c r="N527" s="204"/>
      <c r="O527" s="204">
        <f t="shared" si="91"/>
        <v>2.5</v>
      </c>
      <c r="P527" s="204"/>
      <c r="Q527" s="204"/>
      <c r="R527" s="204">
        <f t="shared" si="97"/>
        <v>2.5</v>
      </c>
      <c r="S527" s="207" t="s">
        <v>70</v>
      </c>
      <c r="T527" s="215" t="s">
        <v>58</v>
      </c>
      <c r="U527" s="216">
        <v>44797</v>
      </c>
      <c r="V527" s="216">
        <v>44834</v>
      </c>
      <c r="W527" s="217">
        <v>1</v>
      </c>
      <c r="X527" s="218"/>
      <c r="Y527" s="212">
        <f t="shared" si="93"/>
        <v>5.4285714285714288</v>
      </c>
      <c r="Z527" s="238">
        <v>135</v>
      </c>
      <c r="AA527" s="237">
        <v>12.25</v>
      </c>
      <c r="AB527" s="213">
        <f t="shared" si="98"/>
        <v>337.5</v>
      </c>
      <c r="AC527" s="213">
        <f t="shared" si="94"/>
        <v>30.625</v>
      </c>
      <c r="AD527" s="213">
        <f t="shared" si="95"/>
        <v>236.25</v>
      </c>
      <c r="AE527" s="213">
        <f t="shared" si="92"/>
        <v>101.25</v>
      </c>
      <c r="AF527" s="213">
        <f t="shared" si="96"/>
        <v>166.25000000000003</v>
      </c>
      <c r="AG527" s="213">
        <f t="shared" si="99"/>
        <v>503.75</v>
      </c>
      <c r="AH527" s="213">
        <v>503.75</v>
      </c>
      <c r="AI527" s="213">
        <f t="shared" si="100"/>
        <v>0</v>
      </c>
      <c r="AJ527" s="160"/>
    </row>
    <row r="528" spans="1:39" ht="32.25" hidden="1" customHeight="1" x14ac:dyDescent="0.35">
      <c r="A528" s="202"/>
      <c r="B528" s="202">
        <v>2</v>
      </c>
      <c r="C528" s="203">
        <v>815</v>
      </c>
      <c r="D528" s="229">
        <v>13078</v>
      </c>
      <c r="E528" s="229">
        <v>8237</v>
      </c>
      <c r="F528" s="204"/>
      <c r="G528" s="202" t="s">
        <v>101</v>
      </c>
      <c r="H528" s="202" t="s">
        <v>36</v>
      </c>
      <c r="I528" s="202"/>
      <c r="J528" s="202" t="s">
        <v>69</v>
      </c>
      <c r="K528" s="204">
        <v>1.3</v>
      </c>
      <c r="L528" s="204">
        <v>1.3</v>
      </c>
      <c r="M528" s="204">
        <v>5</v>
      </c>
      <c r="N528" s="204"/>
      <c r="O528" s="204">
        <f t="shared" si="91"/>
        <v>5</v>
      </c>
      <c r="P528" s="204"/>
      <c r="Q528" s="204"/>
      <c r="R528" s="204">
        <f t="shared" si="97"/>
        <v>5</v>
      </c>
      <c r="S528" s="207" t="s">
        <v>70</v>
      </c>
      <c r="T528" s="215" t="s">
        <v>58</v>
      </c>
      <c r="U528" s="216">
        <v>44798</v>
      </c>
      <c r="V528" s="216">
        <v>44880</v>
      </c>
      <c r="W528" s="217">
        <v>1</v>
      </c>
      <c r="X528" s="218"/>
      <c r="Y528" s="212">
        <f t="shared" si="93"/>
        <v>11.857142857142858</v>
      </c>
      <c r="Z528" s="238">
        <v>135</v>
      </c>
      <c r="AA528" s="237">
        <v>12.25</v>
      </c>
      <c r="AB528" s="213">
        <f t="shared" si="98"/>
        <v>675</v>
      </c>
      <c r="AC528" s="213">
        <f t="shared" si="94"/>
        <v>61.25</v>
      </c>
      <c r="AD528" s="213">
        <f t="shared" si="95"/>
        <v>472.5</v>
      </c>
      <c r="AE528" s="213">
        <f t="shared" si="92"/>
        <v>202.5</v>
      </c>
      <c r="AF528" s="213">
        <f t="shared" si="96"/>
        <v>726.25000000000011</v>
      </c>
      <c r="AG528" s="213">
        <f t="shared" si="99"/>
        <v>1401.25</v>
      </c>
      <c r="AH528" s="213">
        <v>1401.25</v>
      </c>
      <c r="AI528" s="213">
        <f t="shared" si="100"/>
        <v>0</v>
      </c>
      <c r="AJ528" s="160"/>
    </row>
    <row r="529" spans="1:39" s="231" customFormat="1" ht="32.25" hidden="1" customHeight="1" x14ac:dyDescent="0.35">
      <c r="A529" s="202"/>
      <c r="B529" s="202">
        <v>2</v>
      </c>
      <c r="C529" s="203">
        <v>824</v>
      </c>
      <c r="D529" s="229">
        <v>13092</v>
      </c>
      <c r="E529" s="229">
        <v>7882</v>
      </c>
      <c r="F529" s="204"/>
      <c r="G529" s="202" t="s">
        <v>101</v>
      </c>
      <c r="H529" s="202" t="s">
        <v>36</v>
      </c>
      <c r="I529" s="202"/>
      <c r="J529" s="202" t="s">
        <v>69</v>
      </c>
      <c r="K529" s="204">
        <v>2.5</v>
      </c>
      <c r="L529" s="204">
        <v>1.3</v>
      </c>
      <c r="M529" s="204">
        <v>5</v>
      </c>
      <c r="N529" s="204"/>
      <c r="O529" s="204">
        <f t="shared" si="91"/>
        <v>5</v>
      </c>
      <c r="P529" s="204"/>
      <c r="Q529" s="204"/>
      <c r="R529" s="204">
        <f t="shared" si="97"/>
        <v>5</v>
      </c>
      <c r="S529" s="207" t="s">
        <v>70</v>
      </c>
      <c r="T529" s="215" t="s">
        <v>58</v>
      </c>
      <c r="U529" s="216">
        <v>44799</v>
      </c>
      <c r="V529" s="216">
        <v>44814</v>
      </c>
      <c r="W529" s="217">
        <v>1</v>
      </c>
      <c r="X529" s="218"/>
      <c r="Y529" s="212">
        <f t="shared" si="93"/>
        <v>2.2857142857142856</v>
      </c>
      <c r="Z529" s="238">
        <v>135</v>
      </c>
      <c r="AA529" s="237">
        <v>12.25</v>
      </c>
      <c r="AB529" s="213">
        <f t="shared" si="98"/>
        <v>675</v>
      </c>
      <c r="AC529" s="213">
        <f t="shared" si="94"/>
        <v>61.25</v>
      </c>
      <c r="AD529" s="213">
        <f t="shared" si="95"/>
        <v>472.5</v>
      </c>
      <c r="AE529" s="213">
        <f t="shared" si="92"/>
        <v>202.5</v>
      </c>
      <c r="AF529" s="213">
        <f t="shared" si="96"/>
        <v>139.99999999999997</v>
      </c>
      <c r="AG529" s="213">
        <f t="shared" si="99"/>
        <v>815</v>
      </c>
      <c r="AH529" s="213">
        <v>815</v>
      </c>
      <c r="AI529" s="213">
        <f t="shared" si="100"/>
        <v>0</v>
      </c>
      <c r="AJ529" s="160"/>
      <c r="AK529" s="296"/>
      <c r="AL529" s="303"/>
      <c r="AM529" s="303"/>
    </row>
    <row r="530" spans="1:39" s="231" customFormat="1" ht="32.25" hidden="1" customHeight="1" x14ac:dyDescent="0.35">
      <c r="A530" s="202"/>
      <c r="B530" s="202">
        <v>2</v>
      </c>
      <c r="C530" s="203">
        <v>652</v>
      </c>
      <c r="D530" s="229">
        <v>12876</v>
      </c>
      <c r="E530" s="229">
        <v>8141</v>
      </c>
      <c r="F530" s="204"/>
      <c r="G530" s="202" t="s">
        <v>101</v>
      </c>
      <c r="H530" s="202" t="s">
        <v>36</v>
      </c>
      <c r="I530" s="202"/>
      <c r="J530" s="202" t="s">
        <v>436</v>
      </c>
      <c r="K530" s="204">
        <v>12.5</v>
      </c>
      <c r="L530" s="204">
        <v>1</v>
      </c>
      <c r="M530" s="204">
        <v>5</v>
      </c>
      <c r="N530" s="204">
        <v>1</v>
      </c>
      <c r="O530" s="335">
        <f t="shared" ref="O530:O538" si="101">M530-N530</f>
        <v>4</v>
      </c>
      <c r="P530" s="204"/>
      <c r="Q530" s="204"/>
      <c r="R530" s="204">
        <f t="shared" si="97"/>
        <v>50</v>
      </c>
      <c r="S530" s="207" t="s">
        <v>41</v>
      </c>
      <c r="T530" s="215" t="s">
        <v>58</v>
      </c>
      <c r="U530" s="216">
        <v>44776</v>
      </c>
      <c r="V530" s="216">
        <v>44859</v>
      </c>
      <c r="W530" s="217">
        <v>1</v>
      </c>
      <c r="X530" s="218"/>
      <c r="Y530" s="212">
        <f t="shared" si="93"/>
        <v>12</v>
      </c>
      <c r="Z530" s="237">
        <v>14</v>
      </c>
      <c r="AA530" s="237">
        <v>0</v>
      </c>
      <c r="AB530" s="213">
        <f t="shared" si="98"/>
        <v>700</v>
      </c>
      <c r="AC530" s="213">
        <f t="shared" si="94"/>
        <v>0</v>
      </c>
      <c r="AD530" s="213">
        <f t="shared" si="95"/>
        <v>490</v>
      </c>
      <c r="AE530" s="213">
        <f t="shared" si="92"/>
        <v>210</v>
      </c>
      <c r="AF530" s="213">
        <f t="shared" si="96"/>
        <v>0</v>
      </c>
      <c r="AG530" s="213">
        <f t="shared" si="99"/>
        <v>700</v>
      </c>
      <c r="AH530" s="213">
        <v>700</v>
      </c>
      <c r="AI530" s="213">
        <f t="shared" si="100"/>
        <v>0</v>
      </c>
      <c r="AJ530" s="160"/>
      <c r="AK530" s="296"/>
      <c r="AL530" s="303"/>
      <c r="AM530" s="303"/>
    </row>
    <row r="531" spans="1:39" ht="32.25" hidden="1" customHeight="1" x14ac:dyDescent="0.35">
      <c r="A531" s="202"/>
      <c r="B531" s="202">
        <v>2</v>
      </c>
      <c r="C531" s="203">
        <v>605</v>
      </c>
      <c r="D531" s="229">
        <v>12822</v>
      </c>
      <c r="E531" s="229">
        <v>7823</v>
      </c>
      <c r="F531" s="204"/>
      <c r="G531" s="202" t="s">
        <v>101</v>
      </c>
      <c r="H531" s="202" t="s">
        <v>36</v>
      </c>
      <c r="I531" s="202"/>
      <c r="J531" s="202" t="s">
        <v>436</v>
      </c>
      <c r="K531" s="204">
        <v>20</v>
      </c>
      <c r="L531" s="204">
        <v>1.3</v>
      </c>
      <c r="M531" s="204">
        <v>3</v>
      </c>
      <c r="N531" s="204">
        <v>1</v>
      </c>
      <c r="O531" s="204">
        <f t="shared" si="101"/>
        <v>2</v>
      </c>
      <c r="P531" s="204"/>
      <c r="Q531" s="204"/>
      <c r="R531" s="204">
        <f t="shared" si="97"/>
        <v>40</v>
      </c>
      <c r="S531" s="207" t="s">
        <v>41</v>
      </c>
      <c r="T531" s="215" t="s">
        <v>58</v>
      </c>
      <c r="U531" s="216">
        <v>44769</v>
      </c>
      <c r="V531" s="216">
        <v>44785</v>
      </c>
      <c r="W531" s="217">
        <v>1</v>
      </c>
      <c r="X531" s="218"/>
      <c r="Y531" s="212">
        <f t="shared" si="93"/>
        <v>2.4285714285714284</v>
      </c>
      <c r="Z531" s="237">
        <v>14</v>
      </c>
      <c r="AA531" s="237">
        <v>0.84</v>
      </c>
      <c r="AB531" s="213">
        <f t="shared" si="98"/>
        <v>560</v>
      </c>
      <c r="AC531" s="213">
        <f t="shared" si="94"/>
        <v>33.6</v>
      </c>
      <c r="AD531" s="213">
        <f t="shared" si="95"/>
        <v>392</v>
      </c>
      <c r="AE531" s="213">
        <f t="shared" si="92"/>
        <v>168</v>
      </c>
      <c r="AF531" s="213">
        <f t="shared" si="96"/>
        <v>81.599999999999994</v>
      </c>
      <c r="AG531" s="213">
        <f t="shared" si="99"/>
        <v>641.6</v>
      </c>
      <c r="AH531" s="213">
        <v>641.6</v>
      </c>
      <c r="AI531" s="213">
        <f t="shared" si="100"/>
        <v>0</v>
      </c>
      <c r="AJ531" s="160"/>
    </row>
    <row r="532" spans="1:39" ht="32.25" hidden="1" customHeight="1" x14ac:dyDescent="0.35">
      <c r="A532" s="202"/>
      <c r="B532" s="202">
        <v>2</v>
      </c>
      <c r="C532" s="203">
        <v>709</v>
      </c>
      <c r="D532" s="229">
        <v>12973</v>
      </c>
      <c r="E532" s="229">
        <v>8144</v>
      </c>
      <c r="F532" s="204"/>
      <c r="G532" s="202" t="s">
        <v>101</v>
      </c>
      <c r="H532" s="202" t="s">
        <v>36</v>
      </c>
      <c r="I532" s="202"/>
      <c r="J532" s="202" t="s">
        <v>436</v>
      </c>
      <c r="K532" s="204">
        <v>5</v>
      </c>
      <c r="L532" s="204">
        <v>1</v>
      </c>
      <c r="M532" s="204">
        <v>4</v>
      </c>
      <c r="N532" s="204">
        <v>1</v>
      </c>
      <c r="O532" s="204">
        <f t="shared" si="101"/>
        <v>3</v>
      </c>
      <c r="P532" s="204"/>
      <c r="Q532" s="204"/>
      <c r="R532" s="204">
        <f t="shared" si="97"/>
        <v>15</v>
      </c>
      <c r="S532" s="207" t="s">
        <v>41</v>
      </c>
      <c r="T532" s="215" t="s">
        <v>58</v>
      </c>
      <c r="U532" s="216">
        <v>44784</v>
      </c>
      <c r="V532" s="216">
        <v>44859</v>
      </c>
      <c r="W532" s="217">
        <v>1</v>
      </c>
      <c r="X532" s="218"/>
      <c r="Y532" s="212">
        <f t="shared" si="93"/>
        <v>10.857142857142858</v>
      </c>
      <c r="Z532" s="237">
        <v>14</v>
      </c>
      <c r="AA532" s="237">
        <v>0.84</v>
      </c>
      <c r="AB532" s="213">
        <f t="shared" si="98"/>
        <v>210</v>
      </c>
      <c r="AC532" s="213">
        <f t="shared" si="94"/>
        <v>12.6</v>
      </c>
      <c r="AD532" s="213">
        <f t="shared" si="95"/>
        <v>147</v>
      </c>
      <c r="AE532" s="213">
        <f t="shared" ref="AE532:AE565" si="102">IF(T532="off hired",0.3*R532*Z532*W532,0)</f>
        <v>63</v>
      </c>
      <c r="AF532" s="213">
        <f t="shared" si="96"/>
        <v>136.80000000000001</v>
      </c>
      <c r="AG532" s="213">
        <f t="shared" si="99"/>
        <v>346.8</v>
      </c>
      <c r="AH532" s="213">
        <v>346.8</v>
      </c>
      <c r="AI532" s="213">
        <f t="shared" si="100"/>
        <v>0</v>
      </c>
      <c r="AJ532" s="160"/>
    </row>
    <row r="533" spans="1:39" ht="32.25" hidden="1" customHeight="1" x14ac:dyDescent="0.35">
      <c r="A533" s="202"/>
      <c r="B533" s="202">
        <v>2</v>
      </c>
      <c r="C533" s="203">
        <v>754</v>
      </c>
      <c r="D533" s="229">
        <v>13019</v>
      </c>
      <c r="E533" s="229">
        <v>6740</v>
      </c>
      <c r="F533" s="204"/>
      <c r="G533" s="202" t="s">
        <v>101</v>
      </c>
      <c r="H533" s="202" t="s">
        <v>36</v>
      </c>
      <c r="I533" s="202"/>
      <c r="J533" s="202" t="s">
        <v>436</v>
      </c>
      <c r="K533" s="204">
        <v>27.5</v>
      </c>
      <c r="L533" s="204">
        <v>1</v>
      </c>
      <c r="M533" s="204">
        <v>4</v>
      </c>
      <c r="N533" s="204">
        <v>1</v>
      </c>
      <c r="O533" s="335">
        <f t="shared" si="101"/>
        <v>3</v>
      </c>
      <c r="P533" s="204"/>
      <c r="Q533" s="204"/>
      <c r="R533" s="204">
        <f t="shared" si="97"/>
        <v>82.5</v>
      </c>
      <c r="S533" s="207" t="s">
        <v>41</v>
      </c>
      <c r="T533" s="215" t="s">
        <v>58</v>
      </c>
      <c r="U533" s="216">
        <v>44790</v>
      </c>
      <c r="V533" s="216">
        <v>44834</v>
      </c>
      <c r="W533" s="217">
        <v>1</v>
      </c>
      <c r="X533" s="218"/>
      <c r="Y533" s="212">
        <f t="shared" si="93"/>
        <v>6.4285714285714288</v>
      </c>
      <c r="Z533" s="237">
        <v>14</v>
      </c>
      <c r="AA533" s="237">
        <v>0.84</v>
      </c>
      <c r="AB533" s="213">
        <f t="shared" si="98"/>
        <v>1155</v>
      </c>
      <c r="AC533" s="213">
        <f t="shared" si="94"/>
        <v>69.3</v>
      </c>
      <c r="AD533" s="213">
        <f t="shared" si="95"/>
        <v>808.49999999999989</v>
      </c>
      <c r="AE533" s="213">
        <f t="shared" si="102"/>
        <v>346.5</v>
      </c>
      <c r="AF533" s="213">
        <f t="shared" si="96"/>
        <v>445.5</v>
      </c>
      <c r="AG533" s="213">
        <f t="shared" si="99"/>
        <v>1600.5</v>
      </c>
      <c r="AH533" s="213">
        <v>1600.5</v>
      </c>
      <c r="AI533" s="213">
        <f t="shared" si="100"/>
        <v>0</v>
      </c>
      <c r="AJ533" s="160"/>
    </row>
    <row r="534" spans="1:39" ht="32.25" hidden="1" customHeight="1" x14ac:dyDescent="0.35">
      <c r="A534" s="202"/>
      <c r="B534" s="202">
        <v>2</v>
      </c>
      <c r="C534" s="203">
        <v>686</v>
      </c>
      <c r="D534" s="229">
        <v>12896</v>
      </c>
      <c r="E534" s="229">
        <v>7840</v>
      </c>
      <c r="F534" s="204"/>
      <c r="G534" s="202" t="s">
        <v>502</v>
      </c>
      <c r="H534" s="202" t="s">
        <v>36</v>
      </c>
      <c r="I534" s="202"/>
      <c r="J534" s="202" t="s">
        <v>436</v>
      </c>
      <c r="K534" s="204">
        <v>12.5</v>
      </c>
      <c r="L534" s="204">
        <v>1.8</v>
      </c>
      <c r="M534" s="204">
        <v>7</v>
      </c>
      <c r="N534" s="204">
        <v>1</v>
      </c>
      <c r="O534" s="204">
        <f t="shared" si="101"/>
        <v>6</v>
      </c>
      <c r="P534" s="204"/>
      <c r="Q534" s="204"/>
      <c r="R534" s="204">
        <f t="shared" si="97"/>
        <v>75</v>
      </c>
      <c r="S534" s="207" t="s">
        <v>41</v>
      </c>
      <c r="T534" s="215" t="s">
        <v>58</v>
      </c>
      <c r="U534" s="216">
        <v>44781</v>
      </c>
      <c r="V534" s="216">
        <v>44795</v>
      </c>
      <c r="W534" s="217">
        <v>1</v>
      </c>
      <c r="X534" s="218"/>
      <c r="Y534" s="212">
        <f t="shared" ref="Y534:Y565" si="103">IF(T534="on hire",$C$5-U534+1,IF(T534="off hired",V534-U534+1,0))/7</f>
        <v>2.1428571428571428</v>
      </c>
      <c r="Z534" s="237">
        <v>18</v>
      </c>
      <c r="AA534" s="237">
        <v>1.05</v>
      </c>
      <c r="AB534" s="213">
        <f t="shared" si="98"/>
        <v>1350</v>
      </c>
      <c r="AC534" s="213">
        <f t="shared" si="94"/>
        <v>78.75</v>
      </c>
      <c r="AD534" s="213">
        <f t="shared" ref="AD534:AD565" si="104">0.7*R534*Z534</f>
        <v>945</v>
      </c>
      <c r="AE534" s="213">
        <f t="shared" si="102"/>
        <v>405</v>
      </c>
      <c r="AF534" s="213">
        <f t="shared" ref="AF534:AF565" si="105">IF(Y534&gt;X534,(Y534-X534)*R534*AA534,0)</f>
        <v>168.75000000000003</v>
      </c>
      <c r="AG534" s="213">
        <f t="shared" si="99"/>
        <v>1518.75</v>
      </c>
      <c r="AH534" s="213">
        <v>1518.75</v>
      </c>
      <c r="AI534" s="213">
        <f t="shared" si="100"/>
        <v>0</v>
      </c>
      <c r="AJ534" s="160"/>
    </row>
    <row r="535" spans="1:39" ht="32.25" hidden="1" customHeight="1" x14ac:dyDescent="0.35">
      <c r="A535" s="202"/>
      <c r="B535" s="202">
        <v>2</v>
      </c>
      <c r="C535" s="203">
        <v>631</v>
      </c>
      <c r="D535" s="229">
        <v>12992</v>
      </c>
      <c r="E535" s="229">
        <v>8066</v>
      </c>
      <c r="F535" s="204"/>
      <c r="G535" s="202" t="s">
        <v>502</v>
      </c>
      <c r="H535" s="202" t="s">
        <v>36</v>
      </c>
      <c r="I535" s="202"/>
      <c r="J535" s="202" t="s">
        <v>436</v>
      </c>
      <c r="K535" s="204">
        <v>13</v>
      </c>
      <c r="L535" s="204">
        <v>1.8</v>
      </c>
      <c r="M535" s="204">
        <v>5</v>
      </c>
      <c r="N535" s="204">
        <v>1</v>
      </c>
      <c r="O535" s="204">
        <f t="shared" si="101"/>
        <v>4</v>
      </c>
      <c r="P535" s="204"/>
      <c r="Q535" s="204"/>
      <c r="R535" s="204">
        <f t="shared" si="97"/>
        <v>52</v>
      </c>
      <c r="S535" s="207" t="s">
        <v>41</v>
      </c>
      <c r="T535" s="215" t="s">
        <v>58</v>
      </c>
      <c r="U535" s="216">
        <v>44786</v>
      </c>
      <c r="V535" s="216">
        <v>44838</v>
      </c>
      <c r="W535" s="217">
        <v>1</v>
      </c>
      <c r="X535" s="218"/>
      <c r="Y535" s="212">
        <f t="shared" si="103"/>
        <v>7.5714285714285712</v>
      </c>
      <c r="Z535" s="237">
        <v>18</v>
      </c>
      <c r="AA535" s="237">
        <v>1.05</v>
      </c>
      <c r="AB535" s="213">
        <f t="shared" si="98"/>
        <v>936</v>
      </c>
      <c r="AC535" s="213">
        <f t="shared" si="94"/>
        <v>54.6</v>
      </c>
      <c r="AD535" s="213">
        <f t="shared" si="104"/>
        <v>655.19999999999993</v>
      </c>
      <c r="AE535" s="213">
        <f t="shared" si="102"/>
        <v>280.8</v>
      </c>
      <c r="AF535" s="213">
        <f t="shared" si="105"/>
        <v>413.40000000000003</v>
      </c>
      <c r="AG535" s="213">
        <f t="shared" si="99"/>
        <v>1349.4</v>
      </c>
      <c r="AH535" s="213">
        <v>1349.4</v>
      </c>
      <c r="AI535" s="213">
        <f t="shared" si="100"/>
        <v>0</v>
      </c>
      <c r="AJ535" s="160"/>
    </row>
    <row r="536" spans="1:39" ht="32.25" hidden="1" customHeight="1" x14ac:dyDescent="0.35">
      <c r="A536" s="202"/>
      <c r="B536" s="202">
        <v>2</v>
      </c>
      <c r="C536" s="203">
        <v>631</v>
      </c>
      <c r="D536" s="229">
        <v>12992</v>
      </c>
      <c r="E536" s="229">
        <v>8066</v>
      </c>
      <c r="F536" s="204"/>
      <c r="G536" s="202" t="s">
        <v>502</v>
      </c>
      <c r="H536" s="202" t="s">
        <v>60</v>
      </c>
      <c r="I536" s="202"/>
      <c r="J536" s="202" t="s">
        <v>61</v>
      </c>
      <c r="K536" s="204">
        <v>10</v>
      </c>
      <c r="L536" s="204">
        <v>6</v>
      </c>
      <c r="M536" s="204">
        <v>5</v>
      </c>
      <c r="N536" s="204">
        <v>1</v>
      </c>
      <c r="O536" s="204">
        <f t="shared" si="101"/>
        <v>4</v>
      </c>
      <c r="P536" s="204"/>
      <c r="Q536" s="204"/>
      <c r="R536" s="204">
        <f t="shared" si="97"/>
        <v>240</v>
      </c>
      <c r="S536" s="207" t="s">
        <v>62</v>
      </c>
      <c r="T536" s="215" t="s">
        <v>58</v>
      </c>
      <c r="U536" s="216">
        <v>44786</v>
      </c>
      <c r="V536" s="216">
        <v>44838</v>
      </c>
      <c r="W536" s="217">
        <v>1</v>
      </c>
      <c r="X536" s="218"/>
      <c r="Y536" s="212">
        <f t="shared" si="103"/>
        <v>7.5714285714285712</v>
      </c>
      <c r="Z536" s="237">
        <v>7.5</v>
      </c>
      <c r="AA536" s="237">
        <v>0.7</v>
      </c>
      <c r="AB536" s="213">
        <f t="shared" si="98"/>
        <v>1800</v>
      </c>
      <c r="AC536" s="213">
        <f t="shared" si="94"/>
        <v>168</v>
      </c>
      <c r="AD536" s="213">
        <f t="shared" si="104"/>
        <v>1260</v>
      </c>
      <c r="AE536" s="213">
        <f t="shared" si="102"/>
        <v>540</v>
      </c>
      <c r="AF536" s="213">
        <f t="shared" si="105"/>
        <v>1272</v>
      </c>
      <c r="AG536" s="213">
        <f t="shared" si="99"/>
        <v>3072</v>
      </c>
      <c r="AH536" s="213">
        <v>3072</v>
      </c>
      <c r="AI536" s="213">
        <f t="shared" si="100"/>
        <v>0</v>
      </c>
      <c r="AJ536" s="160"/>
    </row>
    <row r="537" spans="1:39" ht="32.25" hidden="1" customHeight="1" x14ac:dyDescent="0.35">
      <c r="A537" s="202"/>
      <c r="B537" s="202">
        <v>2</v>
      </c>
      <c r="C537" s="203">
        <v>711</v>
      </c>
      <c r="D537" s="229">
        <v>12980</v>
      </c>
      <c r="E537" s="229">
        <v>6703</v>
      </c>
      <c r="F537" s="204"/>
      <c r="G537" s="202" t="s">
        <v>101</v>
      </c>
      <c r="H537" s="202" t="s">
        <v>60</v>
      </c>
      <c r="I537" s="202"/>
      <c r="J537" s="202" t="s">
        <v>61</v>
      </c>
      <c r="K537" s="204">
        <v>13</v>
      </c>
      <c r="L537" s="204">
        <v>2.5</v>
      </c>
      <c r="M537" s="204">
        <v>4</v>
      </c>
      <c r="N537" s="204">
        <v>1</v>
      </c>
      <c r="O537" s="335">
        <f t="shared" si="101"/>
        <v>3</v>
      </c>
      <c r="P537" s="204"/>
      <c r="Q537" s="204"/>
      <c r="R537" s="204">
        <f t="shared" si="97"/>
        <v>97.5</v>
      </c>
      <c r="S537" s="207" t="s">
        <v>62</v>
      </c>
      <c r="T537" s="215" t="s">
        <v>58</v>
      </c>
      <c r="U537" s="216">
        <v>44785</v>
      </c>
      <c r="V537" s="216">
        <v>44827</v>
      </c>
      <c r="W537" s="217">
        <v>1</v>
      </c>
      <c r="X537" s="218"/>
      <c r="Y537" s="212">
        <f t="shared" si="103"/>
        <v>6.1428571428571432</v>
      </c>
      <c r="Z537" s="237">
        <v>7.5</v>
      </c>
      <c r="AA537" s="237">
        <v>0.7</v>
      </c>
      <c r="AB537" s="213">
        <f t="shared" si="98"/>
        <v>731.25</v>
      </c>
      <c r="AC537" s="213">
        <f t="shared" si="94"/>
        <v>68.25</v>
      </c>
      <c r="AD537" s="213">
        <f t="shared" si="104"/>
        <v>511.875</v>
      </c>
      <c r="AE537" s="213">
        <f t="shared" si="102"/>
        <v>219.375</v>
      </c>
      <c r="AF537" s="213">
        <f t="shared" si="105"/>
        <v>419.25</v>
      </c>
      <c r="AG537" s="213">
        <f t="shared" si="99"/>
        <v>1150.5</v>
      </c>
      <c r="AH537" s="213">
        <v>1150.5</v>
      </c>
      <c r="AI537" s="213">
        <f t="shared" si="100"/>
        <v>0</v>
      </c>
      <c r="AJ537" s="164"/>
    </row>
    <row r="538" spans="1:39" ht="32.25" hidden="1" customHeight="1" x14ac:dyDescent="0.35">
      <c r="A538" s="202"/>
      <c r="B538" s="202">
        <v>2</v>
      </c>
      <c r="C538" s="203">
        <v>332</v>
      </c>
      <c r="D538" s="229">
        <v>13070</v>
      </c>
      <c r="E538" s="229">
        <v>8061</v>
      </c>
      <c r="F538" s="204"/>
      <c r="G538" s="202" t="s">
        <v>101</v>
      </c>
      <c r="H538" s="202" t="s">
        <v>60</v>
      </c>
      <c r="I538" s="202"/>
      <c r="J538" s="202" t="s">
        <v>61</v>
      </c>
      <c r="K538" s="204">
        <v>10</v>
      </c>
      <c r="L538" s="204">
        <v>8</v>
      </c>
      <c r="M538" s="204">
        <v>4</v>
      </c>
      <c r="N538" s="204"/>
      <c r="O538" s="204">
        <f t="shared" si="101"/>
        <v>4</v>
      </c>
      <c r="P538" s="204"/>
      <c r="Q538" s="204"/>
      <c r="R538" s="204">
        <f t="shared" si="97"/>
        <v>320</v>
      </c>
      <c r="S538" s="207" t="s">
        <v>62</v>
      </c>
      <c r="T538" s="215" t="s">
        <v>58</v>
      </c>
      <c r="U538" s="216">
        <v>44797</v>
      </c>
      <c r="V538" s="216">
        <v>44837</v>
      </c>
      <c r="W538" s="217">
        <v>1</v>
      </c>
      <c r="X538" s="218"/>
      <c r="Y538" s="212">
        <f t="shared" si="103"/>
        <v>5.8571428571428568</v>
      </c>
      <c r="Z538" s="237">
        <v>7.5</v>
      </c>
      <c r="AA538" s="237">
        <v>0.7</v>
      </c>
      <c r="AB538" s="213">
        <f t="shared" si="98"/>
        <v>2400</v>
      </c>
      <c r="AC538" s="213">
        <f t="shared" si="94"/>
        <v>224</v>
      </c>
      <c r="AD538" s="213">
        <f t="shared" si="104"/>
        <v>1680</v>
      </c>
      <c r="AE538" s="213">
        <f t="shared" si="102"/>
        <v>720</v>
      </c>
      <c r="AF538" s="213">
        <f t="shared" si="105"/>
        <v>1311.9999999999998</v>
      </c>
      <c r="AG538" s="213">
        <f t="shared" si="99"/>
        <v>3712</v>
      </c>
      <c r="AH538" s="213">
        <v>3712</v>
      </c>
      <c r="AI538" s="213">
        <f t="shared" si="100"/>
        <v>0</v>
      </c>
      <c r="AJ538" s="160"/>
    </row>
    <row r="539" spans="1:39" ht="32.25" hidden="1" customHeight="1" x14ac:dyDescent="0.35">
      <c r="A539" s="202"/>
      <c r="B539" s="202">
        <v>2</v>
      </c>
      <c r="C539" s="203">
        <v>162</v>
      </c>
      <c r="D539" s="229">
        <v>12855</v>
      </c>
      <c r="E539" s="229">
        <v>8280</v>
      </c>
      <c r="F539" s="204"/>
      <c r="G539" s="202" t="s">
        <v>101</v>
      </c>
      <c r="H539" s="202" t="s">
        <v>241</v>
      </c>
      <c r="I539" s="202"/>
      <c r="J539" s="202" t="s">
        <v>81</v>
      </c>
      <c r="K539" s="204">
        <v>46</v>
      </c>
      <c r="L539" s="204">
        <v>0.6</v>
      </c>
      <c r="M539" s="204"/>
      <c r="N539" s="204"/>
      <c r="O539" s="204"/>
      <c r="P539" s="204">
        <v>1</v>
      </c>
      <c r="Q539" s="204"/>
      <c r="R539" s="204">
        <f t="shared" si="97"/>
        <v>27.599999999999998</v>
      </c>
      <c r="S539" s="207" t="s">
        <v>151</v>
      </c>
      <c r="T539" s="215" t="s">
        <v>58</v>
      </c>
      <c r="U539" s="216">
        <v>44773</v>
      </c>
      <c r="V539" s="216">
        <v>44891</v>
      </c>
      <c r="W539" s="217">
        <v>1</v>
      </c>
      <c r="X539" s="218"/>
      <c r="Y539" s="212">
        <f t="shared" si="103"/>
        <v>17</v>
      </c>
      <c r="Z539" s="237">
        <v>36.5</v>
      </c>
      <c r="AA539" s="237">
        <v>3.15</v>
      </c>
      <c r="AB539" s="213">
        <f t="shared" si="98"/>
        <v>1007.4</v>
      </c>
      <c r="AC539" s="213">
        <f t="shared" si="94"/>
        <v>86.94</v>
      </c>
      <c r="AD539" s="213">
        <f t="shared" si="104"/>
        <v>705.17999999999984</v>
      </c>
      <c r="AE539" s="213">
        <f t="shared" si="102"/>
        <v>302.21999999999997</v>
      </c>
      <c r="AF539" s="213">
        <f t="shared" si="105"/>
        <v>1477.98</v>
      </c>
      <c r="AG539" s="213">
        <f t="shared" si="99"/>
        <v>2485.38</v>
      </c>
      <c r="AH539" s="213">
        <v>2485.38</v>
      </c>
      <c r="AI539" s="213">
        <f t="shared" si="100"/>
        <v>0</v>
      </c>
      <c r="AJ539" s="160"/>
    </row>
    <row r="540" spans="1:39" ht="32.25" customHeight="1" x14ac:dyDescent="0.35">
      <c r="A540" s="202"/>
      <c r="B540" s="202">
        <v>2</v>
      </c>
      <c r="C540" s="399">
        <v>879</v>
      </c>
      <c r="D540" s="402">
        <v>13149</v>
      </c>
      <c r="E540" s="230"/>
      <c r="F540" s="206"/>
      <c r="G540" s="202" t="s">
        <v>502</v>
      </c>
      <c r="H540" s="205" t="s">
        <v>207</v>
      </c>
      <c r="I540" s="205"/>
      <c r="J540" s="205" t="s">
        <v>207</v>
      </c>
      <c r="K540" s="206">
        <v>1.8</v>
      </c>
      <c r="L540" s="206">
        <v>1.8</v>
      </c>
      <c r="M540" s="206">
        <v>4</v>
      </c>
      <c r="N540" s="206"/>
      <c r="O540" s="206">
        <v>4</v>
      </c>
      <c r="P540" s="206"/>
      <c r="Q540" s="206"/>
      <c r="R540" s="204">
        <f t="shared" si="97"/>
        <v>4</v>
      </c>
      <c r="S540" s="173" t="s">
        <v>70</v>
      </c>
      <c r="T540" s="208" t="s">
        <v>87</v>
      </c>
      <c r="U540" s="209">
        <v>44807</v>
      </c>
      <c r="V540" s="209"/>
      <c r="W540" s="210">
        <v>1</v>
      </c>
      <c r="X540" s="211"/>
      <c r="Y540" s="212">
        <f t="shared" si="103"/>
        <v>21.571428571428573</v>
      </c>
      <c r="Z540" s="219">
        <v>100</v>
      </c>
      <c r="AA540" s="219">
        <v>10.15</v>
      </c>
      <c r="AB540" s="213">
        <f t="shared" si="98"/>
        <v>400</v>
      </c>
      <c r="AC540" s="213">
        <f t="shared" si="94"/>
        <v>40.6</v>
      </c>
      <c r="AD540" s="213">
        <f t="shared" si="104"/>
        <v>280</v>
      </c>
      <c r="AE540" s="213">
        <f t="shared" si="102"/>
        <v>0</v>
      </c>
      <c r="AF540" s="213">
        <f t="shared" si="105"/>
        <v>875.80000000000007</v>
      </c>
      <c r="AG540" s="343">
        <f t="shared" si="99"/>
        <v>1155.8000000000002</v>
      </c>
      <c r="AH540" s="214">
        <v>976</v>
      </c>
      <c r="AI540" s="213">
        <f t="shared" si="100"/>
        <v>179.80000000000018</v>
      </c>
      <c r="AJ540" s="160"/>
    </row>
    <row r="541" spans="1:39" ht="32.25" customHeight="1" x14ac:dyDescent="0.35">
      <c r="A541" s="202"/>
      <c r="B541" s="202">
        <v>2</v>
      </c>
      <c r="C541" s="399">
        <v>879</v>
      </c>
      <c r="D541" s="402">
        <v>13149</v>
      </c>
      <c r="E541" s="230"/>
      <c r="F541" s="206"/>
      <c r="G541" s="202" t="s">
        <v>502</v>
      </c>
      <c r="H541" s="205" t="s">
        <v>207</v>
      </c>
      <c r="I541" s="205"/>
      <c r="J541" s="205" t="s">
        <v>207</v>
      </c>
      <c r="K541" s="206">
        <v>1.8</v>
      </c>
      <c r="L541" s="206">
        <v>1.8</v>
      </c>
      <c r="M541" s="206">
        <v>4</v>
      </c>
      <c r="N541" s="206"/>
      <c r="O541" s="206">
        <v>4</v>
      </c>
      <c r="P541" s="206"/>
      <c r="Q541" s="206"/>
      <c r="R541" s="204">
        <f t="shared" si="97"/>
        <v>4</v>
      </c>
      <c r="S541" s="173" t="s">
        <v>70</v>
      </c>
      <c r="T541" s="208" t="s">
        <v>87</v>
      </c>
      <c r="U541" s="209">
        <v>44807</v>
      </c>
      <c r="V541" s="209"/>
      <c r="W541" s="210">
        <v>1</v>
      </c>
      <c r="X541" s="211"/>
      <c r="Y541" s="212">
        <f t="shared" si="103"/>
        <v>21.571428571428573</v>
      </c>
      <c r="Z541" s="219">
        <v>100</v>
      </c>
      <c r="AA541" s="219">
        <v>10.15</v>
      </c>
      <c r="AB541" s="213">
        <f t="shared" si="98"/>
        <v>400</v>
      </c>
      <c r="AC541" s="213">
        <f t="shared" si="94"/>
        <v>40.6</v>
      </c>
      <c r="AD541" s="213">
        <f t="shared" si="104"/>
        <v>280</v>
      </c>
      <c r="AE541" s="213">
        <f t="shared" si="102"/>
        <v>0</v>
      </c>
      <c r="AF541" s="213">
        <f t="shared" si="105"/>
        <v>875.80000000000007</v>
      </c>
      <c r="AG541" s="343">
        <f t="shared" si="99"/>
        <v>1155.8000000000002</v>
      </c>
      <c r="AH541" s="214">
        <v>976</v>
      </c>
      <c r="AI541" s="213">
        <f t="shared" si="100"/>
        <v>179.80000000000018</v>
      </c>
      <c r="AJ541" s="160"/>
    </row>
    <row r="542" spans="1:39" ht="32.25" customHeight="1" x14ac:dyDescent="0.35">
      <c r="A542" s="202"/>
      <c r="B542" s="202">
        <v>2</v>
      </c>
      <c r="C542" s="399">
        <v>879</v>
      </c>
      <c r="D542" s="402">
        <v>13149</v>
      </c>
      <c r="E542" s="230"/>
      <c r="F542" s="206"/>
      <c r="G542" s="202" t="s">
        <v>502</v>
      </c>
      <c r="H542" s="205" t="s">
        <v>207</v>
      </c>
      <c r="I542" s="205"/>
      <c r="J542" s="205" t="s">
        <v>207</v>
      </c>
      <c r="K542" s="206">
        <v>1.8</v>
      </c>
      <c r="L542" s="206">
        <v>1.8</v>
      </c>
      <c r="M542" s="206">
        <v>4</v>
      </c>
      <c r="N542" s="206"/>
      <c r="O542" s="206">
        <v>4</v>
      </c>
      <c r="P542" s="206"/>
      <c r="Q542" s="206"/>
      <c r="R542" s="204">
        <f t="shared" si="97"/>
        <v>4</v>
      </c>
      <c r="S542" s="173" t="s">
        <v>70</v>
      </c>
      <c r="T542" s="208" t="s">
        <v>87</v>
      </c>
      <c r="U542" s="209">
        <v>44807</v>
      </c>
      <c r="V542" s="209"/>
      <c r="W542" s="210">
        <v>1</v>
      </c>
      <c r="X542" s="211"/>
      <c r="Y542" s="212">
        <f t="shared" si="103"/>
        <v>21.571428571428573</v>
      </c>
      <c r="Z542" s="219">
        <v>100</v>
      </c>
      <c r="AA542" s="219">
        <v>10.15</v>
      </c>
      <c r="AB542" s="213">
        <f t="shared" si="98"/>
        <v>400</v>
      </c>
      <c r="AC542" s="213">
        <f t="shared" si="94"/>
        <v>40.6</v>
      </c>
      <c r="AD542" s="213">
        <f t="shared" si="104"/>
        <v>280</v>
      </c>
      <c r="AE542" s="213">
        <f t="shared" si="102"/>
        <v>0</v>
      </c>
      <c r="AF542" s="213">
        <f t="shared" si="105"/>
        <v>875.80000000000007</v>
      </c>
      <c r="AG542" s="343">
        <f t="shared" si="99"/>
        <v>1155.8000000000002</v>
      </c>
      <c r="AH542" s="214">
        <v>976</v>
      </c>
      <c r="AI542" s="213">
        <f t="shared" si="100"/>
        <v>179.80000000000018</v>
      </c>
      <c r="AJ542" s="161"/>
    </row>
    <row r="543" spans="1:39" s="231" customFormat="1" ht="32.25" customHeight="1" x14ac:dyDescent="0.35">
      <c r="A543" s="202"/>
      <c r="B543" s="202">
        <v>2</v>
      </c>
      <c r="C543" s="399">
        <v>879</v>
      </c>
      <c r="D543" s="402">
        <v>13149</v>
      </c>
      <c r="E543" s="230"/>
      <c r="F543" s="206"/>
      <c r="G543" s="202" t="s">
        <v>502</v>
      </c>
      <c r="H543" s="205" t="s">
        <v>207</v>
      </c>
      <c r="I543" s="205"/>
      <c r="J543" s="205" t="s">
        <v>207</v>
      </c>
      <c r="K543" s="206">
        <v>1.8</v>
      </c>
      <c r="L543" s="206">
        <v>1.8</v>
      </c>
      <c r="M543" s="206">
        <v>4</v>
      </c>
      <c r="N543" s="206"/>
      <c r="O543" s="206">
        <v>4</v>
      </c>
      <c r="P543" s="206"/>
      <c r="Q543" s="206"/>
      <c r="R543" s="204">
        <f t="shared" si="97"/>
        <v>4</v>
      </c>
      <c r="S543" s="173" t="s">
        <v>70</v>
      </c>
      <c r="T543" s="208" t="s">
        <v>87</v>
      </c>
      <c r="U543" s="209">
        <v>44807</v>
      </c>
      <c r="V543" s="209"/>
      <c r="W543" s="210">
        <v>1</v>
      </c>
      <c r="X543" s="211"/>
      <c r="Y543" s="212">
        <f t="shared" si="103"/>
        <v>21.571428571428573</v>
      </c>
      <c r="Z543" s="219">
        <v>100</v>
      </c>
      <c r="AA543" s="219">
        <v>10.15</v>
      </c>
      <c r="AB543" s="213">
        <f t="shared" si="98"/>
        <v>400</v>
      </c>
      <c r="AC543" s="213">
        <f t="shared" si="94"/>
        <v>40.6</v>
      </c>
      <c r="AD543" s="213">
        <f t="shared" si="104"/>
        <v>280</v>
      </c>
      <c r="AE543" s="213">
        <f t="shared" si="102"/>
        <v>0</v>
      </c>
      <c r="AF543" s="213">
        <f t="shared" si="105"/>
        <v>875.80000000000007</v>
      </c>
      <c r="AG543" s="343">
        <f t="shared" si="99"/>
        <v>1155.8000000000002</v>
      </c>
      <c r="AH543" s="214">
        <v>976</v>
      </c>
      <c r="AI543" s="213">
        <f t="shared" si="100"/>
        <v>179.80000000000018</v>
      </c>
      <c r="AJ543" s="161"/>
      <c r="AK543" s="296"/>
      <c r="AL543" s="303"/>
      <c r="AM543" s="303"/>
    </row>
    <row r="544" spans="1:39" ht="32.25" hidden="1" customHeight="1" x14ac:dyDescent="0.35">
      <c r="A544" s="205"/>
      <c r="B544" s="202">
        <v>2</v>
      </c>
      <c r="C544" s="173">
        <v>913</v>
      </c>
      <c r="D544" s="230">
        <v>13286</v>
      </c>
      <c r="E544" s="230">
        <v>8455</v>
      </c>
      <c r="F544" s="206"/>
      <c r="G544" s="202" t="s">
        <v>101</v>
      </c>
      <c r="H544" s="205" t="s">
        <v>95</v>
      </c>
      <c r="I544" s="205"/>
      <c r="J544" s="205" t="s">
        <v>69</v>
      </c>
      <c r="K544" s="206">
        <v>2.5</v>
      </c>
      <c r="L544" s="206">
        <v>1.8</v>
      </c>
      <c r="M544" s="206">
        <v>5</v>
      </c>
      <c r="N544" s="206"/>
      <c r="O544" s="206">
        <v>5</v>
      </c>
      <c r="P544" s="206"/>
      <c r="Q544" s="206"/>
      <c r="R544" s="204">
        <f t="shared" si="97"/>
        <v>5</v>
      </c>
      <c r="S544" s="207" t="s">
        <v>70</v>
      </c>
      <c r="T544" s="208" t="s">
        <v>58</v>
      </c>
      <c r="U544" s="209">
        <v>44812</v>
      </c>
      <c r="V544" s="209">
        <v>44917</v>
      </c>
      <c r="W544" s="210">
        <v>1</v>
      </c>
      <c r="X544" s="211"/>
      <c r="Y544" s="212">
        <f t="shared" si="103"/>
        <v>15.142857142857142</v>
      </c>
      <c r="Z544" s="237">
        <v>135</v>
      </c>
      <c r="AA544" s="219"/>
      <c r="AB544" s="213">
        <f t="shared" si="98"/>
        <v>675</v>
      </c>
      <c r="AC544" s="213">
        <f t="shared" si="94"/>
        <v>0</v>
      </c>
      <c r="AD544" s="213">
        <f t="shared" si="104"/>
        <v>472.5</v>
      </c>
      <c r="AE544" s="213">
        <f t="shared" si="102"/>
        <v>202.5</v>
      </c>
      <c r="AF544" s="213">
        <f t="shared" si="105"/>
        <v>0</v>
      </c>
      <c r="AG544" s="213">
        <f t="shared" si="99"/>
        <v>675</v>
      </c>
      <c r="AH544" s="214">
        <v>675</v>
      </c>
      <c r="AI544" s="213">
        <f t="shared" si="100"/>
        <v>0</v>
      </c>
      <c r="AJ544" s="161"/>
    </row>
    <row r="545" spans="1:36" ht="32.25" hidden="1" customHeight="1" x14ac:dyDescent="0.35">
      <c r="A545" s="205"/>
      <c r="B545" s="202">
        <v>2</v>
      </c>
      <c r="C545" s="173">
        <v>838</v>
      </c>
      <c r="D545" s="230">
        <v>13106</v>
      </c>
      <c r="E545" s="230">
        <v>7857</v>
      </c>
      <c r="F545" s="206"/>
      <c r="G545" s="202" t="s">
        <v>101</v>
      </c>
      <c r="H545" s="205" t="s">
        <v>95</v>
      </c>
      <c r="I545" s="205"/>
      <c r="J545" s="205" t="s">
        <v>69</v>
      </c>
      <c r="K545" s="206">
        <v>1.8</v>
      </c>
      <c r="L545" s="206">
        <v>1.3</v>
      </c>
      <c r="M545" s="206">
        <v>5</v>
      </c>
      <c r="N545" s="206"/>
      <c r="O545" s="206">
        <v>5</v>
      </c>
      <c r="P545" s="206"/>
      <c r="Q545" s="206"/>
      <c r="R545" s="204">
        <f t="shared" si="97"/>
        <v>5</v>
      </c>
      <c r="S545" s="207" t="s">
        <v>70</v>
      </c>
      <c r="T545" s="208" t="s">
        <v>58</v>
      </c>
      <c r="U545" s="209">
        <v>44799</v>
      </c>
      <c r="V545" s="209">
        <v>44800</v>
      </c>
      <c r="W545" s="210">
        <v>1</v>
      </c>
      <c r="X545" s="211"/>
      <c r="Y545" s="212">
        <f t="shared" si="103"/>
        <v>0.2857142857142857</v>
      </c>
      <c r="Z545" s="237">
        <v>135</v>
      </c>
      <c r="AA545" s="237">
        <v>12.25</v>
      </c>
      <c r="AB545" s="213">
        <f t="shared" si="98"/>
        <v>675</v>
      </c>
      <c r="AC545" s="213">
        <f t="shared" si="94"/>
        <v>61.25</v>
      </c>
      <c r="AD545" s="213">
        <f t="shared" si="104"/>
        <v>472.5</v>
      </c>
      <c r="AE545" s="213">
        <f t="shared" si="102"/>
        <v>202.5</v>
      </c>
      <c r="AF545" s="213">
        <f t="shared" si="105"/>
        <v>17.499999999999996</v>
      </c>
      <c r="AG545" s="213">
        <f t="shared" si="99"/>
        <v>692.5</v>
      </c>
      <c r="AH545" s="214">
        <v>692.5</v>
      </c>
      <c r="AI545" s="213">
        <f t="shared" si="100"/>
        <v>0</v>
      </c>
      <c r="AJ545" s="161"/>
    </row>
    <row r="546" spans="1:36" ht="32.25" customHeight="1" x14ac:dyDescent="0.35">
      <c r="A546" s="205"/>
      <c r="B546" s="202">
        <v>2</v>
      </c>
      <c r="C546" s="399">
        <v>834</v>
      </c>
      <c r="D546" s="402">
        <v>13103</v>
      </c>
      <c r="E546" s="230"/>
      <c r="F546" s="206"/>
      <c r="G546" s="202" t="s">
        <v>502</v>
      </c>
      <c r="H546" s="205" t="s">
        <v>95</v>
      </c>
      <c r="I546" s="205"/>
      <c r="J546" s="205" t="s">
        <v>69</v>
      </c>
      <c r="K546" s="206">
        <v>1.8</v>
      </c>
      <c r="L546" s="206">
        <v>1.3</v>
      </c>
      <c r="M546" s="206">
        <v>3</v>
      </c>
      <c r="N546" s="206"/>
      <c r="O546" s="206">
        <v>3</v>
      </c>
      <c r="P546" s="206"/>
      <c r="Q546" s="206"/>
      <c r="R546" s="204">
        <f t="shared" si="97"/>
        <v>3</v>
      </c>
      <c r="S546" s="207" t="s">
        <v>70</v>
      </c>
      <c r="T546" s="208" t="s">
        <v>87</v>
      </c>
      <c r="U546" s="209">
        <v>44799</v>
      </c>
      <c r="V546" s="209"/>
      <c r="W546" s="210">
        <v>1</v>
      </c>
      <c r="X546" s="211"/>
      <c r="Y546" s="212">
        <f t="shared" si="103"/>
        <v>22.714285714285715</v>
      </c>
      <c r="Z546" s="237">
        <v>135</v>
      </c>
      <c r="AA546" s="237">
        <v>12.25</v>
      </c>
      <c r="AB546" s="213">
        <f t="shared" si="98"/>
        <v>405</v>
      </c>
      <c r="AC546" s="213">
        <f t="shared" si="94"/>
        <v>36.75</v>
      </c>
      <c r="AD546" s="213">
        <f t="shared" si="104"/>
        <v>283.49999999999994</v>
      </c>
      <c r="AE546" s="213">
        <f t="shared" si="102"/>
        <v>0</v>
      </c>
      <c r="AF546" s="213">
        <f t="shared" si="105"/>
        <v>834.75</v>
      </c>
      <c r="AG546" s="343">
        <f t="shared" si="99"/>
        <v>1118.25</v>
      </c>
      <c r="AH546" s="214">
        <v>955.5</v>
      </c>
      <c r="AI546" s="213">
        <f t="shared" si="100"/>
        <v>162.75</v>
      </c>
      <c r="AJ546" s="161"/>
    </row>
    <row r="547" spans="1:36" ht="32.25" hidden="1" customHeight="1" x14ac:dyDescent="0.35">
      <c r="A547" s="205"/>
      <c r="B547" s="202">
        <v>2</v>
      </c>
      <c r="C547" s="173">
        <v>840</v>
      </c>
      <c r="D547" s="230">
        <v>13109</v>
      </c>
      <c r="E547" s="230">
        <v>8064</v>
      </c>
      <c r="F547" s="206"/>
      <c r="G547" s="202" t="s">
        <v>101</v>
      </c>
      <c r="H547" s="205" t="s">
        <v>95</v>
      </c>
      <c r="I547" s="205"/>
      <c r="J547" s="205" t="s">
        <v>69</v>
      </c>
      <c r="K547" s="206">
        <v>2.5</v>
      </c>
      <c r="L547" s="206">
        <v>1.3</v>
      </c>
      <c r="M547" s="206">
        <v>4</v>
      </c>
      <c r="N547" s="206"/>
      <c r="O547" s="206">
        <v>4</v>
      </c>
      <c r="P547" s="206"/>
      <c r="Q547" s="206"/>
      <c r="R547" s="204">
        <f t="shared" si="97"/>
        <v>4</v>
      </c>
      <c r="S547" s="207" t="s">
        <v>70</v>
      </c>
      <c r="T547" s="208" t="s">
        <v>58</v>
      </c>
      <c r="U547" s="209">
        <v>44799</v>
      </c>
      <c r="V547" s="209">
        <v>44835</v>
      </c>
      <c r="W547" s="210">
        <v>1</v>
      </c>
      <c r="X547" s="211"/>
      <c r="Y547" s="212">
        <f t="shared" si="103"/>
        <v>5.2857142857142856</v>
      </c>
      <c r="Z547" s="237">
        <v>135</v>
      </c>
      <c r="AA547" s="237">
        <v>12.25</v>
      </c>
      <c r="AB547" s="213">
        <f t="shared" si="98"/>
        <v>540</v>
      </c>
      <c r="AC547" s="213">
        <f t="shared" si="94"/>
        <v>49</v>
      </c>
      <c r="AD547" s="213">
        <f t="shared" si="104"/>
        <v>378</v>
      </c>
      <c r="AE547" s="213">
        <f t="shared" si="102"/>
        <v>162</v>
      </c>
      <c r="AF547" s="213">
        <f t="shared" si="105"/>
        <v>259</v>
      </c>
      <c r="AG547" s="213">
        <f t="shared" si="99"/>
        <v>799</v>
      </c>
      <c r="AH547" s="214">
        <v>799</v>
      </c>
      <c r="AI547" s="213">
        <f t="shared" si="100"/>
        <v>0</v>
      </c>
      <c r="AJ547" s="161"/>
    </row>
    <row r="548" spans="1:36" ht="32.25" hidden="1" customHeight="1" x14ac:dyDescent="0.35">
      <c r="A548" s="205"/>
      <c r="B548" s="202">
        <v>2</v>
      </c>
      <c r="C548" s="173">
        <v>840</v>
      </c>
      <c r="D548" s="230">
        <v>13109</v>
      </c>
      <c r="E548" s="230">
        <v>8064</v>
      </c>
      <c r="F548" s="206"/>
      <c r="G548" s="202" t="s">
        <v>101</v>
      </c>
      <c r="H548" s="205" t="s">
        <v>95</v>
      </c>
      <c r="I548" s="205"/>
      <c r="J548" s="205" t="s">
        <v>69</v>
      </c>
      <c r="K548" s="206">
        <v>1.3</v>
      </c>
      <c r="L548" s="206">
        <v>1.3</v>
      </c>
      <c r="M548" s="206">
        <v>4</v>
      </c>
      <c r="N548" s="206"/>
      <c r="O548" s="206">
        <v>4</v>
      </c>
      <c r="P548" s="206"/>
      <c r="Q548" s="206"/>
      <c r="R548" s="204">
        <f t="shared" si="97"/>
        <v>4</v>
      </c>
      <c r="S548" s="207" t="s">
        <v>70</v>
      </c>
      <c r="T548" s="208" t="s">
        <v>58</v>
      </c>
      <c r="U548" s="209">
        <v>44799</v>
      </c>
      <c r="V548" s="209">
        <v>44835</v>
      </c>
      <c r="W548" s="210">
        <v>1</v>
      </c>
      <c r="X548" s="211"/>
      <c r="Y548" s="212">
        <f t="shared" si="103"/>
        <v>5.2857142857142856</v>
      </c>
      <c r="Z548" s="237">
        <v>135</v>
      </c>
      <c r="AA548" s="237">
        <v>12.25</v>
      </c>
      <c r="AB548" s="213">
        <f t="shared" si="98"/>
        <v>540</v>
      </c>
      <c r="AC548" s="213">
        <f t="shared" si="94"/>
        <v>49</v>
      </c>
      <c r="AD548" s="213">
        <f t="shared" si="104"/>
        <v>378</v>
      </c>
      <c r="AE548" s="213">
        <f t="shared" si="102"/>
        <v>162</v>
      </c>
      <c r="AF548" s="213">
        <f t="shared" si="105"/>
        <v>259</v>
      </c>
      <c r="AG548" s="213">
        <f t="shared" si="99"/>
        <v>799</v>
      </c>
      <c r="AH548" s="214">
        <v>799</v>
      </c>
      <c r="AI548" s="213">
        <f t="shared" si="100"/>
        <v>0</v>
      </c>
      <c r="AJ548" s="160"/>
    </row>
    <row r="549" spans="1:36" ht="32.25" hidden="1" customHeight="1" x14ac:dyDescent="0.35">
      <c r="A549" s="205"/>
      <c r="B549" s="202">
        <v>2</v>
      </c>
      <c r="C549" s="173">
        <v>825</v>
      </c>
      <c r="D549" s="230">
        <v>13093</v>
      </c>
      <c r="E549" s="230">
        <v>8090</v>
      </c>
      <c r="F549" s="206"/>
      <c r="G549" s="202" t="s">
        <v>101</v>
      </c>
      <c r="H549" s="205" t="s">
        <v>95</v>
      </c>
      <c r="I549" s="205"/>
      <c r="J549" s="205" t="s">
        <v>69</v>
      </c>
      <c r="K549" s="206">
        <v>2.5</v>
      </c>
      <c r="L549" s="206">
        <v>1.3</v>
      </c>
      <c r="M549" s="206">
        <v>6</v>
      </c>
      <c r="N549" s="206"/>
      <c r="O549" s="206">
        <v>6</v>
      </c>
      <c r="P549" s="206"/>
      <c r="Q549" s="206"/>
      <c r="R549" s="204">
        <f t="shared" si="97"/>
        <v>6</v>
      </c>
      <c r="S549" s="207" t="s">
        <v>70</v>
      </c>
      <c r="T549" s="208" t="s">
        <v>58</v>
      </c>
      <c r="U549" s="209">
        <v>44799</v>
      </c>
      <c r="V549" s="209">
        <v>44844</v>
      </c>
      <c r="W549" s="210">
        <v>1</v>
      </c>
      <c r="X549" s="211"/>
      <c r="Y549" s="212">
        <f t="shared" si="103"/>
        <v>6.5714285714285712</v>
      </c>
      <c r="Z549" s="237">
        <v>135</v>
      </c>
      <c r="AA549" s="237">
        <v>12.25</v>
      </c>
      <c r="AB549" s="213">
        <f t="shared" si="98"/>
        <v>810</v>
      </c>
      <c r="AC549" s="213">
        <f t="shared" si="94"/>
        <v>73.5</v>
      </c>
      <c r="AD549" s="213">
        <f t="shared" si="104"/>
        <v>566.99999999999989</v>
      </c>
      <c r="AE549" s="213">
        <f t="shared" si="102"/>
        <v>242.99999999999997</v>
      </c>
      <c r="AF549" s="213">
        <f t="shared" si="105"/>
        <v>483</v>
      </c>
      <c r="AG549" s="213">
        <f t="shared" si="99"/>
        <v>1293</v>
      </c>
      <c r="AH549" s="214">
        <v>1293</v>
      </c>
      <c r="AI549" s="213">
        <f t="shared" si="100"/>
        <v>0</v>
      </c>
      <c r="AJ549" s="160"/>
    </row>
    <row r="550" spans="1:36" ht="32.25" hidden="1" customHeight="1" x14ac:dyDescent="0.35">
      <c r="A550" s="205"/>
      <c r="B550" s="202">
        <v>2</v>
      </c>
      <c r="C550" s="173">
        <v>828</v>
      </c>
      <c r="D550" s="230">
        <v>13096</v>
      </c>
      <c r="E550" s="230">
        <v>7876</v>
      </c>
      <c r="F550" s="206"/>
      <c r="G550" s="202" t="s">
        <v>502</v>
      </c>
      <c r="H550" s="205" t="s">
        <v>95</v>
      </c>
      <c r="I550" s="205"/>
      <c r="J550" s="205" t="s">
        <v>69</v>
      </c>
      <c r="K550" s="206">
        <v>2.5</v>
      </c>
      <c r="L550" s="206">
        <v>1.3</v>
      </c>
      <c r="M550" s="206">
        <v>2.5</v>
      </c>
      <c r="N550" s="206"/>
      <c r="O550" s="206">
        <v>2.5</v>
      </c>
      <c r="P550" s="206"/>
      <c r="Q550" s="206"/>
      <c r="R550" s="204">
        <f t="shared" si="97"/>
        <v>2.5</v>
      </c>
      <c r="S550" s="207" t="s">
        <v>70</v>
      </c>
      <c r="T550" s="208" t="s">
        <v>58</v>
      </c>
      <c r="U550" s="209">
        <v>44799</v>
      </c>
      <c r="V550" s="209">
        <v>44810</v>
      </c>
      <c r="W550" s="210">
        <v>1</v>
      </c>
      <c r="X550" s="211"/>
      <c r="Y550" s="212">
        <f t="shared" si="103"/>
        <v>1.7142857142857142</v>
      </c>
      <c r="Z550" s="237">
        <v>135</v>
      </c>
      <c r="AA550" s="237">
        <v>12.25</v>
      </c>
      <c r="AB550" s="213">
        <f t="shared" si="98"/>
        <v>337.5</v>
      </c>
      <c r="AC550" s="213">
        <f t="shared" si="94"/>
        <v>30.625</v>
      </c>
      <c r="AD550" s="213">
        <f t="shared" si="104"/>
        <v>236.25</v>
      </c>
      <c r="AE550" s="213">
        <f t="shared" si="102"/>
        <v>101.25</v>
      </c>
      <c r="AF550" s="213">
        <f t="shared" si="105"/>
        <v>52.5</v>
      </c>
      <c r="AG550" s="213">
        <f t="shared" si="99"/>
        <v>390</v>
      </c>
      <c r="AH550" s="214">
        <v>390</v>
      </c>
      <c r="AI550" s="213">
        <f t="shared" si="100"/>
        <v>0</v>
      </c>
      <c r="AJ550" s="160"/>
    </row>
    <row r="551" spans="1:36" ht="32.25" hidden="1" customHeight="1" x14ac:dyDescent="0.35">
      <c r="A551" s="205"/>
      <c r="B551" s="202">
        <v>2</v>
      </c>
      <c r="C551" s="173">
        <v>828</v>
      </c>
      <c r="D551" s="230">
        <v>13096</v>
      </c>
      <c r="E551" s="230">
        <v>7876</v>
      </c>
      <c r="F551" s="206"/>
      <c r="G551" s="202" t="s">
        <v>502</v>
      </c>
      <c r="H551" s="205" t="s">
        <v>95</v>
      </c>
      <c r="I551" s="205"/>
      <c r="J551" s="205" t="s">
        <v>69</v>
      </c>
      <c r="K551" s="206">
        <v>2.5</v>
      </c>
      <c r="L551" s="206">
        <v>1.3</v>
      </c>
      <c r="M551" s="206">
        <v>2.5</v>
      </c>
      <c r="N551" s="206"/>
      <c r="O551" s="206">
        <v>2.5</v>
      </c>
      <c r="P551" s="206"/>
      <c r="Q551" s="206"/>
      <c r="R551" s="204">
        <f t="shared" si="97"/>
        <v>2.5</v>
      </c>
      <c r="S551" s="207" t="s">
        <v>70</v>
      </c>
      <c r="T551" s="208" t="s">
        <v>58</v>
      </c>
      <c r="U551" s="209">
        <v>44799</v>
      </c>
      <c r="V551" s="209">
        <v>44810</v>
      </c>
      <c r="W551" s="210">
        <v>1</v>
      </c>
      <c r="X551" s="211"/>
      <c r="Y551" s="212">
        <f t="shared" si="103"/>
        <v>1.7142857142857142</v>
      </c>
      <c r="Z551" s="237">
        <v>135</v>
      </c>
      <c r="AA551" s="237">
        <v>12.25</v>
      </c>
      <c r="AB551" s="213">
        <f t="shared" si="98"/>
        <v>337.5</v>
      </c>
      <c r="AC551" s="213">
        <f t="shared" si="94"/>
        <v>30.625</v>
      </c>
      <c r="AD551" s="213">
        <f t="shared" si="104"/>
        <v>236.25</v>
      </c>
      <c r="AE551" s="213">
        <f t="shared" si="102"/>
        <v>101.25</v>
      </c>
      <c r="AF551" s="213">
        <f t="shared" si="105"/>
        <v>52.5</v>
      </c>
      <c r="AG551" s="213">
        <f t="shared" si="99"/>
        <v>390</v>
      </c>
      <c r="AH551" s="214">
        <v>390</v>
      </c>
      <c r="AI551" s="213">
        <f t="shared" si="100"/>
        <v>0</v>
      </c>
      <c r="AJ551" s="160"/>
    </row>
    <row r="552" spans="1:36" ht="32.25" hidden="1" customHeight="1" x14ac:dyDescent="0.35">
      <c r="A552" s="205"/>
      <c r="B552" s="202">
        <v>2</v>
      </c>
      <c r="C552" s="173">
        <v>631</v>
      </c>
      <c r="D552" s="230">
        <v>13119</v>
      </c>
      <c r="E552" s="230">
        <v>8070</v>
      </c>
      <c r="F552" s="206"/>
      <c r="G552" s="202" t="s">
        <v>502</v>
      </c>
      <c r="H552" s="205" t="s">
        <v>95</v>
      </c>
      <c r="I552" s="205"/>
      <c r="J552" s="205" t="s">
        <v>69</v>
      </c>
      <c r="K552" s="206">
        <v>2.5</v>
      </c>
      <c r="L552" s="206">
        <v>2.5</v>
      </c>
      <c r="M552" s="206">
        <v>4</v>
      </c>
      <c r="N552" s="206"/>
      <c r="O552" s="206">
        <v>4</v>
      </c>
      <c r="P552" s="206"/>
      <c r="Q552" s="206"/>
      <c r="R552" s="204">
        <f t="shared" si="97"/>
        <v>4</v>
      </c>
      <c r="S552" s="207" t="s">
        <v>70</v>
      </c>
      <c r="T552" s="208" t="s">
        <v>58</v>
      </c>
      <c r="U552" s="209">
        <v>44802</v>
      </c>
      <c r="V552" s="209">
        <v>44840</v>
      </c>
      <c r="W552" s="210">
        <v>1</v>
      </c>
      <c r="X552" s="211"/>
      <c r="Y552" s="212">
        <f t="shared" si="103"/>
        <v>5.5714285714285712</v>
      </c>
      <c r="Z552" s="237">
        <v>135</v>
      </c>
      <c r="AA552" s="237">
        <v>12.25</v>
      </c>
      <c r="AB552" s="213">
        <f t="shared" si="98"/>
        <v>540</v>
      </c>
      <c r="AC552" s="213">
        <f t="shared" si="94"/>
        <v>49</v>
      </c>
      <c r="AD552" s="213">
        <f t="shared" si="104"/>
        <v>378</v>
      </c>
      <c r="AE552" s="213">
        <f t="shared" si="102"/>
        <v>162</v>
      </c>
      <c r="AF552" s="213">
        <f t="shared" si="105"/>
        <v>273</v>
      </c>
      <c r="AG552" s="213">
        <f t="shared" si="99"/>
        <v>813</v>
      </c>
      <c r="AH552" s="214">
        <v>813</v>
      </c>
      <c r="AI552" s="213">
        <f t="shared" si="100"/>
        <v>0</v>
      </c>
      <c r="AJ552" s="160"/>
    </row>
    <row r="553" spans="1:36" ht="32.25" hidden="1" customHeight="1" x14ac:dyDescent="0.35">
      <c r="A553" s="205"/>
      <c r="B553" s="202">
        <v>2</v>
      </c>
      <c r="C553" s="173">
        <v>846</v>
      </c>
      <c r="D553" s="230">
        <v>13115</v>
      </c>
      <c r="E553" s="230">
        <v>8093</v>
      </c>
      <c r="F553" s="206"/>
      <c r="G553" s="202" t="s">
        <v>101</v>
      </c>
      <c r="H553" s="205" t="s">
        <v>95</v>
      </c>
      <c r="I553" s="205"/>
      <c r="J553" s="205" t="s">
        <v>69</v>
      </c>
      <c r="K553" s="206">
        <v>2.5</v>
      </c>
      <c r="L553" s="206">
        <v>1.3</v>
      </c>
      <c r="M553" s="206">
        <v>2</v>
      </c>
      <c r="N553" s="206"/>
      <c r="O553" s="206">
        <v>2</v>
      </c>
      <c r="P553" s="206"/>
      <c r="Q553" s="206"/>
      <c r="R553" s="204">
        <f t="shared" si="97"/>
        <v>2</v>
      </c>
      <c r="S553" s="207" t="s">
        <v>70</v>
      </c>
      <c r="T553" s="208" t="s">
        <v>58</v>
      </c>
      <c r="U553" s="209">
        <v>44802</v>
      </c>
      <c r="V553" s="209">
        <v>44845</v>
      </c>
      <c r="W553" s="210">
        <v>1</v>
      </c>
      <c r="X553" s="211"/>
      <c r="Y553" s="212">
        <f t="shared" si="103"/>
        <v>6.2857142857142856</v>
      </c>
      <c r="Z553" s="237">
        <v>135</v>
      </c>
      <c r="AA553" s="237">
        <v>12.25</v>
      </c>
      <c r="AB553" s="213">
        <f t="shared" si="98"/>
        <v>270</v>
      </c>
      <c r="AC553" s="213">
        <f t="shared" si="94"/>
        <v>24.5</v>
      </c>
      <c r="AD553" s="213">
        <f t="shared" si="104"/>
        <v>189</v>
      </c>
      <c r="AE553" s="213">
        <f t="shared" si="102"/>
        <v>81</v>
      </c>
      <c r="AF553" s="213">
        <f t="shared" si="105"/>
        <v>154</v>
      </c>
      <c r="AG553" s="213">
        <f t="shared" si="99"/>
        <v>424</v>
      </c>
      <c r="AH553" s="214">
        <v>424</v>
      </c>
      <c r="AI553" s="213">
        <f t="shared" si="100"/>
        <v>0</v>
      </c>
      <c r="AJ553" s="160"/>
    </row>
    <row r="554" spans="1:36" ht="32.25" hidden="1" customHeight="1" x14ac:dyDescent="0.35">
      <c r="A554" s="205"/>
      <c r="B554" s="202">
        <v>2</v>
      </c>
      <c r="C554" s="173">
        <v>870</v>
      </c>
      <c r="D554" s="230">
        <v>13141</v>
      </c>
      <c r="E554" s="230">
        <v>8302</v>
      </c>
      <c r="F554" s="206"/>
      <c r="G554" s="202" t="s">
        <v>101</v>
      </c>
      <c r="H554" s="205" t="s">
        <v>95</v>
      </c>
      <c r="I554" s="205"/>
      <c r="J554" s="205" t="s">
        <v>69</v>
      </c>
      <c r="K554" s="206">
        <v>2.5</v>
      </c>
      <c r="L554" s="206">
        <v>1.8</v>
      </c>
      <c r="M554" s="206">
        <v>3</v>
      </c>
      <c r="N554" s="206"/>
      <c r="O554" s="206">
        <v>3</v>
      </c>
      <c r="P554" s="206"/>
      <c r="Q554" s="206"/>
      <c r="R554" s="204">
        <f t="shared" si="97"/>
        <v>3</v>
      </c>
      <c r="S554" s="207" t="s">
        <v>70</v>
      </c>
      <c r="T554" s="208" t="s">
        <v>58</v>
      </c>
      <c r="U554" s="209">
        <v>44805</v>
      </c>
      <c r="V554" s="209">
        <v>44900</v>
      </c>
      <c r="W554" s="210">
        <v>1</v>
      </c>
      <c r="X554" s="211"/>
      <c r="Y554" s="212">
        <f t="shared" si="103"/>
        <v>13.714285714285714</v>
      </c>
      <c r="Z554" s="237">
        <v>135</v>
      </c>
      <c r="AA554" s="237">
        <v>12.25</v>
      </c>
      <c r="AB554" s="213">
        <f t="shared" si="98"/>
        <v>405</v>
      </c>
      <c r="AC554" s="213">
        <f t="shared" si="94"/>
        <v>36.75</v>
      </c>
      <c r="AD554" s="213">
        <f t="shared" si="104"/>
        <v>283.49999999999994</v>
      </c>
      <c r="AE554" s="213">
        <f t="shared" si="102"/>
        <v>121.49999999999999</v>
      </c>
      <c r="AF554" s="213">
        <f t="shared" si="105"/>
        <v>503.99999999999994</v>
      </c>
      <c r="AG554" s="213">
        <f t="shared" si="99"/>
        <v>908.99999999999989</v>
      </c>
      <c r="AH554" s="214">
        <v>908.99999999999989</v>
      </c>
      <c r="AI554" s="213">
        <f t="shared" si="100"/>
        <v>0</v>
      </c>
      <c r="AJ554" s="160"/>
    </row>
    <row r="555" spans="1:36" ht="32.25" hidden="1" customHeight="1" x14ac:dyDescent="0.35">
      <c r="A555" s="205"/>
      <c r="B555" s="202">
        <v>2</v>
      </c>
      <c r="C555" s="173">
        <v>895</v>
      </c>
      <c r="D555" s="230">
        <v>13266</v>
      </c>
      <c r="E555" s="230">
        <v>8071</v>
      </c>
      <c r="F555" s="206"/>
      <c r="G555" s="202" t="s">
        <v>101</v>
      </c>
      <c r="H555" s="205" t="s">
        <v>95</v>
      </c>
      <c r="I555" s="205"/>
      <c r="J555" s="205" t="s">
        <v>69</v>
      </c>
      <c r="K555" s="206">
        <v>1.8</v>
      </c>
      <c r="L555" s="206">
        <v>0.6</v>
      </c>
      <c r="M555" s="206">
        <v>6</v>
      </c>
      <c r="N555" s="206"/>
      <c r="O555" s="206">
        <v>6</v>
      </c>
      <c r="P555" s="206"/>
      <c r="Q555" s="206"/>
      <c r="R555" s="204">
        <f t="shared" si="97"/>
        <v>6</v>
      </c>
      <c r="S555" s="207" t="s">
        <v>70</v>
      </c>
      <c r="T555" s="208" t="s">
        <v>58</v>
      </c>
      <c r="U555" s="209">
        <v>44810</v>
      </c>
      <c r="V555" s="209">
        <v>44840</v>
      </c>
      <c r="W555" s="210">
        <v>1</v>
      </c>
      <c r="X555" s="211"/>
      <c r="Y555" s="212">
        <f t="shared" si="103"/>
        <v>4.4285714285714288</v>
      </c>
      <c r="Z555" s="237">
        <v>135</v>
      </c>
      <c r="AA555" s="237">
        <v>12.25</v>
      </c>
      <c r="AB555" s="213">
        <f t="shared" si="98"/>
        <v>810</v>
      </c>
      <c r="AC555" s="213">
        <f t="shared" si="94"/>
        <v>73.5</v>
      </c>
      <c r="AD555" s="213">
        <f t="shared" si="104"/>
        <v>566.99999999999989</v>
      </c>
      <c r="AE555" s="213">
        <f t="shared" si="102"/>
        <v>242.99999999999997</v>
      </c>
      <c r="AF555" s="213">
        <f t="shared" si="105"/>
        <v>325.5</v>
      </c>
      <c r="AG555" s="213">
        <f t="shared" si="99"/>
        <v>1135.5</v>
      </c>
      <c r="AH555" s="214">
        <v>1135.5</v>
      </c>
      <c r="AI555" s="213">
        <f t="shared" si="100"/>
        <v>0</v>
      </c>
      <c r="AJ555" s="160"/>
    </row>
    <row r="556" spans="1:36" ht="32.25" hidden="1" customHeight="1" x14ac:dyDescent="0.35">
      <c r="A556" s="205"/>
      <c r="B556" s="202">
        <v>2</v>
      </c>
      <c r="C556" s="173">
        <v>943</v>
      </c>
      <c r="D556" s="230">
        <v>13316</v>
      </c>
      <c r="E556" s="230">
        <v>8064</v>
      </c>
      <c r="F556" s="206"/>
      <c r="G556" s="202" t="s">
        <v>101</v>
      </c>
      <c r="H556" s="205" t="s">
        <v>95</v>
      </c>
      <c r="I556" s="205"/>
      <c r="J556" s="205" t="s">
        <v>69</v>
      </c>
      <c r="K556" s="206">
        <v>2.5</v>
      </c>
      <c r="L556" s="206">
        <v>1.3</v>
      </c>
      <c r="M556" s="206">
        <v>6</v>
      </c>
      <c r="N556" s="206"/>
      <c r="O556" s="206">
        <v>6</v>
      </c>
      <c r="P556" s="206"/>
      <c r="Q556" s="206"/>
      <c r="R556" s="204">
        <f t="shared" si="97"/>
        <v>6</v>
      </c>
      <c r="S556" s="207" t="s">
        <v>70</v>
      </c>
      <c r="T556" s="208" t="s">
        <v>58</v>
      </c>
      <c r="U556" s="209">
        <v>44816</v>
      </c>
      <c r="V556" s="209">
        <v>44835</v>
      </c>
      <c r="W556" s="210">
        <v>1</v>
      </c>
      <c r="X556" s="211"/>
      <c r="Y556" s="212">
        <f t="shared" si="103"/>
        <v>2.8571428571428572</v>
      </c>
      <c r="Z556" s="237">
        <v>135</v>
      </c>
      <c r="AA556" s="237">
        <v>12.25</v>
      </c>
      <c r="AB556" s="213">
        <f t="shared" si="98"/>
        <v>810</v>
      </c>
      <c r="AC556" s="213">
        <f t="shared" si="94"/>
        <v>73.5</v>
      </c>
      <c r="AD556" s="213">
        <f t="shared" si="104"/>
        <v>566.99999999999989</v>
      </c>
      <c r="AE556" s="213">
        <f t="shared" si="102"/>
        <v>242.99999999999997</v>
      </c>
      <c r="AF556" s="213">
        <f t="shared" si="105"/>
        <v>210</v>
      </c>
      <c r="AG556" s="213">
        <f t="shared" si="99"/>
        <v>1019.9999999999999</v>
      </c>
      <c r="AH556" s="214">
        <v>1019.9999999999999</v>
      </c>
      <c r="AI556" s="213">
        <f t="shared" si="100"/>
        <v>0</v>
      </c>
      <c r="AJ556" s="160"/>
    </row>
    <row r="557" spans="1:36" ht="32.25" hidden="1" customHeight="1" x14ac:dyDescent="0.35">
      <c r="A557" s="205"/>
      <c r="B557" s="202">
        <v>2</v>
      </c>
      <c r="C557" s="173">
        <v>953</v>
      </c>
      <c r="D557" s="230">
        <v>13328</v>
      </c>
      <c r="E557" s="230">
        <v>6716</v>
      </c>
      <c r="F557" s="206"/>
      <c r="G557" s="202" t="s">
        <v>101</v>
      </c>
      <c r="H557" s="205" t="s">
        <v>95</v>
      </c>
      <c r="I557" s="205"/>
      <c r="J557" s="205" t="s">
        <v>69</v>
      </c>
      <c r="K557" s="206">
        <v>2.5</v>
      </c>
      <c r="L557" s="206">
        <v>1.3</v>
      </c>
      <c r="M557" s="206">
        <v>2</v>
      </c>
      <c r="N557" s="206"/>
      <c r="O557" s="206">
        <v>2</v>
      </c>
      <c r="P557" s="206"/>
      <c r="Q557" s="206"/>
      <c r="R557" s="204">
        <f t="shared" si="97"/>
        <v>2</v>
      </c>
      <c r="S557" s="207" t="s">
        <v>70</v>
      </c>
      <c r="T557" s="208" t="s">
        <v>58</v>
      </c>
      <c r="U557" s="209">
        <v>44818</v>
      </c>
      <c r="V557" s="209">
        <v>44828</v>
      </c>
      <c r="W557" s="210">
        <v>1</v>
      </c>
      <c r="X557" s="211"/>
      <c r="Y557" s="212">
        <f t="shared" si="103"/>
        <v>1.5714285714285714</v>
      </c>
      <c r="Z557" s="237">
        <v>135</v>
      </c>
      <c r="AA557" s="237">
        <v>12.25</v>
      </c>
      <c r="AB557" s="213">
        <f t="shared" si="98"/>
        <v>270</v>
      </c>
      <c r="AC557" s="213">
        <f t="shared" si="94"/>
        <v>24.5</v>
      </c>
      <c r="AD557" s="213">
        <f t="shared" si="104"/>
        <v>189</v>
      </c>
      <c r="AE557" s="213">
        <f t="shared" si="102"/>
        <v>81</v>
      </c>
      <c r="AF557" s="213">
        <f t="shared" si="105"/>
        <v>38.5</v>
      </c>
      <c r="AG557" s="213">
        <f t="shared" si="99"/>
        <v>308.5</v>
      </c>
      <c r="AH557" s="214">
        <v>308.5</v>
      </c>
      <c r="AI557" s="213">
        <f t="shared" si="100"/>
        <v>0</v>
      </c>
      <c r="AJ557" s="160"/>
    </row>
    <row r="558" spans="1:36" ht="32.25" customHeight="1" x14ac:dyDescent="0.35">
      <c r="A558" s="205"/>
      <c r="B558" s="202">
        <v>2</v>
      </c>
      <c r="C558" s="399">
        <v>962</v>
      </c>
      <c r="D558" s="402">
        <v>13337</v>
      </c>
      <c r="E558" s="402">
        <v>8430</v>
      </c>
      <c r="F558" s="206"/>
      <c r="G558" s="202" t="s">
        <v>502</v>
      </c>
      <c r="H558" s="205" t="s">
        <v>95</v>
      </c>
      <c r="I558" s="205"/>
      <c r="J558" s="205" t="s">
        <v>69</v>
      </c>
      <c r="K558" s="206">
        <v>2.5</v>
      </c>
      <c r="L558" s="206">
        <v>0.6</v>
      </c>
      <c r="M558" s="206">
        <v>4</v>
      </c>
      <c r="N558" s="206"/>
      <c r="O558" s="206">
        <v>4</v>
      </c>
      <c r="P558" s="206"/>
      <c r="Q558" s="206"/>
      <c r="R558" s="204">
        <f t="shared" si="97"/>
        <v>4</v>
      </c>
      <c r="S558" s="207" t="s">
        <v>70</v>
      </c>
      <c r="T558" s="208" t="s">
        <v>58</v>
      </c>
      <c r="U558" s="209">
        <v>44819</v>
      </c>
      <c r="V558" s="209">
        <v>44943</v>
      </c>
      <c r="W558" s="210">
        <v>1</v>
      </c>
      <c r="X558" s="211"/>
      <c r="Y558" s="212">
        <f t="shared" si="103"/>
        <v>17.857142857142858</v>
      </c>
      <c r="Z558" s="237">
        <v>135</v>
      </c>
      <c r="AA558" s="237">
        <v>12.25</v>
      </c>
      <c r="AB558" s="213">
        <f t="shared" si="98"/>
        <v>540</v>
      </c>
      <c r="AC558" s="213">
        <f t="shared" si="94"/>
        <v>49</v>
      </c>
      <c r="AD558" s="213">
        <f t="shared" si="104"/>
        <v>378</v>
      </c>
      <c r="AE558" s="213">
        <f t="shared" si="102"/>
        <v>162</v>
      </c>
      <c r="AF558" s="213">
        <f t="shared" si="105"/>
        <v>875</v>
      </c>
      <c r="AG558" s="343">
        <f t="shared" si="99"/>
        <v>1415</v>
      </c>
      <c r="AH558" s="214">
        <v>1134</v>
      </c>
      <c r="AI558" s="213">
        <f t="shared" si="100"/>
        <v>281</v>
      </c>
      <c r="AJ558" s="160"/>
    </row>
    <row r="559" spans="1:36" ht="32.25" customHeight="1" x14ac:dyDescent="0.35">
      <c r="A559" s="205"/>
      <c r="B559" s="202">
        <v>2</v>
      </c>
      <c r="C559" s="399">
        <v>962</v>
      </c>
      <c r="D559" s="402">
        <v>13337</v>
      </c>
      <c r="E559" s="402">
        <v>8430</v>
      </c>
      <c r="F559" s="206"/>
      <c r="G559" s="202" t="s">
        <v>502</v>
      </c>
      <c r="H559" s="205" t="s">
        <v>95</v>
      </c>
      <c r="I559" s="205"/>
      <c r="J559" s="205" t="s">
        <v>69</v>
      </c>
      <c r="K559" s="206">
        <v>1.3</v>
      </c>
      <c r="L559" s="206">
        <v>0.6</v>
      </c>
      <c r="M559" s="206">
        <v>4</v>
      </c>
      <c r="N559" s="206"/>
      <c r="O559" s="206">
        <v>4</v>
      </c>
      <c r="P559" s="206"/>
      <c r="Q559" s="206"/>
      <c r="R559" s="204">
        <f t="shared" si="97"/>
        <v>4</v>
      </c>
      <c r="S559" s="207" t="s">
        <v>70</v>
      </c>
      <c r="T559" s="208" t="s">
        <v>58</v>
      </c>
      <c r="U559" s="209">
        <v>44819</v>
      </c>
      <c r="V559" s="209">
        <v>44943</v>
      </c>
      <c r="W559" s="210">
        <v>1</v>
      </c>
      <c r="X559" s="211"/>
      <c r="Y559" s="212">
        <f t="shared" si="103"/>
        <v>17.857142857142858</v>
      </c>
      <c r="Z559" s="237">
        <v>135</v>
      </c>
      <c r="AA559" s="237">
        <v>12.25</v>
      </c>
      <c r="AB559" s="213">
        <f t="shared" si="98"/>
        <v>540</v>
      </c>
      <c r="AC559" s="213">
        <f t="shared" si="94"/>
        <v>49</v>
      </c>
      <c r="AD559" s="213">
        <f t="shared" si="104"/>
        <v>378</v>
      </c>
      <c r="AE559" s="213">
        <f t="shared" si="102"/>
        <v>162</v>
      </c>
      <c r="AF559" s="213">
        <f t="shared" si="105"/>
        <v>875</v>
      </c>
      <c r="AG559" s="343">
        <f t="shared" si="99"/>
        <v>1415</v>
      </c>
      <c r="AH559" s="214">
        <v>1134</v>
      </c>
      <c r="AI559" s="213">
        <f t="shared" si="100"/>
        <v>281</v>
      </c>
      <c r="AJ559" s="160"/>
    </row>
    <row r="560" spans="1:36" ht="32.25" hidden="1" customHeight="1" x14ac:dyDescent="0.35">
      <c r="A560" s="205"/>
      <c r="B560" s="202">
        <v>2</v>
      </c>
      <c r="C560" s="173">
        <v>845</v>
      </c>
      <c r="D560" s="230">
        <v>13114</v>
      </c>
      <c r="E560" s="230">
        <v>8144</v>
      </c>
      <c r="F560" s="206"/>
      <c r="G560" s="202" t="s">
        <v>101</v>
      </c>
      <c r="H560" s="205" t="s">
        <v>36</v>
      </c>
      <c r="I560" s="205"/>
      <c r="J560" s="205" t="s">
        <v>436</v>
      </c>
      <c r="K560" s="206">
        <v>19</v>
      </c>
      <c r="L560" s="206">
        <v>1</v>
      </c>
      <c r="M560" s="206">
        <v>2.5</v>
      </c>
      <c r="N560" s="206"/>
      <c r="O560" s="206">
        <v>2.5</v>
      </c>
      <c r="P560" s="206"/>
      <c r="Q560" s="206"/>
      <c r="R560" s="204">
        <f t="shared" si="97"/>
        <v>47.5</v>
      </c>
      <c r="S560" s="173" t="s">
        <v>41</v>
      </c>
      <c r="T560" s="208" t="s">
        <v>58</v>
      </c>
      <c r="U560" s="209">
        <v>44800</v>
      </c>
      <c r="V560" s="209">
        <v>44859</v>
      </c>
      <c r="W560" s="210">
        <v>1</v>
      </c>
      <c r="X560" s="211"/>
      <c r="Y560" s="212">
        <f t="shared" si="103"/>
        <v>8.5714285714285712</v>
      </c>
      <c r="Z560" s="219">
        <v>14</v>
      </c>
      <c r="AA560" s="219">
        <v>0.84</v>
      </c>
      <c r="AB560" s="213">
        <f t="shared" si="98"/>
        <v>665</v>
      </c>
      <c r="AC560" s="213">
        <f t="shared" si="94"/>
        <v>39.9</v>
      </c>
      <c r="AD560" s="213">
        <f t="shared" si="104"/>
        <v>465.5</v>
      </c>
      <c r="AE560" s="213">
        <f t="shared" si="102"/>
        <v>199.5</v>
      </c>
      <c r="AF560" s="213">
        <f t="shared" si="105"/>
        <v>341.99999999999994</v>
      </c>
      <c r="AG560" s="213">
        <f t="shared" si="99"/>
        <v>1007</v>
      </c>
      <c r="AH560" s="214">
        <v>1007</v>
      </c>
      <c r="AI560" s="213">
        <f t="shared" si="100"/>
        <v>0</v>
      </c>
      <c r="AJ560" s="160"/>
    </row>
    <row r="561" spans="1:36" ht="32.25" hidden="1" customHeight="1" x14ac:dyDescent="0.35">
      <c r="A561" s="205"/>
      <c r="B561" s="202">
        <v>2</v>
      </c>
      <c r="C561" s="173">
        <v>839</v>
      </c>
      <c r="D561" s="230">
        <v>13108</v>
      </c>
      <c r="E561" s="230">
        <v>8470</v>
      </c>
      <c r="F561" s="206"/>
      <c r="G561" s="202" t="s">
        <v>101</v>
      </c>
      <c r="H561" s="205" t="s">
        <v>36</v>
      </c>
      <c r="I561" s="205"/>
      <c r="J561" s="205" t="s">
        <v>436</v>
      </c>
      <c r="K561" s="206">
        <v>3.5</v>
      </c>
      <c r="L561" s="206">
        <v>1.3</v>
      </c>
      <c r="M561" s="206">
        <v>4</v>
      </c>
      <c r="N561" s="206"/>
      <c r="O561" s="206">
        <v>4</v>
      </c>
      <c r="P561" s="206"/>
      <c r="Q561" s="206"/>
      <c r="R561" s="204">
        <f t="shared" si="97"/>
        <v>14</v>
      </c>
      <c r="S561" s="173" t="s">
        <v>41</v>
      </c>
      <c r="T561" s="208" t="s">
        <v>58</v>
      </c>
      <c r="U561" s="209">
        <v>44799</v>
      </c>
      <c r="V561" s="209">
        <v>44921</v>
      </c>
      <c r="W561" s="210">
        <v>1</v>
      </c>
      <c r="X561" s="211"/>
      <c r="Y561" s="212">
        <f t="shared" si="103"/>
        <v>17.571428571428573</v>
      </c>
      <c r="Z561" s="219">
        <v>14</v>
      </c>
      <c r="AA561" s="219">
        <v>0.84</v>
      </c>
      <c r="AB561" s="213">
        <f t="shared" si="98"/>
        <v>196</v>
      </c>
      <c r="AC561" s="213">
        <f t="shared" si="94"/>
        <v>11.76</v>
      </c>
      <c r="AD561" s="213">
        <f t="shared" si="104"/>
        <v>137.19999999999999</v>
      </c>
      <c r="AE561" s="213">
        <f t="shared" si="102"/>
        <v>58.800000000000004</v>
      </c>
      <c r="AF561" s="213">
        <f t="shared" si="105"/>
        <v>206.64000000000001</v>
      </c>
      <c r="AG561" s="213">
        <f t="shared" si="99"/>
        <v>402.64</v>
      </c>
      <c r="AH561" s="214">
        <v>402.64</v>
      </c>
      <c r="AI561" s="213">
        <f t="shared" si="100"/>
        <v>0</v>
      </c>
      <c r="AJ561" s="171"/>
    </row>
    <row r="562" spans="1:36" ht="32.25" hidden="1" customHeight="1" x14ac:dyDescent="0.35">
      <c r="A562" s="205"/>
      <c r="B562" s="202">
        <v>2</v>
      </c>
      <c r="C562" s="173">
        <v>832</v>
      </c>
      <c r="D562" s="230">
        <v>13101</v>
      </c>
      <c r="E562" s="230">
        <v>8064</v>
      </c>
      <c r="F562" s="206"/>
      <c r="G562" s="202" t="s">
        <v>101</v>
      </c>
      <c r="H562" s="205" t="s">
        <v>36</v>
      </c>
      <c r="I562" s="205"/>
      <c r="J562" s="205" t="s">
        <v>436</v>
      </c>
      <c r="K562" s="206">
        <v>5</v>
      </c>
      <c r="L562" s="206">
        <v>1.3</v>
      </c>
      <c r="M562" s="206">
        <v>4</v>
      </c>
      <c r="N562" s="206"/>
      <c r="O562" s="206">
        <v>4</v>
      </c>
      <c r="P562" s="206"/>
      <c r="Q562" s="206"/>
      <c r="R562" s="204">
        <f t="shared" si="97"/>
        <v>20</v>
      </c>
      <c r="S562" s="173" t="s">
        <v>41</v>
      </c>
      <c r="T562" s="208" t="s">
        <v>58</v>
      </c>
      <c r="U562" s="209">
        <v>44799</v>
      </c>
      <c r="V562" s="209">
        <v>44835</v>
      </c>
      <c r="W562" s="210">
        <v>1</v>
      </c>
      <c r="X562" s="211"/>
      <c r="Y562" s="212">
        <f t="shared" si="103"/>
        <v>5.2857142857142856</v>
      </c>
      <c r="Z562" s="219">
        <v>14</v>
      </c>
      <c r="AA562" s="219">
        <v>0.84</v>
      </c>
      <c r="AB562" s="213">
        <f t="shared" si="98"/>
        <v>280</v>
      </c>
      <c r="AC562" s="213">
        <f t="shared" si="94"/>
        <v>16.8</v>
      </c>
      <c r="AD562" s="213">
        <f t="shared" si="104"/>
        <v>196</v>
      </c>
      <c r="AE562" s="213">
        <f t="shared" si="102"/>
        <v>84</v>
      </c>
      <c r="AF562" s="213">
        <f t="shared" si="105"/>
        <v>88.8</v>
      </c>
      <c r="AG562" s="213">
        <f t="shared" si="99"/>
        <v>368.8</v>
      </c>
      <c r="AH562" s="214">
        <v>368.8</v>
      </c>
      <c r="AI562" s="213">
        <f t="shared" si="100"/>
        <v>0</v>
      </c>
      <c r="AJ562" s="171"/>
    </row>
    <row r="563" spans="1:36" ht="32.25" hidden="1" customHeight="1" x14ac:dyDescent="0.35">
      <c r="A563" s="205"/>
      <c r="B563" s="202">
        <v>2</v>
      </c>
      <c r="C563" s="173">
        <v>881</v>
      </c>
      <c r="D563" s="230">
        <v>13251</v>
      </c>
      <c r="E563" s="230">
        <v>8063</v>
      </c>
      <c r="F563" s="206"/>
      <c r="G563" s="202" t="s">
        <v>502</v>
      </c>
      <c r="H563" s="205" t="s">
        <v>36</v>
      </c>
      <c r="I563" s="205"/>
      <c r="J563" s="205" t="s">
        <v>436</v>
      </c>
      <c r="K563" s="206">
        <v>18</v>
      </c>
      <c r="L563" s="206">
        <v>1</v>
      </c>
      <c r="M563" s="206">
        <v>2.5</v>
      </c>
      <c r="N563" s="206"/>
      <c r="O563" s="206">
        <v>2.5</v>
      </c>
      <c r="P563" s="206"/>
      <c r="Q563" s="206"/>
      <c r="R563" s="204">
        <f t="shared" si="97"/>
        <v>45</v>
      </c>
      <c r="S563" s="173" t="s">
        <v>41</v>
      </c>
      <c r="T563" s="208" t="s">
        <v>58</v>
      </c>
      <c r="U563" s="209">
        <v>44807</v>
      </c>
      <c r="V563" s="209">
        <v>44836</v>
      </c>
      <c r="W563" s="210">
        <v>1</v>
      </c>
      <c r="X563" s="211"/>
      <c r="Y563" s="212">
        <f t="shared" si="103"/>
        <v>4.2857142857142856</v>
      </c>
      <c r="Z563" s="219">
        <v>14</v>
      </c>
      <c r="AA563" s="219">
        <v>0.84</v>
      </c>
      <c r="AB563" s="213">
        <f t="shared" si="98"/>
        <v>630</v>
      </c>
      <c r="AC563" s="213">
        <f t="shared" si="94"/>
        <v>37.799999999999997</v>
      </c>
      <c r="AD563" s="213">
        <f t="shared" si="104"/>
        <v>440.99999999999994</v>
      </c>
      <c r="AE563" s="213">
        <f t="shared" si="102"/>
        <v>189</v>
      </c>
      <c r="AF563" s="213">
        <f t="shared" si="105"/>
        <v>162</v>
      </c>
      <c r="AG563" s="213">
        <f t="shared" si="99"/>
        <v>792</v>
      </c>
      <c r="AH563" s="214">
        <v>792</v>
      </c>
      <c r="AI563" s="213">
        <f t="shared" si="100"/>
        <v>0</v>
      </c>
      <c r="AJ563" s="171"/>
    </row>
    <row r="564" spans="1:36" ht="32.25" hidden="1" customHeight="1" x14ac:dyDescent="0.35">
      <c r="A564" s="205"/>
      <c r="B564" s="202">
        <v>2</v>
      </c>
      <c r="C564" s="173">
        <v>553</v>
      </c>
      <c r="D564" s="230">
        <v>13258</v>
      </c>
      <c r="E564" s="230">
        <v>8168</v>
      </c>
      <c r="F564" s="206"/>
      <c r="G564" s="202" t="s">
        <v>502</v>
      </c>
      <c r="H564" s="205" t="s">
        <v>36</v>
      </c>
      <c r="I564" s="205"/>
      <c r="J564" s="205" t="s">
        <v>436</v>
      </c>
      <c r="K564" s="206">
        <v>5</v>
      </c>
      <c r="L564" s="206">
        <v>1.3</v>
      </c>
      <c r="M564" s="206">
        <v>5</v>
      </c>
      <c r="N564" s="206"/>
      <c r="O564" s="206">
        <v>5</v>
      </c>
      <c r="P564" s="206"/>
      <c r="Q564" s="206"/>
      <c r="R564" s="204">
        <f t="shared" si="97"/>
        <v>25</v>
      </c>
      <c r="S564" s="173" t="s">
        <v>41</v>
      </c>
      <c r="T564" s="208" t="s">
        <v>58</v>
      </c>
      <c r="U564" s="209">
        <v>44807</v>
      </c>
      <c r="V564" s="209">
        <v>44862</v>
      </c>
      <c r="W564" s="210">
        <v>1</v>
      </c>
      <c r="X564" s="211"/>
      <c r="Y564" s="212">
        <f t="shared" si="103"/>
        <v>8</v>
      </c>
      <c r="Z564" s="219">
        <v>14</v>
      </c>
      <c r="AA564" s="219">
        <v>0.84</v>
      </c>
      <c r="AB564" s="213">
        <f t="shared" si="98"/>
        <v>350</v>
      </c>
      <c r="AC564" s="213">
        <f t="shared" si="94"/>
        <v>21</v>
      </c>
      <c r="AD564" s="213">
        <f t="shared" si="104"/>
        <v>245</v>
      </c>
      <c r="AE564" s="213">
        <f t="shared" si="102"/>
        <v>105</v>
      </c>
      <c r="AF564" s="213">
        <f t="shared" si="105"/>
        <v>168</v>
      </c>
      <c r="AG564" s="213">
        <f t="shared" si="99"/>
        <v>518</v>
      </c>
      <c r="AH564" s="214">
        <v>518</v>
      </c>
      <c r="AI564" s="213">
        <f t="shared" si="100"/>
        <v>0</v>
      </c>
      <c r="AJ564" s="160"/>
    </row>
    <row r="565" spans="1:36" ht="32.25" hidden="1" customHeight="1" x14ac:dyDescent="0.35">
      <c r="A565" s="205"/>
      <c r="B565" s="202">
        <v>2</v>
      </c>
      <c r="C565" s="173">
        <v>916</v>
      </c>
      <c r="D565" s="230">
        <v>13289</v>
      </c>
      <c r="E565" s="230">
        <v>7890</v>
      </c>
      <c r="F565" s="206"/>
      <c r="G565" s="202" t="s">
        <v>502</v>
      </c>
      <c r="H565" s="205" t="s">
        <v>36</v>
      </c>
      <c r="I565" s="205"/>
      <c r="J565" s="205" t="s">
        <v>436</v>
      </c>
      <c r="K565" s="206">
        <v>6</v>
      </c>
      <c r="L565" s="206">
        <v>1.3</v>
      </c>
      <c r="M565" s="206">
        <v>3</v>
      </c>
      <c r="N565" s="206"/>
      <c r="O565" s="206">
        <v>3</v>
      </c>
      <c r="P565" s="206"/>
      <c r="Q565" s="206"/>
      <c r="R565" s="204">
        <f t="shared" si="97"/>
        <v>18</v>
      </c>
      <c r="S565" s="173" t="s">
        <v>41</v>
      </c>
      <c r="T565" s="208" t="s">
        <v>58</v>
      </c>
      <c r="U565" s="209">
        <v>44812</v>
      </c>
      <c r="V565" s="209">
        <v>44819</v>
      </c>
      <c r="W565" s="210">
        <v>1</v>
      </c>
      <c r="X565" s="211"/>
      <c r="Y565" s="212">
        <f t="shared" si="103"/>
        <v>1.1428571428571428</v>
      </c>
      <c r="Z565" s="219">
        <v>14</v>
      </c>
      <c r="AA565" s="219">
        <v>0.84</v>
      </c>
      <c r="AB565" s="213">
        <f t="shared" si="98"/>
        <v>252</v>
      </c>
      <c r="AC565" s="213">
        <f t="shared" si="94"/>
        <v>15.12</v>
      </c>
      <c r="AD565" s="213">
        <f t="shared" si="104"/>
        <v>176.4</v>
      </c>
      <c r="AE565" s="213">
        <f t="shared" si="102"/>
        <v>75.599999999999994</v>
      </c>
      <c r="AF565" s="213">
        <f t="shared" si="105"/>
        <v>17.279999999999998</v>
      </c>
      <c r="AG565" s="213">
        <f t="shared" si="99"/>
        <v>269.27999999999997</v>
      </c>
      <c r="AH565" s="214">
        <v>269.27999999999997</v>
      </c>
      <c r="AI565" s="213">
        <f t="shared" si="100"/>
        <v>0</v>
      </c>
      <c r="AJ565" s="171"/>
    </row>
    <row r="566" spans="1:36" ht="32.25" hidden="1" customHeight="1" x14ac:dyDescent="0.35">
      <c r="A566" s="205"/>
      <c r="B566" s="202">
        <v>2</v>
      </c>
      <c r="C566" s="173">
        <v>875</v>
      </c>
      <c r="D566" s="230">
        <v>13146</v>
      </c>
      <c r="E566" s="230">
        <v>8302</v>
      </c>
      <c r="F566" s="206"/>
      <c r="G566" s="202" t="s">
        <v>101</v>
      </c>
      <c r="H566" s="205" t="s">
        <v>36</v>
      </c>
      <c r="I566" s="205"/>
      <c r="J566" s="205" t="s">
        <v>436</v>
      </c>
      <c r="K566" s="206">
        <v>18</v>
      </c>
      <c r="L566" s="206">
        <v>1</v>
      </c>
      <c r="M566" s="206">
        <v>7</v>
      </c>
      <c r="N566" s="206"/>
      <c r="O566" s="206">
        <v>7</v>
      </c>
      <c r="P566" s="206"/>
      <c r="Q566" s="206"/>
      <c r="R566" s="204">
        <f t="shared" si="97"/>
        <v>126</v>
      </c>
      <c r="S566" s="173" t="s">
        <v>41</v>
      </c>
      <c r="T566" s="208" t="s">
        <v>58</v>
      </c>
      <c r="U566" s="209">
        <v>44805</v>
      </c>
      <c r="V566" s="209">
        <v>44900</v>
      </c>
      <c r="W566" s="210">
        <v>1</v>
      </c>
      <c r="X566" s="211"/>
      <c r="Y566" s="212">
        <f t="shared" ref="Y566:Y597" si="106">IF(T566="on hire",$C$5-U566+1,IF(T566="off hired",V566-U566+1,0))/7</f>
        <v>13.714285714285714</v>
      </c>
      <c r="Z566" s="219">
        <v>14</v>
      </c>
      <c r="AA566" s="219">
        <v>0.84</v>
      </c>
      <c r="AB566" s="213">
        <f t="shared" si="98"/>
        <v>1764</v>
      </c>
      <c r="AC566" s="213">
        <f t="shared" ref="AC566:AC629" si="107">AA566*R566</f>
        <v>105.83999999999999</v>
      </c>
      <c r="AD566" s="213">
        <f t="shared" ref="AD566:AD597" si="108">0.7*R566*Z566</f>
        <v>1234.7999999999997</v>
      </c>
      <c r="AE566" s="214">
        <v>0</v>
      </c>
      <c r="AF566" s="213">
        <f t="shared" ref="AF566:AF597" si="109">IF(Y566&gt;X566,(Y566-X566)*R566*AA566,0)</f>
        <v>1451.52</v>
      </c>
      <c r="AG566" s="213">
        <f t="shared" si="99"/>
        <v>2686.3199999999997</v>
      </c>
      <c r="AH566" s="214">
        <v>2686.3199999999997</v>
      </c>
      <c r="AI566" s="213">
        <f t="shared" si="100"/>
        <v>0</v>
      </c>
      <c r="AJ566" s="171"/>
    </row>
    <row r="567" spans="1:36" ht="32.25" hidden="1" customHeight="1" x14ac:dyDescent="0.35">
      <c r="A567" s="202"/>
      <c r="B567" s="202">
        <v>2</v>
      </c>
      <c r="C567" s="203">
        <v>867</v>
      </c>
      <c r="D567" s="229">
        <v>13310</v>
      </c>
      <c r="E567" s="229">
        <v>8061</v>
      </c>
      <c r="F567" s="204"/>
      <c r="G567" s="202" t="s">
        <v>101</v>
      </c>
      <c r="H567" s="205" t="s">
        <v>60</v>
      </c>
      <c r="I567" s="205"/>
      <c r="J567" s="205" t="s">
        <v>61</v>
      </c>
      <c r="K567" s="206">
        <v>11.3</v>
      </c>
      <c r="L567" s="206">
        <v>4</v>
      </c>
      <c r="M567" s="206">
        <v>4</v>
      </c>
      <c r="N567" s="206"/>
      <c r="O567" s="206">
        <v>4</v>
      </c>
      <c r="P567" s="206"/>
      <c r="Q567" s="206"/>
      <c r="R567" s="204">
        <f t="shared" si="97"/>
        <v>180.8</v>
      </c>
      <c r="S567" s="207" t="s">
        <v>62</v>
      </c>
      <c r="T567" s="215" t="s">
        <v>58</v>
      </c>
      <c r="U567" s="216">
        <v>44816</v>
      </c>
      <c r="V567" s="216">
        <v>44837</v>
      </c>
      <c r="W567" s="217">
        <v>1</v>
      </c>
      <c r="X567" s="218"/>
      <c r="Y567" s="212">
        <f t="shared" si="106"/>
        <v>3.1428571428571428</v>
      </c>
      <c r="Z567" s="237">
        <v>7.5</v>
      </c>
      <c r="AA567" s="237">
        <v>0.7</v>
      </c>
      <c r="AB567" s="213">
        <f t="shared" si="98"/>
        <v>1356</v>
      </c>
      <c r="AC567" s="213">
        <f t="shared" si="107"/>
        <v>126.56</v>
      </c>
      <c r="AD567" s="213">
        <f t="shared" si="108"/>
        <v>949.2</v>
      </c>
      <c r="AE567" s="213">
        <f t="shared" ref="AE567:AE630" si="110">IF(T567="off hired",0.3*R567*Z567*W567,0)</f>
        <v>406.8</v>
      </c>
      <c r="AF567" s="213">
        <f t="shared" si="109"/>
        <v>397.75999999999993</v>
      </c>
      <c r="AG567" s="213">
        <f t="shared" si="99"/>
        <v>1753.76</v>
      </c>
      <c r="AH567" s="213">
        <v>1753.76</v>
      </c>
      <c r="AI567" s="213">
        <f t="shared" si="100"/>
        <v>0</v>
      </c>
      <c r="AJ567" s="171"/>
    </row>
    <row r="568" spans="1:36" ht="32.25" hidden="1" customHeight="1" x14ac:dyDescent="0.35">
      <c r="A568" s="202"/>
      <c r="B568" s="202">
        <v>2</v>
      </c>
      <c r="C568" s="203">
        <v>327</v>
      </c>
      <c r="D568" s="229">
        <v>12424</v>
      </c>
      <c r="E568" s="229">
        <v>7580</v>
      </c>
      <c r="F568" s="204"/>
      <c r="G568" s="202" t="s">
        <v>104</v>
      </c>
      <c r="H568" s="202" t="s">
        <v>95</v>
      </c>
      <c r="I568" s="202"/>
      <c r="J568" s="202" t="s">
        <v>69</v>
      </c>
      <c r="K568" s="204">
        <v>2.5</v>
      </c>
      <c r="L568" s="204">
        <v>1.3</v>
      </c>
      <c r="M568" s="204">
        <v>5</v>
      </c>
      <c r="N568" s="204">
        <v>1</v>
      </c>
      <c r="O568" s="204">
        <f t="shared" ref="O568:O590" si="111">M568-N568</f>
        <v>4</v>
      </c>
      <c r="P568" s="204"/>
      <c r="Q568" s="204"/>
      <c r="R568" s="204">
        <f t="shared" si="97"/>
        <v>4</v>
      </c>
      <c r="S568" s="207" t="s">
        <v>70</v>
      </c>
      <c r="T568" s="215" t="s">
        <v>58</v>
      </c>
      <c r="U568" s="216">
        <v>44734</v>
      </c>
      <c r="V568" s="216">
        <v>44735</v>
      </c>
      <c r="W568" s="217">
        <v>1</v>
      </c>
      <c r="X568" s="218"/>
      <c r="Y568" s="212">
        <f t="shared" si="106"/>
        <v>0.2857142857142857</v>
      </c>
      <c r="Z568" s="237">
        <v>135</v>
      </c>
      <c r="AA568" s="237">
        <v>12.25</v>
      </c>
      <c r="AB568" s="213">
        <f t="shared" si="98"/>
        <v>540</v>
      </c>
      <c r="AC568" s="213">
        <f t="shared" si="107"/>
        <v>49</v>
      </c>
      <c r="AD568" s="213">
        <f t="shared" si="108"/>
        <v>378</v>
      </c>
      <c r="AE568" s="213">
        <f t="shared" si="110"/>
        <v>162</v>
      </c>
      <c r="AF568" s="213">
        <f t="shared" si="109"/>
        <v>14</v>
      </c>
      <c r="AG568" s="213">
        <f t="shared" si="99"/>
        <v>554</v>
      </c>
      <c r="AH568" s="213">
        <v>554</v>
      </c>
      <c r="AI568" s="213">
        <f t="shared" si="100"/>
        <v>0</v>
      </c>
      <c r="AJ568" s="171"/>
    </row>
    <row r="569" spans="1:36" ht="32.25" hidden="1" customHeight="1" x14ac:dyDescent="0.35">
      <c r="A569" s="202"/>
      <c r="B569" s="202">
        <v>2</v>
      </c>
      <c r="C569" s="203">
        <v>333</v>
      </c>
      <c r="D569" s="229">
        <v>12429</v>
      </c>
      <c r="E569" s="229">
        <v>7588</v>
      </c>
      <c r="F569" s="204"/>
      <c r="G569" s="202" t="s">
        <v>502</v>
      </c>
      <c r="H569" s="202" t="s">
        <v>36</v>
      </c>
      <c r="I569" s="202"/>
      <c r="J569" s="202" t="s">
        <v>42</v>
      </c>
      <c r="K569" s="204">
        <v>5</v>
      </c>
      <c r="L569" s="204">
        <v>1.3</v>
      </c>
      <c r="M569" s="204">
        <v>3</v>
      </c>
      <c r="N569" s="204">
        <v>1</v>
      </c>
      <c r="O569" s="204">
        <f t="shared" si="111"/>
        <v>2</v>
      </c>
      <c r="P569" s="204"/>
      <c r="Q569" s="204"/>
      <c r="R569" s="204">
        <f t="shared" si="97"/>
        <v>10</v>
      </c>
      <c r="S569" s="207" t="s">
        <v>41</v>
      </c>
      <c r="T569" s="215" t="s">
        <v>58</v>
      </c>
      <c r="U569" s="216">
        <v>44734</v>
      </c>
      <c r="V569" s="216">
        <v>44740</v>
      </c>
      <c r="W569" s="217">
        <v>1</v>
      </c>
      <c r="X569" s="218"/>
      <c r="Y569" s="212">
        <f t="shared" si="106"/>
        <v>1</v>
      </c>
      <c r="Z569" s="237">
        <v>14</v>
      </c>
      <c r="AA569" s="237">
        <v>0.84</v>
      </c>
      <c r="AB569" s="213">
        <f t="shared" si="98"/>
        <v>140</v>
      </c>
      <c r="AC569" s="213">
        <f t="shared" si="107"/>
        <v>8.4</v>
      </c>
      <c r="AD569" s="213">
        <f t="shared" si="108"/>
        <v>98</v>
      </c>
      <c r="AE569" s="213">
        <f t="shared" si="110"/>
        <v>42</v>
      </c>
      <c r="AF569" s="213">
        <f t="shared" si="109"/>
        <v>8.4</v>
      </c>
      <c r="AG569" s="213">
        <f t="shared" si="99"/>
        <v>148.4</v>
      </c>
      <c r="AH569" s="213">
        <v>148.4</v>
      </c>
      <c r="AI569" s="213">
        <f t="shared" si="100"/>
        <v>0</v>
      </c>
      <c r="AJ569" s="171"/>
    </row>
    <row r="570" spans="1:36" ht="32.25" hidden="1" customHeight="1" x14ac:dyDescent="0.35">
      <c r="A570" s="202"/>
      <c r="B570" s="202">
        <v>2</v>
      </c>
      <c r="C570" s="203">
        <v>183</v>
      </c>
      <c r="D570" s="229">
        <v>12180</v>
      </c>
      <c r="E570" s="229">
        <v>7566</v>
      </c>
      <c r="F570" s="204"/>
      <c r="G570" s="202" t="s">
        <v>502</v>
      </c>
      <c r="H570" s="202" t="s">
        <v>36</v>
      </c>
      <c r="I570" s="202"/>
      <c r="J570" s="202" t="s">
        <v>42</v>
      </c>
      <c r="K570" s="204">
        <v>2.5</v>
      </c>
      <c r="L570" s="204">
        <v>1.8</v>
      </c>
      <c r="M570" s="204">
        <v>4</v>
      </c>
      <c r="N570" s="204">
        <v>1</v>
      </c>
      <c r="O570" s="204">
        <f t="shared" si="111"/>
        <v>3</v>
      </c>
      <c r="P570" s="204"/>
      <c r="Q570" s="204"/>
      <c r="R570" s="204">
        <f t="shared" si="97"/>
        <v>7.5</v>
      </c>
      <c r="S570" s="207" t="s">
        <v>41</v>
      </c>
      <c r="T570" s="215" t="s">
        <v>58</v>
      </c>
      <c r="U570" s="216">
        <v>44720</v>
      </c>
      <c r="V570" s="216">
        <v>44731</v>
      </c>
      <c r="W570" s="217">
        <v>1</v>
      </c>
      <c r="X570" s="218"/>
      <c r="Y570" s="212">
        <f t="shared" si="106"/>
        <v>1.7142857142857142</v>
      </c>
      <c r="Z570" s="238">
        <v>18</v>
      </c>
      <c r="AA570" s="237">
        <v>1.05</v>
      </c>
      <c r="AB570" s="213">
        <f t="shared" si="98"/>
        <v>135</v>
      </c>
      <c r="AC570" s="213">
        <f t="shared" si="107"/>
        <v>7.875</v>
      </c>
      <c r="AD570" s="213">
        <f t="shared" si="108"/>
        <v>94.5</v>
      </c>
      <c r="AE570" s="213">
        <f t="shared" si="110"/>
        <v>40.5</v>
      </c>
      <c r="AF570" s="213">
        <f t="shared" si="109"/>
        <v>13.5</v>
      </c>
      <c r="AG570" s="213">
        <f t="shared" si="99"/>
        <v>148.5</v>
      </c>
      <c r="AH570" s="213">
        <v>148.5</v>
      </c>
      <c r="AI570" s="213">
        <f t="shared" si="100"/>
        <v>0</v>
      </c>
      <c r="AJ570" s="160"/>
    </row>
    <row r="571" spans="1:36" ht="32.25" hidden="1" customHeight="1" x14ac:dyDescent="0.35">
      <c r="A571" s="202"/>
      <c r="B571" s="202">
        <v>2</v>
      </c>
      <c r="C571" s="203">
        <v>616</v>
      </c>
      <c r="D571" s="229">
        <v>12836</v>
      </c>
      <c r="E571" s="229">
        <v>8196</v>
      </c>
      <c r="F571" s="204"/>
      <c r="G571" s="202" t="s">
        <v>502</v>
      </c>
      <c r="H571" s="202" t="s">
        <v>36</v>
      </c>
      <c r="I571" s="202"/>
      <c r="J571" s="202" t="s">
        <v>69</v>
      </c>
      <c r="K571" s="204">
        <v>1.8</v>
      </c>
      <c r="L571" s="204">
        <v>1.3</v>
      </c>
      <c r="M571" s="204">
        <v>5</v>
      </c>
      <c r="N571" s="204">
        <v>1</v>
      </c>
      <c r="O571" s="204">
        <f t="shared" si="111"/>
        <v>4</v>
      </c>
      <c r="P571" s="204"/>
      <c r="Q571" s="204"/>
      <c r="R571" s="204">
        <f t="shared" si="97"/>
        <v>4</v>
      </c>
      <c r="S571" s="207" t="s">
        <v>70</v>
      </c>
      <c r="T571" s="215" t="s">
        <v>58</v>
      </c>
      <c r="U571" s="216">
        <v>44770</v>
      </c>
      <c r="V571" s="216">
        <v>44870</v>
      </c>
      <c r="W571" s="217">
        <v>1</v>
      </c>
      <c r="X571" s="218"/>
      <c r="Y571" s="212">
        <f t="shared" si="106"/>
        <v>14.428571428571429</v>
      </c>
      <c r="Z571" s="238">
        <v>135</v>
      </c>
      <c r="AA571" s="237"/>
      <c r="AB571" s="213">
        <f t="shared" si="98"/>
        <v>540</v>
      </c>
      <c r="AC571" s="213">
        <f t="shared" si="107"/>
        <v>0</v>
      </c>
      <c r="AD571" s="213">
        <f t="shared" si="108"/>
        <v>378</v>
      </c>
      <c r="AE571" s="213">
        <f t="shared" si="110"/>
        <v>162</v>
      </c>
      <c r="AF571" s="213">
        <f t="shared" si="109"/>
        <v>0</v>
      </c>
      <c r="AG571" s="213">
        <f t="shared" si="99"/>
        <v>540</v>
      </c>
      <c r="AH571" s="213">
        <v>540</v>
      </c>
      <c r="AI571" s="213">
        <f t="shared" si="100"/>
        <v>0</v>
      </c>
      <c r="AJ571" s="171"/>
    </row>
    <row r="572" spans="1:36" ht="32.25" hidden="1" customHeight="1" x14ac:dyDescent="0.35">
      <c r="A572" s="202"/>
      <c r="B572" s="202">
        <v>2</v>
      </c>
      <c r="C572" s="203">
        <v>625</v>
      </c>
      <c r="D572" s="229">
        <v>12845</v>
      </c>
      <c r="E572" s="229">
        <v>7891</v>
      </c>
      <c r="F572" s="204"/>
      <c r="G572" s="202" t="s">
        <v>502</v>
      </c>
      <c r="H572" s="202" t="s">
        <v>36</v>
      </c>
      <c r="I572" s="202"/>
      <c r="J572" s="202" t="s">
        <v>69</v>
      </c>
      <c r="K572" s="204">
        <v>2.5</v>
      </c>
      <c r="L572" s="204">
        <v>2.5</v>
      </c>
      <c r="M572" s="204">
        <v>5</v>
      </c>
      <c r="N572" s="204">
        <v>1</v>
      </c>
      <c r="O572" s="204">
        <f t="shared" si="111"/>
        <v>4</v>
      </c>
      <c r="P572" s="204"/>
      <c r="Q572" s="204"/>
      <c r="R572" s="204">
        <f t="shared" si="97"/>
        <v>4</v>
      </c>
      <c r="S572" s="207" t="s">
        <v>70</v>
      </c>
      <c r="T572" s="215" t="s">
        <v>58</v>
      </c>
      <c r="U572" s="216">
        <v>44771</v>
      </c>
      <c r="V572" s="216">
        <v>44819</v>
      </c>
      <c r="W572" s="217">
        <v>1</v>
      </c>
      <c r="X572" s="218"/>
      <c r="Y572" s="212">
        <f t="shared" si="106"/>
        <v>7</v>
      </c>
      <c r="Z572" s="238">
        <v>135</v>
      </c>
      <c r="AA572" s="237"/>
      <c r="AB572" s="213">
        <f t="shared" si="98"/>
        <v>540</v>
      </c>
      <c r="AC572" s="213">
        <f t="shared" si="107"/>
        <v>0</v>
      </c>
      <c r="AD572" s="213">
        <f t="shared" si="108"/>
        <v>378</v>
      </c>
      <c r="AE572" s="213">
        <f t="shared" si="110"/>
        <v>162</v>
      </c>
      <c r="AF572" s="213">
        <f t="shared" si="109"/>
        <v>0</v>
      </c>
      <c r="AG572" s="213">
        <f t="shared" si="99"/>
        <v>540</v>
      </c>
      <c r="AH572" s="213">
        <v>540</v>
      </c>
      <c r="AI572" s="213">
        <f t="shared" si="100"/>
        <v>0</v>
      </c>
      <c r="AJ572" s="171"/>
    </row>
    <row r="573" spans="1:36" ht="32.25" hidden="1" customHeight="1" x14ac:dyDescent="0.35">
      <c r="A573" s="202"/>
      <c r="B573" s="202">
        <v>2</v>
      </c>
      <c r="C573" s="203">
        <v>623</v>
      </c>
      <c r="D573" s="229">
        <v>12842</v>
      </c>
      <c r="E573" s="229">
        <v>8294</v>
      </c>
      <c r="F573" s="204"/>
      <c r="G573" s="202" t="s">
        <v>502</v>
      </c>
      <c r="H573" s="202" t="s">
        <v>36</v>
      </c>
      <c r="I573" s="202"/>
      <c r="J573" s="202" t="s">
        <v>69</v>
      </c>
      <c r="K573" s="204">
        <v>1.8</v>
      </c>
      <c r="L573" s="204">
        <v>1.3</v>
      </c>
      <c r="M573" s="204">
        <v>5</v>
      </c>
      <c r="N573" s="204">
        <v>1</v>
      </c>
      <c r="O573" s="204">
        <f t="shared" si="111"/>
        <v>4</v>
      </c>
      <c r="P573" s="204"/>
      <c r="Q573" s="204"/>
      <c r="R573" s="204">
        <f t="shared" si="97"/>
        <v>4</v>
      </c>
      <c r="S573" s="207" t="s">
        <v>70</v>
      </c>
      <c r="T573" s="215" t="s">
        <v>58</v>
      </c>
      <c r="U573" s="216">
        <v>44771</v>
      </c>
      <c r="V573" s="216">
        <v>44895</v>
      </c>
      <c r="W573" s="217">
        <v>1</v>
      </c>
      <c r="X573" s="218"/>
      <c r="Y573" s="212">
        <f t="shared" si="106"/>
        <v>17.857142857142858</v>
      </c>
      <c r="Z573" s="238">
        <v>135</v>
      </c>
      <c r="AA573" s="237">
        <v>12.25</v>
      </c>
      <c r="AB573" s="213">
        <f t="shared" si="98"/>
        <v>540</v>
      </c>
      <c r="AC573" s="213">
        <f t="shared" si="107"/>
        <v>49</v>
      </c>
      <c r="AD573" s="213">
        <f t="shared" si="108"/>
        <v>378</v>
      </c>
      <c r="AE573" s="213">
        <f t="shared" si="110"/>
        <v>162</v>
      </c>
      <c r="AF573" s="213">
        <f t="shared" si="109"/>
        <v>875</v>
      </c>
      <c r="AG573" s="213">
        <f t="shared" si="99"/>
        <v>1415</v>
      </c>
      <c r="AH573" s="213">
        <v>1415</v>
      </c>
      <c r="AI573" s="213">
        <f t="shared" si="100"/>
        <v>0</v>
      </c>
      <c r="AJ573" s="171"/>
    </row>
    <row r="574" spans="1:36" ht="32.25" hidden="1" customHeight="1" x14ac:dyDescent="0.35">
      <c r="A574" s="202"/>
      <c r="B574" s="202">
        <v>2</v>
      </c>
      <c r="C574" s="203" t="s">
        <v>422</v>
      </c>
      <c r="D574" s="229">
        <v>12846</v>
      </c>
      <c r="E574" s="229">
        <v>7894</v>
      </c>
      <c r="F574" s="204"/>
      <c r="G574" s="202" t="s">
        <v>502</v>
      </c>
      <c r="H574" s="202" t="s">
        <v>36</v>
      </c>
      <c r="I574" s="202"/>
      <c r="J574" s="202" t="s">
        <v>69</v>
      </c>
      <c r="K574" s="204">
        <v>1.8</v>
      </c>
      <c r="L574" s="204">
        <v>1.3</v>
      </c>
      <c r="M574" s="204">
        <v>5</v>
      </c>
      <c r="N574" s="204">
        <v>1</v>
      </c>
      <c r="O574" s="204">
        <f t="shared" si="111"/>
        <v>4</v>
      </c>
      <c r="P574" s="204"/>
      <c r="Q574" s="204"/>
      <c r="R574" s="204">
        <f t="shared" si="97"/>
        <v>4</v>
      </c>
      <c r="S574" s="207" t="s">
        <v>70</v>
      </c>
      <c r="T574" s="215" t="s">
        <v>58</v>
      </c>
      <c r="U574" s="216">
        <v>44771</v>
      </c>
      <c r="V574" s="216">
        <v>44819</v>
      </c>
      <c r="W574" s="217">
        <v>1</v>
      </c>
      <c r="X574" s="218"/>
      <c r="Y574" s="212">
        <f t="shared" si="106"/>
        <v>7</v>
      </c>
      <c r="Z574" s="238">
        <v>135</v>
      </c>
      <c r="AA574" s="237">
        <v>12.25</v>
      </c>
      <c r="AB574" s="213">
        <f t="shared" si="98"/>
        <v>540</v>
      </c>
      <c r="AC574" s="213">
        <f t="shared" si="107"/>
        <v>49</v>
      </c>
      <c r="AD574" s="213">
        <f t="shared" si="108"/>
        <v>378</v>
      </c>
      <c r="AE574" s="213">
        <f t="shared" si="110"/>
        <v>162</v>
      </c>
      <c r="AF574" s="213">
        <f t="shared" si="109"/>
        <v>343</v>
      </c>
      <c r="AG574" s="213">
        <f t="shared" si="99"/>
        <v>883</v>
      </c>
      <c r="AH574" s="213">
        <v>883</v>
      </c>
      <c r="AI574" s="213">
        <f t="shared" si="100"/>
        <v>0</v>
      </c>
      <c r="AJ574" s="160"/>
    </row>
    <row r="575" spans="1:36" ht="32.25" hidden="1" customHeight="1" x14ac:dyDescent="0.35">
      <c r="A575" s="202"/>
      <c r="B575" s="202">
        <v>2</v>
      </c>
      <c r="C575" s="203">
        <v>655</v>
      </c>
      <c r="D575" s="229">
        <v>12879</v>
      </c>
      <c r="E575" s="229">
        <v>8317</v>
      </c>
      <c r="F575" s="204"/>
      <c r="G575" s="202" t="s">
        <v>502</v>
      </c>
      <c r="H575" s="202" t="s">
        <v>36</v>
      </c>
      <c r="I575" s="202"/>
      <c r="J575" s="202" t="s">
        <v>69</v>
      </c>
      <c r="K575" s="204">
        <v>1.3</v>
      </c>
      <c r="L575" s="204">
        <v>0.6</v>
      </c>
      <c r="M575" s="204">
        <v>5</v>
      </c>
      <c r="N575" s="204">
        <v>1</v>
      </c>
      <c r="O575" s="204">
        <f t="shared" si="111"/>
        <v>4</v>
      </c>
      <c r="P575" s="204"/>
      <c r="Q575" s="204"/>
      <c r="R575" s="204">
        <f t="shared" si="97"/>
        <v>4</v>
      </c>
      <c r="S575" s="207" t="s">
        <v>70</v>
      </c>
      <c r="T575" s="215" t="s">
        <v>58</v>
      </c>
      <c r="U575" s="216">
        <v>44776</v>
      </c>
      <c r="V575" s="216">
        <v>44904</v>
      </c>
      <c r="W575" s="217">
        <v>1</v>
      </c>
      <c r="X575" s="218"/>
      <c r="Y575" s="212">
        <f t="shared" si="106"/>
        <v>18.428571428571427</v>
      </c>
      <c r="Z575" s="238">
        <v>135</v>
      </c>
      <c r="AA575" s="237">
        <v>12.25</v>
      </c>
      <c r="AB575" s="213">
        <f t="shared" si="98"/>
        <v>540</v>
      </c>
      <c r="AC575" s="213">
        <f t="shared" si="107"/>
        <v>49</v>
      </c>
      <c r="AD575" s="213">
        <f t="shared" si="108"/>
        <v>378</v>
      </c>
      <c r="AE575" s="213">
        <f t="shared" si="110"/>
        <v>162</v>
      </c>
      <c r="AF575" s="213">
        <f t="shared" si="109"/>
        <v>902.99999999999989</v>
      </c>
      <c r="AG575" s="213">
        <f t="shared" si="99"/>
        <v>1443</v>
      </c>
      <c r="AH575" s="213">
        <v>1443</v>
      </c>
      <c r="AI575" s="213">
        <f t="shared" si="100"/>
        <v>0</v>
      </c>
      <c r="AJ575" s="160"/>
    </row>
    <row r="576" spans="1:36" ht="32.25" hidden="1" customHeight="1" x14ac:dyDescent="0.35">
      <c r="A576" s="202"/>
      <c r="B576" s="202">
        <v>2</v>
      </c>
      <c r="C576" s="203">
        <v>732</v>
      </c>
      <c r="D576" s="229">
        <v>12988</v>
      </c>
      <c r="E576" s="229">
        <v>8290</v>
      </c>
      <c r="F576" s="204"/>
      <c r="G576" s="202" t="s">
        <v>502</v>
      </c>
      <c r="H576" s="202" t="s">
        <v>36</v>
      </c>
      <c r="I576" s="202"/>
      <c r="J576" s="202" t="s">
        <v>69</v>
      </c>
      <c r="K576" s="204">
        <v>1.8</v>
      </c>
      <c r="L576" s="204">
        <v>1.3</v>
      </c>
      <c r="M576" s="204">
        <v>4</v>
      </c>
      <c r="N576" s="204">
        <v>1</v>
      </c>
      <c r="O576" s="204">
        <f t="shared" si="111"/>
        <v>3</v>
      </c>
      <c r="P576" s="204"/>
      <c r="Q576" s="204"/>
      <c r="R576" s="204">
        <f t="shared" si="97"/>
        <v>3</v>
      </c>
      <c r="S576" s="207" t="s">
        <v>70</v>
      </c>
      <c r="T576" s="215" t="s">
        <v>58</v>
      </c>
      <c r="U576" s="216">
        <v>44786</v>
      </c>
      <c r="V576" s="216">
        <v>44894</v>
      </c>
      <c r="W576" s="217">
        <v>1</v>
      </c>
      <c r="X576" s="218"/>
      <c r="Y576" s="212">
        <f t="shared" si="106"/>
        <v>15.571428571428571</v>
      </c>
      <c r="Z576" s="238">
        <v>135</v>
      </c>
      <c r="AA576" s="237">
        <v>12.25</v>
      </c>
      <c r="AB576" s="213">
        <f t="shared" si="98"/>
        <v>405</v>
      </c>
      <c r="AC576" s="213">
        <f t="shared" si="107"/>
        <v>36.75</v>
      </c>
      <c r="AD576" s="213">
        <f t="shared" si="108"/>
        <v>283.49999999999994</v>
      </c>
      <c r="AE576" s="213">
        <f t="shared" si="110"/>
        <v>121.49999999999999</v>
      </c>
      <c r="AF576" s="213">
        <f t="shared" si="109"/>
        <v>572.25</v>
      </c>
      <c r="AG576" s="213">
        <f t="shared" si="99"/>
        <v>977.25</v>
      </c>
      <c r="AH576" s="213">
        <v>977.25</v>
      </c>
      <c r="AI576" s="213">
        <f t="shared" si="100"/>
        <v>0</v>
      </c>
      <c r="AJ576" s="160"/>
    </row>
    <row r="577" spans="1:39" ht="32.25" hidden="1" customHeight="1" x14ac:dyDescent="0.35">
      <c r="A577" s="202"/>
      <c r="B577" s="202">
        <v>2</v>
      </c>
      <c r="C577" s="203">
        <v>736</v>
      </c>
      <c r="D577" s="229">
        <v>12993</v>
      </c>
      <c r="E577" s="229">
        <v>7844</v>
      </c>
      <c r="F577" s="204"/>
      <c r="G577" s="202" t="s">
        <v>502</v>
      </c>
      <c r="H577" s="202" t="s">
        <v>36</v>
      </c>
      <c r="I577" s="202"/>
      <c r="J577" s="202" t="s">
        <v>69</v>
      </c>
      <c r="K577" s="204">
        <v>1.8</v>
      </c>
      <c r="L577" s="204">
        <v>0.6</v>
      </c>
      <c r="M577" s="204">
        <v>5</v>
      </c>
      <c r="N577" s="204">
        <v>1</v>
      </c>
      <c r="O577" s="204">
        <f t="shared" si="111"/>
        <v>4</v>
      </c>
      <c r="P577" s="204"/>
      <c r="Q577" s="204"/>
      <c r="R577" s="204">
        <f t="shared" si="97"/>
        <v>4</v>
      </c>
      <c r="S577" s="207" t="s">
        <v>70</v>
      </c>
      <c r="T577" s="215" t="s">
        <v>58</v>
      </c>
      <c r="U577" s="216">
        <v>44787</v>
      </c>
      <c r="V577" s="216">
        <v>44798</v>
      </c>
      <c r="W577" s="217">
        <v>1</v>
      </c>
      <c r="X577" s="218"/>
      <c r="Y577" s="212">
        <f t="shared" si="106"/>
        <v>1.7142857142857142</v>
      </c>
      <c r="Z577" s="238">
        <v>135</v>
      </c>
      <c r="AA577" s="237">
        <v>12.25</v>
      </c>
      <c r="AB577" s="213">
        <f t="shared" si="98"/>
        <v>540</v>
      </c>
      <c r="AC577" s="213">
        <f t="shared" si="107"/>
        <v>49</v>
      </c>
      <c r="AD577" s="213">
        <f t="shared" si="108"/>
        <v>378</v>
      </c>
      <c r="AE577" s="213">
        <f t="shared" si="110"/>
        <v>162</v>
      </c>
      <c r="AF577" s="213">
        <f t="shared" si="109"/>
        <v>84</v>
      </c>
      <c r="AG577" s="213">
        <f t="shared" si="99"/>
        <v>624</v>
      </c>
      <c r="AH577" s="213">
        <v>624</v>
      </c>
      <c r="AI577" s="213">
        <f t="shared" si="100"/>
        <v>0</v>
      </c>
      <c r="AJ577" s="160"/>
    </row>
    <row r="578" spans="1:39" ht="32.25" hidden="1" customHeight="1" x14ac:dyDescent="0.35">
      <c r="A578" s="202"/>
      <c r="B578" s="202">
        <v>2</v>
      </c>
      <c r="C578" s="203">
        <v>774</v>
      </c>
      <c r="D578" s="229">
        <v>13036</v>
      </c>
      <c r="E578" s="229">
        <v>8253</v>
      </c>
      <c r="F578" s="204"/>
      <c r="G578" s="202" t="s">
        <v>502</v>
      </c>
      <c r="H578" s="202" t="s">
        <v>36</v>
      </c>
      <c r="I578" s="202"/>
      <c r="J578" s="202" t="s">
        <v>69</v>
      </c>
      <c r="K578" s="204">
        <v>1.3</v>
      </c>
      <c r="L578" s="204">
        <v>1.3</v>
      </c>
      <c r="M578" s="204">
        <v>5</v>
      </c>
      <c r="N578" s="204">
        <v>1</v>
      </c>
      <c r="O578" s="204">
        <f t="shared" si="111"/>
        <v>4</v>
      </c>
      <c r="P578" s="204"/>
      <c r="Q578" s="204"/>
      <c r="R578" s="204">
        <f t="shared" si="97"/>
        <v>4</v>
      </c>
      <c r="S578" s="207" t="s">
        <v>70</v>
      </c>
      <c r="T578" s="215" t="s">
        <v>58</v>
      </c>
      <c r="U578" s="216">
        <v>44792</v>
      </c>
      <c r="V578" s="216">
        <v>44883</v>
      </c>
      <c r="W578" s="217">
        <v>1</v>
      </c>
      <c r="X578" s="218"/>
      <c r="Y578" s="212">
        <f t="shared" si="106"/>
        <v>13.142857142857142</v>
      </c>
      <c r="Z578" s="238">
        <v>135</v>
      </c>
      <c r="AA578" s="237">
        <v>12.25</v>
      </c>
      <c r="AB578" s="213">
        <f t="shared" si="98"/>
        <v>540</v>
      </c>
      <c r="AC578" s="213">
        <f t="shared" si="107"/>
        <v>49</v>
      </c>
      <c r="AD578" s="213">
        <f t="shared" si="108"/>
        <v>378</v>
      </c>
      <c r="AE578" s="213">
        <f t="shared" si="110"/>
        <v>162</v>
      </c>
      <c r="AF578" s="213">
        <f t="shared" si="109"/>
        <v>644</v>
      </c>
      <c r="AG578" s="213">
        <f t="shared" si="99"/>
        <v>1184</v>
      </c>
      <c r="AH578" s="213">
        <v>1184</v>
      </c>
      <c r="AI578" s="213">
        <f t="shared" si="100"/>
        <v>0</v>
      </c>
      <c r="AJ578" s="160"/>
    </row>
    <row r="579" spans="1:39" ht="32.25" hidden="1" customHeight="1" x14ac:dyDescent="0.35">
      <c r="A579" s="202"/>
      <c r="B579" s="202">
        <v>2</v>
      </c>
      <c r="C579" s="203">
        <v>822</v>
      </c>
      <c r="D579" s="229">
        <v>13091</v>
      </c>
      <c r="E579" s="229">
        <v>7876</v>
      </c>
      <c r="F579" s="204"/>
      <c r="G579" s="202" t="s">
        <v>502</v>
      </c>
      <c r="H579" s="202" t="s">
        <v>36</v>
      </c>
      <c r="I579" s="202"/>
      <c r="J579" s="202" t="s">
        <v>69</v>
      </c>
      <c r="K579" s="204">
        <v>2.5</v>
      </c>
      <c r="L579" s="204">
        <v>1.3</v>
      </c>
      <c r="M579" s="204">
        <v>2.5</v>
      </c>
      <c r="N579" s="204"/>
      <c r="O579" s="204">
        <f t="shared" si="111"/>
        <v>2.5</v>
      </c>
      <c r="P579" s="204"/>
      <c r="Q579" s="204"/>
      <c r="R579" s="204">
        <f t="shared" si="97"/>
        <v>2.5</v>
      </c>
      <c r="S579" s="207" t="s">
        <v>70</v>
      </c>
      <c r="T579" s="215" t="s">
        <v>58</v>
      </c>
      <c r="U579" s="216">
        <v>44798</v>
      </c>
      <c r="V579" s="216">
        <v>44810</v>
      </c>
      <c r="W579" s="217">
        <v>1</v>
      </c>
      <c r="X579" s="218"/>
      <c r="Y579" s="212">
        <f t="shared" si="106"/>
        <v>1.8571428571428572</v>
      </c>
      <c r="Z579" s="238">
        <v>135</v>
      </c>
      <c r="AA579" s="237">
        <v>12.25</v>
      </c>
      <c r="AB579" s="213">
        <f t="shared" si="98"/>
        <v>337.5</v>
      </c>
      <c r="AC579" s="213">
        <f t="shared" si="107"/>
        <v>30.625</v>
      </c>
      <c r="AD579" s="213">
        <f t="shared" si="108"/>
        <v>236.25</v>
      </c>
      <c r="AE579" s="213">
        <f t="shared" si="110"/>
        <v>101.25</v>
      </c>
      <c r="AF579" s="213">
        <f t="shared" si="109"/>
        <v>56.875000000000007</v>
      </c>
      <c r="AG579" s="213">
        <f t="shared" si="99"/>
        <v>394.375</v>
      </c>
      <c r="AH579" s="213">
        <v>394.375</v>
      </c>
      <c r="AI579" s="213">
        <f t="shared" si="100"/>
        <v>0</v>
      </c>
      <c r="AJ579" s="160"/>
    </row>
    <row r="580" spans="1:39" ht="32.25" hidden="1" customHeight="1" x14ac:dyDescent="0.35">
      <c r="A580" s="202"/>
      <c r="B580" s="202">
        <v>2</v>
      </c>
      <c r="C580" s="203">
        <v>822</v>
      </c>
      <c r="D580" s="229">
        <v>13091</v>
      </c>
      <c r="E580" s="229">
        <v>7876</v>
      </c>
      <c r="F580" s="204"/>
      <c r="G580" s="202" t="s">
        <v>502</v>
      </c>
      <c r="H580" s="202" t="s">
        <v>36</v>
      </c>
      <c r="I580" s="202"/>
      <c r="J580" s="202" t="s">
        <v>69</v>
      </c>
      <c r="K580" s="204">
        <v>2.5</v>
      </c>
      <c r="L580" s="204">
        <v>1.3</v>
      </c>
      <c r="M580" s="204">
        <v>2.5</v>
      </c>
      <c r="N580" s="204"/>
      <c r="O580" s="204">
        <f t="shared" si="111"/>
        <v>2.5</v>
      </c>
      <c r="P580" s="204"/>
      <c r="Q580" s="204"/>
      <c r="R580" s="204">
        <f t="shared" si="97"/>
        <v>2.5</v>
      </c>
      <c r="S580" s="207" t="s">
        <v>70</v>
      </c>
      <c r="T580" s="215" t="s">
        <v>58</v>
      </c>
      <c r="U580" s="216">
        <v>44798</v>
      </c>
      <c r="V580" s="216">
        <v>44810</v>
      </c>
      <c r="W580" s="217">
        <v>1</v>
      </c>
      <c r="X580" s="218"/>
      <c r="Y580" s="212">
        <f t="shared" si="106"/>
        <v>1.8571428571428572</v>
      </c>
      <c r="Z580" s="238">
        <v>135</v>
      </c>
      <c r="AA580" s="237">
        <v>12.25</v>
      </c>
      <c r="AB580" s="213">
        <f t="shared" si="98"/>
        <v>337.5</v>
      </c>
      <c r="AC580" s="213">
        <f t="shared" si="107"/>
        <v>30.625</v>
      </c>
      <c r="AD580" s="213">
        <f t="shared" si="108"/>
        <v>236.25</v>
      </c>
      <c r="AE580" s="213">
        <f t="shared" si="110"/>
        <v>101.25</v>
      </c>
      <c r="AF580" s="213">
        <f t="shared" si="109"/>
        <v>56.875000000000007</v>
      </c>
      <c r="AG580" s="213">
        <f t="shared" si="99"/>
        <v>394.375</v>
      </c>
      <c r="AH580" s="213">
        <v>394.375</v>
      </c>
      <c r="AI580" s="213">
        <f t="shared" si="100"/>
        <v>0</v>
      </c>
      <c r="AJ580" s="160"/>
    </row>
    <row r="581" spans="1:39" ht="32.25" hidden="1" customHeight="1" x14ac:dyDescent="0.35">
      <c r="A581" s="202"/>
      <c r="B581" s="202">
        <v>2</v>
      </c>
      <c r="C581" s="203">
        <v>822</v>
      </c>
      <c r="D581" s="229">
        <v>13091</v>
      </c>
      <c r="E581" s="229">
        <v>7876</v>
      </c>
      <c r="F581" s="204"/>
      <c r="G581" s="202" t="s">
        <v>502</v>
      </c>
      <c r="H581" s="202" t="s">
        <v>36</v>
      </c>
      <c r="I581" s="202"/>
      <c r="J581" s="202" t="s">
        <v>69</v>
      </c>
      <c r="K581" s="204">
        <v>2.5</v>
      </c>
      <c r="L581" s="204">
        <v>1.3</v>
      </c>
      <c r="M581" s="204">
        <v>2.5</v>
      </c>
      <c r="N581" s="204"/>
      <c r="O581" s="204">
        <f t="shared" si="111"/>
        <v>2.5</v>
      </c>
      <c r="P581" s="204"/>
      <c r="Q581" s="204"/>
      <c r="R581" s="204">
        <f t="shared" si="97"/>
        <v>2.5</v>
      </c>
      <c r="S581" s="207" t="s">
        <v>70</v>
      </c>
      <c r="T581" s="215" t="s">
        <v>58</v>
      </c>
      <c r="U581" s="216">
        <v>44798</v>
      </c>
      <c r="V581" s="216">
        <v>44810</v>
      </c>
      <c r="W581" s="217">
        <v>1</v>
      </c>
      <c r="X581" s="218"/>
      <c r="Y581" s="212">
        <f t="shared" si="106"/>
        <v>1.8571428571428572</v>
      </c>
      <c r="Z581" s="238">
        <v>135</v>
      </c>
      <c r="AA581" s="237">
        <v>12.25</v>
      </c>
      <c r="AB581" s="213">
        <f t="shared" si="98"/>
        <v>337.5</v>
      </c>
      <c r="AC581" s="213">
        <f t="shared" si="107"/>
        <v>30.625</v>
      </c>
      <c r="AD581" s="213">
        <f t="shared" si="108"/>
        <v>236.25</v>
      </c>
      <c r="AE581" s="213">
        <f t="shared" si="110"/>
        <v>101.25</v>
      </c>
      <c r="AF581" s="213">
        <f t="shared" si="109"/>
        <v>56.875000000000007</v>
      </c>
      <c r="AG581" s="213">
        <f t="shared" si="99"/>
        <v>394.375</v>
      </c>
      <c r="AH581" s="213">
        <v>394.375</v>
      </c>
      <c r="AI581" s="213">
        <f t="shared" si="100"/>
        <v>0</v>
      </c>
      <c r="AJ581" s="160"/>
    </row>
    <row r="582" spans="1:39" ht="32.25" hidden="1" customHeight="1" x14ac:dyDescent="0.35">
      <c r="A582" s="202"/>
      <c r="B582" s="202">
        <v>2</v>
      </c>
      <c r="C582" s="203">
        <v>601</v>
      </c>
      <c r="D582" s="229">
        <v>12821</v>
      </c>
      <c r="E582" s="229">
        <v>7891</v>
      </c>
      <c r="F582" s="204"/>
      <c r="G582" s="202" t="s">
        <v>502</v>
      </c>
      <c r="H582" s="202" t="s">
        <v>36</v>
      </c>
      <c r="I582" s="202"/>
      <c r="J582" s="202" t="s">
        <v>436</v>
      </c>
      <c r="K582" s="204">
        <v>14</v>
      </c>
      <c r="L582" s="204">
        <v>1.3</v>
      </c>
      <c r="M582" s="204">
        <v>5</v>
      </c>
      <c r="N582" s="204">
        <v>1</v>
      </c>
      <c r="O582" s="204">
        <f t="shared" si="111"/>
        <v>4</v>
      </c>
      <c r="P582" s="204"/>
      <c r="Q582" s="204"/>
      <c r="R582" s="204">
        <f t="shared" si="97"/>
        <v>56</v>
      </c>
      <c r="S582" s="207" t="s">
        <v>41</v>
      </c>
      <c r="T582" s="215" t="s">
        <v>58</v>
      </c>
      <c r="U582" s="216">
        <v>44769</v>
      </c>
      <c r="V582" s="216">
        <v>44819</v>
      </c>
      <c r="W582" s="217">
        <v>1</v>
      </c>
      <c r="X582" s="218"/>
      <c r="Y582" s="212">
        <f t="shared" si="106"/>
        <v>7.2857142857142856</v>
      </c>
      <c r="Z582" s="237">
        <v>14</v>
      </c>
      <c r="AA582" s="237">
        <v>0.84</v>
      </c>
      <c r="AB582" s="213">
        <f t="shared" si="98"/>
        <v>784</v>
      </c>
      <c r="AC582" s="213">
        <f t="shared" si="107"/>
        <v>47.04</v>
      </c>
      <c r="AD582" s="213">
        <f t="shared" si="108"/>
        <v>548.79999999999995</v>
      </c>
      <c r="AE582" s="213">
        <f t="shared" si="110"/>
        <v>235.20000000000002</v>
      </c>
      <c r="AF582" s="213">
        <f t="shared" si="109"/>
        <v>342.71999999999997</v>
      </c>
      <c r="AG582" s="213">
        <f t="shared" si="99"/>
        <v>1126.72</v>
      </c>
      <c r="AH582" s="213">
        <v>1126.72</v>
      </c>
      <c r="AI582" s="213">
        <f t="shared" si="100"/>
        <v>0</v>
      </c>
      <c r="AJ582" s="161"/>
    </row>
    <row r="583" spans="1:39" ht="32.25" customHeight="1" x14ac:dyDescent="0.35">
      <c r="A583" s="202"/>
      <c r="B583" s="202">
        <v>2</v>
      </c>
      <c r="C583" s="342">
        <v>595</v>
      </c>
      <c r="D583" s="398">
        <v>12815</v>
      </c>
      <c r="E583" s="398">
        <v>8412</v>
      </c>
      <c r="F583" s="204"/>
      <c r="G583" s="202" t="s">
        <v>502</v>
      </c>
      <c r="H583" s="202" t="s">
        <v>36</v>
      </c>
      <c r="I583" s="202"/>
      <c r="J583" s="202" t="s">
        <v>436</v>
      </c>
      <c r="K583" s="204">
        <v>6</v>
      </c>
      <c r="L583" s="204">
        <v>1.3</v>
      </c>
      <c r="M583" s="204">
        <v>4</v>
      </c>
      <c r="N583" s="204">
        <v>1</v>
      </c>
      <c r="O583" s="204">
        <f t="shared" si="111"/>
        <v>3</v>
      </c>
      <c r="P583" s="204"/>
      <c r="Q583" s="204"/>
      <c r="R583" s="204">
        <f t="shared" ref="R583:R646" si="112">IF(S583="m3",K583*L583*O583,IF(S583="m2-LxH",K583*O583,IF(S583="m2-LxW",K583*L583*P583,IF(S583="rm",O583,IF(S583="lm",K583,IF(S583="unit",Q583,))))))</f>
        <v>18</v>
      </c>
      <c r="S583" s="207" t="s">
        <v>41</v>
      </c>
      <c r="T583" s="215" t="s">
        <v>58</v>
      </c>
      <c r="U583" s="216">
        <v>44768</v>
      </c>
      <c r="V583" s="216">
        <v>44937</v>
      </c>
      <c r="W583" s="217">
        <v>1</v>
      </c>
      <c r="X583" s="218"/>
      <c r="Y583" s="212">
        <f t="shared" si="106"/>
        <v>24.285714285714285</v>
      </c>
      <c r="Z583" s="237">
        <v>14</v>
      </c>
      <c r="AA583" s="237">
        <v>0.84</v>
      </c>
      <c r="AB583" s="213">
        <f t="shared" ref="AB583:AB646" si="113">Z583*R583</f>
        <v>252</v>
      </c>
      <c r="AC583" s="213">
        <f t="shared" si="107"/>
        <v>15.12</v>
      </c>
      <c r="AD583" s="213">
        <f t="shared" si="108"/>
        <v>176.4</v>
      </c>
      <c r="AE583" s="213">
        <f t="shared" si="110"/>
        <v>75.599999999999994</v>
      </c>
      <c r="AF583" s="213">
        <f t="shared" si="109"/>
        <v>367.19999999999993</v>
      </c>
      <c r="AG583" s="343">
        <f t="shared" ref="AG583:AG646" si="114">AD583+AE583+AF583</f>
        <v>619.19999999999993</v>
      </c>
      <c r="AH583" s="213">
        <v>519.84</v>
      </c>
      <c r="AI583" s="213">
        <f t="shared" ref="AI583:AI646" si="115">AG583-AH583</f>
        <v>99.3599999999999</v>
      </c>
      <c r="AJ583" s="161"/>
    </row>
    <row r="584" spans="1:39" ht="32.25" hidden="1" customHeight="1" x14ac:dyDescent="0.35">
      <c r="A584" s="202"/>
      <c r="B584" s="202">
        <v>2</v>
      </c>
      <c r="C584" s="203">
        <v>630</v>
      </c>
      <c r="D584" s="229">
        <v>12851</v>
      </c>
      <c r="E584" s="229">
        <v>7888</v>
      </c>
      <c r="F584" s="204"/>
      <c r="G584" s="202" t="s">
        <v>502</v>
      </c>
      <c r="H584" s="202" t="s">
        <v>36</v>
      </c>
      <c r="I584" s="202"/>
      <c r="J584" s="202" t="s">
        <v>436</v>
      </c>
      <c r="K584" s="204">
        <v>10</v>
      </c>
      <c r="L584" s="204">
        <v>1.8</v>
      </c>
      <c r="M584" s="204">
        <v>4</v>
      </c>
      <c r="N584" s="204">
        <v>1</v>
      </c>
      <c r="O584" s="204">
        <f t="shared" si="111"/>
        <v>3</v>
      </c>
      <c r="P584" s="204"/>
      <c r="Q584" s="204"/>
      <c r="R584" s="204">
        <f t="shared" si="112"/>
        <v>30</v>
      </c>
      <c r="S584" s="207" t="s">
        <v>41</v>
      </c>
      <c r="T584" s="215" t="s">
        <v>58</v>
      </c>
      <c r="U584" s="216">
        <v>44773</v>
      </c>
      <c r="V584" s="216">
        <v>44818</v>
      </c>
      <c r="W584" s="217">
        <v>1</v>
      </c>
      <c r="X584" s="218"/>
      <c r="Y584" s="212">
        <f t="shared" si="106"/>
        <v>6.5714285714285712</v>
      </c>
      <c r="Z584" s="237">
        <v>18</v>
      </c>
      <c r="AA584" s="237">
        <v>1.05</v>
      </c>
      <c r="AB584" s="213">
        <f t="shared" si="113"/>
        <v>540</v>
      </c>
      <c r="AC584" s="213">
        <f t="shared" si="107"/>
        <v>31.5</v>
      </c>
      <c r="AD584" s="213">
        <f t="shared" si="108"/>
        <v>378</v>
      </c>
      <c r="AE584" s="213">
        <f t="shared" si="110"/>
        <v>162</v>
      </c>
      <c r="AF584" s="213">
        <f t="shared" si="109"/>
        <v>207</v>
      </c>
      <c r="AG584" s="213">
        <f t="shared" si="114"/>
        <v>747</v>
      </c>
      <c r="AH584" s="213">
        <v>747</v>
      </c>
      <c r="AI584" s="213">
        <f t="shared" si="115"/>
        <v>0</v>
      </c>
      <c r="AJ584" s="160"/>
    </row>
    <row r="585" spans="1:39" ht="32.25" hidden="1" customHeight="1" x14ac:dyDescent="0.35">
      <c r="A585" s="202"/>
      <c r="B585" s="202">
        <v>2</v>
      </c>
      <c r="C585" s="203">
        <v>653</v>
      </c>
      <c r="D585" s="229">
        <v>12877</v>
      </c>
      <c r="E585" s="229">
        <v>7889</v>
      </c>
      <c r="F585" s="204"/>
      <c r="G585" s="202" t="s">
        <v>502</v>
      </c>
      <c r="H585" s="202" t="s">
        <v>36</v>
      </c>
      <c r="I585" s="202"/>
      <c r="J585" s="202" t="s">
        <v>436</v>
      </c>
      <c r="K585" s="204">
        <v>5</v>
      </c>
      <c r="L585" s="204">
        <v>1.8</v>
      </c>
      <c r="M585" s="204">
        <v>4</v>
      </c>
      <c r="N585" s="204">
        <v>1</v>
      </c>
      <c r="O585" s="204">
        <f t="shared" si="111"/>
        <v>3</v>
      </c>
      <c r="P585" s="204"/>
      <c r="Q585" s="204"/>
      <c r="R585" s="204">
        <f t="shared" si="112"/>
        <v>15</v>
      </c>
      <c r="S585" s="207" t="s">
        <v>41</v>
      </c>
      <c r="T585" s="215" t="s">
        <v>58</v>
      </c>
      <c r="U585" s="216">
        <v>44776</v>
      </c>
      <c r="V585" s="216">
        <v>44818</v>
      </c>
      <c r="W585" s="217">
        <v>1</v>
      </c>
      <c r="X585" s="218"/>
      <c r="Y585" s="212">
        <f t="shared" si="106"/>
        <v>6.1428571428571432</v>
      </c>
      <c r="Z585" s="237">
        <v>18</v>
      </c>
      <c r="AA585" s="237">
        <v>1.05</v>
      </c>
      <c r="AB585" s="213">
        <f t="shared" si="113"/>
        <v>270</v>
      </c>
      <c r="AC585" s="213">
        <f t="shared" si="107"/>
        <v>15.75</v>
      </c>
      <c r="AD585" s="213">
        <f t="shared" si="108"/>
        <v>189</v>
      </c>
      <c r="AE585" s="213">
        <f t="shared" si="110"/>
        <v>81</v>
      </c>
      <c r="AF585" s="213">
        <f t="shared" si="109"/>
        <v>96.750000000000014</v>
      </c>
      <c r="AG585" s="213">
        <f t="shared" si="114"/>
        <v>366.75</v>
      </c>
      <c r="AH585" s="213">
        <v>366.75</v>
      </c>
      <c r="AI585" s="213">
        <f t="shared" si="115"/>
        <v>0</v>
      </c>
      <c r="AJ585" s="160"/>
    </row>
    <row r="586" spans="1:39" ht="32.25" hidden="1" customHeight="1" x14ac:dyDescent="0.35">
      <c r="A586" s="202"/>
      <c r="B586" s="202">
        <v>2</v>
      </c>
      <c r="C586" s="203">
        <v>735</v>
      </c>
      <c r="D586" s="229">
        <v>12991</v>
      </c>
      <c r="E586" s="229">
        <v>6747</v>
      </c>
      <c r="F586" s="204"/>
      <c r="G586" s="202" t="s">
        <v>502</v>
      </c>
      <c r="H586" s="202" t="s">
        <v>60</v>
      </c>
      <c r="I586" s="202"/>
      <c r="J586" s="202" t="s">
        <v>61</v>
      </c>
      <c r="K586" s="204">
        <v>17.5</v>
      </c>
      <c r="L586" s="204">
        <v>2.5</v>
      </c>
      <c r="M586" s="204">
        <v>5</v>
      </c>
      <c r="N586" s="204">
        <v>1</v>
      </c>
      <c r="O586" s="204">
        <f t="shared" si="111"/>
        <v>4</v>
      </c>
      <c r="P586" s="204"/>
      <c r="Q586" s="204"/>
      <c r="R586" s="204">
        <f t="shared" si="112"/>
        <v>175</v>
      </c>
      <c r="S586" s="207" t="s">
        <v>62</v>
      </c>
      <c r="T586" s="215" t="s">
        <v>58</v>
      </c>
      <c r="U586" s="216">
        <v>44786</v>
      </c>
      <c r="V586" s="216">
        <v>44834</v>
      </c>
      <c r="W586" s="217">
        <v>1</v>
      </c>
      <c r="X586" s="218"/>
      <c r="Y586" s="212">
        <f t="shared" si="106"/>
        <v>7</v>
      </c>
      <c r="Z586" s="237">
        <v>7.5</v>
      </c>
      <c r="AA586" s="237">
        <v>0.7</v>
      </c>
      <c r="AB586" s="213">
        <f t="shared" si="113"/>
        <v>1312.5</v>
      </c>
      <c r="AC586" s="213">
        <f t="shared" si="107"/>
        <v>122.49999999999999</v>
      </c>
      <c r="AD586" s="213">
        <f t="shared" si="108"/>
        <v>918.74999999999989</v>
      </c>
      <c r="AE586" s="213">
        <f t="shared" si="110"/>
        <v>393.75</v>
      </c>
      <c r="AF586" s="213">
        <f t="shared" si="109"/>
        <v>857.5</v>
      </c>
      <c r="AG586" s="213">
        <f t="shared" si="114"/>
        <v>2170</v>
      </c>
      <c r="AH586" s="213">
        <v>2170</v>
      </c>
      <c r="AI586" s="213">
        <f t="shared" si="115"/>
        <v>0</v>
      </c>
      <c r="AJ586" s="160"/>
    </row>
    <row r="587" spans="1:39" ht="32.25" hidden="1" customHeight="1" x14ac:dyDescent="0.35">
      <c r="A587" s="202"/>
      <c r="B587" s="202">
        <v>2</v>
      </c>
      <c r="C587" s="203">
        <v>653</v>
      </c>
      <c r="D587" s="229">
        <v>12877</v>
      </c>
      <c r="E587" s="229">
        <v>7889</v>
      </c>
      <c r="F587" s="204"/>
      <c r="G587" s="202" t="s">
        <v>502</v>
      </c>
      <c r="H587" s="202" t="s">
        <v>60</v>
      </c>
      <c r="I587" s="202"/>
      <c r="J587" s="202" t="s">
        <v>61</v>
      </c>
      <c r="K587" s="204">
        <v>12</v>
      </c>
      <c r="L587" s="204">
        <v>5</v>
      </c>
      <c r="M587" s="204">
        <v>4</v>
      </c>
      <c r="N587" s="204">
        <v>1</v>
      </c>
      <c r="O587" s="204">
        <f t="shared" si="111"/>
        <v>3</v>
      </c>
      <c r="P587" s="204"/>
      <c r="Q587" s="204"/>
      <c r="R587" s="204">
        <f t="shared" si="112"/>
        <v>180</v>
      </c>
      <c r="S587" s="207" t="s">
        <v>62</v>
      </c>
      <c r="T587" s="215" t="s">
        <v>58</v>
      </c>
      <c r="U587" s="216">
        <v>44776</v>
      </c>
      <c r="V587" s="216">
        <v>44818</v>
      </c>
      <c r="W587" s="217">
        <v>1</v>
      </c>
      <c r="X587" s="218"/>
      <c r="Y587" s="212">
        <f t="shared" si="106"/>
        <v>6.1428571428571432</v>
      </c>
      <c r="Z587" s="237">
        <v>7.5</v>
      </c>
      <c r="AA587" s="237">
        <v>0.7</v>
      </c>
      <c r="AB587" s="213">
        <f t="shared" si="113"/>
        <v>1350</v>
      </c>
      <c r="AC587" s="213">
        <f t="shared" si="107"/>
        <v>125.99999999999999</v>
      </c>
      <c r="AD587" s="213">
        <f t="shared" si="108"/>
        <v>944.99999999999989</v>
      </c>
      <c r="AE587" s="213">
        <f t="shared" si="110"/>
        <v>405</v>
      </c>
      <c r="AF587" s="213">
        <f t="shared" si="109"/>
        <v>774</v>
      </c>
      <c r="AG587" s="213">
        <f t="shared" si="114"/>
        <v>2124</v>
      </c>
      <c r="AH587" s="213">
        <v>2124</v>
      </c>
      <c r="AI587" s="213">
        <f t="shared" si="115"/>
        <v>0</v>
      </c>
      <c r="AJ587" s="171"/>
    </row>
    <row r="588" spans="1:39" ht="32.25" hidden="1" customHeight="1" x14ac:dyDescent="0.35">
      <c r="A588" s="202"/>
      <c r="B588" s="202">
        <v>2</v>
      </c>
      <c r="C588" s="203">
        <v>617</v>
      </c>
      <c r="D588" s="229">
        <v>12837</v>
      </c>
      <c r="E588" s="229">
        <v>7806</v>
      </c>
      <c r="F588" s="204"/>
      <c r="G588" s="202" t="s">
        <v>502</v>
      </c>
      <c r="H588" s="202" t="s">
        <v>60</v>
      </c>
      <c r="I588" s="202"/>
      <c r="J588" s="202" t="s">
        <v>61</v>
      </c>
      <c r="K588" s="204">
        <v>16.5</v>
      </c>
      <c r="L588" s="204">
        <v>2.5</v>
      </c>
      <c r="M588" s="204">
        <v>5</v>
      </c>
      <c r="N588" s="204">
        <v>1</v>
      </c>
      <c r="O588" s="204">
        <f t="shared" si="111"/>
        <v>4</v>
      </c>
      <c r="P588" s="204"/>
      <c r="Q588" s="204"/>
      <c r="R588" s="204">
        <f t="shared" si="112"/>
        <v>165</v>
      </c>
      <c r="S588" s="207" t="s">
        <v>62</v>
      </c>
      <c r="T588" s="215" t="s">
        <v>58</v>
      </c>
      <c r="U588" s="216">
        <v>44770</v>
      </c>
      <c r="V588" s="216">
        <v>44778</v>
      </c>
      <c r="W588" s="217">
        <v>1</v>
      </c>
      <c r="X588" s="218"/>
      <c r="Y588" s="212">
        <f t="shared" si="106"/>
        <v>1.2857142857142858</v>
      </c>
      <c r="Z588" s="237">
        <v>7.5</v>
      </c>
      <c r="AA588" s="237">
        <v>0.7</v>
      </c>
      <c r="AB588" s="213">
        <f t="shared" si="113"/>
        <v>1237.5</v>
      </c>
      <c r="AC588" s="213">
        <f t="shared" si="107"/>
        <v>115.49999999999999</v>
      </c>
      <c r="AD588" s="213">
        <f t="shared" si="108"/>
        <v>866.24999999999989</v>
      </c>
      <c r="AE588" s="213">
        <f t="shared" si="110"/>
        <v>371.25</v>
      </c>
      <c r="AF588" s="213">
        <f t="shared" si="109"/>
        <v>148.5</v>
      </c>
      <c r="AG588" s="213">
        <f t="shared" si="114"/>
        <v>1386</v>
      </c>
      <c r="AH588" s="213">
        <v>1386</v>
      </c>
      <c r="AI588" s="213">
        <f t="shared" si="115"/>
        <v>0</v>
      </c>
      <c r="AJ588" s="171"/>
    </row>
    <row r="589" spans="1:39" ht="32.25" hidden="1" customHeight="1" x14ac:dyDescent="0.35">
      <c r="A589" s="202"/>
      <c r="B589" s="202">
        <v>2</v>
      </c>
      <c r="C589" s="203">
        <v>629</v>
      </c>
      <c r="D589" s="229">
        <v>12852</v>
      </c>
      <c r="E589" s="229">
        <v>7888</v>
      </c>
      <c r="F589" s="204"/>
      <c r="G589" s="202" t="s">
        <v>502</v>
      </c>
      <c r="H589" s="202" t="s">
        <v>60</v>
      </c>
      <c r="I589" s="202"/>
      <c r="J589" s="202" t="s">
        <v>61</v>
      </c>
      <c r="K589" s="204">
        <v>7.5</v>
      </c>
      <c r="L589" s="204">
        <v>2.5</v>
      </c>
      <c r="M589" s="204">
        <v>4</v>
      </c>
      <c r="N589" s="204">
        <v>1</v>
      </c>
      <c r="O589" s="204">
        <f t="shared" si="111"/>
        <v>3</v>
      </c>
      <c r="P589" s="204"/>
      <c r="Q589" s="204"/>
      <c r="R589" s="204">
        <f t="shared" si="112"/>
        <v>56.25</v>
      </c>
      <c r="S589" s="207" t="s">
        <v>62</v>
      </c>
      <c r="T589" s="215" t="s">
        <v>58</v>
      </c>
      <c r="U589" s="216">
        <v>44773</v>
      </c>
      <c r="V589" s="216">
        <v>44818</v>
      </c>
      <c r="W589" s="217">
        <v>1</v>
      </c>
      <c r="X589" s="218"/>
      <c r="Y589" s="212">
        <f t="shared" si="106"/>
        <v>6.5714285714285712</v>
      </c>
      <c r="Z589" s="237">
        <v>7.5</v>
      </c>
      <c r="AA589" s="237">
        <v>0.7</v>
      </c>
      <c r="AB589" s="213">
        <f t="shared" si="113"/>
        <v>421.875</v>
      </c>
      <c r="AC589" s="213">
        <f t="shared" si="107"/>
        <v>39.375</v>
      </c>
      <c r="AD589" s="213">
        <f t="shared" si="108"/>
        <v>295.3125</v>
      </c>
      <c r="AE589" s="213">
        <f t="shared" si="110"/>
        <v>126.5625</v>
      </c>
      <c r="AF589" s="213">
        <f t="shared" si="109"/>
        <v>258.74999999999994</v>
      </c>
      <c r="AG589" s="213">
        <f t="shared" si="114"/>
        <v>680.625</v>
      </c>
      <c r="AH589" s="213">
        <v>680.625</v>
      </c>
      <c r="AI589" s="213">
        <f t="shared" si="115"/>
        <v>0</v>
      </c>
      <c r="AJ589" s="171"/>
    </row>
    <row r="590" spans="1:39" s="231" customFormat="1" ht="32.25" customHeight="1" x14ac:dyDescent="0.35">
      <c r="A590" s="202"/>
      <c r="B590" s="202">
        <v>2</v>
      </c>
      <c r="C590" s="342">
        <v>631</v>
      </c>
      <c r="D590" s="398">
        <v>12853</v>
      </c>
      <c r="E590" s="229"/>
      <c r="F590" s="204"/>
      <c r="G590" s="202" t="s">
        <v>502</v>
      </c>
      <c r="H590" s="202" t="s">
        <v>60</v>
      </c>
      <c r="I590" s="202"/>
      <c r="J590" s="202" t="s">
        <v>61</v>
      </c>
      <c r="K590" s="204">
        <v>6.5</v>
      </c>
      <c r="L590" s="204">
        <v>4</v>
      </c>
      <c r="M590" s="204">
        <v>5</v>
      </c>
      <c r="N590" s="204">
        <v>1</v>
      </c>
      <c r="O590" s="204">
        <f t="shared" si="111"/>
        <v>4</v>
      </c>
      <c r="P590" s="204"/>
      <c r="Q590" s="204"/>
      <c r="R590" s="204">
        <f t="shared" si="112"/>
        <v>104</v>
      </c>
      <c r="S590" s="207" t="s">
        <v>62</v>
      </c>
      <c r="T590" s="215" t="s">
        <v>87</v>
      </c>
      <c r="U590" s="216">
        <v>44773</v>
      </c>
      <c r="V590" s="216"/>
      <c r="W590" s="217">
        <v>1</v>
      </c>
      <c r="X590" s="218"/>
      <c r="Y590" s="212">
        <f t="shared" si="106"/>
        <v>26.428571428571427</v>
      </c>
      <c r="Z590" s="237">
        <v>7.5</v>
      </c>
      <c r="AA590" s="237">
        <v>0.7</v>
      </c>
      <c r="AB590" s="213">
        <f t="shared" si="113"/>
        <v>780</v>
      </c>
      <c r="AC590" s="213">
        <f t="shared" si="107"/>
        <v>72.8</v>
      </c>
      <c r="AD590" s="213">
        <f t="shared" si="108"/>
        <v>546</v>
      </c>
      <c r="AE590" s="213">
        <f t="shared" si="110"/>
        <v>0</v>
      </c>
      <c r="AF590" s="213">
        <f t="shared" si="109"/>
        <v>1923.9999999999998</v>
      </c>
      <c r="AG590" s="343">
        <f t="shared" si="114"/>
        <v>2470</v>
      </c>
      <c r="AH590" s="213">
        <v>2147.6</v>
      </c>
      <c r="AI590" s="213">
        <f t="shared" si="115"/>
        <v>322.40000000000009</v>
      </c>
      <c r="AJ590" s="171"/>
      <c r="AK590" s="296"/>
      <c r="AL590" s="303"/>
      <c r="AM590" s="303"/>
    </row>
    <row r="591" spans="1:39" ht="32.25" hidden="1" customHeight="1" x14ac:dyDescent="0.35">
      <c r="A591" s="202"/>
      <c r="B591" s="202">
        <v>2</v>
      </c>
      <c r="C591" s="203">
        <v>601</v>
      </c>
      <c r="D591" s="229">
        <v>12821</v>
      </c>
      <c r="E591" s="229">
        <v>7891</v>
      </c>
      <c r="F591" s="204"/>
      <c r="G591" s="202" t="s">
        <v>502</v>
      </c>
      <c r="H591" s="202" t="s">
        <v>241</v>
      </c>
      <c r="I591" s="202"/>
      <c r="J591" s="202" t="s">
        <v>81</v>
      </c>
      <c r="K591" s="204">
        <v>14</v>
      </c>
      <c r="L591" s="204">
        <v>0.6</v>
      </c>
      <c r="M591" s="204"/>
      <c r="N591" s="204"/>
      <c r="O591" s="204"/>
      <c r="P591" s="204">
        <v>1</v>
      </c>
      <c r="Q591" s="204"/>
      <c r="R591" s="204">
        <f t="shared" si="112"/>
        <v>8.4</v>
      </c>
      <c r="S591" s="207" t="s">
        <v>151</v>
      </c>
      <c r="T591" s="215" t="s">
        <v>58</v>
      </c>
      <c r="U591" s="216">
        <v>44769</v>
      </c>
      <c r="V591" s="216">
        <v>44819</v>
      </c>
      <c r="W591" s="217">
        <v>1</v>
      </c>
      <c r="X591" s="218"/>
      <c r="Y591" s="212">
        <f t="shared" si="106"/>
        <v>7.2857142857142856</v>
      </c>
      <c r="Z591" s="237">
        <v>36.5</v>
      </c>
      <c r="AA591" s="237">
        <v>3.15</v>
      </c>
      <c r="AB591" s="213">
        <f t="shared" si="113"/>
        <v>306.60000000000002</v>
      </c>
      <c r="AC591" s="213">
        <f t="shared" si="107"/>
        <v>26.46</v>
      </c>
      <c r="AD591" s="213">
        <f t="shared" si="108"/>
        <v>214.62</v>
      </c>
      <c r="AE591" s="213">
        <f t="shared" si="110"/>
        <v>91.98</v>
      </c>
      <c r="AF591" s="213">
        <f t="shared" si="109"/>
        <v>192.78</v>
      </c>
      <c r="AG591" s="213">
        <f t="shared" si="114"/>
        <v>499.38</v>
      </c>
      <c r="AH591" s="213">
        <v>499.38</v>
      </c>
      <c r="AI591" s="213">
        <f t="shared" si="115"/>
        <v>0</v>
      </c>
      <c r="AJ591" s="171"/>
    </row>
    <row r="592" spans="1:39" ht="32.25" hidden="1" customHeight="1" x14ac:dyDescent="0.35">
      <c r="A592" s="205"/>
      <c r="B592" s="202">
        <v>2</v>
      </c>
      <c r="C592" s="173">
        <v>859</v>
      </c>
      <c r="D592" s="230">
        <v>13130</v>
      </c>
      <c r="E592" s="230">
        <v>8065</v>
      </c>
      <c r="F592" s="206"/>
      <c r="G592" s="202" t="s">
        <v>502</v>
      </c>
      <c r="H592" s="205" t="s">
        <v>36</v>
      </c>
      <c r="I592" s="205"/>
      <c r="J592" s="205" t="s">
        <v>436</v>
      </c>
      <c r="K592" s="206">
        <v>10</v>
      </c>
      <c r="L592" s="206">
        <v>1.3</v>
      </c>
      <c r="M592" s="206">
        <v>4</v>
      </c>
      <c r="N592" s="206"/>
      <c r="O592" s="206">
        <v>4</v>
      </c>
      <c r="P592" s="206"/>
      <c r="Q592" s="206"/>
      <c r="R592" s="204">
        <f t="shared" si="112"/>
        <v>40</v>
      </c>
      <c r="S592" s="173" t="s">
        <v>41</v>
      </c>
      <c r="T592" s="208" t="s">
        <v>58</v>
      </c>
      <c r="U592" s="209">
        <v>44803</v>
      </c>
      <c r="V592" s="209">
        <v>44834</v>
      </c>
      <c r="W592" s="210">
        <v>1</v>
      </c>
      <c r="X592" s="211"/>
      <c r="Y592" s="212">
        <f t="shared" si="106"/>
        <v>4.5714285714285712</v>
      </c>
      <c r="Z592" s="219">
        <v>14</v>
      </c>
      <c r="AA592" s="219">
        <v>0.84</v>
      </c>
      <c r="AB592" s="213">
        <f t="shared" si="113"/>
        <v>560</v>
      </c>
      <c r="AC592" s="213">
        <f t="shared" si="107"/>
        <v>33.6</v>
      </c>
      <c r="AD592" s="213">
        <f t="shared" si="108"/>
        <v>392</v>
      </c>
      <c r="AE592" s="213">
        <f t="shared" si="110"/>
        <v>168</v>
      </c>
      <c r="AF592" s="213">
        <f t="shared" si="109"/>
        <v>153.59999999999997</v>
      </c>
      <c r="AG592" s="213">
        <f t="shared" si="114"/>
        <v>713.59999999999991</v>
      </c>
      <c r="AH592" s="214">
        <v>713.59999999999991</v>
      </c>
      <c r="AI592" s="213">
        <f t="shared" si="115"/>
        <v>0</v>
      </c>
      <c r="AJ592" s="171"/>
    </row>
    <row r="593" spans="1:39" ht="32.25" hidden="1" customHeight="1" x14ac:dyDescent="0.35">
      <c r="A593" s="205"/>
      <c r="B593" s="202">
        <v>2</v>
      </c>
      <c r="C593" s="173">
        <v>927</v>
      </c>
      <c r="D593" s="230">
        <v>13298</v>
      </c>
      <c r="E593" s="230">
        <v>8063</v>
      </c>
      <c r="F593" s="206"/>
      <c r="G593" s="202" t="s">
        <v>502</v>
      </c>
      <c r="H593" s="205" t="s">
        <v>36</v>
      </c>
      <c r="I593" s="205"/>
      <c r="J593" s="205" t="s">
        <v>436</v>
      </c>
      <c r="K593" s="206">
        <v>4</v>
      </c>
      <c r="L593" s="206">
        <v>1.3</v>
      </c>
      <c r="M593" s="206">
        <v>2.5</v>
      </c>
      <c r="N593" s="206"/>
      <c r="O593" s="206">
        <v>2.5</v>
      </c>
      <c r="P593" s="206"/>
      <c r="Q593" s="206"/>
      <c r="R593" s="204">
        <f t="shared" si="112"/>
        <v>10</v>
      </c>
      <c r="S593" s="173" t="s">
        <v>41</v>
      </c>
      <c r="T593" s="208" t="s">
        <v>58</v>
      </c>
      <c r="U593" s="209">
        <v>44813</v>
      </c>
      <c r="V593" s="209">
        <v>44836</v>
      </c>
      <c r="W593" s="210">
        <v>1</v>
      </c>
      <c r="X593" s="211"/>
      <c r="Y593" s="212">
        <f t="shared" si="106"/>
        <v>3.4285714285714284</v>
      </c>
      <c r="Z593" s="219">
        <v>14</v>
      </c>
      <c r="AA593" s="219">
        <v>0.84</v>
      </c>
      <c r="AB593" s="213">
        <f t="shared" si="113"/>
        <v>140</v>
      </c>
      <c r="AC593" s="213">
        <f t="shared" si="107"/>
        <v>8.4</v>
      </c>
      <c r="AD593" s="213">
        <f t="shared" si="108"/>
        <v>98</v>
      </c>
      <c r="AE593" s="213">
        <f t="shared" si="110"/>
        <v>42</v>
      </c>
      <c r="AF593" s="213">
        <f t="shared" si="109"/>
        <v>28.799999999999997</v>
      </c>
      <c r="AG593" s="213">
        <f t="shared" si="114"/>
        <v>168.8</v>
      </c>
      <c r="AH593" s="214">
        <v>168.8</v>
      </c>
      <c r="AI593" s="213">
        <f t="shared" si="115"/>
        <v>0</v>
      </c>
      <c r="AJ593" s="171"/>
    </row>
    <row r="594" spans="1:39" ht="32.25" hidden="1" customHeight="1" x14ac:dyDescent="0.35">
      <c r="A594" s="205"/>
      <c r="B594" s="202">
        <v>2</v>
      </c>
      <c r="C594" s="173">
        <v>947</v>
      </c>
      <c r="D594" s="230">
        <v>13322</v>
      </c>
      <c r="E594" s="230">
        <v>8191</v>
      </c>
      <c r="F594" s="206"/>
      <c r="G594" s="202" t="s">
        <v>502</v>
      </c>
      <c r="H594" s="205" t="s">
        <v>36</v>
      </c>
      <c r="I594" s="205"/>
      <c r="J594" s="205" t="s">
        <v>436</v>
      </c>
      <c r="K594" s="206">
        <v>9</v>
      </c>
      <c r="L594" s="206">
        <v>1.3</v>
      </c>
      <c r="M594" s="206">
        <v>4</v>
      </c>
      <c r="N594" s="206"/>
      <c r="O594" s="206">
        <v>4</v>
      </c>
      <c r="P594" s="206"/>
      <c r="Q594" s="206"/>
      <c r="R594" s="204">
        <f t="shared" si="112"/>
        <v>36</v>
      </c>
      <c r="S594" s="173" t="s">
        <v>41</v>
      </c>
      <c r="T594" s="208" t="s">
        <v>58</v>
      </c>
      <c r="U594" s="209">
        <v>44816</v>
      </c>
      <c r="V594" s="209">
        <v>44869</v>
      </c>
      <c r="W594" s="210">
        <v>1</v>
      </c>
      <c r="X594" s="211"/>
      <c r="Y594" s="212">
        <f t="shared" si="106"/>
        <v>7.7142857142857144</v>
      </c>
      <c r="Z594" s="219">
        <v>14</v>
      </c>
      <c r="AA594" s="219">
        <v>0.84</v>
      </c>
      <c r="AB594" s="213">
        <f t="shared" si="113"/>
        <v>504</v>
      </c>
      <c r="AC594" s="213">
        <f t="shared" si="107"/>
        <v>30.24</v>
      </c>
      <c r="AD594" s="213">
        <f t="shared" si="108"/>
        <v>352.8</v>
      </c>
      <c r="AE594" s="213">
        <f t="shared" si="110"/>
        <v>151.19999999999999</v>
      </c>
      <c r="AF594" s="213">
        <f t="shared" si="109"/>
        <v>233.28</v>
      </c>
      <c r="AG594" s="213">
        <f t="shared" si="114"/>
        <v>737.28</v>
      </c>
      <c r="AH594" s="214">
        <v>737.28</v>
      </c>
      <c r="AI594" s="213">
        <f t="shared" si="115"/>
        <v>0</v>
      </c>
      <c r="AJ594" s="171"/>
    </row>
    <row r="595" spans="1:39" ht="32.25" hidden="1" customHeight="1" x14ac:dyDescent="0.35">
      <c r="A595" s="205"/>
      <c r="B595" s="202">
        <v>2</v>
      </c>
      <c r="C595" s="173">
        <v>856</v>
      </c>
      <c r="D595" s="230">
        <v>13127</v>
      </c>
      <c r="E595" s="230">
        <v>6734</v>
      </c>
      <c r="F595" s="206"/>
      <c r="G595" s="202" t="s">
        <v>502</v>
      </c>
      <c r="H595" s="205" t="s">
        <v>36</v>
      </c>
      <c r="I595" s="205"/>
      <c r="J595" s="205" t="s">
        <v>436</v>
      </c>
      <c r="K595" s="206">
        <v>5</v>
      </c>
      <c r="L595" s="206">
        <v>1.8</v>
      </c>
      <c r="M595" s="206">
        <v>4</v>
      </c>
      <c r="N595" s="206"/>
      <c r="O595" s="206">
        <v>4</v>
      </c>
      <c r="P595" s="206"/>
      <c r="Q595" s="206"/>
      <c r="R595" s="204">
        <f t="shared" si="112"/>
        <v>20</v>
      </c>
      <c r="S595" s="173" t="s">
        <v>41</v>
      </c>
      <c r="T595" s="208" t="s">
        <v>58</v>
      </c>
      <c r="U595" s="209">
        <v>44803</v>
      </c>
      <c r="V595" s="209">
        <v>44832</v>
      </c>
      <c r="W595" s="210">
        <v>1</v>
      </c>
      <c r="X595" s="211"/>
      <c r="Y595" s="212">
        <f t="shared" si="106"/>
        <v>4.2857142857142856</v>
      </c>
      <c r="Z595" s="219">
        <v>18</v>
      </c>
      <c r="AA595" s="219">
        <v>1.05</v>
      </c>
      <c r="AB595" s="213">
        <f t="shared" si="113"/>
        <v>360</v>
      </c>
      <c r="AC595" s="213">
        <f t="shared" si="107"/>
        <v>21</v>
      </c>
      <c r="AD595" s="213">
        <f t="shared" si="108"/>
        <v>252</v>
      </c>
      <c r="AE595" s="213">
        <f t="shared" si="110"/>
        <v>108</v>
      </c>
      <c r="AF595" s="213">
        <f t="shared" si="109"/>
        <v>90</v>
      </c>
      <c r="AG595" s="213">
        <f t="shared" si="114"/>
        <v>450</v>
      </c>
      <c r="AH595" s="214">
        <v>450</v>
      </c>
      <c r="AI595" s="213">
        <f t="shared" si="115"/>
        <v>0</v>
      </c>
      <c r="AJ595" s="160"/>
    </row>
    <row r="596" spans="1:39" ht="32.25" hidden="1" customHeight="1" x14ac:dyDescent="0.35">
      <c r="A596" s="205"/>
      <c r="B596" s="202">
        <v>2</v>
      </c>
      <c r="C596" s="173">
        <v>887</v>
      </c>
      <c r="D596" s="230">
        <v>13257</v>
      </c>
      <c r="E596" s="230">
        <v>8093</v>
      </c>
      <c r="F596" s="206"/>
      <c r="G596" s="202" t="s">
        <v>502</v>
      </c>
      <c r="H596" s="205" t="s">
        <v>36</v>
      </c>
      <c r="I596" s="205"/>
      <c r="J596" s="205" t="s">
        <v>436</v>
      </c>
      <c r="K596" s="206">
        <v>4</v>
      </c>
      <c r="L596" s="206">
        <v>1.8</v>
      </c>
      <c r="M596" s="206">
        <v>4</v>
      </c>
      <c r="N596" s="206"/>
      <c r="O596" s="206">
        <v>4</v>
      </c>
      <c r="P596" s="206"/>
      <c r="Q596" s="206"/>
      <c r="R596" s="204">
        <f t="shared" si="112"/>
        <v>16</v>
      </c>
      <c r="S596" s="173" t="s">
        <v>41</v>
      </c>
      <c r="T596" s="208" t="s">
        <v>58</v>
      </c>
      <c r="U596" s="209">
        <v>44807</v>
      </c>
      <c r="V596" s="209">
        <v>44845</v>
      </c>
      <c r="W596" s="210">
        <v>1</v>
      </c>
      <c r="X596" s="211"/>
      <c r="Y596" s="212">
        <f t="shared" si="106"/>
        <v>5.5714285714285712</v>
      </c>
      <c r="Z596" s="219">
        <v>18</v>
      </c>
      <c r="AA596" s="219">
        <v>1.05</v>
      </c>
      <c r="AB596" s="213">
        <f t="shared" si="113"/>
        <v>288</v>
      </c>
      <c r="AC596" s="213">
        <f t="shared" si="107"/>
        <v>16.8</v>
      </c>
      <c r="AD596" s="213">
        <f t="shared" si="108"/>
        <v>201.6</v>
      </c>
      <c r="AE596" s="213">
        <f t="shared" si="110"/>
        <v>86.399999999999991</v>
      </c>
      <c r="AF596" s="213">
        <f t="shared" si="109"/>
        <v>93.6</v>
      </c>
      <c r="AG596" s="213">
        <f t="shared" si="114"/>
        <v>381.6</v>
      </c>
      <c r="AH596" s="214">
        <v>381.6</v>
      </c>
      <c r="AI596" s="213">
        <f t="shared" si="115"/>
        <v>0</v>
      </c>
      <c r="AJ596" s="171"/>
    </row>
    <row r="597" spans="1:39" ht="32.25" hidden="1" customHeight="1" x14ac:dyDescent="0.35">
      <c r="A597" s="205"/>
      <c r="B597" s="202">
        <v>2</v>
      </c>
      <c r="C597" s="173">
        <v>866</v>
      </c>
      <c r="D597" s="230">
        <v>13138</v>
      </c>
      <c r="E597" s="230">
        <v>8061</v>
      </c>
      <c r="F597" s="206"/>
      <c r="G597" s="202" t="s">
        <v>502</v>
      </c>
      <c r="H597" s="205" t="s">
        <v>60</v>
      </c>
      <c r="I597" s="205"/>
      <c r="J597" s="205" t="s">
        <v>61</v>
      </c>
      <c r="K597" s="206">
        <v>12</v>
      </c>
      <c r="L597" s="206">
        <v>3.1</v>
      </c>
      <c r="M597" s="206">
        <v>3.5</v>
      </c>
      <c r="N597" s="206"/>
      <c r="O597" s="206">
        <v>3.5</v>
      </c>
      <c r="P597" s="206"/>
      <c r="Q597" s="206"/>
      <c r="R597" s="204">
        <f t="shared" si="112"/>
        <v>130.20000000000002</v>
      </c>
      <c r="S597" s="207" t="s">
        <v>62</v>
      </c>
      <c r="T597" s="215" t="s">
        <v>58</v>
      </c>
      <c r="U597" s="216">
        <v>44804</v>
      </c>
      <c r="V597" s="216">
        <v>44837</v>
      </c>
      <c r="W597" s="217">
        <v>1</v>
      </c>
      <c r="X597" s="218"/>
      <c r="Y597" s="212">
        <f t="shared" si="106"/>
        <v>4.8571428571428568</v>
      </c>
      <c r="Z597" s="237">
        <v>7.5</v>
      </c>
      <c r="AA597" s="237">
        <v>0.7</v>
      </c>
      <c r="AB597" s="213">
        <f t="shared" si="113"/>
        <v>976.50000000000011</v>
      </c>
      <c r="AC597" s="213">
        <f t="shared" si="107"/>
        <v>91.14</v>
      </c>
      <c r="AD597" s="213">
        <f t="shared" si="108"/>
        <v>683.55</v>
      </c>
      <c r="AE597" s="213">
        <f t="shared" si="110"/>
        <v>292.95000000000005</v>
      </c>
      <c r="AF597" s="213">
        <f t="shared" si="109"/>
        <v>442.67999999999995</v>
      </c>
      <c r="AG597" s="213">
        <f t="shared" si="114"/>
        <v>1419.1799999999998</v>
      </c>
      <c r="AH597" s="213">
        <v>1419.1799999999998</v>
      </c>
      <c r="AI597" s="213">
        <f t="shared" si="115"/>
        <v>0</v>
      </c>
      <c r="AJ597" s="171"/>
    </row>
    <row r="598" spans="1:39" ht="32.25" hidden="1" customHeight="1" x14ac:dyDescent="0.35">
      <c r="A598" s="205"/>
      <c r="B598" s="202">
        <v>2</v>
      </c>
      <c r="C598" s="173">
        <v>866</v>
      </c>
      <c r="D598" s="230">
        <v>13138</v>
      </c>
      <c r="E598" s="230">
        <v>8061</v>
      </c>
      <c r="F598" s="206"/>
      <c r="G598" s="202" t="s">
        <v>502</v>
      </c>
      <c r="H598" s="205" t="s">
        <v>60</v>
      </c>
      <c r="I598" s="205"/>
      <c r="J598" s="205" t="s">
        <v>61</v>
      </c>
      <c r="K598" s="206">
        <v>17.5</v>
      </c>
      <c r="L598" s="206">
        <v>4</v>
      </c>
      <c r="M598" s="206">
        <v>3.5</v>
      </c>
      <c r="N598" s="206"/>
      <c r="O598" s="206">
        <v>3.5</v>
      </c>
      <c r="P598" s="206"/>
      <c r="Q598" s="206"/>
      <c r="R598" s="204">
        <f t="shared" si="112"/>
        <v>245</v>
      </c>
      <c r="S598" s="207" t="s">
        <v>62</v>
      </c>
      <c r="T598" s="215" t="s">
        <v>58</v>
      </c>
      <c r="U598" s="216">
        <v>44804</v>
      </c>
      <c r="V598" s="216">
        <v>44837</v>
      </c>
      <c r="W598" s="217">
        <v>1</v>
      </c>
      <c r="X598" s="218"/>
      <c r="Y598" s="212">
        <f t="shared" ref="Y598:Y625" si="116">IF(T598="on hire",$C$5-U598+1,IF(T598="off hired",V598-U598+1,0))/7</f>
        <v>4.8571428571428568</v>
      </c>
      <c r="Z598" s="237">
        <v>7.5</v>
      </c>
      <c r="AA598" s="237">
        <v>0.7</v>
      </c>
      <c r="AB598" s="213">
        <f t="shared" si="113"/>
        <v>1837.5</v>
      </c>
      <c r="AC598" s="213">
        <f t="shared" si="107"/>
        <v>171.5</v>
      </c>
      <c r="AD598" s="213">
        <f t="shared" ref="AD598:AD625" si="117">0.7*R598*Z598</f>
        <v>1286.25</v>
      </c>
      <c r="AE598" s="213">
        <f t="shared" si="110"/>
        <v>551.25</v>
      </c>
      <c r="AF598" s="213">
        <f t="shared" ref="AF598:AF625" si="118">IF(Y598&gt;X598,(Y598-X598)*R598*AA598,0)</f>
        <v>833</v>
      </c>
      <c r="AG598" s="213">
        <f t="shared" si="114"/>
        <v>2670.5</v>
      </c>
      <c r="AH598" s="213">
        <v>2670.5</v>
      </c>
      <c r="AI598" s="213">
        <f t="shared" si="115"/>
        <v>0</v>
      </c>
      <c r="AJ598" s="171"/>
    </row>
    <row r="599" spans="1:39" ht="32.25" hidden="1" customHeight="1" x14ac:dyDescent="0.35">
      <c r="A599" s="205"/>
      <c r="B599" s="202">
        <v>2</v>
      </c>
      <c r="C599" s="173">
        <v>867</v>
      </c>
      <c r="D599" s="230">
        <v>13138</v>
      </c>
      <c r="E599" s="230">
        <v>8061</v>
      </c>
      <c r="F599" s="206"/>
      <c r="G599" s="202" t="s">
        <v>502</v>
      </c>
      <c r="H599" s="205" t="s">
        <v>60</v>
      </c>
      <c r="I599" s="205"/>
      <c r="J599" s="205" t="s">
        <v>61</v>
      </c>
      <c r="K599" s="206">
        <v>20</v>
      </c>
      <c r="L599" s="206">
        <v>5</v>
      </c>
      <c r="M599" s="206">
        <v>3.5</v>
      </c>
      <c r="N599" s="206"/>
      <c r="O599" s="206">
        <v>3.5</v>
      </c>
      <c r="P599" s="206"/>
      <c r="Q599" s="206"/>
      <c r="R599" s="204">
        <f t="shared" si="112"/>
        <v>350</v>
      </c>
      <c r="S599" s="207" t="s">
        <v>62</v>
      </c>
      <c r="T599" s="215" t="s">
        <v>58</v>
      </c>
      <c r="U599" s="216">
        <v>44804</v>
      </c>
      <c r="V599" s="216">
        <v>44837</v>
      </c>
      <c r="W599" s="217">
        <v>1</v>
      </c>
      <c r="X599" s="218"/>
      <c r="Y599" s="212">
        <f t="shared" si="116"/>
        <v>4.8571428571428568</v>
      </c>
      <c r="Z599" s="237">
        <v>7.5</v>
      </c>
      <c r="AA599" s="237">
        <v>0.7</v>
      </c>
      <c r="AB599" s="213">
        <f t="shared" si="113"/>
        <v>2625</v>
      </c>
      <c r="AC599" s="213">
        <f t="shared" si="107"/>
        <v>244.99999999999997</v>
      </c>
      <c r="AD599" s="213">
        <f t="shared" si="117"/>
        <v>1837.4999999999998</v>
      </c>
      <c r="AE599" s="213">
        <f t="shared" si="110"/>
        <v>787.5</v>
      </c>
      <c r="AF599" s="213">
        <f t="shared" si="118"/>
        <v>1189.9999999999998</v>
      </c>
      <c r="AG599" s="213">
        <f t="shared" si="114"/>
        <v>3815</v>
      </c>
      <c r="AH599" s="213">
        <v>3815</v>
      </c>
      <c r="AI599" s="213">
        <f t="shared" si="115"/>
        <v>0</v>
      </c>
      <c r="AJ599" s="171"/>
    </row>
    <row r="600" spans="1:39" ht="32.25" hidden="1" customHeight="1" x14ac:dyDescent="0.35">
      <c r="A600" s="202"/>
      <c r="B600" s="202">
        <v>2</v>
      </c>
      <c r="C600" s="203">
        <v>889</v>
      </c>
      <c r="D600" s="229">
        <v>13260</v>
      </c>
      <c r="E600" s="229">
        <v>7887</v>
      </c>
      <c r="F600" s="204"/>
      <c r="G600" s="202" t="s">
        <v>502</v>
      </c>
      <c r="H600" s="205" t="s">
        <v>60</v>
      </c>
      <c r="I600" s="205"/>
      <c r="J600" s="205" t="s">
        <v>61</v>
      </c>
      <c r="K600" s="206">
        <v>14.5</v>
      </c>
      <c r="L600" s="206">
        <v>4</v>
      </c>
      <c r="M600" s="206">
        <v>4</v>
      </c>
      <c r="N600" s="206"/>
      <c r="O600" s="206">
        <v>4</v>
      </c>
      <c r="P600" s="206"/>
      <c r="Q600" s="206"/>
      <c r="R600" s="204">
        <f t="shared" si="112"/>
        <v>232</v>
      </c>
      <c r="S600" s="207" t="s">
        <v>62</v>
      </c>
      <c r="T600" s="215" t="s">
        <v>58</v>
      </c>
      <c r="U600" s="216">
        <v>44807</v>
      </c>
      <c r="V600" s="216">
        <v>44818</v>
      </c>
      <c r="W600" s="217">
        <v>1</v>
      </c>
      <c r="X600" s="218"/>
      <c r="Y600" s="212">
        <f t="shared" si="116"/>
        <v>1.7142857142857142</v>
      </c>
      <c r="Z600" s="237">
        <v>7.5</v>
      </c>
      <c r="AA600" s="237">
        <v>0.7</v>
      </c>
      <c r="AB600" s="213">
        <f t="shared" si="113"/>
        <v>1740</v>
      </c>
      <c r="AC600" s="213">
        <f t="shared" si="107"/>
        <v>162.39999999999998</v>
      </c>
      <c r="AD600" s="213">
        <f t="shared" si="117"/>
        <v>1217.9999999999998</v>
      </c>
      <c r="AE600" s="213">
        <f t="shared" si="110"/>
        <v>522</v>
      </c>
      <c r="AF600" s="213">
        <f t="shared" si="118"/>
        <v>278.39999999999992</v>
      </c>
      <c r="AG600" s="213">
        <f t="shared" si="114"/>
        <v>2018.3999999999996</v>
      </c>
      <c r="AH600" s="213">
        <v>2018.3999999999996</v>
      </c>
      <c r="AI600" s="213">
        <f t="shared" si="115"/>
        <v>0</v>
      </c>
      <c r="AJ600" s="171"/>
    </row>
    <row r="601" spans="1:39" ht="32.25" hidden="1" customHeight="1" x14ac:dyDescent="0.35">
      <c r="A601" s="202"/>
      <c r="B601" s="202">
        <v>2</v>
      </c>
      <c r="C601" s="203">
        <v>889</v>
      </c>
      <c r="D601" s="229">
        <v>13318</v>
      </c>
      <c r="E601" s="229">
        <v>7302</v>
      </c>
      <c r="F601" s="204"/>
      <c r="G601" s="202" t="s">
        <v>502</v>
      </c>
      <c r="H601" s="205" t="s">
        <v>60</v>
      </c>
      <c r="I601" s="205"/>
      <c r="J601" s="205" t="s">
        <v>61</v>
      </c>
      <c r="K601" s="206">
        <v>15</v>
      </c>
      <c r="L601" s="206">
        <v>4</v>
      </c>
      <c r="M601" s="206">
        <v>4</v>
      </c>
      <c r="N601" s="206"/>
      <c r="O601" s="206">
        <v>4</v>
      </c>
      <c r="P601" s="206"/>
      <c r="Q601" s="206"/>
      <c r="R601" s="204">
        <f t="shared" si="112"/>
        <v>240</v>
      </c>
      <c r="S601" s="207" t="s">
        <v>62</v>
      </c>
      <c r="T601" s="208" t="s">
        <v>58</v>
      </c>
      <c r="U601" s="216">
        <v>44814</v>
      </c>
      <c r="V601" s="216">
        <v>44900</v>
      </c>
      <c r="W601" s="272">
        <v>1</v>
      </c>
      <c r="X601" s="218"/>
      <c r="Y601" s="212">
        <f t="shared" si="116"/>
        <v>12.428571428571429</v>
      </c>
      <c r="Z601" s="237">
        <v>7.5</v>
      </c>
      <c r="AA601" s="237">
        <v>0.7</v>
      </c>
      <c r="AB601" s="213">
        <f t="shared" si="113"/>
        <v>1800</v>
      </c>
      <c r="AC601" s="213">
        <f t="shared" si="107"/>
        <v>168</v>
      </c>
      <c r="AD601" s="213">
        <f t="shared" si="117"/>
        <v>1260</v>
      </c>
      <c r="AE601" s="213">
        <f t="shared" si="110"/>
        <v>540</v>
      </c>
      <c r="AF601" s="213">
        <f t="shared" si="118"/>
        <v>2088</v>
      </c>
      <c r="AG601" s="213">
        <f t="shared" si="114"/>
        <v>3888</v>
      </c>
      <c r="AH601" s="213">
        <v>3888</v>
      </c>
      <c r="AI601" s="213">
        <f t="shared" si="115"/>
        <v>0</v>
      </c>
      <c r="AJ601" s="171"/>
    </row>
    <row r="602" spans="1:39" ht="32.25" hidden="1" customHeight="1" x14ac:dyDescent="0.35">
      <c r="A602" s="202"/>
      <c r="B602" s="202">
        <v>2</v>
      </c>
      <c r="C602" s="203">
        <v>1023</v>
      </c>
      <c r="D602" s="204">
        <v>13458</v>
      </c>
      <c r="E602" s="204">
        <v>8287</v>
      </c>
      <c r="F602" s="204"/>
      <c r="G602" s="202" t="s">
        <v>502</v>
      </c>
      <c r="H602" s="202" t="s">
        <v>207</v>
      </c>
      <c r="I602" s="202"/>
      <c r="J602" s="202" t="s">
        <v>207</v>
      </c>
      <c r="K602" s="204">
        <v>1.8</v>
      </c>
      <c r="L602" s="204">
        <v>1.8</v>
      </c>
      <c r="M602" s="204">
        <v>4</v>
      </c>
      <c r="N602" s="204"/>
      <c r="O602" s="204">
        <f>M602-N602</f>
        <v>4</v>
      </c>
      <c r="P602" s="204"/>
      <c r="Q602" s="204"/>
      <c r="R602" s="204">
        <f t="shared" si="112"/>
        <v>4</v>
      </c>
      <c r="S602" s="207" t="s">
        <v>70</v>
      </c>
      <c r="T602" s="215" t="s">
        <v>58</v>
      </c>
      <c r="U602" s="216">
        <v>44826</v>
      </c>
      <c r="V602" s="216">
        <v>44893</v>
      </c>
      <c r="W602" s="217">
        <v>1</v>
      </c>
      <c r="X602" s="218"/>
      <c r="Y602" s="212">
        <f t="shared" si="116"/>
        <v>9.7142857142857135</v>
      </c>
      <c r="Z602" s="237">
        <v>100</v>
      </c>
      <c r="AA602" s="237">
        <v>10.15</v>
      </c>
      <c r="AB602" s="213">
        <f t="shared" si="113"/>
        <v>400</v>
      </c>
      <c r="AC602" s="213">
        <f t="shared" si="107"/>
        <v>40.6</v>
      </c>
      <c r="AD602" s="213">
        <f t="shared" si="117"/>
        <v>280</v>
      </c>
      <c r="AE602" s="213">
        <f t="shared" si="110"/>
        <v>120</v>
      </c>
      <c r="AF602" s="213">
        <f t="shared" si="118"/>
        <v>394.4</v>
      </c>
      <c r="AG602" s="213">
        <f t="shared" si="114"/>
        <v>794.4</v>
      </c>
      <c r="AH602" s="213">
        <v>794.4</v>
      </c>
      <c r="AI602" s="213">
        <f t="shared" si="115"/>
        <v>0</v>
      </c>
      <c r="AJ602" s="171"/>
    </row>
    <row r="603" spans="1:39" s="263" customFormat="1" ht="32.25" hidden="1" customHeight="1" x14ac:dyDescent="0.35">
      <c r="A603" s="202"/>
      <c r="B603" s="202">
        <v>2</v>
      </c>
      <c r="C603" s="203">
        <v>1024</v>
      </c>
      <c r="D603" s="204">
        <v>13459</v>
      </c>
      <c r="E603" s="204">
        <v>8188</v>
      </c>
      <c r="F603" s="204"/>
      <c r="G603" s="202" t="s">
        <v>502</v>
      </c>
      <c r="H603" s="205" t="s">
        <v>95</v>
      </c>
      <c r="I603" s="205"/>
      <c r="J603" s="205" t="s">
        <v>69</v>
      </c>
      <c r="K603" s="206">
        <v>2.5</v>
      </c>
      <c r="L603" s="206">
        <v>1.8</v>
      </c>
      <c r="M603" s="206">
        <v>3.5</v>
      </c>
      <c r="N603" s="206"/>
      <c r="O603" s="206">
        <v>3.5</v>
      </c>
      <c r="P603" s="206"/>
      <c r="Q603" s="206"/>
      <c r="R603" s="204">
        <f t="shared" si="112"/>
        <v>3.5</v>
      </c>
      <c r="S603" s="207" t="s">
        <v>70</v>
      </c>
      <c r="T603" s="208" t="s">
        <v>58</v>
      </c>
      <c r="U603" s="209">
        <v>44826</v>
      </c>
      <c r="V603" s="209">
        <v>44868</v>
      </c>
      <c r="W603" s="210">
        <v>1</v>
      </c>
      <c r="X603" s="211"/>
      <c r="Y603" s="212">
        <f t="shared" si="116"/>
        <v>6.1428571428571432</v>
      </c>
      <c r="Z603" s="237">
        <v>135</v>
      </c>
      <c r="AA603" s="237">
        <v>12.25</v>
      </c>
      <c r="AB603" s="213">
        <f t="shared" si="113"/>
        <v>472.5</v>
      </c>
      <c r="AC603" s="213">
        <f t="shared" si="107"/>
        <v>42.875</v>
      </c>
      <c r="AD603" s="213">
        <f t="shared" si="117"/>
        <v>330.74999999999994</v>
      </c>
      <c r="AE603" s="213">
        <f t="shared" si="110"/>
        <v>141.75</v>
      </c>
      <c r="AF603" s="213">
        <f t="shared" si="118"/>
        <v>263.375</v>
      </c>
      <c r="AG603" s="213">
        <f t="shared" si="114"/>
        <v>735.875</v>
      </c>
      <c r="AH603" s="214">
        <v>735.875</v>
      </c>
      <c r="AI603" s="213">
        <f t="shared" si="115"/>
        <v>0</v>
      </c>
      <c r="AJ603" s="262"/>
      <c r="AK603" s="297"/>
      <c r="AL603" s="304"/>
      <c r="AM603" s="304"/>
    </row>
    <row r="604" spans="1:39" s="263" customFormat="1" ht="32.25" customHeight="1" x14ac:dyDescent="0.35">
      <c r="A604" s="202"/>
      <c r="B604" s="202">
        <v>2</v>
      </c>
      <c r="C604" s="342">
        <v>1028</v>
      </c>
      <c r="D604" s="344">
        <v>13463</v>
      </c>
      <c r="E604" s="344">
        <v>8432</v>
      </c>
      <c r="F604" s="204"/>
      <c r="G604" s="202" t="s">
        <v>101</v>
      </c>
      <c r="H604" s="205" t="s">
        <v>95</v>
      </c>
      <c r="I604" s="205"/>
      <c r="J604" s="205" t="s">
        <v>69</v>
      </c>
      <c r="K604" s="206">
        <v>1.3</v>
      </c>
      <c r="L604" s="206">
        <v>1</v>
      </c>
      <c r="M604" s="206">
        <v>2.5</v>
      </c>
      <c r="N604" s="206"/>
      <c r="O604" s="206">
        <v>2.5</v>
      </c>
      <c r="P604" s="206"/>
      <c r="Q604" s="206"/>
      <c r="R604" s="204">
        <f t="shared" si="112"/>
        <v>2.5</v>
      </c>
      <c r="S604" s="207" t="s">
        <v>70</v>
      </c>
      <c r="T604" s="208" t="s">
        <v>58</v>
      </c>
      <c r="U604" s="209">
        <v>44827</v>
      </c>
      <c r="V604" s="209">
        <v>44943</v>
      </c>
      <c r="W604" s="210">
        <v>1</v>
      </c>
      <c r="X604" s="211"/>
      <c r="Y604" s="212">
        <f t="shared" si="116"/>
        <v>16.714285714285715</v>
      </c>
      <c r="Z604" s="237">
        <v>135</v>
      </c>
      <c r="AA604" s="237">
        <v>12.25</v>
      </c>
      <c r="AB604" s="213">
        <f t="shared" si="113"/>
        <v>337.5</v>
      </c>
      <c r="AC604" s="213">
        <f t="shared" si="107"/>
        <v>30.625</v>
      </c>
      <c r="AD604" s="213">
        <f t="shared" si="117"/>
        <v>236.25</v>
      </c>
      <c r="AE604" s="213">
        <f t="shared" si="110"/>
        <v>101.25</v>
      </c>
      <c r="AF604" s="213">
        <f t="shared" si="118"/>
        <v>511.87500000000006</v>
      </c>
      <c r="AG604" s="343">
        <f t="shared" si="114"/>
        <v>849.375</v>
      </c>
      <c r="AH604" s="214">
        <v>673.75</v>
      </c>
      <c r="AI604" s="213">
        <f t="shared" si="115"/>
        <v>175.625</v>
      </c>
      <c r="AJ604" s="262"/>
      <c r="AK604" s="297"/>
      <c r="AL604" s="304"/>
      <c r="AM604" s="304"/>
    </row>
    <row r="605" spans="1:39" s="263" customFormat="1" ht="32.25" customHeight="1" x14ac:dyDescent="0.35">
      <c r="A605" s="202"/>
      <c r="B605" s="202">
        <v>2</v>
      </c>
      <c r="C605" s="342">
        <v>1028</v>
      </c>
      <c r="D605" s="344">
        <v>13463</v>
      </c>
      <c r="E605" s="344">
        <v>8432</v>
      </c>
      <c r="F605" s="204"/>
      <c r="G605" s="202" t="s">
        <v>101</v>
      </c>
      <c r="H605" s="205" t="s">
        <v>95</v>
      </c>
      <c r="I605" s="205"/>
      <c r="J605" s="205" t="s">
        <v>69</v>
      </c>
      <c r="K605" s="206">
        <v>3.3</v>
      </c>
      <c r="L605" s="206">
        <v>1.3</v>
      </c>
      <c r="M605" s="206">
        <v>2.5</v>
      </c>
      <c r="N605" s="206"/>
      <c r="O605" s="206">
        <v>2.5</v>
      </c>
      <c r="P605" s="206"/>
      <c r="Q605" s="206"/>
      <c r="R605" s="204">
        <f t="shared" si="112"/>
        <v>2.5</v>
      </c>
      <c r="S605" s="207" t="s">
        <v>70</v>
      </c>
      <c r="T605" s="208" t="s">
        <v>58</v>
      </c>
      <c r="U605" s="209">
        <v>44827</v>
      </c>
      <c r="V605" s="209">
        <v>44943</v>
      </c>
      <c r="W605" s="210">
        <v>1</v>
      </c>
      <c r="X605" s="211"/>
      <c r="Y605" s="212">
        <f t="shared" si="116"/>
        <v>16.714285714285715</v>
      </c>
      <c r="Z605" s="237">
        <v>135</v>
      </c>
      <c r="AA605" s="237">
        <v>12.25</v>
      </c>
      <c r="AB605" s="213">
        <f t="shared" si="113"/>
        <v>337.5</v>
      </c>
      <c r="AC605" s="213">
        <f t="shared" si="107"/>
        <v>30.625</v>
      </c>
      <c r="AD605" s="213">
        <f t="shared" si="117"/>
        <v>236.25</v>
      </c>
      <c r="AE605" s="213">
        <f t="shared" si="110"/>
        <v>101.25</v>
      </c>
      <c r="AF605" s="213">
        <f t="shared" si="118"/>
        <v>511.87500000000006</v>
      </c>
      <c r="AG605" s="343">
        <f t="shared" si="114"/>
        <v>849.375</v>
      </c>
      <c r="AH605" s="214">
        <v>673.75</v>
      </c>
      <c r="AI605" s="213">
        <f t="shared" si="115"/>
        <v>175.625</v>
      </c>
      <c r="AJ605" s="262"/>
      <c r="AK605" s="297"/>
      <c r="AL605" s="304"/>
      <c r="AM605" s="304"/>
    </row>
    <row r="606" spans="1:39" s="263" customFormat="1" ht="32.25" hidden="1" customHeight="1" x14ac:dyDescent="0.35">
      <c r="A606" s="202"/>
      <c r="B606" s="202">
        <v>2</v>
      </c>
      <c r="C606" s="203">
        <v>1039</v>
      </c>
      <c r="D606" s="204">
        <v>13476</v>
      </c>
      <c r="E606" s="204">
        <v>8079</v>
      </c>
      <c r="F606" s="204"/>
      <c r="G606" s="202" t="s">
        <v>101</v>
      </c>
      <c r="H606" s="205" t="s">
        <v>95</v>
      </c>
      <c r="I606" s="205"/>
      <c r="J606" s="205" t="s">
        <v>69</v>
      </c>
      <c r="K606" s="206">
        <v>1.3</v>
      </c>
      <c r="L606" s="206">
        <v>1.3</v>
      </c>
      <c r="M606" s="206">
        <v>2.5</v>
      </c>
      <c r="N606" s="206"/>
      <c r="O606" s="206">
        <v>2.5</v>
      </c>
      <c r="P606" s="206"/>
      <c r="Q606" s="206"/>
      <c r="R606" s="204">
        <f t="shared" si="112"/>
        <v>2.5</v>
      </c>
      <c r="S606" s="207" t="s">
        <v>70</v>
      </c>
      <c r="T606" s="208" t="s">
        <v>58</v>
      </c>
      <c r="U606" s="209">
        <v>44827</v>
      </c>
      <c r="V606" s="209">
        <v>44841</v>
      </c>
      <c r="W606" s="210">
        <v>1</v>
      </c>
      <c r="X606" s="211"/>
      <c r="Y606" s="212">
        <f t="shared" si="116"/>
        <v>2.1428571428571428</v>
      </c>
      <c r="Z606" s="237">
        <v>135</v>
      </c>
      <c r="AA606" s="237">
        <v>12.25</v>
      </c>
      <c r="AB606" s="213">
        <f t="shared" si="113"/>
        <v>337.5</v>
      </c>
      <c r="AC606" s="213">
        <f t="shared" si="107"/>
        <v>30.625</v>
      </c>
      <c r="AD606" s="213">
        <f t="shared" si="117"/>
        <v>236.25</v>
      </c>
      <c r="AE606" s="213">
        <f t="shared" si="110"/>
        <v>101.25</v>
      </c>
      <c r="AF606" s="213">
        <f t="shared" si="118"/>
        <v>65.625</v>
      </c>
      <c r="AG606" s="213">
        <f t="shared" si="114"/>
        <v>403.125</v>
      </c>
      <c r="AH606" s="214">
        <v>403.125</v>
      </c>
      <c r="AI606" s="213">
        <f t="shared" si="115"/>
        <v>0</v>
      </c>
      <c r="AJ606" s="262"/>
      <c r="AK606" s="297"/>
      <c r="AL606" s="304"/>
      <c r="AM606" s="304"/>
    </row>
    <row r="607" spans="1:39" s="263" customFormat="1" ht="32.25" hidden="1" customHeight="1" x14ac:dyDescent="0.35">
      <c r="A607" s="202"/>
      <c r="B607" s="202">
        <v>2</v>
      </c>
      <c r="C607" s="203">
        <v>1039</v>
      </c>
      <c r="D607" s="204">
        <v>13476</v>
      </c>
      <c r="E607" s="204">
        <v>8079</v>
      </c>
      <c r="F607" s="204"/>
      <c r="G607" s="202" t="s">
        <v>101</v>
      </c>
      <c r="H607" s="205" t="s">
        <v>95</v>
      </c>
      <c r="I607" s="205"/>
      <c r="J607" s="205" t="s">
        <v>69</v>
      </c>
      <c r="K607" s="206">
        <v>2.5</v>
      </c>
      <c r="L607" s="206">
        <v>1.3</v>
      </c>
      <c r="M607" s="206">
        <v>2.5</v>
      </c>
      <c r="N607" s="206"/>
      <c r="O607" s="206">
        <v>2.5</v>
      </c>
      <c r="P607" s="206"/>
      <c r="Q607" s="206"/>
      <c r="R607" s="204">
        <f t="shared" si="112"/>
        <v>2.5</v>
      </c>
      <c r="S607" s="207" t="s">
        <v>70</v>
      </c>
      <c r="T607" s="208" t="s">
        <v>58</v>
      </c>
      <c r="U607" s="209">
        <v>44827</v>
      </c>
      <c r="V607" s="209">
        <v>44841</v>
      </c>
      <c r="W607" s="210">
        <v>1</v>
      </c>
      <c r="X607" s="211"/>
      <c r="Y607" s="212">
        <f t="shared" si="116"/>
        <v>2.1428571428571428</v>
      </c>
      <c r="Z607" s="237">
        <v>135</v>
      </c>
      <c r="AA607" s="237">
        <v>12.25</v>
      </c>
      <c r="AB607" s="213">
        <f t="shared" si="113"/>
        <v>337.5</v>
      </c>
      <c r="AC607" s="213">
        <f t="shared" si="107"/>
        <v>30.625</v>
      </c>
      <c r="AD607" s="213">
        <f t="shared" si="117"/>
        <v>236.25</v>
      </c>
      <c r="AE607" s="213">
        <f t="shared" si="110"/>
        <v>101.25</v>
      </c>
      <c r="AF607" s="213">
        <f t="shared" si="118"/>
        <v>65.625</v>
      </c>
      <c r="AG607" s="213">
        <f t="shared" si="114"/>
        <v>403.125</v>
      </c>
      <c r="AH607" s="214">
        <v>403.125</v>
      </c>
      <c r="AI607" s="213">
        <f t="shared" si="115"/>
        <v>0</v>
      </c>
      <c r="AJ607" s="262"/>
      <c r="AK607" s="297"/>
      <c r="AL607" s="304"/>
      <c r="AM607" s="304"/>
    </row>
    <row r="608" spans="1:39" s="263" customFormat="1" ht="32.25" hidden="1" customHeight="1" x14ac:dyDescent="0.35">
      <c r="A608" s="202"/>
      <c r="B608" s="202">
        <v>2</v>
      </c>
      <c r="C608" s="203">
        <v>975</v>
      </c>
      <c r="D608" s="204">
        <v>13351</v>
      </c>
      <c r="E608" s="204">
        <v>8071</v>
      </c>
      <c r="F608" s="204"/>
      <c r="G608" s="202" t="s">
        <v>101</v>
      </c>
      <c r="H608" s="205" t="s">
        <v>95</v>
      </c>
      <c r="I608" s="205"/>
      <c r="J608" s="205" t="s">
        <v>69</v>
      </c>
      <c r="K608" s="206">
        <v>2.5</v>
      </c>
      <c r="L608" s="206">
        <v>1.3</v>
      </c>
      <c r="M608" s="206">
        <v>7</v>
      </c>
      <c r="N608" s="206"/>
      <c r="O608" s="206">
        <v>7</v>
      </c>
      <c r="P608" s="206"/>
      <c r="Q608" s="206"/>
      <c r="R608" s="204">
        <f t="shared" si="112"/>
        <v>7</v>
      </c>
      <c r="S608" s="207" t="s">
        <v>70</v>
      </c>
      <c r="T608" s="208" t="s">
        <v>58</v>
      </c>
      <c r="U608" s="209">
        <v>44820</v>
      </c>
      <c r="V608" s="209">
        <v>44840</v>
      </c>
      <c r="W608" s="210">
        <v>1</v>
      </c>
      <c r="X608" s="211"/>
      <c r="Y608" s="212">
        <f t="shared" si="116"/>
        <v>3</v>
      </c>
      <c r="Z608" s="237">
        <v>135</v>
      </c>
      <c r="AA608" s="237">
        <v>12.25</v>
      </c>
      <c r="AB608" s="213">
        <f t="shared" si="113"/>
        <v>945</v>
      </c>
      <c r="AC608" s="213">
        <f t="shared" si="107"/>
        <v>85.75</v>
      </c>
      <c r="AD608" s="213">
        <f t="shared" si="117"/>
        <v>661.49999999999989</v>
      </c>
      <c r="AE608" s="213">
        <f t="shared" si="110"/>
        <v>283.5</v>
      </c>
      <c r="AF608" s="213">
        <f t="shared" si="118"/>
        <v>257.25</v>
      </c>
      <c r="AG608" s="213">
        <f t="shared" si="114"/>
        <v>1202.25</v>
      </c>
      <c r="AH608" s="214">
        <v>1202.25</v>
      </c>
      <c r="AI608" s="213">
        <f t="shared" si="115"/>
        <v>0</v>
      </c>
      <c r="AJ608" s="262"/>
      <c r="AK608" s="297"/>
      <c r="AL608" s="304"/>
      <c r="AM608" s="304"/>
    </row>
    <row r="609" spans="1:39" s="263" customFormat="1" ht="32.25" hidden="1" customHeight="1" x14ac:dyDescent="0.35">
      <c r="A609" s="202"/>
      <c r="B609" s="202">
        <v>2</v>
      </c>
      <c r="C609" s="203">
        <v>998</v>
      </c>
      <c r="D609" s="204">
        <v>13382</v>
      </c>
      <c r="E609" s="204">
        <v>8243</v>
      </c>
      <c r="F609" s="204"/>
      <c r="G609" s="202" t="s">
        <v>502</v>
      </c>
      <c r="H609" s="205" t="s">
        <v>95</v>
      </c>
      <c r="I609" s="205"/>
      <c r="J609" s="205" t="s">
        <v>69</v>
      </c>
      <c r="K609" s="206">
        <v>1.8</v>
      </c>
      <c r="L609" s="206">
        <v>1.8</v>
      </c>
      <c r="M609" s="206">
        <v>3.5</v>
      </c>
      <c r="N609" s="206"/>
      <c r="O609" s="206">
        <v>3.5</v>
      </c>
      <c r="P609" s="206"/>
      <c r="Q609" s="206"/>
      <c r="R609" s="204">
        <f t="shared" si="112"/>
        <v>3.5</v>
      </c>
      <c r="S609" s="207" t="s">
        <v>70</v>
      </c>
      <c r="T609" s="208" t="s">
        <v>58</v>
      </c>
      <c r="U609" s="209">
        <v>44824</v>
      </c>
      <c r="V609" s="209">
        <v>44881</v>
      </c>
      <c r="W609" s="210">
        <v>1</v>
      </c>
      <c r="X609" s="211"/>
      <c r="Y609" s="212">
        <f t="shared" si="116"/>
        <v>8.2857142857142865</v>
      </c>
      <c r="Z609" s="237">
        <v>135</v>
      </c>
      <c r="AA609" s="237">
        <v>12.25</v>
      </c>
      <c r="AB609" s="213">
        <f t="shared" si="113"/>
        <v>472.5</v>
      </c>
      <c r="AC609" s="213">
        <f t="shared" si="107"/>
        <v>42.875</v>
      </c>
      <c r="AD609" s="213">
        <f t="shared" si="117"/>
        <v>330.74999999999994</v>
      </c>
      <c r="AE609" s="213">
        <f t="shared" si="110"/>
        <v>141.75</v>
      </c>
      <c r="AF609" s="213">
        <f t="shared" si="118"/>
        <v>355.25000000000006</v>
      </c>
      <c r="AG609" s="213">
        <f t="shared" si="114"/>
        <v>827.75</v>
      </c>
      <c r="AH609" s="214">
        <v>827.75</v>
      </c>
      <c r="AI609" s="213">
        <f t="shared" si="115"/>
        <v>0</v>
      </c>
      <c r="AJ609" s="262"/>
      <c r="AK609" s="297"/>
      <c r="AL609" s="304"/>
      <c r="AM609" s="304"/>
    </row>
    <row r="610" spans="1:39" s="263" customFormat="1" ht="32.25" hidden="1" customHeight="1" x14ac:dyDescent="0.35">
      <c r="A610" s="205"/>
      <c r="B610" s="202">
        <v>2</v>
      </c>
      <c r="C610" s="173">
        <v>980</v>
      </c>
      <c r="D610" s="206">
        <v>13358</v>
      </c>
      <c r="E610" s="206">
        <v>8063</v>
      </c>
      <c r="F610" s="206"/>
      <c r="G610" s="205" t="s">
        <v>101</v>
      </c>
      <c r="H610" s="205" t="s">
        <v>36</v>
      </c>
      <c r="I610" s="205"/>
      <c r="J610" s="205" t="s">
        <v>436</v>
      </c>
      <c r="K610" s="206">
        <v>5</v>
      </c>
      <c r="L610" s="206">
        <v>1.3</v>
      </c>
      <c r="M610" s="206">
        <v>3</v>
      </c>
      <c r="N610" s="206"/>
      <c r="O610" s="206">
        <v>3</v>
      </c>
      <c r="P610" s="206"/>
      <c r="Q610" s="206"/>
      <c r="R610" s="204">
        <f t="shared" si="112"/>
        <v>15</v>
      </c>
      <c r="S610" s="173" t="s">
        <v>41</v>
      </c>
      <c r="T610" s="208" t="s">
        <v>58</v>
      </c>
      <c r="U610" s="209">
        <v>44820</v>
      </c>
      <c r="V610" s="209">
        <v>44836</v>
      </c>
      <c r="W610" s="210">
        <v>1</v>
      </c>
      <c r="X610" s="211"/>
      <c r="Y610" s="212">
        <f t="shared" si="116"/>
        <v>2.4285714285714284</v>
      </c>
      <c r="Z610" s="219">
        <v>14</v>
      </c>
      <c r="AA610" s="219"/>
      <c r="AB610" s="213">
        <f t="shared" si="113"/>
        <v>210</v>
      </c>
      <c r="AC610" s="213">
        <f t="shared" si="107"/>
        <v>0</v>
      </c>
      <c r="AD610" s="213">
        <f t="shared" si="117"/>
        <v>147</v>
      </c>
      <c r="AE610" s="213">
        <f t="shared" si="110"/>
        <v>63</v>
      </c>
      <c r="AF610" s="213">
        <f t="shared" si="118"/>
        <v>0</v>
      </c>
      <c r="AG610" s="213">
        <f t="shared" si="114"/>
        <v>210</v>
      </c>
      <c r="AH610" s="214">
        <v>210</v>
      </c>
      <c r="AI610" s="213">
        <f t="shared" si="115"/>
        <v>0</v>
      </c>
      <c r="AJ610" s="262"/>
      <c r="AK610" s="297"/>
      <c r="AL610" s="304"/>
      <c r="AM610" s="304"/>
    </row>
    <row r="611" spans="1:39" s="263" customFormat="1" ht="32.25" hidden="1" customHeight="1" x14ac:dyDescent="0.35">
      <c r="A611" s="202"/>
      <c r="B611" s="202">
        <v>2</v>
      </c>
      <c r="C611" s="203">
        <v>1032</v>
      </c>
      <c r="D611" s="204">
        <v>13469</v>
      </c>
      <c r="E611" s="204">
        <v>8237</v>
      </c>
      <c r="F611" s="204"/>
      <c r="G611" s="202" t="s">
        <v>101</v>
      </c>
      <c r="H611" s="205" t="s">
        <v>36</v>
      </c>
      <c r="I611" s="205"/>
      <c r="J611" s="205" t="s">
        <v>436</v>
      </c>
      <c r="K611" s="206">
        <v>5</v>
      </c>
      <c r="L611" s="206">
        <v>1</v>
      </c>
      <c r="M611" s="206">
        <v>2.5</v>
      </c>
      <c r="N611" s="206"/>
      <c r="O611" s="206">
        <v>2.5</v>
      </c>
      <c r="P611" s="206"/>
      <c r="Q611" s="206"/>
      <c r="R611" s="204">
        <f t="shared" si="112"/>
        <v>12.5</v>
      </c>
      <c r="S611" s="173" t="s">
        <v>41</v>
      </c>
      <c r="T611" s="208" t="s">
        <v>58</v>
      </c>
      <c r="U611" s="209">
        <v>44827</v>
      </c>
      <c r="V611" s="209">
        <v>44880</v>
      </c>
      <c r="W611" s="210">
        <v>1</v>
      </c>
      <c r="X611" s="211"/>
      <c r="Y611" s="212">
        <f t="shared" si="116"/>
        <v>7.7142857142857144</v>
      </c>
      <c r="Z611" s="219">
        <v>14</v>
      </c>
      <c r="AA611" s="219">
        <v>0.84</v>
      </c>
      <c r="AB611" s="213">
        <f t="shared" si="113"/>
        <v>175</v>
      </c>
      <c r="AC611" s="213">
        <f t="shared" si="107"/>
        <v>10.5</v>
      </c>
      <c r="AD611" s="213">
        <f t="shared" si="117"/>
        <v>122.5</v>
      </c>
      <c r="AE611" s="213">
        <f t="shared" si="110"/>
        <v>52.5</v>
      </c>
      <c r="AF611" s="213">
        <f t="shared" si="118"/>
        <v>81</v>
      </c>
      <c r="AG611" s="213">
        <f t="shared" si="114"/>
        <v>256</v>
      </c>
      <c r="AH611" s="214">
        <v>256</v>
      </c>
      <c r="AI611" s="213">
        <f t="shared" si="115"/>
        <v>0</v>
      </c>
      <c r="AJ611" s="262"/>
      <c r="AK611" s="297"/>
      <c r="AL611" s="304"/>
      <c r="AM611" s="304"/>
    </row>
    <row r="612" spans="1:39" ht="32.25" hidden="1" customHeight="1" x14ac:dyDescent="0.35">
      <c r="A612" s="202"/>
      <c r="B612" s="202">
        <v>2</v>
      </c>
      <c r="C612" s="203">
        <v>1040</v>
      </c>
      <c r="D612" s="204">
        <v>13477</v>
      </c>
      <c r="E612" s="204">
        <v>8240</v>
      </c>
      <c r="F612" s="204"/>
      <c r="G612" s="202" t="s">
        <v>101</v>
      </c>
      <c r="H612" s="205" t="s">
        <v>36</v>
      </c>
      <c r="I612" s="205"/>
      <c r="J612" s="205" t="s">
        <v>436</v>
      </c>
      <c r="K612" s="206">
        <v>4</v>
      </c>
      <c r="L612" s="206">
        <v>1.3</v>
      </c>
      <c r="M612" s="206">
        <v>4</v>
      </c>
      <c r="N612" s="206"/>
      <c r="O612" s="206">
        <v>4</v>
      </c>
      <c r="P612" s="206"/>
      <c r="Q612" s="206"/>
      <c r="R612" s="204">
        <f t="shared" si="112"/>
        <v>16</v>
      </c>
      <c r="S612" s="173" t="s">
        <v>41</v>
      </c>
      <c r="T612" s="208" t="s">
        <v>58</v>
      </c>
      <c r="U612" s="209">
        <v>44827</v>
      </c>
      <c r="V612" s="209">
        <v>44880</v>
      </c>
      <c r="W612" s="210">
        <v>1</v>
      </c>
      <c r="X612" s="211"/>
      <c r="Y612" s="212">
        <f t="shared" si="116"/>
        <v>7.7142857142857144</v>
      </c>
      <c r="Z612" s="219">
        <v>14</v>
      </c>
      <c r="AA612" s="219">
        <v>0.84</v>
      </c>
      <c r="AB612" s="213">
        <f t="shared" si="113"/>
        <v>224</v>
      </c>
      <c r="AC612" s="213">
        <f t="shared" si="107"/>
        <v>13.44</v>
      </c>
      <c r="AD612" s="213">
        <f t="shared" si="117"/>
        <v>156.79999999999998</v>
      </c>
      <c r="AE612" s="213">
        <f t="shared" si="110"/>
        <v>67.2</v>
      </c>
      <c r="AF612" s="213">
        <f t="shared" si="118"/>
        <v>103.67999999999999</v>
      </c>
      <c r="AG612" s="213">
        <f t="shared" si="114"/>
        <v>327.68</v>
      </c>
      <c r="AH612" s="214">
        <v>327.68</v>
      </c>
      <c r="AI612" s="213">
        <f t="shared" si="115"/>
        <v>0</v>
      </c>
      <c r="AJ612" s="160"/>
    </row>
    <row r="613" spans="1:39" ht="32.25" hidden="1" customHeight="1" x14ac:dyDescent="0.35">
      <c r="A613" s="202"/>
      <c r="B613" s="202">
        <v>2</v>
      </c>
      <c r="C613" s="203">
        <v>631</v>
      </c>
      <c r="D613" s="204">
        <v>13486</v>
      </c>
      <c r="E613" s="204">
        <v>8063</v>
      </c>
      <c r="F613" s="204"/>
      <c r="G613" s="202" t="s">
        <v>502</v>
      </c>
      <c r="H613" s="205" t="s">
        <v>36</v>
      </c>
      <c r="I613" s="205"/>
      <c r="J613" s="205" t="s">
        <v>436</v>
      </c>
      <c r="K613" s="206">
        <v>16</v>
      </c>
      <c r="L613" s="206">
        <v>1.8</v>
      </c>
      <c r="M613" s="206">
        <v>4</v>
      </c>
      <c r="N613" s="206"/>
      <c r="O613" s="206">
        <v>4</v>
      </c>
      <c r="P613" s="206"/>
      <c r="Q613" s="206"/>
      <c r="R613" s="204">
        <f t="shared" si="112"/>
        <v>64</v>
      </c>
      <c r="S613" s="173" t="s">
        <v>41</v>
      </c>
      <c r="T613" s="208" t="s">
        <v>58</v>
      </c>
      <c r="U613" s="209">
        <v>44830</v>
      </c>
      <c r="V613" s="209">
        <v>44836</v>
      </c>
      <c r="W613" s="210">
        <v>1</v>
      </c>
      <c r="X613" s="211"/>
      <c r="Y613" s="212">
        <f t="shared" si="116"/>
        <v>1</v>
      </c>
      <c r="Z613" s="219">
        <v>14</v>
      </c>
      <c r="AA613" s="219">
        <v>0.84</v>
      </c>
      <c r="AB613" s="213">
        <f t="shared" si="113"/>
        <v>896</v>
      </c>
      <c r="AC613" s="213">
        <f t="shared" si="107"/>
        <v>53.76</v>
      </c>
      <c r="AD613" s="213">
        <f t="shared" si="117"/>
        <v>627.19999999999993</v>
      </c>
      <c r="AE613" s="213">
        <f t="shared" si="110"/>
        <v>268.8</v>
      </c>
      <c r="AF613" s="213">
        <f t="shared" si="118"/>
        <v>53.76</v>
      </c>
      <c r="AG613" s="213">
        <f t="shared" si="114"/>
        <v>949.76</v>
      </c>
      <c r="AH613" s="214">
        <v>949.76</v>
      </c>
      <c r="AI613" s="213">
        <f t="shared" si="115"/>
        <v>0</v>
      </c>
      <c r="AJ613" s="160"/>
    </row>
    <row r="614" spans="1:39" s="263" customFormat="1" ht="32.25" customHeight="1" x14ac:dyDescent="0.35">
      <c r="A614" s="202"/>
      <c r="B614" s="202">
        <v>2</v>
      </c>
      <c r="C614" s="342">
        <v>976</v>
      </c>
      <c r="D614" s="344">
        <v>13352</v>
      </c>
      <c r="E614" s="204"/>
      <c r="F614" s="204"/>
      <c r="G614" s="202" t="s">
        <v>502</v>
      </c>
      <c r="H614" s="205" t="s">
        <v>36</v>
      </c>
      <c r="I614" s="205"/>
      <c r="J614" s="205" t="s">
        <v>436</v>
      </c>
      <c r="K614" s="206">
        <v>6.3</v>
      </c>
      <c r="L614" s="206">
        <v>1</v>
      </c>
      <c r="M614" s="206">
        <v>4</v>
      </c>
      <c r="N614" s="206"/>
      <c r="O614" s="206">
        <v>4</v>
      </c>
      <c r="P614" s="206"/>
      <c r="Q614" s="206"/>
      <c r="R614" s="204">
        <f t="shared" si="112"/>
        <v>25.2</v>
      </c>
      <c r="S614" s="173" t="s">
        <v>41</v>
      </c>
      <c r="T614" s="208" t="s">
        <v>87</v>
      </c>
      <c r="U614" s="209">
        <v>44820</v>
      </c>
      <c r="V614" s="209"/>
      <c r="W614" s="210">
        <v>1</v>
      </c>
      <c r="X614" s="211"/>
      <c r="Y614" s="212">
        <f t="shared" si="116"/>
        <v>19.714285714285715</v>
      </c>
      <c r="Z614" s="219">
        <v>14</v>
      </c>
      <c r="AA614" s="219">
        <v>0.84</v>
      </c>
      <c r="AB614" s="213">
        <f t="shared" si="113"/>
        <v>352.8</v>
      </c>
      <c r="AC614" s="213">
        <f t="shared" si="107"/>
        <v>21.167999999999999</v>
      </c>
      <c r="AD614" s="213">
        <f t="shared" si="117"/>
        <v>246.95999999999995</v>
      </c>
      <c r="AE614" s="213">
        <f t="shared" si="110"/>
        <v>0</v>
      </c>
      <c r="AF614" s="213">
        <f t="shared" si="118"/>
        <v>417.31200000000001</v>
      </c>
      <c r="AG614" s="343">
        <f t="shared" si="114"/>
        <v>664.27199999999993</v>
      </c>
      <c r="AH614" s="214">
        <v>570.52799999999991</v>
      </c>
      <c r="AI614" s="213">
        <f t="shared" si="115"/>
        <v>93.744000000000028</v>
      </c>
      <c r="AJ614" s="262"/>
      <c r="AK614" s="297"/>
      <c r="AL614" s="304"/>
      <c r="AM614" s="304"/>
    </row>
    <row r="615" spans="1:39" s="263" customFormat="1" ht="32.25" hidden="1" customHeight="1" x14ac:dyDescent="0.35">
      <c r="A615" s="202"/>
      <c r="B615" s="202">
        <v>2</v>
      </c>
      <c r="C615" s="203">
        <v>978</v>
      </c>
      <c r="D615" s="204">
        <v>13354</v>
      </c>
      <c r="E615" s="204">
        <v>8209</v>
      </c>
      <c r="F615" s="204"/>
      <c r="G615" s="202" t="s">
        <v>101</v>
      </c>
      <c r="H615" s="205" t="s">
        <v>36</v>
      </c>
      <c r="I615" s="205"/>
      <c r="J615" s="205" t="s">
        <v>436</v>
      </c>
      <c r="K615" s="206">
        <v>4</v>
      </c>
      <c r="L615" s="206">
        <v>1.3</v>
      </c>
      <c r="M615" s="206">
        <v>6.5</v>
      </c>
      <c r="N615" s="206"/>
      <c r="O615" s="206">
        <v>6.5</v>
      </c>
      <c r="P615" s="206"/>
      <c r="Q615" s="206"/>
      <c r="R615" s="204">
        <f t="shared" si="112"/>
        <v>26</v>
      </c>
      <c r="S615" s="173" t="s">
        <v>41</v>
      </c>
      <c r="T615" s="208" t="s">
        <v>58</v>
      </c>
      <c r="U615" s="209">
        <v>44820</v>
      </c>
      <c r="V615" s="209">
        <v>44872</v>
      </c>
      <c r="W615" s="210">
        <v>1</v>
      </c>
      <c r="X615" s="211"/>
      <c r="Y615" s="212">
        <f t="shared" si="116"/>
        <v>7.5714285714285712</v>
      </c>
      <c r="Z615" s="219">
        <v>14</v>
      </c>
      <c r="AA615" s="219">
        <v>0.84</v>
      </c>
      <c r="AB615" s="213">
        <f t="shared" si="113"/>
        <v>364</v>
      </c>
      <c r="AC615" s="213">
        <f t="shared" si="107"/>
        <v>21.84</v>
      </c>
      <c r="AD615" s="213">
        <f t="shared" si="117"/>
        <v>254.79999999999998</v>
      </c>
      <c r="AE615" s="213">
        <f t="shared" si="110"/>
        <v>109.2</v>
      </c>
      <c r="AF615" s="213">
        <f t="shared" si="118"/>
        <v>165.35999999999999</v>
      </c>
      <c r="AG615" s="213">
        <f t="shared" si="114"/>
        <v>529.36</v>
      </c>
      <c r="AH615" s="214">
        <v>529.36</v>
      </c>
      <c r="AI615" s="213">
        <f t="shared" si="115"/>
        <v>0</v>
      </c>
      <c r="AJ615" s="262"/>
      <c r="AK615" s="297"/>
      <c r="AL615" s="304"/>
      <c r="AM615" s="304"/>
    </row>
    <row r="616" spans="1:39" s="263" customFormat="1" ht="32.25" hidden="1" customHeight="1" x14ac:dyDescent="0.35">
      <c r="A616" s="202"/>
      <c r="B616" s="202">
        <v>2</v>
      </c>
      <c r="C616" s="203">
        <v>983</v>
      </c>
      <c r="D616" s="204">
        <v>13361</v>
      </c>
      <c r="E616" s="204">
        <v>8164</v>
      </c>
      <c r="F616" s="204"/>
      <c r="G616" s="202" t="s">
        <v>101</v>
      </c>
      <c r="H616" s="205" t="s">
        <v>36</v>
      </c>
      <c r="I616" s="205"/>
      <c r="J616" s="205" t="s">
        <v>436</v>
      </c>
      <c r="K616" s="206">
        <v>4</v>
      </c>
      <c r="L616" s="206">
        <v>1.3</v>
      </c>
      <c r="M616" s="206">
        <v>3.5</v>
      </c>
      <c r="N616" s="206"/>
      <c r="O616" s="206">
        <v>3.5</v>
      </c>
      <c r="P616" s="206"/>
      <c r="Q616" s="206"/>
      <c r="R616" s="204">
        <f t="shared" si="112"/>
        <v>14</v>
      </c>
      <c r="S616" s="173" t="s">
        <v>41</v>
      </c>
      <c r="T616" s="208" t="s">
        <v>58</v>
      </c>
      <c r="U616" s="209">
        <v>44821</v>
      </c>
      <c r="V616" s="209">
        <v>44862</v>
      </c>
      <c r="W616" s="210">
        <v>1</v>
      </c>
      <c r="X616" s="211"/>
      <c r="Y616" s="212">
        <f t="shared" si="116"/>
        <v>6</v>
      </c>
      <c r="Z616" s="219">
        <v>14</v>
      </c>
      <c r="AA616" s="219">
        <v>0.84</v>
      </c>
      <c r="AB616" s="213">
        <f t="shared" si="113"/>
        <v>196</v>
      </c>
      <c r="AC616" s="213">
        <f t="shared" si="107"/>
        <v>11.76</v>
      </c>
      <c r="AD616" s="213">
        <f t="shared" si="117"/>
        <v>137.19999999999999</v>
      </c>
      <c r="AE616" s="213">
        <f t="shared" si="110"/>
        <v>58.800000000000004</v>
      </c>
      <c r="AF616" s="213">
        <f t="shared" si="118"/>
        <v>70.56</v>
      </c>
      <c r="AG616" s="213">
        <f t="shared" si="114"/>
        <v>266.56</v>
      </c>
      <c r="AH616" s="214">
        <v>266.56</v>
      </c>
      <c r="AI616" s="213">
        <f t="shared" si="115"/>
        <v>0</v>
      </c>
      <c r="AJ616" s="262"/>
      <c r="AK616" s="297"/>
      <c r="AL616" s="304"/>
      <c r="AM616" s="304"/>
    </row>
    <row r="617" spans="1:39" s="263" customFormat="1" ht="32.25" hidden="1" customHeight="1" x14ac:dyDescent="0.35">
      <c r="A617" s="202"/>
      <c r="B617" s="202">
        <v>2</v>
      </c>
      <c r="C617" s="203">
        <v>984</v>
      </c>
      <c r="D617" s="204">
        <v>13362</v>
      </c>
      <c r="E617" s="204">
        <v>8193</v>
      </c>
      <c r="F617" s="204"/>
      <c r="G617" s="202" t="s">
        <v>101</v>
      </c>
      <c r="H617" s="205" t="s">
        <v>36</v>
      </c>
      <c r="I617" s="205"/>
      <c r="J617" s="205" t="s">
        <v>436</v>
      </c>
      <c r="K617" s="206">
        <v>17.5</v>
      </c>
      <c r="L617" s="206">
        <v>1.3</v>
      </c>
      <c r="M617" s="206">
        <v>3</v>
      </c>
      <c r="N617" s="206"/>
      <c r="O617" s="206">
        <v>3</v>
      </c>
      <c r="P617" s="206"/>
      <c r="Q617" s="206"/>
      <c r="R617" s="204">
        <f t="shared" si="112"/>
        <v>52.5</v>
      </c>
      <c r="S617" s="173" t="s">
        <v>41</v>
      </c>
      <c r="T617" s="208" t="s">
        <v>58</v>
      </c>
      <c r="U617" s="209">
        <v>44821</v>
      </c>
      <c r="V617" s="209">
        <v>44870</v>
      </c>
      <c r="W617" s="210">
        <v>1</v>
      </c>
      <c r="X617" s="211"/>
      <c r="Y617" s="212">
        <f t="shared" si="116"/>
        <v>7.1428571428571432</v>
      </c>
      <c r="Z617" s="219">
        <v>14</v>
      </c>
      <c r="AA617" s="219">
        <v>0.84</v>
      </c>
      <c r="AB617" s="213">
        <f t="shared" si="113"/>
        <v>735</v>
      </c>
      <c r="AC617" s="213">
        <f t="shared" si="107"/>
        <v>44.1</v>
      </c>
      <c r="AD617" s="213">
        <f t="shared" si="117"/>
        <v>514.5</v>
      </c>
      <c r="AE617" s="213">
        <f t="shared" si="110"/>
        <v>220.5</v>
      </c>
      <c r="AF617" s="213">
        <f t="shared" si="118"/>
        <v>315</v>
      </c>
      <c r="AG617" s="213">
        <f t="shared" si="114"/>
        <v>1050</v>
      </c>
      <c r="AH617" s="214">
        <v>1050</v>
      </c>
      <c r="AI617" s="213">
        <f t="shared" si="115"/>
        <v>0</v>
      </c>
      <c r="AJ617" s="160"/>
      <c r="AK617" s="297"/>
      <c r="AL617" s="304"/>
      <c r="AM617" s="304"/>
    </row>
    <row r="618" spans="1:39" ht="32.25" hidden="1" customHeight="1" x14ac:dyDescent="0.35">
      <c r="A618" s="202"/>
      <c r="B618" s="202">
        <v>2</v>
      </c>
      <c r="C618" s="203">
        <v>988</v>
      </c>
      <c r="D618" s="204">
        <v>13368</v>
      </c>
      <c r="E618" s="204">
        <v>8123</v>
      </c>
      <c r="F618" s="204"/>
      <c r="G618" s="202" t="s">
        <v>101</v>
      </c>
      <c r="H618" s="205" t="s">
        <v>36</v>
      </c>
      <c r="I618" s="205"/>
      <c r="J618" s="205" t="s">
        <v>436</v>
      </c>
      <c r="K618" s="206">
        <v>7.5</v>
      </c>
      <c r="L618" s="206">
        <v>1.3</v>
      </c>
      <c r="M618" s="206">
        <v>3</v>
      </c>
      <c r="N618" s="206"/>
      <c r="O618" s="206">
        <v>3</v>
      </c>
      <c r="P618" s="206"/>
      <c r="Q618" s="206"/>
      <c r="R618" s="204">
        <f t="shared" si="112"/>
        <v>22.5</v>
      </c>
      <c r="S618" s="173" t="s">
        <v>41</v>
      </c>
      <c r="T618" s="208" t="s">
        <v>58</v>
      </c>
      <c r="U618" s="209">
        <v>44821</v>
      </c>
      <c r="V618" s="209">
        <v>44853</v>
      </c>
      <c r="W618" s="210">
        <v>1</v>
      </c>
      <c r="X618" s="211"/>
      <c r="Y618" s="212">
        <f t="shared" si="116"/>
        <v>4.7142857142857144</v>
      </c>
      <c r="Z618" s="219">
        <v>14</v>
      </c>
      <c r="AA618" s="219">
        <v>0.84</v>
      </c>
      <c r="AB618" s="213">
        <f t="shared" si="113"/>
        <v>315</v>
      </c>
      <c r="AC618" s="213">
        <f t="shared" si="107"/>
        <v>18.899999999999999</v>
      </c>
      <c r="AD618" s="213">
        <f t="shared" si="117"/>
        <v>220.49999999999997</v>
      </c>
      <c r="AE618" s="213">
        <f t="shared" si="110"/>
        <v>94.5</v>
      </c>
      <c r="AF618" s="213">
        <f t="shared" si="118"/>
        <v>89.1</v>
      </c>
      <c r="AG618" s="213">
        <f t="shared" si="114"/>
        <v>404.1</v>
      </c>
      <c r="AH618" s="214">
        <v>404.1</v>
      </c>
      <c r="AI618" s="213">
        <f t="shared" si="115"/>
        <v>0</v>
      </c>
      <c r="AJ618" s="160"/>
    </row>
    <row r="619" spans="1:39" ht="32.25" hidden="1" customHeight="1" x14ac:dyDescent="0.35">
      <c r="A619" s="202"/>
      <c r="B619" s="202">
        <v>2</v>
      </c>
      <c r="C619" s="203">
        <v>974</v>
      </c>
      <c r="D619" s="204">
        <v>13350</v>
      </c>
      <c r="E619" s="204">
        <v>8056</v>
      </c>
      <c r="F619" s="204"/>
      <c r="G619" s="202" t="s">
        <v>101</v>
      </c>
      <c r="H619" s="205" t="s">
        <v>36</v>
      </c>
      <c r="I619" s="205"/>
      <c r="J619" s="205" t="s">
        <v>436</v>
      </c>
      <c r="K619" s="206">
        <v>8</v>
      </c>
      <c r="L619" s="206">
        <v>1.3</v>
      </c>
      <c r="M619" s="206">
        <v>3.5</v>
      </c>
      <c r="N619" s="206"/>
      <c r="O619" s="206">
        <v>3.5</v>
      </c>
      <c r="P619" s="206"/>
      <c r="Q619" s="206"/>
      <c r="R619" s="204">
        <f t="shared" si="112"/>
        <v>28</v>
      </c>
      <c r="S619" s="173" t="s">
        <v>41</v>
      </c>
      <c r="T619" s="208" t="s">
        <v>58</v>
      </c>
      <c r="U619" s="209">
        <v>44820</v>
      </c>
      <c r="V619" s="209">
        <v>44836</v>
      </c>
      <c r="W619" s="210">
        <v>1</v>
      </c>
      <c r="X619" s="211"/>
      <c r="Y619" s="212">
        <f t="shared" si="116"/>
        <v>2.4285714285714284</v>
      </c>
      <c r="Z619" s="219">
        <v>14</v>
      </c>
      <c r="AA619" s="219">
        <v>0.84</v>
      </c>
      <c r="AB619" s="213">
        <f t="shared" si="113"/>
        <v>392</v>
      </c>
      <c r="AC619" s="213">
        <f t="shared" si="107"/>
        <v>23.52</v>
      </c>
      <c r="AD619" s="213">
        <f t="shared" si="117"/>
        <v>274.39999999999998</v>
      </c>
      <c r="AE619" s="213">
        <f t="shared" si="110"/>
        <v>117.60000000000001</v>
      </c>
      <c r="AF619" s="213">
        <f t="shared" si="118"/>
        <v>57.12</v>
      </c>
      <c r="AG619" s="213">
        <f t="shared" si="114"/>
        <v>449.12</v>
      </c>
      <c r="AH619" s="214">
        <v>449.12</v>
      </c>
      <c r="AI619" s="213">
        <f t="shared" si="115"/>
        <v>0</v>
      </c>
      <c r="AJ619" s="160"/>
    </row>
    <row r="620" spans="1:39" s="263" customFormat="1" ht="32.25" customHeight="1" x14ac:dyDescent="0.35">
      <c r="A620" s="202"/>
      <c r="B620" s="202">
        <v>2</v>
      </c>
      <c r="C620" s="342">
        <v>1033</v>
      </c>
      <c r="D620" s="344">
        <v>13470</v>
      </c>
      <c r="E620" s="204"/>
      <c r="F620" s="204"/>
      <c r="G620" s="202" t="s">
        <v>101</v>
      </c>
      <c r="H620" s="202" t="s">
        <v>60</v>
      </c>
      <c r="I620" s="202"/>
      <c r="J620" s="202" t="s">
        <v>61</v>
      </c>
      <c r="K620" s="204">
        <v>4</v>
      </c>
      <c r="L620" s="204">
        <v>2.5</v>
      </c>
      <c r="M620" s="204">
        <v>2.5</v>
      </c>
      <c r="N620" s="204"/>
      <c r="O620" s="204">
        <f>M620-N620</f>
        <v>2.5</v>
      </c>
      <c r="P620" s="204"/>
      <c r="Q620" s="204"/>
      <c r="R620" s="204">
        <f t="shared" si="112"/>
        <v>25</v>
      </c>
      <c r="S620" s="207" t="s">
        <v>62</v>
      </c>
      <c r="T620" s="215" t="s">
        <v>87</v>
      </c>
      <c r="U620" s="216">
        <v>44827</v>
      </c>
      <c r="V620" s="216"/>
      <c r="W620" s="217">
        <v>1</v>
      </c>
      <c r="X620" s="218"/>
      <c r="Y620" s="212">
        <f t="shared" si="116"/>
        <v>18.714285714285715</v>
      </c>
      <c r="Z620" s="237">
        <v>7.5</v>
      </c>
      <c r="AA620" s="237">
        <v>0.7</v>
      </c>
      <c r="AB620" s="213">
        <f t="shared" si="113"/>
        <v>187.5</v>
      </c>
      <c r="AC620" s="213">
        <f t="shared" si="107"/>
        <v>17.5</v>
      </c>
      <c r="AD620" s="213">
        <f t="shared" si="117"/>
        <v>131.25</v>
      </c>
      <c r="AE620" s="213">
        <f t="shared" si="110"/>
        <v>0</v>
      </c>
      <c r="AF620" s="213">
        <f t="shared" si="118"/>
        <v>327.5</v>
      </c>
      <c r="AG620" s="343">
        <f t="shared" si="114"/>
        <v>458.75</v>
      </c>
      <c r="AH620" s="213">
        <v>381.25</v>
      </c>
      <c r="AI620" s="213">
        <f t="shared" si="115"/>
        <v>77.5</v>
      </c>
      <c r="AJ620" s="262"/>
      <c r="AK620" s="297"/>
      <c r="AL620" s="304"/>
      <c r="AM620" s="304"/>
    </row>
    <row r="621" spans="1:39" ht="32.25" hidden="1" customHeight="1" x14ac:dyDescent="0.35">
      <c r="A621" s="202"/>
      <c r="B621" s="202">
        <v>2</v>
      </c>
      <c r="C621" s="203">
        <v>998</v>
      </c>
      <c r="D621" s="204">
        <v>13382</v>
      </c>
      <c r="E621" s="204">
        <v>8243</v>
      </c>
      <c r="F621" s="204"/>
      <c r="G621" s="202" t="s">
        <v>502</v>
      </c>
      <c r="H621" s="202" t="s">
        <v>60</v>
      </c>
      <c r="I621" s="202"/>
      <c r="J621" s="202" t="s">
        <v>61</v>
      </c>
      <c r="K621" s="204">
        <v>3</v>
      </c>
      <c r="L621" s="204">
        <v>2.5</v>
      </c>
      <c r="M621" s="204">
        <v>3.5</v>
      </c>
      <c r="N621" s="204"/>
      <c r="O621" s="204">
        <f>M621-N621</f>
        <v>3.5</v>
      </c>
      <c r="P621" s="204"/>
      <c r="Q621" s="204"/>
      <c r="R621" s="204">
        <f t="shared" si="112"/>
        <v>26.25</v>
      </c>
      <c r="S621" s="207" t="s">
        <v>62</v>
      </c>
      <c r="T621" s="215" t="s">
        <v>58</v>
      </c>
      <c r="U621" s="216">
        <v>44824</v>
      </c>
      <c r="V621" s="216">
        <v>44881</v>
      </c>
      <c r="W621" s="217">
        <v>1</v>
      </c>
      <c r="X621" s="218"/>
      <c r="Y621" s="212">
        <f t="shared" si="116"/>
        <v>8.2857142857142865</v>
      </c>
      <c r="Z621" s="237">
        <v>7.5</v>
      </c>
      <c r="AA621" s="237">
        <v>0.7</v>
      </c>
      <c r="AB621" s="213">
        <f t="shared" si="113"/>
        <v>196.875</v>
      </c>
      <c r="AC621" s="213">
        <f t="shared" si="107"/>
        <v>18.375</v>
      </c>
      <c r="AD621" s="213">
        <f t="shared" si="117"/>
        <v>137.8125</v>
      </c>
      <c r="AE621" s="213">
        <f t="shared" si="110"/>
        <v>59.0625</v>
      </c>
      <c r="AF621" s="213">
        <f t="shared" si="118"/>
        <v>152.25</v>
      </c>
      <c r="AG621" s="213">
        <f t="shared" si="114"/>
        <v>349.125</v>
      </c>
      <c r="AH621" s="213">
        <v>349.125</v>
      </c>
      <c r="AI621" s="213">
        <f t="shared" si="115"/>
        <v>0</v>
      </c>
      <c r="AJ621" s="160"/>
    </row>
    <row r="622" spans="1:39" s="263" customFormat="1" ht="32.25" hidden="1" customHeight="1" x14ac:dyDescent="0.35">
      <c r="A622" s="202"/>
      <c r="B622" s="202">
        <v>2</v>
      </c>
      <c r="C622" s="203">
        <v>162</v>
      </c>
      <c r="D622" s="204">
        <v>13355</v>
      </c>
      <c r="E622" s="204">
        <v>8264</v>
      </c>
      <c r="F622" s="204"/>
      <c r="G622" s="202" t="s">
        <v>101</v>
      </c>
      <c r="H622" s="202" t="s">
        <v>241</v>
      </c>
      <c r="I622" s="202"/>
      <c r="J622" s="202" t="s">
        <v>81</v>
      </c>
      <c r="K622" s="204">
        <v>10</v>
      </c>
      <c r="L622" s="204">
        <v>1</v>
      </c>
      <c r="M622" s="204"/>
      <c r="N622" s="204"/>
      <c r="O622" s="204"/>
      <c r="P622" s="204">
        <v>1</v>
      </c>
      <c r="Q622" s="204"/>
      <c r="R622" s="204">
        <f t="shared" si="112"/>
        <v>10</v>
      </c>
      <c r="S622" s="207" t="s">
        <v>151</v>
      </c>
      <c r="T622" s="215" t="s">
        <v>58</v>
      </c>
      <c r="U622" s="216">
        <v>44820</v>
      </c>
      <c r="V622" s="216">
        <v>44887</v>
      </c>
      <c r="W622" s="217">
        <v>1</v>
      </c>
      <c r="X622" s="218"/>
      <c r="Y622" s="212">
        <f t="shared" si="116"/>
        <v>9.7142857142857135</v>
      </c>
      <c r="Z622" s="237">
        <v>36.5</v>
      </c>
      <c r="AA622" s="237">
        <v>3.15</v>
      </c>
      <c r="AB622" s="213">
        <f t="shared" si="113"/>
        <v>365</v>
      </c>
      <c r="AC622" s="213">
        <f t="shared" si="107"/>
        <v>31.5</v>
      </c>
      <c r="AD622" s="213">
        <f t="shared" si="117"/>
        <v>255.5</v>
      </c>
      <c r="AE622" s="213">
        <f t="shared" si="110"/>
        <v>109.5</v>
      </c>
      <c r="AF622" s="213">
        <f t="shared" si="118"/>
        <v>306</v>
      </c>
      <c r="AG622" s="213">
        <f t="shared" si="114"/>
        <v>671</v>
      </c>
      <c r="AH622" s="213">
        <v>671</v>
      </c>
      <c r="AI622" s="213">
        <f t="shared" si="115"/>
        <v>0</v>
      </c>
      <c r="AJ622" s="160"/>
      <c r="AK622" s="297"/>
      <c r="AL622" s="304"/>
      <c r="AM622" s="304"/>
    </row>
    <row r="623" spans="1:39" s="263" customFormat="1" ht="32.25" hidden="1" customHeight="1" x14ac:dyDescent="0.35">
      <c r="A623" s="202"/>
      <c r="B623" s="202">
        <v>2</v>
      </c>
      <c r="C623" s="203">
        <v>162</v>
      </c>
      <c r="D623" s="204">
        <v>13355</v>
      </c>
      <c r="E623" s="204">
        <v>8264</v>
      </c>
      <c r="F623" s="204"/>
      <c r="G623" s="202" t="s">
        <v>101</v>
      </c>
      <c r="H623" s="202" t="s">
        <v>241</v>
      </c>
      <c r="I623" s="202"/>
      <c r="J623" s="202" t="s">
        <v>81</v>
      </c>
      <c r="K623" s="204">
        <v>10</v>
      </c>
      <c r="L623" s="204">
        <v>1</v>
      </c>
      <c r="M623" s="204"/>
      <c r="N623" s="204"/>
      <c r="O623" s="204"/>
      <c r="P623" s="204">
        <v>1</v>
      </c>
      <c r="Q623" s="204"/>
      <c r="R623" s="204">
        <f t="shared" si="112"/>
        <v>10</v>
      </c>
      <c r="S623" s="207" t="s">
        <v>151</v>
      </c>
      <c r="T623" s="215" t="s">
        <v>58</v>
      </c>
      <c r="U623" s="216">
        <v>44820</v>
      </c>
      <c r="V623" s="216">
        <v>44887</v>
      </c>
      <c r="W623" s="217">
        <v>1</v>
      </c>
      <c r="X623" s="218"/>
      <c r="Y623" s="212">
        <f t="shared" si="116"/>
        <v>9.7142857142857135</v>
      </c>
      <c r="Z623" s="237">
        <v>36.5</v>
      </c>
      <c r="AA623" s="237">
        <v>3.15</v>
      </c>
      <c r="AB623" s="213">
        <f t="shared" si="113"/>
        <v>365</v>
      </c>
      <c r="AC623" s="213">
        <f t="shared" si="107"/>
        <v>31.5</v>
      </c>
      <c r="AD623" s="213">
        <f t="shared" si="117"/>
        <v>255.5</v>
      </c>
      <c r="AE623" s="213">
        <f t="shared" si="110"/>
        <v>109.5</v>
      </c>
      <c r="AF623" s="213">
        <f t="shared" si="118"/>
        <v>306</v>
      </c>
      <c r="AG623" s="213">
        <f t="shared" si="114"/>
        <v>671</v>
      </c>
      <c r="AH623" s="213">
        <v>671</v>
      </c>
      <c r="AI623" s="213">
        <f t="shared" si="115"/>
        <v>0</v>
      </c>
      <c r="AJ623" s="160"/>
      <c r="AK623" s="297"/>
      <c r="AL623" s="304"/>
      <c r="AM623" s="304"/>
    </row>
    <row r="624" spans="1:39" s="263" customFormat="1" ht="32.25" hidden="1" customHeight="1" x14ac:dyDescent="0.35">
      <c r="A624" s="202"/>
      <c r="B624" s="202">
        <v>2</v>
      </c>
      <c r="C624" s="203">
        <v>162</v>
      </c>
      <c r="D624" s="204">
        <v>13355</v>
      </c>
      <c r="E624" s="204">
        <v>8264</v>
      </c>
      <c r="F624" s="204"/>
      <c r="G624" s="202" t="s">
        <v>101</v>
      </c>
      <c r="H624" s="202" t="s">
        <v>241</v>
      </c>
      <c r="I624" s="202"/>
      <c r="J624" s="202" t="s">
        <v>81</v>
      </c>
      <c r="K624" s="204">
        <v>10</v>
      </c>
      <c r="L624" s="204">
        <v>1</v>
      </c>
      <c r="M624" s="204"/>
      <c r="N624" s="204"/>
      <c r="O624" s="204"/>
      <c r="P624" s="204">
        <v>1</v>
      </c>
      <c r="Q624" s="204"/>
      <c r="R624" s="204">
        <f t="shared" si="112"/>
        <v>10</v>
      </c>
      <c r="S624" s="207" t="s">
        <v>151</v>
      </c>
      <c r="T624" s="215" t="s">
        <v>58</v>
      </c>
      <c r="U624" s="216">
        <v>44820</v>
      </c>
      <c r="V624" s="216">
        <v>44887</v>
      </c>
      <c r="W624" s="217">
        <v>1</v>
      </c>
      <c r="X624" s="218"/>
      <c r="Y624" s="212">
        <f t="shared" si="116"/>
        <v>9.7142857142857135</v>
      </c>
      <c r="Z624" s="237">
        <v>36.5</v>
      </c>
      <c r="AA624" s="237">
        <v>3.15</v>
      </c>
      <c r="AB624" s="213">
        <f t="shared" si="113"/>
        <v>365</v>
      </c>
      <c r="AC624" s="213">
        <f t="shared" si="107"/>
        <v>31.5</v>
      </c>
      <c r="AD624" s="213">
        <f t="shared" si="117"/>
        <v>255.5</v>
      </c>
      <c r="AE624" s="213">
        <f t="shared" si="110"/>
        <v>109.5</v>
      </c>
      <c r="AF624" s="213">
        <f t="shared" si="118"/>
        <v>306</v>
      </c>
      <c r="AG624" s="213">
        <f t="shared" si="114"/>
        <v>671</v>
      </c>
      <c r="AH624" s="213">
        <v>671</v>
      </c>
      <c r="AI624" s="213">
        <f t="shared" si="115"/>
        <v>0</v>
      </c>
      <c r="AJ624" s="160"/>
      <c r="AK624" s="297"/>
      <c r="AL624" s="304"/>
      <c r="AM624" s="304"/>
    </row>
    <row r="625" spans="1:39" s="263" customFormat="1" ht="32.25" customHeight="1" x14ac:dyDescent="0.35">
      <c r="A625" s="202"/>
      <c r="B625" s="202">
        <v>2</v>
      </c>
      <c r="C625" s="342">
        <v>1041</v>
      </c>
      <c r="D625" s="344">
        <v>13485</v>
      </c>
      <c r="E625" s="204"/>
      <c r="F625" s="204"/>
      <c r="G625" s="202" t="s">
        <v>546</v>
      </c>
      <c r="H625" s="202" t="s">
        <v>156</v>
      </c>
      <c r="I625" s="202"/>
      <c r="J625" s="202" t="s">
        <v>436</v>
      </c>
      <c r="K625" s="204">
        <v>4</v>
      </c>
      <c r="L625" s="204">
        <v>14</v>
      </c>
      <c r="M625" s="204"/>
      <c r="N625" s="204"/>
      <c r="O625" s="204"/>
      <c r="P625" s="204">
        <v>1</v>
      </c>
      <c r="Q625" s="204"/>
      <c r="R625" s="204">
        <f t="shared" si="112"/>
        <v>56</v>
      </c>
      <c r="S625" s="207" t="s">
        <v>151</v>
      </c>
      <c r="T625" s="215" t="s">
        <v>87</v>
      </c>
      <c r="U625" s="216">
        <v>44830</v>
      </c>
      <c r="V625" s="216"/>
      <c r="W625" s="217">
        <v>1</v>
      </c>
      <c r="X625" s="218"/>
      <c r="Y625" s="212">
        <f t="shared" si="116"/>
        <v>18.285714285714285</v>
      </c>
      <c r="Z625" s="237">
        <v>81</v>
      </c>
      <c r="AA625" s="237">
        <v>1.82</v>
      </c>
      <c r="AB625" s="213">
        <f t="shared" si="113"/>
        <v>4536</v>
      </c>
      <c r="AC625" s="213">
        <f t="shared" si="107"/>
        <v>101.92</v>
      </c>
      <c r="AD625" s="213">
        <f t="shared" si="117"/>
        <v>3175.2</v>
      </c>
      <c r="AE625" s="213">
        <f t="shared" si="110"/>
        <v>0</v>
      </c>
      <c r="AF625" s="213">
        <f t="shared" si="118"/>
        <v>1863.68</v>
      </c>
      <c r="AG625" s="343">
        <f t="shared" si="114"/>
        <v>5038.88</v>
      </c>
      <c r="AH625" s="213">
        <v>4587.5199999999995</v>
      </c>
      <c r="AI625" s="213">
        <f t="shared" si="115"/>
        <v>451.36000000000058</v>
      </c>
      <c r="AJ625" s="262"/>
      <c r="AK625" s="297"/>
      <c r="AL625" s="304"/>
      <c r="AM625" s="304"/>
    </row>
    <row r="626" spans="1:39" ht="32.25" customHeight="1" x14ac:dyDescent="0.35">
      <c r="A626" s="149"/>
      <c r="B626" s="202">
        <v>2</v>
      </c>
      <c r="C626" s="348">
        <v>1041</v>
      </c>
      <c r="D626" s="344">
        <v>13485</v>
      </c>
      <c r="E626" s="344">
        <v>8160</v>
      </c>
      <c r="F626" s="349"/>
      <c r="G626" s="350" t="s">
        <v>530</v>
      </c>
      <c r="H626" s="350"/>
      <c r="I626" s="350"/>
      <c r="J626" s="350"/>
      <c r="K626" s="349">
        <v>4</v>
      </c>
      <c r="L626" s="349">
        <v>7</v>
      </c>
      <c r="M626" s="349"/>
      <c r="N626" s="349"/>
      <c r="O626" s="349">
        <f>M626-N626</f>
        <v>0</v>
      </c>
      <c r="P626" s="349">
        <v>1</v>
      </c>
      <c r="Q626" s="349"/>
      <c r="R626" s="349">
        <f t="shared" si="112"/>
        <v>28</v>
      </c>
      <c r="S626" s="351" t="s">
        <v>151</v>
      </c>
      <c r="T626" s="352" t="s">
        <v>58</v>
      </c>
      <c r="U626" s="353">
        <v>44861</v>
      </c>
      <c r="V626" s="359">
        <f>C5</f>
        <v>44957</v>
      </c>
      <c r="W626" s="354">
        <v>1</v>
      </c>
      <c r="X626" s="355"/>
      <c r="Y626" s="356">
        <f>-IF(T626="on hire",$B$5-U626+1,IF(T626="off hired",V626-U626+1,0))/7</f>
        <v>-13.857142857142858</v>
      </c>
      <c r="Z626" s="357">
        <v>81</v>
      </c>
      <c r="AA626" s="357">
        <v>1.82</v>
      </c>
      <c r="AB626" s="358">
        <f t="shared" si="113"/>
        <v>2268</v>
      </c>
      <c r="AC626" s="358">
        <f t="shared" si="107"/>
        <v>50.96</v>
      </c>
      <c r="AD626" s="358"/>
      <c r="AE626" s="358">
        <f t="shared" si="110"/>
        <v>680.4</v>
      </c>
      <c r="AF626" s="358">
        <f>-(-R626*Y626*AA626)</f>
        <v>-706.16</v>
      </c>
      <c r="AG626" s="343">
        <f t="shared" si="114"/>
        <v>-25.759999999999991</v>
      </c>
      <c r="AH626" s="358">
        <v>199.91999999999996</v>
      </c>
      <c r="AI626" s="157">
        <f t="shared" si="115"/>
        <v>-225.67999999999995</v>
      </c>
      <c r="AJ626" s="160"/>
    </row>
    <row r="627" spans="1:39" ht="32.25" customHeight="1" x14ac:dyDescent="0.35">
      <c r="A627" s="202"/>
      <c r="B627" s="202">
        <v>2</v>
      </c>
      <c r="C627" s="342">
        <v>1041</v>
      </c>
      <c r="D627" s="344">
        <v>13485</v>
      </c>
      <c r="E627" s="150"/>
      <c r="F627" s="204"/>
      <c r="G627" s="202" t="s">
        <v>546</v>
      </c>
      <c r="H627" s="202" t="s">
        <v>156</v>
      </c>
      <c r="I627" s="202"/>
      <c r="J627" s="202" t="s">
        <v>436</v>
      </c>
      <c r="K627" s="204">
        <v>6</v>
      </c>
      <c r="L627" s="204">
        <v>5</v>
      </c>
      <c r="M627" s="204"/>
      <c r="N627" s="204"/>
      <c r="O627" s="204"/>
      <c r="P627" s="204">
        <v>1</v>
      </c>
      <c r="Q627" s="204"/>
      <c r="R627" s="204">
        <f t="shared" si="112"/>
        <v>30</v>
      </c>
      <c r="S627" s="207" t="s">
        <v>151</v>
      </c>
      <c r="T627" s="215" t="s">
        <v>87</v>
      </c>
      <c r="U627" s="216">
        <v>44830</v>
      </c>
      <c r="V627" s="216"/>
      <c r="W627" s="217">
        <v>1</v>
      </c>
      <c r="X627" s="218"/>
      <c r="Y627" s="212">
        <f>IF(T627="on hire",$C$5-U627+1,IF(T627="off hired",V627-U627+1,0))/7</f>
        <v>18.285714285714285</v>
      </c>
      <c r="Z627" s="237">
        <v>81</v>
      </c>
      <c r="AA627" s="237">
        <v>1.82</v>
      </c>
      <c r="AB627" s="213">
        <f t="shared" si="113"/>
        <v>2430</v>
      </c>
      <c r="AC627" s="213">
        <f t="shared" si="107"/>
        <v>54.6</v>
      </c>
      <c r="AD627" s="213">
        <f>0.7*R627*Z627</f>
        <v>1701</v>
      </c>
      <c r="AE627" s="213">
        <f t="shared" si="110"/>
        <v>0</v>
      </c>
      <c r="AF627" s="213">
        <f>IF(Y627&gt;X627,(Y627-X627)*R627*AA627,0)</f>
        <v>998.4</v>
      </c>
      <c r="AG627" s="343">
        <f t="shared" si="114"/>
        <v>2699.4</v>
      </c>
      <c r="AH627" s="213">
        <v>2457.6</v>
      </c>
      <c r="AI627" s="157">
        <f t="shared" si="115"/>
        <v>241.80000000000018</v>
      </c>
      <c r="AJ627" s="160"/>
    </row>
    <row r="628" spans="1:39" ht="32.25" customHeight="1" x14ac:dyDescent="0.35">
      <c r="A628" s="149"/>
      <c r="B628" s="202">
        <v>2</v>
      </c>
      <c r="C628" s="348">
        <v>1041</v>
      </c>
      <c r="D628" s="344">
        <v>13485</v>
      </c>
      <c r="E628" s="344">
        <v>8160</v>
      </c>
      <c r="F628" s="349"/>
      <c r="G628" s="350" t="s">
        <v>530</v>
      </c>
      <c r="H628" s="350"/>
      <c r="I628" s="350"/>
      <c r="J628" s="350"/>
      <c r="K628" s="349">
        <v>3</v>
      </c>
      <c r="L628" s="349">
        <v>6</v>
      </c>
      <c r="M628" s="349"/>
      <c r="N628" s="349"/>
      <c r="O628" s="349">
        <f>M628-N628</f>
        <v>0</v>
      </c>
      <c r="P628" s="349">
        <v>1</v>
      </c>
      <c r="Q628" s="349"/>
      <c r="R628" s="349">
        <f t="shared" si="112"/>
        <v>18</v>
      </c>
      <c r="S628" s="351" t="s">
        <v>151</v>
      </c>
      <c r="T628" s="352" t="s">
        <v>58</v>
      </c>
      <c r="U628" s="353">
        <v>44861</v>
      </c>
      <c r="V628" s="359">
        <f>C5</f>
        <v>44957</v>
      </c>
      <c r="W628" s="354">
        <v>1</v>
      </c>
      <c r="X628" s="355"/>
      <c r="Y628" s="356">
        <f>-IF(T628="on hire",$B$5-U628+1,IF(T628="off hired",V628-U628+1,0))/7</f>
        <v>-13.857142857142858</v>
      </c>
      <c r="Z628" s="357">
        <v>81</v>
      </c>
      <c r="AA628" s="357">
        <v>1.82</v>
      </c>
      <c r="AB628" s="358">
        <f t="shared" si="113"/>
        <v>1458</v>
      </c>
      <c r="AC628" s="358">
        <f t="shared" si="107"/>
        <v>32.76</v>
      </c>
      <c r="AD628" s="358"/>
      <c r="AE628" s="358">
        <f t="shared" si="110"/>
        <v>437.4</v>
      </c>
      <c r="AF628" s="358">
        <f>-(-R628*Y628*AA628)</f>
        <v>-453.96000000000004</v>
      </c>
      <c r="AG628" s="343">
        <f t="shared" si="114"/>
        <v>-16.560000000000059</v>
      </c>
      <c r="AH628" s="358">
        <v>128.51999999999992</v>
      </c>
      <c r="AI628" s="157">
        <f t="shared" si="115"/>
        <v>-145.07999999999998</v>
      </c>
      <c r="AJ628" s="160"/>
    </row>
    <row r="629" spans="1:39" ht="32.25" customHeight="1" x14ac:dyDescent="0.35">
      <c r="A629" s="149"/>
      <c r="B629" s="202">
        <v>2</v>
      </c>
      <c r="C629" s="403"/>
      <c r="D629" s="150"/>
      <c r="E629" s="150"/>
      <c r="F629" s="204"/>
      <c r="G629" s="202" t="s">
        <v>546</v>
      </c>
      <c r="H629" s="202" t="s">
        <v>156</v>
      </c>
      <c r="I629" s="202"/>
      <c r="J629" s="202" t="s">
        <v>436</v>
      </c>
      <c r="K629" s="204">
        <v>6</v>
      </c>
      <c r="L629" s="204">
        <v>5</v>
      </c>
      <c r="M629" s="204"/>
      <c r="N629" s="204"/>
      <c r="O629" s="204"/>
      <c r="P629" s="204">
        <v>1</v>
      </c>
      <c r="Q629" s="204"/>
      <c r="R629" s="204">
        <f t="shared" si="112"/>
        <v>30</v>
      </c>
      <c r="S629" s="207" t="s">
        <v>151</v>
      </c>
      <c r="T629" s="215" t="s">
        <v>87</v>
      </c>
      <c r="U629" s="216">
        <v>44830</v>
      </c>
      <c r="V629" s="216"/>
      <c r="W629" s="217">
        <v>1</v>
      </c>
      <c r="X629" s="218"/>
      <c r="Y629" s="212">
        <f>IF(T629="on hire",$C$5-U629+1,IF(T629="off hired",V629-U629+1,0))/7</f>
        <v>18.285714285714285</v>
      </c>
      <c r="Z629" s="237">
        <v>81</v>
      </c>
      <c r="AA629" s="237">
        <v>1.82</v>
      </c>
      <c r="AB629" s="213">
        <f t="shared" si="113"/>
        <v>2430</v>
      </c>
      <c r="AC629" s="213">
        <f t="shared" si="107"/>
        <v>54.6</v>
      </c>
      <c r="AD629" s="213">
        <f>0.7*R629*Z629</f>
        <v>1701</v>
      </c>
      <c r="AE629" s="213">
        <f t="shared" si="110"/>
        <v>0</v>
      </c>
      <c r="AF629" s="213">
        <f>IF(Y629&gt;X629,(Y629-X629)*R629*AA629,0)</f>
        <v>998.4</v>
      </c>
      <c r="AG629" s="251"/>
      <c r="AH629" s="213"/>
      <c r="AI629" s="345"/>
      <c r="AJ629" s="160"/>
    </row>
    <row r="630" spans="1:39" ht="32.25" hidden="1" customHeight="1" x14ac:dyDescent="0.35">
      <c r="A630" s="202"/>
      <c r="B630" s="202">
        <v>2</v>
      </c>
      <c r="C630" s="342">
        <v>1041</v>
      </c>
      <c r="D630" s="344">
        <v>13484</v>
      </c>
      <c r="E630" s="344">
        <v>8159</v>
      </c>
      <c r="F630" s="204"/>
      <c r="G630" s="202" t="s">
        <v>546</v>
      </c>
      <c r="H630" s="202" t="s">
        <v>543</v>
      </c>
      <c r="I630" s="202"/>
      <c r="J630" s="202" t="s">
        <v>61</v>
      </c>
      <c r="K630" s="204">
        <v>15</v>
      </c>
      <c r="L630" s="204">
        <v>5</v>
      </c>
      <c r="M630" s="204"/>
      <c r="N630" s="204"/>
      <c r="O630" s="204"/>
      <c r="P630" s="204">
        <v>1</v>
      </c>
      <c r="Q630" s="204"/>
      <c r="R630" s="204">
        <f t="shared" si="112"/>
        <v>75</v>
      </c>
      <c r="S630" s="207" t="s">
        <v>151</v>
      </c>
      <c r="T630" s="215" t="s">
        <v>58</v>
      </c>
      <c r="U630" s="216">
        <v>44830</v>
      </c>
      <c r="V630" s="216">
        <v>44861</v>
      </c>
      <c r="W630" s="217">
        <v>1</v>
      </c>
      <c r="X630" s="218"/>
      <c r="Y630" s="212">
        <f>IF(T630="on hire",$C$5-U630+1,IF(T630="off hired",V630-U630+1,0))/7</f>
        <v>4.5714285714285712</v>
      </c>
      <c r="Z630" s="237">
        <v>12</v>
      </c>
      <c r="AA630" s="237">
        <v>3.15</v>
      </c>
      <c r="AB630" s="213">
        <f t="shared" si="113"/>
        <v>900</v>
      </c>
      <c r="AC630" s="213">
        <f t="shared" ref="AC630:AC693" si="119">AA630*R630</f>
        <v>236.25</v>
      </c>
      <c r="AD630" s="213">
        <f>0.7*R630*Z630</f>
        <v>630</v>
      </c>
      <c r="AE630" s="213">
        <f t="shared" si="110"/>
        <v>270</v>
      </c>
      <c r="AF630" s="213">
        <f>IF(Y630&gt;X630,(Y630-X630)*R630*AA630,0)</f>
        <v>1080</v>
      </c>
      <c r="AG630" s="213">
        <f t="shared" si="114"/>
        <v>1980</v>
      </c>
      <c r="AH630" s="213">
        <v>1980</v>
      </c>
      <c r="AI630" s="213">
        <f t="shared" si="115"/>
        <v>0</v>
      </c>
      <c r="AJ630" s="160"/>
    </row>
    <row r="631" spans="1:39" ht="32.25" customHeight="1" x14ac:dyDescent="0.35">
      <c r="A631" s="149"/>
      <c r="B631" s="202">
        <v>2</v>
      </c>
      <c r="C631" s="342">
        <v>1041</v>
      </c>
      <c r="D631" s="344">
        <v>13483</v>
      </c>
      <c r="E631" s="150"/>
      <c r="F631" s="204"/>
      <c r="G631" s="149" t="s">
        <v>546</v>
      </c>
      <c r="H631" s="149" t="s">
        <v>154</v>
      </c>
      <c r="I631" s="202"/>
      <c r="J631" s="149" t="s">
        <v>436</v>
      </c>
      <c r="K631" s="150">
        <v>32.5</v>
      </c>
      <c r="L631" s="150">
        <v>1</v>
      </c>
      <c r="M631" s="150">
        <v>16</v>
      </c>
      <c r="N631" s="150"/>
      <c r="O631" s="150">
        <f t="shared" ref="O631:O655" si="120">M631-N631</f>
        <v>16</v>
      </c>
      <c r="P631" s="150"/>
      <c r="Q631" s="204"/>
      <c r="R631" s="150">
        <f t="shared" si="112"/>
        <v>520</v>
      </c>
      <c r="S631" s="151" t="s">
        <v>41</v>
      </c>
      <c r="T631" s="152" t="s">
        <v>87</v>
      </c>
      <c r="U631" s="153">
        <v>44830</v>
      </c>
      <c r="V631" s="153"/>
      <c r="W631" s="154">
        <v>1</v>
      </c>
      <c r="X631" s="218"/>
      <c r="Y631" s="156">
        <f>IF(T631="on hire",$C$5-U631+1,IF(T631="off hired",V631-U631+1,0))/7</f>
        <v>18.285714285714285</v>
      </c>
      <c r="Z631" s="220">
        <v>14</v>
      </c>
      <c r="AA631" s="220">
        <v>0.84</v>
      </c>
      <c r="AB631" s="157">
        <f t="shared" si="113"/>
        <v>7280</v>
      </c>
      <c r="AC631" s="157">
        <f t="shared" si="119"/>
        <v>436.8</v>
      </c>
      <c r="AD631" s="157">
        <f>0.7*R631*Z631</f>
        <v>5096</v>
      </c>
      <c r="AE631" s="157">
        <f t="shared" ref="AE631:AE694" si="121">IF(T631="off hired",0.3*R631*Z631*W631,0)</f>
        <v>0</v>
      </c>
      <c r="AF631" s="157">
        <f>IF(Y631&gt;X631,(Y631-X631)*R631*AA631,0)</f>
        <v>7987.1999999999989</v>
      </c>
      <c r="AG631" s="343">
        <f t="shared" si="114"/>
        <v>13083.199999999999</v>
      </c>
      <c r="AH631" s="157">
        <v>11148.8</v>
      </c>
      <c r="AI631" s="157">
        <f t="shared" si="115"/>
        <v>1934.3999999999996</v>
      </c>
      <c r="AJ631" s="160"/>
    </row>
    <row r="632" spans="1:39" ht="32.25" customHeight="1" x14ac:dyDescent="0.35">
      <c r="A632" s="149"/>
      <c r="B632" s="202">
        <v>2</v>
      </c>
      <c r="C632" s="348">
        <v>1041</v>
      </c>
      <c r="D632" s="344">
        <v>13483</v>
      </c>
      <c r="E632" s="344">
        <v>8158</v>
      </c>
      <c r="F632" s="349"/>
      <c r="G632" s="350" t="s">
        <v>530</v>
      </c>
      <c r="H632" s="350"/>
      <c r="I632" s="350"/>
      <c r="J632" s="350"/>
      <c r="K632" s="349">
        <v>17.5</v>
      </c>
      <c r="L632" s="349">
        <v>1</v>
      </c>
      <c r="M632" s="349">
        <v>16</v>
      </c>
      <c r="N632" s="349"/>
      <c r="O632" s="349">
        <f t="shared" si="120"/>
        <v>16</v>
      </c>
      <c r="P632" s="349">
        <v>1</v>
      </c>
      <c r="Q632" s="349"/>
      <c r="R632" s="349">
        <f t="shared" si="112"/>
        <v>280</v>
      </c>
      <c r="S632" s="351" t="s">
        <v>41</v>
      </c>
      <c r="T632" s="352" t="s">
        <v>58</v>
      </c>
      <c r="U632" s="353">
        <v>44861</v>
      </c>
      <c r="V632" s="359">
        <f>C5</f>
        <v>44957</v>
      </c>
      <c r="W632" s="354">
        <v>1</v>
      </c>
      <c r="X632" s="355"/>
      <c r="Y632" s="356">
        <f>-IF(T632="on hire",$B$5-U632+1,IF(T632="off hired",V632-U632+1,0))/7</f>
        <v>-13.857142857142858</v>
      </c>
      <c r="Z632" s="357">
        <v>14</v>
      </c>
      <c r="AA632" s="357">
        <v>0.84</v>
      </c>
      <c r="AB632" s="358">
        <f t="shared" si="113"/>
        <v>3920</v>
      </c>
      <c r="AC632" s="358">
        <f t="shared" si="119"/>
        <v>235.2</v>
      </c>
      <c r="AD632" s="358"/>
      <c r="AE632" s="358">
        <f t="shared" si="121"/>
        <v>1176</v>
      </c>
      <c r="AF632" s="358">
        <f>-(-R632*Y632*AA632)</f>
        <v>-3259.2</v>
      </c>
      <c r="AG632" s="343">
        <f t="shared" si="114"/>
        <v>-2083.1999999999998</v>
      </c>
      <c r="AH632" s="358">
        <v>-1041.5999999999999</v>
      </c>
      <c r="AI632" s="157">
        <f t="shared" si="115"/>
        <v>-1041.5999999999999</v>
      </c>
      <c r="AJ632" s="160"/>
    </row>
    <row r="633" spans="1:39" ht="32.25" hidden="1" customHeight="1" x14ac:dyDescent="0.35">
      <c r="A633" s="149"/>
      <c r="B633" s="202">
        <v>2</v>
      </c>
      <c r="C633" s="342">
        <v>1041</v>
      </c>
      <c r="D633" s="344">
        <v>13483</v>
      </c>
      <c r="E633" s="344">
        <v>8158</v>
      </c>
      <c r="F633" s="204"/>
      <c r="G633" s="149" t="s">
        <v>546</v>
      </c>
      <c r="H633" s="149" t="s">
        <v>154</v>
      </c>
      <c r="I633" s="202"/>
      <c r="J633" s="149" t="s">
        <v>148</v>
      </c>
      <c r="K633" s="150">
        <v>32.5</v>
      </c>
      <c r="L633" s="150">
        <v>2.5</v>
      </c>
      <c r="M633" s="150">
        <v>25</v>
      </c>
      <c r="N633" s="150"/>
      <c r="O633" s="150">
        <f t="shared" si="120"/>
        <v>25</v>
      </c>
      <c r="P633" s="150"/>
      <c r="Q633" s="204"/>
      <c r="R633" s="150">
        <f t="shared" si="112"/>
        <v>2031.25</v>
      </c>
      <c r="S633" s="151" t="s">
        <v>62</v>
      </c>
      <c r="T633" s="152" t="s">
        <v>58</v>
      </c>
      <c r="U633" s="153">
        <v>44830</v>
      </c>
      <c r="V633" s="153">
        <v>44861</v>
      </c>
      <c r="W633" s="154">
        <v>1</v>
      </c>
      <c r="X633" s="218"/>
      <c r="Y633" s="156">
        <f>IF(T633="on hire",$C$5-U633+1,IF(T633="off hired",V633-U633+1,0))/7</f>
        <v>4.5714285714285712</v>
      </c>
      <c r="Z633" s="220">
        <v>5.25</v>
      </c>
      <c r="AA633" s="220">
        <v>0.35</v>
      </c>
      <c r="AB633" s="157">
        <f t="shared" si="113"/>
        <v>10664.0625</v>
      </c>
      <c r="AC633" s="157">
        <f t="shared" si="119"/>
        <v>710.9375</v>
      </c>
      <c r="AD633" s="157">
        <f>0.7*R633*Z633</f>
        <v>7464.84375</v>
      </c>
      <c r="AE633" s="157">
        <f t="shared" si="121"/>
        <v>3199.21875</v>
      </c>
      <c r="AF633" s="157">
        <f>IF(Y633&gt;X633,(Y633-X633)*R633*AA633,0)</f>
        <v>3249.9999999999995</v>
      </c>
      <c r="AG633" s="157">
        <f t="shared" si="114"/>
        <v>13914.0625</v>
      </c>
      <c r="AH633" s="157">
        <v>13914.0625</v>
      </c>
      <c r="AI633" s="157">
        <f t="shared" si="115"/>
        <v>0</v>
      </c>
      <c r="AJ633" s="160"/>
    </row>
    <row r="634" spans="1:39" ht="32.25" customHeight="1" x14ac:dyDescent="0.35">
      <c r="A634" s="149"/>
      <c r="B634" s="202">
        <v>2</v>
      </c>
      <c r="C634" s="342">
        <v>1041</v>
      </c>
      <c r="D634" s="344">
        <v>13483</v>
      </c>
      <c r="E634" s="150"/>
      <c r="F634" s="204"/>
      <c r="G634" s="149" t="s">
        <v>546</v>
      </c>
      <c r="H634" s="149" t="s">
        <v>154</v>
      </c>
      <c r="I634" s="202"/>
      <c r="J634" s="149" t="s">
        <v>148</v>
      </c>
      <c r="K634" s="150">
        <v>17.5</v>
      </c>
      <c r="L634" s="150">
        <v>2.5</v>
      </c>
      <c r="M634" s="150">
        <v>18</v>
      </c>
      <c r="N634" s="150"/>
      <c r="O634" s="150">
        <f t="shared" si="120"/>
        <v>18</v>
      </c>
      <c r="P634" s="150"/>
      <c r="Q634" s="204"/>
      <c r="R634" s="150">
        <f t="shared" si="112"/>
        <v>787.5</v>
      </c>
      <c r="S634" s="151" t="s">
        <v>62</v>
      </c>
      <c r="T634" s="152" t="s">
        <v>87</v>
      </c>
      <c r="U634" s="153">
        <v>44830</v>
      </c>
      <c r="V634" s="153"/>
      <c r="W634" s="154">
        <v>1</v>
      </c>
      <c r="X634" s="218"/>
      <c r="Y634" s="156">
        <f>IF(T634="on hire",$C$5-U634+1,IF(T634="off hired",V634-U634+1,0))/7</f>
        <v>18.285714285714285</v>
      </c>
      <c r="Z634" s="220">
        <v>5.25</v>
      </c>
      <c r="AA634" s="220">
        <v>0.35</v>
      </c>
      <c r="AB634" s="157">
        <f t="shared" si="113"/>
        <v>4134.375</v>
      </c>
      <c r="AC634" s="157">
        <f t="shared" si="119"/>
        <v>275.625</v>
      </c>
      <c r="AD634" s="157">
        <f>0.7*R634*Z634</f>
        <v>2894.0625</v>
      </c>
      <c r="AE634" s="157">
        <f t="shared" si="121"/>
        <v>0</v>
      </c>
      <c r="AF634" s="157">
        <f>IF(Y634&gt;X634,(Y634-X634)*R634*AA634,0)</f>
        <v>5040</v>
      </c>
      <c r="AG634" s="343">
        <f t="shared" si="114"/>
        <v>7934.0625</v>
      </c>
      <c r="AH634" s="157">
        <v>6713.4375</v>
      </c>
      <c r="AI634" s="157">
        <f t="shared" si="115"/>
        <v>1220.625</v>
      </c>
      <c r="AJ634" s="160"/>
    </row>
    <row r="635" spans="1:39" ht="32.25" customHeight="1" x14ac:dyDescent="0.35">
      <c r="A635" s="149"/>
      <c r="B635" s="202">
        <v>2</v>
      </c>
      <c r="C635" s="342">
        <v>1041</v>
      </c>
      <c r="D635" s="344">
        <v>13483</v>
      </c>
      <c r="E635" s="150"/>
      <c r="F635" s="204"/>
      <c r="G635" s="149" t="s">
        <v>546</v>
      </c>
      <c r="H635" s="149" t="s">
        <v>154</v>
      </c>
      <c r="I635" s="202"/>
      <c r="J635" s="149" t="s">
        <v>148</v>
      </c>
      <c r="K635" s="150">
        <v>15</v>
      </c>
      <c r="L635" s="150">
        <v>2.5</v>
      </c>
      <c r="M635" s="150">
        <v>25</v>
      </c>
      <c r="N635" s="150"/>
      <c r="O635" s="150">
        <f t="shared" si="120"/>
        <v>25</v>
      </c>
      <c r="P635" s="150"/>
      <c r="Q635" s="204"/>
      <c r="R635" s="150">
        <f t="shared" si="112"/>
        <v>937.5</v>
      </c>
      <c r="S635" s="151" t="s">
        <v>62</v>
      </c>
      <c r="T635" s="152" t="s">
        <v>87</v>
      </c>
      <c r="U635" s="153">
        <v>44830</v>
      </c>
      <c r="V635" s="153"/>
      <c r="W635" s="154">
        <v>1</v>
      </c>
      <c r="X635" s="218"/>
      <c r="Y635" s="156">
        <f>IF(T635="on hire",$C$5-U635+1,IF(T635="off hired",V635-U635+1,0))/7</f>
        <v>18.285714285714285</v>
      </c>
      <c r="Z635" s="220">
        <v>5.25</v>
      </c>
      <c r="AA635" s="220">
        <v>0.35</v>
      </c>
      <c r="AB635" s="157">
        <f t="shared" si="113"/>
        <v>4921.875</v>
      </c>
      <c r="AC635" s="157">
        <f t="shared" si="119"/>
        <v>328.125</v>
      </c>
      <c r="AD635" s="157">
        <f>0.7*R635*Z635</f>
        <v>3445.3125</v>
      </c>
      <c r="AE635" s="157">
        <f t="shared" si="121"/>
        <v>0</v>
      </c>
      <c r="AF635" s="157">
        <f>IF(Y635&gt;X635,(Y635-X635)*R635*AA635,0)</f>
        <v>5999.9999999999991</v>
      </c>
      <c r="AG635" s="343">
        <f t="shared" si="114"/>
        <v>9445.3125</v>
      </c>
      <c r="AH635" s="157">
        <v>7992.1875</v>
      </c>
      <c r="AI635" s="157">
        <f t="shared" si="115"/>
        <v>1453.125</v>
      </c>
      <c r="AJ635" s="160"/>
    </row>
    <row r="636" spans="1:39" ht="32.25" customHeight="1" x14ac:dyDescent="0.35">
      <c r="A636" s="149"/>
      <c r="B636" s="202">
        <v>2</v>
      </c>
      <c r="C636" s="348">
        <v>1041</v>
      </c>
      <c r="D636" s="344">
        <v>13483</v>
      </c>
      <c r="E636" s="344">
        <v>8158</v>
      </c>
      <c r="F636" s="349"/>
      <c r="G636" s="350" t="s">
        <v>530</v>
      </c>
      <c r="H636" s="350"/>
      <c r="I636" s="350"/>
      <c r="J636" s="350"/>
      <c r="K636" s="349">
        <v>2.5</v>
      </c>
      <c r="L636" s="349">
        <v>2.5</v>
      </c>
      <c r="M636" s="349">
        <v>25</v>
      </c>
      <c r="N636" s="349"/>
      <c r="O636" s="349">
        <f t="shared" si="120"/>
        <v>25</v>
      </c>
      <c r="P636" s="349">
        <v>1</v>
      </c>
      <c r="Q636" s="349"/>
      <c r="R636" s="349">
        <f t="shared" si="112"/>
        <v>156.25</v>
      </c>
      <c r="S636" s="351" t="s">
        <v>62</v>
      </c>
      <c r="T636" s="352" t="s">
        <v>58</v>
      </c>
      <c r="U636" s="353">
        <v>44861</v>
      </c>
      <c r="V636" s="359">
        <f>C5</f>
        <v>44957</v>
      </c>
      <c r="W636" s="354">
        <v>1</v>
      </c>
      <c r="X636" s="355"/>
      <c r="Y636" s="356">
        <f>-IF(T636="on hire",$B$5-U636+1,IF(T636="off hired",V636-U636+1,0))/7</f>
        <v>-13.857142857142858</v>
      </c>
      <c r="Z636" s="357">
        <v>5.25</v>
      </c>
      <c r="AA636" s="357">
        <v>0.35</v>
      </c>
      <c r="AB636" s="358">
        <f t="shared" si="113"/>
        <v>820.3125</v>
      </c>
      <c r="AC636" s="358">
        <f t="shared" si="119"/>
        <v>54.6875</v>
      </c>
      <c r="AD636" s="358"/>
      <c r="AE636" s="358">
        <f t="shared" si="121"/>
        <v>246.09375</v>
      </c>
      <c r="AF636" s="358">
        <f>-(-R636*Y636*AA636)</f>
        <v>-757.8125</v>
      </c>
      <c r="AG636" s="343">
        <f t="shared" si="114"/>
        <v>-511.71875</v>
      </c>
      <c r="AH636" s="358">
        <v>-269.53125</v>
      </c>
      <c r="AI636" s="157">
        <f t="shared" si="115"/>
        <v>-242.1875</v>
      </c>
      <c r="AJ636" s="160"/>
    </row>
    <row r="637" spans="1:39" ht="32.25" hidden="1" customHeight="1" x14ac:dyDescent="0.35">
      <c r="A637" s="202"/>
      <c r="B637" s="202">
        <v>2</v>
      </c>
      <c r="C637" s="203"/>
      <c r="D637" s="204">
        <v>12083</v>
      </c>
      <c r="E637" s="204">
        <v>7561</v>
      </c>
      <c r="F637" s="204"/>
      <c r="G637" s="275" t="s">
        <v>548</v>
      </c>
      <c r="H637" s="202" t="s">
        <v>36</v>
      </c>
      <c r="I637" s="202"/>
      <c r="J637" s="202" t="s">
        <v>42</v>
      </c>
      <c r="K637" s="276">
        <v>5</v>
      </c>
      <c r="L637" s="276">
        <v>1.3</v>
      </c>
      <c r="M637" s="276">
        <v>3</v>
      </c>
      <c r="N637" s="276">
        <v>1</v>
      </c>
      <c r="O637" s="204">
        <f t="shared" si="120"/>
        <v>2</v>
      </c>
      <c r="P637" s="204"/>
      <c r="Q637" s="204"/>
      <c r="R637" s="204">
        <f t="shared" si="112"/>
        <v>10</v>
      </c>
      <c r="S637" s="207" t="s">
        <v>41</v>
      </c>
      <c r="T637" s="215" t="s">
        <v>58</v>
      </c>
      <c r="U637" s="216">
        <v>44699</v>
      </c>
      <c r="V637" s="216">
        <v>44717</v>
      </c>
      <c r="W637" s="217">
        <v>1</v>
      </c>
      <c r="X637" s="218"/>
      <c r="Y637" s="212">
        <f t="shared" ref="Y637:Y668" si="122">IF(T637="on hire",$C$5-U637+1,IF(T637="off hired",V637-U637+1,0))/7</f>
        <v>2.7142857142857144</v>
      </c>
      <c r="Z637" s="237">
        <v>14</v>
      </c>
      <c r="AA637" s="237"/>
      <c r="AB637" s="213">
        <f t="shared" si="113"/>
        <v>140</v>
      </c>
      <c r="AC637" s="213">
        <f t="shared" si="119"/>
        <v>0</v>
      </c>
      <c r="AD637" s="213">
        <f t="shared" ref="AD637:AD668" si="123">0.7*R637*Z637</f>
        <v>98</v>
      </c>
      <c r="AE637" s="213">
        <f t="shared" si="121"/>
        <v>42</v>
      </c>
      <c r="AF637" s="213">
        <f t="shared" ref="AF637:AF668" si="124">IF(Y637&gt;X637,(Y637-X637)*R637*AA637,0)</f>
        <v>0</v>
      </c>
      <c r="AG637" s="213">
        <f t="shared" si="114"/>
        <v>140</v>
      </c>
      <c r="AH637" s="213">
        <v>140</v>
      </c>
      <c r="AI637" s="213">
        <f t="shared" si="115"/>
        <v>0</v>
      </c>
      <c r="AJ637" s="160"/>
    </row>
    <row r="638" spans="1:39" ht="32.25" hidden="1" customHeight="1" x14ac:dyDescent="0.35">
      <c r="A638" s="202"/>
      <c r="B638" s="202">
        <v>2</v>
      </c>
      <c r="C638" s="203"/>
      <c r="D638" s="204">
        <v>12804</v>
      </c>
      <c r="E638" s="204">
        <v>7562</v>
      </c>
      <c r="F638" s="204"/>
      <c r="G638" s="275" t="s">
        <v>548</v>
      </c>
      <c r="H638" s="202" t="s">
        <v>36</v>
      </c>
      <c r="I638" s="202"/>
      <c r="J638" s="202" t="s">
        <v>42</v>
      </c>
      <c r="K638" s="204">
        <v>2.5</v>
      </c>
      <c r="L638" s="204">
        <v>1.3</v>
      </c>
      <c r="M638" s="204">
        <v>3</v>
      </c>
      <c r="N638" s="204">
        <v>1</v>
      </c>
      <c r="O638" s="204">
        <f t="shared" si="120"/>
        <v>2</v>
      </c>
      <c r="P638" s="204"/>
      <c r="Q638" s="204"/>
      <c r="R638" s="204">
        <f t="shared" si="112"/>
        <v>5</v>
      </c>
      <c r="S638" s="207" t="s">
        <v>41</v>
      </c>
      <c r="T638" s="215" t="s">
        <v>58</v>
      </c>
      <c r="U638" s="216">
        <v>44699</v>
      </c>
      <c r="V638" s="216">
        <v>44717</v>
      </c>
      <c r="W638" s="217">
        <v>1</v>
      </c>
      <c r="X638" s="218"/>
      <c r="Y638" s="212">
        <f t="shared" si="122"/>
        <v>2.7142857142857144</v>
      </c>
      <c r="Z638" s="237">
        <v>14</v>
      </c>
      <c r="AA638" s="237"/>
      <c r="AB638" s="213">
        <f t="shared" si="113"/>
        <v>70</v>
      </c>
      <c r="AC638" s="213">
        <f t="shared" si="119"/>
        <v>0</v>
      </c>
      <c r="AD638" s="213">
        <f t="shared" si="123"/>
        <v>49</v>
      </c>
      <c r="AE638" s="213">
        <f t="shared" si="121"/>
        <v>21</v>
      </c>
      <c r="AF638" s="213">
        <f t="shared" si="124"/>
        <v>0</v>
      </c>
      <c r="AG638" s="213">
        <f t="shared" si="114"/>
        <v>70</v>
      </c>
      <c r="AH638" s="213">
        <v>70</v>
      </c>
      <c r="AI638" s="213">
        <f t="shared" si="115"/>
        <v>0</v>
      </c>
      <c r="AJ638" s="160"/>
    </row>
    <row r="639" spans="1:39" ht="32.25" hidden="1" customHeight="1" x14ac:dyDescent="0.35">
      <c r="A639" s="202"/>
      <c r="B639" s="202">
        <v>2</v>
      </c>
      <c r="C639" s="203"/>
      <c r="D639" s="204">
        <v>12085</v>
      </c>
      <c r="E639" s="204">
        <v>7561</v>
      </c>
      <c r="F639" s="204"/>
      <c r="G639" s="275" t="s">
        <v>548</v>
      </c>
      <c r="H639" s="202" t="s">
        <v>36</v>
      </c>
      <c r="I639" s="202"/>
      <c r="J639" s="202" t="s">
        <v>42</v>
      </c>
      <c r="K639" s="204">
        <v>1.3</v>
      </c>
      <c r="L639" s="204">
        <v>1.3</v>
      </c>
      <c r="M639" s="204">
        <v>3</v>
      </c>
      <c r="N639" s="204">
        <v>1</v>
      </c>
      <c r="O639" s="204">
        <f t="shared" si="120"/>
        <v>2</v>
      </c>
      <c r="P639" s="204"/>
      <c r="Q639" s="204"/>
      <c r="R639" s="204">
        <f t="shared" si="112"/>
        <v>2.6</v>
      </c>
      <c r="S639" s="207" t="s">
        <v>41</v>
      </c>
      <c r="T639" s="215" t="s">
        <v>58</v>
      </c>
      <c r="U639" s="216">
        <v>44699</v>
      </c>
      <c r="V639" s="216">
        <v>44717</v>
      </c>
      <c r="W639" s="217">
        <v>1</v>
      </c>
      <c r="X639" s="218"/>
      <c r="Y639" s="212">
        <f t="shared" si="122"/>
        <v>2.7142857142857144</v>
      </c>
      <c r="Z639" s="237">
        <v>14</v>
      </c>
      <c r="AA639" s="237"/>
      <c r="AB639" s="213">
        <f t="shared" si="113"/>
        <v>36.4</v>
      </c>
      <c r="AC639" s="213">
        <f t="shared" si="119"/>
        <v>0</v>
      </c>
      <c r="AD639" s="213">
        <f t="shared" si="123"/>
        <v>25.479999999999997</v>
      </c>
      <c r="AE639" s="213">
        <f t="shared" si="121"/>
        <v>10.92</v>
      </c>
      <c r="AF639" s="213">
        <f t="shared" si="124"/>
        <v>0</v>
      </c>
      <c r="AG639" s="213">
        <f t="shared" si="114"/>
        <v>36.4</v>
      </c>
      <c r="AH639" s="213">
        <v>36.4</v>
      </c>
      <c r="AI639" s="213">
        <f t="shared" si="115"/>
        <v>0</v>
      </c>
      <c r="AJ639" s="160"/>
    </row>
    <row r="640" spans="1:39" ht="32.25" hidden="1" customHeight="1" x14ac:dyDescent="0.35">
      <c r="A640" s="202"/>
      <c r="B640" s="202">
        <v>2</v>
      </c>
      <c r="C640" s="203">
        <v>1201</v>
      </c>
      <c r="D640" s="204">
        <v>13687</v>
      </c>
      <c r="E640" s="204">
        <v>8211</v>
      </c>
      <c r="F640" s="204"/>
      <c r="G640" s="202" t="s">
        <v>101</v>
      </c>
      <c r="H640" s="202" t="s">
        <v>95</v>
      </c>
      <c r="I640" s="202"/>
      <c r="J640" s="202" t="s">
        <v>69</v>
      </c>
      <c r="K640" s="204">
        <v>1.3</v>
      </c>
      <c r="L640" s="204">
        <v>1</v>
      </c>
      <c r="M640" s="204">
        <v>6</v>
      </c>
      <c r="N640" s="204"/>
      <c r="O640" s="204">
        <f t="shared" si="120"/>
        <v>6</v>
      </c>
      <c r="P640" s="204"/>
      <c r="Q640" s="204"/>
      <c r="R640" s="204">
        <f t="shared" si="112"/>
        <v>6</v>
      </c>
      <c r="S640" s="207" t="s">
        <v>70</v>
      </c>
      <c r="T640" s="215" t="s">
        <v>58</v>
      </c>
      <c r="U640" s="216">
        <v>44847</v>
      </c>
      <c r="V640" s="216">
        <v>44874</v>
      </c>
      <c r="W640" s="217">
        <v>1</v>
      </c>
      <c r="X640" s="218"/>
      <c r="Y640" s="212">
        <f t="shared" si="122"/>
        <v>4</v>
      </c>
      <c r="Z640" s="213">
        <v>135</v>
      </c>
      <c r="AA640" s="213">
        <v>12.25</v>
      </c>
      <c r="AB640" s="213">
        <f t="shared" si="113"/>
        <v>810</v>
      </c>
      <c r="AC640" s="213">
        <f t="shared" si="119"/>
        <v>73.5</v>
      </c>
      <c r="AD640" s="213">
        <f t="shared" si="123"/>
        <v>566.99999999999989</v>
      </c>
      <c r="AE640" s="213">
        <f t="shared" si="121"/>
        <v>242.99999999999997</v>
      </c>
      <c r="AF640" s="213">
        <f t="shared" si="124"/>
        <v>294</v>
      </c>
      <c r="AG640" s="213">
        <f t="shared" si="114"/>
        <v>1104</v>
      </c>
      <c r="AH640" s="213">
        <v>1104</v>
      </c>
      <c r="AI640" s="213">
        <f t="shared" si="115"/>
        <v>0</v>
      </c>
      <c r="AJ640" s="160"/>
    </row>
    <row r="641" spans="1:39" ht="32.25" hidden="1" customHeight="1" x14ac:dyDescent="0.35">
      <c r="A641" s="202"/>
      <c r="B641" s="202">
        <v>2</v>
      </c>
      <c r="C641" s="203">
        <v>1154</v>
      </c>
      <c r="D641" s="204">
        <v>13639</v>
      </c>
      <c r="E641" s="204">
        <v>8216</v>
      </c>
      <c r="F641" s="204"/>
      <c r="G641" s="202" t="s">
        <v>101</v>
      </c>
      <c r="H641" s="202" t="s">
        <v>95</v>
      </c>
      <c r="I641" s="202"/>
      <c r="J641" s="202" t="s">
        <v>69</v>
      </c>
      <c r="K641" s="204">
        <v>2.5</v>
      </c>
      <c r="L641" s="204">
        <v>1.3</v>
      </c>
      <c r="M641" s="204">
        <v>4</v>
      </c>
      <c r="N641" s="204"/>
      <c r="O641" s="204">
        <f t="shared" si="120"/>
        <v>4</v>
      </c>
      <c r="P641" s="204"/>
      <c r="Q641" s="204"/>
      <c r="R641" s="204">
        <f t="shared" si="112"/>
        <v>4</v>
      </c>
      <c r="S641" s="207" t="s">
        <v>70</v>
      </c>
      <c r="T641" s="215" t="s">
        <v>58</v>
      </c>
      <c r="U641" s="216">
        <v>44841</v>
      </c>
      <c r="V641" s="216">
        <v>44874</v>
      </c>
      <c r="W641" s="217">
        <v>1</v>
      </c>
      <c r="X641" s="218"/>
      <c r="Y641" s="212">
        <f t="shared" si="122"/>
        <v>4.8571428571428568</v>
      </c>
      <c r="Z641" s="213">
        <v>135</v>
      </c>
      <c r="AA641" s="213">
        <v>12.25</v>
      </c>
      <c r="AB641" s="213">
        <f t="shared" si="113"/>
        <v>540</v>
      </c>
      <c r="AC641" s="213">
        <f t="shared" si="119"/>
        <v>49</v>
      </c>
      <c r="AD641" s="213">
        <f t="shared" si="123"/>
        <v>378</v>
      </c>
      <c r="AE641" s="213">
        <f t="shared" si="121"/>
        <v>162</v>
      </c>
      <c r="AF641" s="213">
        <f t="shared" si="124"/>
        <v>237.99999999999997</v>
      </c>
      <c r="AG641" s="213">
        <f t="shared" si="114"/>
        <v>778</v>
      </c>
      <c r="AH641" s="213">
        <v>778</v>
      </c>
      <c r="AI641" s="213">
        <f t="shared" si="115"/>
        <v>0</v>
      </c>
      <c r="AJ641" s="160"/>
    </row>
    <row r="642" spans="1:39" s="310" customFormat="1" ht="32.25" hidden="1" customHeight="1" x14ac:dyDescent="0.35">
      <c r="A642" s="202"/>
      <c r="B642" s="202">
        <v>2</v>
      </c>
      <c r="C642" s="203">
        <v>1160</v>
      </c>
      <c r="D642" s="204">
        <v>13645</v>
      </c>
      <c r="E642" s="204">
        <v>8304</v>
      </c>
      <c r="F642" s="204"/>
      <c r="G642" s="202" t="s">
        <v>101</v>
      </c>
      <c r="H642" s="202" t="s">
        <v>95</v>
      </c>
      <c r="I642" s="202"/>
      <c r="J642" s="202" t="s">
        <v>69</v>
      </c>
      <c r="K642" s="204">
        <v>1.3</v>
      </c>
      <c r="L642" s="204">
        <v>1.3</v>
      </c>
      <c r="M642" s="204">
        <v>2</v>
      </c>
      <c r="N642" s="204"/>
      <c r="O642" s="204">
        <f t="shared" si="120"/>
        <v>2</v>
      </c>
      <c r="P642" s="204"/>
      <c r="Q642" s="204"/>
      <c r="R642" s="204">
        <f t="shared" si="112"/>
        <v>2</v>
      </c>
      <c r="S642" s="207" t="s">
        <v>70</v>
      </c>
      <c r="T642" s="215" t="s">
        <v>58</v>
      </c>
      <c r="U642" s="216">
        <v>44844</v>
      </c>
      <c r="V642" s="216">
        <v>44901</v>
      </c>
      <c r="W642" s="217">
        <v>1</v>
      </c>
      <c r="X642" s="218"/>
      <c r="Y642" s="212">
        <f t="shared" si="122"/>
        <v>8.2857142857142865</v>
      </c>
      <c r="Z642" s="213">
        <v>135</v>
      </c>
      <c r="AA642" s="213">
        <v>12.25</v>
      </c>
      <c r="AB642" s="213">
        <f t="shared" si="113"/>
        <v>270</v>
      </c>
      <c r="AC642" s="213">
        <f t="shared" si="119"/>
        <v>24.5</v>
      </c>
      <c r="AD642" s="213">
        <f t="shared" si="123"/>
        <v>189</v>
      </c>
      <c r="AE642" s="213">
        <f t="shared" si="121"/>
        <v>81</v>
      </c>
      <c r="AF642" s="213">
        <f t="shared" si="124"/>
        <v>203.00000000000003</v>
      </c>
      <c r="AG642" s="213">
        <f t="shared" si="114"/>
        <v>473</v>
      </c>
      <c r="AH642" s="213">
        <v>473</v>
      </c>
      <c r="AI642" s="213">
        <f t="shared" si="115"/>
        <v>0</v>
      </c>
      <c r="AJ642" s="307"/>
      <c r="AK642" s="308"/>
      <c r="AL642" s="309"/>
      <c r="AM642" s="309"/>
    </row>
    <row r="643" spans="1:39" s="231" customFormat="1" ht="32.25" hidden="1" customHeight="1" x14ac:dyDescent="0.35">
      <c r="A643" s="202"/>
      <c r="B643" s="202">
        <v>2</v>
      </c>
      <c r="C643" s="203">
        <v>1072</v>
      </c>
      <c r="D643" s="204">
        <v>13508</v>
      </c>
      <c r="E643" s="204">
        <v>8180</v>
      </c>
      <c r="F643" s="204"/>
      <c r="G643" s="202" t="s">
        <v>101</v>
      </c>
      <c r="H643" s="202" t="s">
        <v>95</v>
      </c>
      <c r="I643" s="202"/>
      <c r="J643" s="202" t="s">
        <v>69</v>
      </c>
      <c r="K643" s="204">
        <v>2.5</v>
      </c>
      <c r="L643" s="204">
        <v>1.3</v>
      </c>
      <c r="M643" s="204">
        <v>2.5</v>
      </c>
      <c r="N643" s="204"/>
      <c r="O643" s="204">
        <f t="shared" si="120"/>
        <v>2.5</v>
      </c>
      <c r="P643" s="204"/>
      <c r="Q643" s="204"/>
      <c r="R643" s="204">
        <f t="shared" si="112"/>
        <v>2.5</v>
      </c>
      <c r="S643" s="207" t="s">
        <v>70</v>
      </c>
      <c r="T643" s="215" t="s">
        <v>58</v>
      </c>
      <c r="U643" s="216">
        <v>44831</v>
      </c>
      <c r="V643" s="216">
        <v>44866</v>
      </c>
      <c r="W643" s="217">
        <v>1</v>
      </c>
      <c r="X643" s="218"/>
      <c r="Y643" s="212">
        <f t="shared" si="122"/>
        <v>5.1428571428571432</v>
      </c>
      <c r="Z643" s="213">
        <v>135</v>
      </c>
      <c r="AA643" s="213">
        <v>12.25</v>
      </c>
      <c r="AB643" s="213">
        <f t="shared" si="113"/>
        <v>337.5</v>
      </c>
      <c r="AC643" s="213">
        <f t="shared" si="119"/>
        <v>30.625</v>
      </c>
      <c r="AD643" s="213">
        <f t="shared" si="123"/>
        <v>236.25</v>
      </c>
      <c r="AE643" s="213">
        <f t="shared" si="121"/>
        <v>101.25</v>
      </c>
      <c r="AF643" s="213">
        <f t="shared" si="124"/>
        <v>157.5</v>
      </c>
      <c r="AG643" s="213">
        <f t="shared" si="114"/>
        <v>495</v>
      </c>
      <c r="AH643" s="213">
        <v>495</v>
      </c>
      <c r="AI643" s="213">
        <f t="shared" si="115"/>
        <v>0</v>
      </c>
      <c r="AJ643" s="160"/>
      <c r="AK643" s="296"/>
      <c r="AL643" s="303"/>
      <c r="AM643" s="303"/>
    </row>
    <row r="644" spans="1:39" s="231" customFormat="1" ht="32.25" hidden="1" customHeight="1" x14ac:dyDescent="0.35">
      <c r="A644" s="202"/>
      <c r="B644" s="202">
        <v>2</v>
      </c>
      <c r="C644" s="203">
        <v>1176</v>
      </c>
      <c r="D644" s="204">
        <v>13661</v>
      </c>
      <c r="E644" s="204">
        <v>8104</v>
      </c>
      <c r="F644" s="204"/>
      <c r="G644" s="202" t="s">
        <v>101</v>
      </c>
      <c r="H644" s="202" t="s">
        <v>95</v>
      </c>
      <c r="I644" s="202"/>
      <c r="J644" s="202" t="s">
        <v>69</v>
      </c>
      <c r="K644" s="204">
        <v>2.5</v>
      </c>
      <c r="L644" s="204">
        <v>1.3</v>
      </c>
      <c r="M644" s="204">
        <v>4</v>
      </c>
      <c r="N644" s="204"/>
      <c r="O644" s="204">
        <f t="shared" si="120"/>
        <v>4</v>
      </c>
      <c r="P644" s="204"/>
      <c r="Q644" s="204"/>
      <c r="R644" s="204">
        <f t="shared" si="112"/>
        <v>4</v>
      </c>
      <c r="S644" s="207" t="s">
        <v>70</v>
      </c>
      <c r="T644" s="215" t="s">
        <v>58</v>
      </c>
      <c r="U644" s="216">
        <v>44844</v>
      </c>
      <c r="V644" s="216">
        <v>44848</v>
      </c>
      <c r="W644" s="217">
        <v>1</v>
      </c>
      <c r="X644" s="218"/>
      <c r="Y644" s="212">
        <f t="shared" si="122"/>
        <v>0.7142857142857143</v>
      </c>
      <c r="Z644" s="213">
        <v>135</v>
      </c>
      <c r="AA644" s="213">
        <v>12.25</v>
      </c>
      <c r="AB644" s="213">
        <f t="shared" si="113"/>
        <v>540</v>
      </c>
      <c r="AC644" s="213">
        <f t="shared" si="119"/>
        <v>49</v>
      </c>
      <c r="AD644" s="213">
        <f t="shared" si="123"/>
        <v>378</v>
      </c>
      <c r="AE644" s="213">
        <f t="shared" si="121"/>
        <v>162</v>
      </c>
      <c r="AF644" s="213">
        <f t="shared" si="124"/>
        <v>35</v>
      </c>
      <c r="AG644" s="213">
        <f t="shared" si="114"/>
        <v>575</v>
      </c>
      <c r="AH644" s="213">
        <v>575</v>
      </c>
      <c r="AI644" s="213">
        <f t="shared" si="115"/>
        <v>0</v>
      </c>
      <c r="AJ644" s="160"/>
      <c r="AK644" s="296"/>
      <c r="AL644" s="303"/>
      <c r="AM644" s="303"/>
    </row>
    <row r="645" spans="1:39" s="231" customFormat="1" ht="32.25" hidden="1" customHeight="1" x14ac:dyDescent="0.35">
      <c r="A645" s="205"/>
      <c r="B645" s="205">
        <v>2</v>
      </c>
      <c r="C645" s="173">
        <v>1101</v>
      </c>
      <c r="D645" s="206">
        <v>13534</v>
      </c>
      <c r="E645" s="206">
        <v>8212</v>
      </c>
      <c r="F645" s="206"/>
      <c r="G645" s="205" t="s">
        <v>502</v>
      </c>
      <c r="H645" s="202" t="s">
        <v>95</v>
      </c>
      <c r="I645" s="202"/>
      <c r="J645" s="202" t="s">
        <v>69</v>
      </c>
      <c r="K645" s="204">
        <v>1</v>
      </c>
      <c r="L645" s="204">
        <v>1</v>
      </c>
      <c r="M645" s="204">
        <v>4</v>
      </c>
      <c r="N645" s="204"/>
      <c r="O645" s="204">
        <f t="shared" si="120"/>
        <v>4</v>
      </c>
      <c r="P645" s="204"/>
      <c r="Q645" s="204"/>
      <c r="R645" s="204">
        <f t="shared" si="112"/>
        <v>4</v>
      </c>
      <c r="S645" s="207" t="s">
        <v>70</v>
      </c>
      <c r="T645" s="215" t="s">
        <v>58</v>
      </c>
      <c r="U645" s="216">
        <v>44835</v>
      </c>
      <c r="V645" s="216">
        <v>44874</v>
      </c>
      <c r="W645" s="217">
        <v>1</v>
      </c>
      <c r="X645" s="218"/>
      <c r="Y645" s="212">
        <f t="shared" si="122"/>
        <v>5.7142857142857144</v>
      </c>
      <c r="Z645" s="213">
        <v>135</v>
      </c>
      <c r="AA645" s="213">
        <v>12.25</v>
      </c>
      <c r="AB645" s="213">
        <f t="shared" si="113"/>
        <v>540</v>
      </c>
      <c r="AC645" s="213">
        <f t="shared" si="119"/>
        <v>49</v>
      </c>
      <c r="AD645" s="213">
        <f t="shared" si="123"/>
        <v>378</v>
      </c>
      <c r="AE645" s="213">
        <f t="shared" si="121"/>
        <v>162</v>
      </c>
      <c r="AF645" s="213">
        <f t="shared" si="124"/>
        <v>280</v>
      </c>
      <c r="AG645" s="213">
        <f t="shared" si="114"/>
        <v>820</v>
      </c>
      <c r="AH645" s="213">
        <v>820</v>
      </c>
      <c r="AI645" s="213">
        <f t="shared" si="115"/>
        <v>0</v>
      </c>
      <c r="AJ645" s="160"/>
      <c r="AK645" s="296"/>
      <c r="AL645" s="303"/>
      <c r="AM645" s="303"/>
    </row>
    <row r="646" spans="1:39" s="231" customFormat="1" ht="32.25" hidden="1" customHeight="1" x14ac:dyDescent="0.35">
      <c r="A646" s="205"/>
      <c r="B646" s="205">
        <v>2</v>
      </c>
      <c r="C646" s="173">
        <v>1134</v>
      </c>
      <c r="D646" s="206">
        <v>13618</v>
      </c>
      <c r="E646" s="206">
        <v>8216</v>
      </c>
      <c r="F646" s="206"/>
      <c r="G646" s="205" t="s">
        <v>101</v>
      </c>
      <c r="H646" s="202" t="s">
        <v>95</v>
      </c>
      <c r="I646" s="202"/>
      <c r="J646" s="202" t="s">
        <v>69</v>
      </c>
      <c r="K646" s="204">
        <v>2.5</v>
      </c>
      <c r="L646" s="204">
        <v>1.3</v>
      </c>
      <c r="M646" s="204">
        <v>4</v>
      </c>
      <c r="N646" s="204"/>
      <c r="O646" s="204">
        <f t="shared" si="120"/>
        <v>4</v>
      </c>
      <c r="P646" s="204"/>
      <c r="Q646" s="204"/>
      <c r="R646" s="204">
        <f t="shared" si="112"/>
        <v>4</v>
      </c>
      <c r="S646" s="207" t="s">
        <v>70</v>
      </c>
      <c r="T646" s="215" t="s">
        <v>58</v>
      </c>
      <c r="U646" s="216">
        <v>44838</v>
      </c>
      <c r="V646" s="216">
        <v>44874</v>
      </c>
      <c r="W646" s="217">
        <v>1</v>
      </c>
      <c r="X646" s="218"/>
      <c r="Y646" s="212">
        <f t="shared" si="122"/>
        <v>5.2857142857142856</v>
      </c>
      <c r="Z646" s="213">
        <v>135</v>
      </c>
      <c r="AA646" s="213">
        <v>12.25</v>
      </c>
      <c r="AB646" s="213">
        <f t="shared" si="113"/>
        <v>540</v>
      </c>
      <c r="AC646" s="213">
        <f t="shared" si="119"/>
        <v>49</v>
      </c>
      <c r="AD646" s="213">
        <f t="shared" si="123"/>
        <v>378</v>
      </c>
      <c r="AE646" s="213">
        <f t="shared" si="121"/>
        <v>162</v>
      </c>
      <c r="AF646" s="213">
        <f t="shared" si="124"/>
        <v>259</v>
      </c>
      <c r="AG646" s="213">
        <f t="shared" si="114"/>
        <v>799</v>
      </c>
      <c r="AH646" s="213">
        <v>799</v>
      </c>
      <c r="AI646" s="213">
        <f t="shared" si="115"/>
        <v>0</v>
      </c>
      <c r="AJ646" s="160"/>
      <c r="AK646" s="296"/>
      <c r="AL646" s="303"/>
      <c r="AM646" s="303"/>
    </row>
    <row r="647" spans="1:39" s="310" customFormat="1" ht="32.25" hidden="1" customHeight="1" x14ac:dyDescent="0.35">
      <c r="A647" s="205"/>
      <c r="B647" s="205">
        <v>2</v>
      </c>
      <c r="C647" s="173">
        <v>1134</v>
      </c>
      <c r="D647" s="206">
        <v>13618</v>
      </c>
      <c r="E647" s="206">
        <v>8216</v>
      </c>
      <c r="F647" s="206"/>
      <c r="G647" s="205" t="s">
        <v>101</v>
      </c>
      <c r="H647" s="202" t="s">
        <v>95</v>
      </c>
      <c r="I647" s="202"/>
      <c r="J647" s="202" t="s">
        <v>69</v>
      </c>
      <c r="K647" s="204">
        <v>2.5</v>
      </c>
      <c r="L647" s="204">
        <v>1.3</v>
      </c>
      <c r="M647" s="204">
        <v>4</v>
      </c>
      <c r="N647" s="204"/>
      <c r="O647" s="204">
        <f t="shared" si="120"/>
        <v>4</v>
      </c>
      <c r="P647" s="204"/>
      <c r="Q647" s="204"/>
      <c r="R647" s="204">
        <f t="shared" ref="R647:R710" si="125">IF(S647="m3",K647*L647*O647,IF(S647="m2-LxH",K647*O647,IF(S647="m2-LxW",K647*L647*P647,IF(S647="rm",O647,IF(S647="lm",K647,IF(S647="unit",Q647,))))))</f>
        <v>4</v>
      </c>
      <c r="S647" s="207" t="s">
        <v>70</v>
      </c>
      <c r="T647" s="215" t="s">
        <v>58</v>
      </c>
      <c r="U647" s="216">
        <v>44838</v>
      </c>
      <c r="V647" s="216">
        <v>44874</v>
      </c>
      <c r="W647" s="217">
        <v>1</v>
      </c>
      <c r="X647" s="218"/>
      <c r="Y647" s="212">
        <f t="shared" si="122"/>
        <v>5.2857142857142856</v>
      </c>
      <c r="Z647" s="213">
        <v>135</v>
      </c>
      <c r="AA647" s="213">
        <v>12.25</v>
      </c>
      <c r="AB647" s="213">
        <f t="shared" ref="AB647:AB710" si="126">Z647*R647</f>
        <v>540</v>
      </c>
      <c r="AC647" s="213">
        <f t="shared" si="119"/>
        <v>49</v>
      </c>
      <c r="AD647" s="213">
        <f t="shared" si="123"/>
        <v>378</v>
      </c>
      <c r="AE647" s="213">
        <f t="shared" si="121"/>
        <v>162</v>
      </c>
      <c r="AF647" s="213">
        <f t="shared" si="124"/>
        <v>259</v>
      </c>
      <c r="AG647" s="213">
        <f t="shared" ref="AG647:AG710" si="127">AD647+AE647+AF647</f>
        <v>799</v>
      </c>
      <c r="AH647" s="213">
        <v>799</v>
      </c>
      <c r="AI647" s="213">
        <f t="shared" ref="AI647:AI710" si="128">AG647-AH647</f>
        <v>0</v>
      </c>
      <c r="AJ647" s="307"/>
      <c r="AK647" s="308"/>
      <c r="AL647" s="309"/>
      <c r="AM647" s="309"/>
    </row>
    <row r="648" spans="1:39" s="310" customFormat="1" ht="32.25" hidden="1" customHeight="1" x14ac:dyDescent="0.35">
      <c r="A648" s="205"/>
      <c r="B648" s="205">
        <v>2</v>
      </c>
      <c r="C648" s="173">
        <v>1127</v>
      </c>
      <c r="D648" s="206">
        <v>13611</v>
      </c>
      <c r="E648" s="206">
        <v>8099</v>
      </c>
      <c r="F648" s="206"/>
      <c r="G648" s="205" t="s">
        <v>101</v>
      </c>
      <c r="H648" s="202" t="s">
        <v>95</v>
      </c>
      <c r="I648" s="202"/>
      <c r="J648" s="202" t="s">
        <v>69</v>
      </c>
      <c r="K648" s="204">
        <v>2.5</v>
      </c>
      <c r="L648" s="204">
        <v>1.3</v>
      </c>
      <c r="M648" s="204">
        <v>2</v>
      </c>
      <c r="N648" s="204"/>
      <c r="O648" s="204">
        <f t="shared" si="120"/>
        <v>2</v>
      </c>
      <c r="P648" s="204"/>
      <c r="Q648" s="204"/>
      <c r="R648" s="204">
        <f t="shared" si="125"/>
        <v>2</v>
      </c>
      <c r="S648" s="207" t="s">
        <v>70</v>
      </c>
      <c r="T648" s="215" t="s">
        <v>58</v>
      </c>
      <c r="U648" s="216">
        <v>44838</v>
      </c>
      <c r="V648" s="216">
        <v>44846</v>
      </c>
      <c r="W648" s="217">
        <v>1</v>
      </c>
      <c r="X648" s="218"/>
      <c r="Y648" s="212">
        <f t="shared" si="122"/>
        <v>1.2857142857142858</v>
      </c>
      <c r="Z648" s="213">
        <v>135</v>
      </c>
      <c r="AA648" s="213">
        <v>12.25</v>
      </c>
      <c r="AB648" s="213">
        <f t="shared" si="126"/>
        <v>270</v>
      </c>
      <c r="AC648" s="213">
        <f t="shared" si="119"/>
        <v>24.5</v>
      </c>
      <c r="AD648" s="213">
        <f t="shared" si="123"/>
        <v>189</v>
      </c>
      <c r="AE648" s="213">
        <f t="shared" si="121"/>
        <v>81</v>
      </c>
      <c r="AF648" s="213">
        <f t="shared" si="124"/>
        <v>31.500000000000004</v>
      </c>
      <c r="AG648" s="213">
        <f t="shared" si="127"/>
        <v>301.5</v>
      </c>
      <c r="AH648" s="213">
        <v>301.5</v>
      </c>
      <c r="AI648" s="213">
        <f t="shared" si="128"/>
        <v>0</v>
      </c>
      <c r="AJ648" s="307"/>
      <c r="AK648" s="308"/>
      <c r="AL648" s="309"/>
      <c r="AM648" s="309"/>
    </row>
    <row r="649" spans="1:39" s="310" customFormat="1" ht="32.25" hidden="1" customHeight="1" x14ac:dyDescent="0.35">
      <c r="A649" s="205"/>
      <c r="B649" s="205">
        <v>2</v>
      </c>
      <c r="C649" s="173">
        <v>1155</v>
      </c>
      <c r="D649" s="206">
        <v>13640</v>
      </c>
      <c r="E649" s="206">
        <v>8153</v>
      </c>
      <c r="F649" s="206"/>
      <c r="G649" s="205" t="s">
        <v>101</v>
      </c>
      <c r="H649" s="202" t="s">
        <v>95</v>
      </c>
      <c r="I649" s="202"/>
      <c r="J649" s="202" t="s">
        <v>69</v>
      </c>
      <c r="K649" s="204">
        <v>1.8</v>
      </c>
      <c r="L649" s="204">
        <v>1</v>
      </c>
      <c r="M649" s="204">
        <v>6</v>
      </c>
      <c r="N649" s="204"/>
      <c r="O649" s="204">
        <f t="shared" si="120"/>
        <v>6</v>
      </c>
      <c r="P649" s="204"/>
      <c r="Q649" s="204"/>
      <c r="R649" s="204">
        <f t="shared" si="125"/>
        <v>6</v>
      </c>
      <c r="S649" s="207" t="s">
        <v>70</v>
      </c>
      <c r="T649" s="215" t="s">
        <v>58</v>
      </c>
      <c r="U649" s="216">
        <v>44841</v>
      </c>
      <c r="V649" s="216">
        <v>44861</v>
      </c>
      <c r="W649" s="217">
        <v>1</v>
      </c>
      <c r="X649" s="218"/>
      <c r="Y649" s="212">
        <f t="shared" si="122"/>
        <v>3</v>
      </c>
      <c r="Z649" s="213">
        <v>135</v>
      </c>
      <c r="AA649" s="213"/>
      <c r="AB649" s="213">
        <f t="shared" si="126"/>
        <v>810</v>
      </c>
      <c r="AC649" s="213">
        <f t="shared" si="119"/>
        <v>0</v>
      </c>
      <c r="AD649" s="213">
        <f t="shared" si="123"/>
        <v>566.99999999999989</v>
      </c>
      <c r="AE649" s="213">
        <f t="shared" si="121"/>
        <v>242.99999999999997</v>
      </c>
      <c r="AF649" s="213">
        <f t="shared" si="124"/>
        <v>0</v>
      </c>
      <c r="AG649" s="213">
        <f t="shared" si="127"/>
        <v>809.99999999999989</v>
      </c>
      <c r="AH649" s="213">
        <v>809.99999999999989</v>
      </c>
      <c r="AI649" s="213">
        <f t="shared" si="128"/>
        <v>0</v>
      </c>
      <c r="AJ649" s="307"/>
      <c r="AK649" s="308"/>
      <c r="AL649" s="309"/>
      <c r="AM649" s="309"/>
    </row>
    <row r="650" spans="1:39" s="231" customFormat="1" ht="32.25" hidden="1" customHeight="1" x14ac:dyDescent="0.35">
      <c r="A650" s="205"/>
      <c r="B650" s="205">
        <v>2</v>
      </c>
      <c r="C650" s="173">
        <v>1245</v>
      </c>
      <c r="D650" s="206">
        <v>13783</v>
      </c>
      <c r="E650" s="206">
        <v>8280</v>
      </c>
      <c r="F650" s="206"/>
      <c r="G650" s="205" t="s">
        <v>101</v>
      </c>
      <c r="H650" s="202" t="s">
        <v>95</v>
      </c>
      <c r="I650" s="202"/>
      <c r="J650" s="202" t="s">
        <v>69</v>
      </c>
      <c r="K650" s="204">
        <v>1.3</v>
      </c>
      <c r="L650" s="204">
        <v>1.3</v>
      </c>
      <c r="M650" s="204">
        <v>6</v>
      </c>
      <c r="N650" s="204"/>
      <c r="O650" s="204">
        <f t="shared" si="120"/>
        <v>6</v>
      </c>
      <c r="P650" s="204"/>
      <c r="Q650" s="204"/>
      <c r="R650" s="204">
        <f t="shared" si="125"/>
        <v>6</v>
      </c>
      <c r="S650" s="207" t="s">
        <v>70</v>
      </c>
      <c r="T650" s="215" t="s">
        <v>58</v>
      </c>
      <c r="U650" s="216">
        <v>44852</v>
      </c>
      <c r="V650" s="216">
        <v>44891</v>
      </c>
      <c r="W650" s="217">
        <v>1</v>
      </c>
      <c r="X650" s="218"/>
      <c r="Y650" s="212">
        <f t="shared" si="122"/>
        <v>5.7142857142857144</v>
      </c>
      <c r="Z650" s="213">
        <v>135</v>
      </c>
      <c r="AA650" s="213">
        <v>12.25</v>
      </c>
      <c r="AB650" s="213">
        <f t="shared" si="126"/>
        <v>810</v>
      </c>
      <c r="AC650" s="213">
        <f t="shared" si="119"/>
        <v>73.5</v>
      </c>
      <c r="AD650" s="213">
        <f t="shared" si="123"/>
        <v>566.99999999999989</v>
      </c>
      <c r="AE650" s="213">
        <f t="shared" si="121"/>
        <v>242.99999999999997</v>
      </c>
      <c r="AF650" s="213">
        <f t="shared" si="124"/>
        <v>420</v>
      </c>
      <c r="AG650" s="213">
        <f t="shared" si="127"/>
        <v>1230</v>
      </c>
      <c r="AH650" s="213">
        <v>1230</v>
      </c>
      <c r="AI650" s="213">
        <f t="shared" si="128"/>
        <v>0</v>
      </c>
      <c r="AJ650" s="160"/>
      <c r="AK650" s="296"/>
      <c r="AL650" s="303"/>
      <c r="AM650" s="303"/>
    </row>
    <row r="651" spans="1:39" ht="32.25" hidden="1" customHeight="1" x14ac:dyDescent="0.35">
      <c r="A651" s="205"/>
      <c r="B651" s="205">
        <v>2</v>
      </c>
      <c r="C651" s="173">
        <v>1245</v>
      </c>
      <c r="D651" s="206">
        <v>13783</v>
      </c>
      <c r="E651" s="206">
        <v>8280</v>
      </c>
      <c r="F651" s="206"/>
      <c r="G651" s="205" t="s">
        <v>101</v>
      </c>
      <c r="H651" s="202" t="s">
        <v>95</v>
      </c>
      <c r="I651" s="202"/>
      <c r="J651" s="202" t="s">
        <v>69</v>
      </c>
      <c r="K651" s="204">
        <v>1</v>
      </c>
      <c r="L651" s="204">
        <v>1</v>
      </c>
      <c r="M651" s="204">
        <v>6</v>
      </c>
      <c r="N651" s="204"/>
      <c r="O651" s="204">
        <f t="shared" si="120"/>
        <v>6</v>
      </c>
      <c r="P651" s="204"/>
      <c r="Q651" s="204"/>
      <c r="R651" s="204">
        <f t="shared" si="125"/>
        <v>6</v>
      </c>
      <c r="S651" s="207" t="s">
        <v>70</v>
      </c>
      <c r="T651" s="215" t="s">
        <v>58</v>
      </c>
      <c r="U651" s="216">
        <v>44852</v>
      </c>
      <c r="V651" s="216">
        <v>44891</v>
      </c>
      <c r="W651" s="217">
        <v>1</v>
      </c>
      <c r="X651" s="218"/>
      <c r="Y651" s="212">
        <f t="shared" si="122"/>
        <v>5.7142857142857144</v>
      </c>
      <c r="Z651" s="213">
        <v>135</v>
      </c>
      <c r="AA651" s="213">
        <v>12.25</v>
      </c>
      <c r="AB651" s="213">
        <f t="shared" si="126"/>
        <v>810</v>
      </c>
      <c r="AC651" s="213">
        <f t="shared" si="119"/>
        <v>73.5</v>
      </c>
      <c r="AD651" s="213">
        <f t="shared" si="123"/>
        <v>566.99999999999989</v>
      </c>
      <c r="AE651" s="213">
        <f t="shared" si="121"/>
        <v>242.99999999999997</v>
      </c>
      <c r="AF651" s="213">
        <f t="shared" si="124"/>
        <v>420</v>
      </c>
      <c r="AG651" s="213">
        <f t="shared" si="127"/>
        <v>1230</v>
      </c>
      <c r="AH651" s="213">
        <v>1230</v>
      </c>
      <c r="AI651" s="213">
        <f t="shared" si="128"/>
        <v>0</v>
      </c>
      <c r="AJ651" s="160"/>
    </row>
    <row r="652" spans="1:39" ht="32.25" hidden="1" customHeight="1" x14ac:dyDescent="0.35">
      <c r="A652" s="205"/>
      <c r="B652" s="205">
        <v>2</v>
      </c>
      <c r="C652" s="173">
        <v>1254</v>
      </c>
      <c r="D652" s="206">
        <v>13792</v>
      </c>
      <c r="E652" s="206">
        <v>8164</v>
      </c>
      <c r="F652" s="206"/>
      <c r="G652" s="205" t="s">
        <v>101</v>
      </c>
      <c r="H652" s="202" t="s">
        <v>95</v>
      </c>
      <c r="I652" s="202"/>
      <c r="J652" s="202" t="s">
        <v>69</v>
      </c>
      <c r="K652" s="204">
        <v>1.3</v>
      </c>
      <c r="L652" s="204">
        <v>0.6</v>
      </c>
      <c r="M652" s="204">
        <v>6</v>
      </c>
      <c r="N652" s="204"/>
      <c r="O652" s="204">
        <f t="shared" si="120"/>
        <v>6</v>
      </c>
      <c r="P652" s="204"/>
      <c r="Q652" s="204"/>
      <c r="R652" s="204">
        <f t="shared" si="125"/>
        <v>6</v>
      </c>
      <c r="S652" s="207" t="s">
        <v>70</v>
      </c>
      <c r="T652" s="215" t="s">
        <v>58</v>
      </c>
      <c r="U652" s="216">
        <v>44854</v>
      </c>
      <c r="V652" s="216">
        <v>44862</v>
      </c>
      <c r="W652" s="217">
        <v>1</v>
      </c>
      <c r="X652" s="218"/>
      <c r="Y652" s="212">
        <f t="shared" si="122"/>
        <v>1.2857142857142858</v>
      </c>
      <c r="Z652" s="213">
        <v>135</v>
      </c>
      <c r="AA652" s="213">
        <v>12.25</v>
      </c>
      <c r="AB652" s="213">
        <f t="shared" si="126"/>
        <v>810</v>
      </c>
      <c r="AC652" s="213">
        <f t="shared" si="119"/>
        <v>73.5</v>
      </c>
      <c r="AD652" s="213">
        <f t="shared" si="123"/>
        <v>566.99999999999989</v>
      </c>
      <c r="AE652" s="213">
        <f t="shared" si="121"/>
        <v>242.99999999999997</v>
      </c>
      <c r="AF652" s="213">
        <f t="shared" si="124"/>
        <v>94.500000000000014</v>
      </c>
      <c r="AG652" s="213">
        <f t="shared" si="127"/>
        <v>904.49999999999989</v>
      </c>
      <c r="AH652" s="213">
        <v>904.49999999999989</v>
      </c>
      <c r="AI652" s="213">
        <f t="shared" si="128"/>
        <v>0</v>
      </c>
      <c r="AJ652" s="160"/>
    </row>
    <row r="653" spans="1:39" ht="32.25" hidden="1" customHeight="1" x14ac:dyDescent="0.35">
      <c r="A653" s="205"/>
      <c r="B653" s="205">
        <v>2</v>
      </c>
      <c r="C653" s="173">
        <v>1258</v>
      </c>
      <c r="D653" s="206">
        <v>13796</v>
      </c>
      <c r="E653" s="206">
        <v>8211</v>
      </c>
      <c r="F653" s="206"/>
      <c r="G653" s="205" t="s">
        <v>101</v>
      </c>
      <c r="H653" s="202" t="s">
        <v>95</v>
      </c>
      <c r="I653" s="202"/>
      <c r="J653" s="202" t="s">
        <v>69</v>
      </c>
      <c r="K653" s="204">
        <v>1.3</v>
      </c>
      <c r="L653" s="204">
        <v>0.6</v>
      </c>
      <c r="M653" s="204">
        <v>6</v>
      </c>
      <c r="N653" s="204"/>
      <c r="O653" s="204">
        <f t="shared" si="120"/>
        <v>6</v>
      </c>
      <c r="P653" s="204"/>
      <c r="Q653" s="204"/>
      <c r="R653" s="204">
        <f t="shared" si="125"/>
        <v>6</v>
      </c>
      <c r="S653" s="207" t="s">
        <v>70</v>
      </c>
      <c r="T653" s="215" t="s">
        <v>58</v>
      </c>
      <c r="U653" s="216">
        <v>44854</v>
      </c>
      <c r="V653" s="216">
        <v>44874</v>
      </c>
      <c r="W653" s="217">
        <v>1</v>
      </c>
      <c r="X653" s="218"/>
      <c r="Y653" s="212">
        <f t="shared" si="122"/>
        <v>3</v>
      </c>
      <c r="Z653" s="213">
        <v>135</v>
      </c>
      <c r="AA653" s="213">
        <v>12.25</v>
      </c>
      <c r="AB653" s="213">
        <f t="shared" si="126"/>
        <v>810</v>
      </c>
      <c r="AC653" s="213">
        <f t="shared" si="119"/>
        <v>73.5</v>
      </c>
      <c r="AD653" s="213">
        <f t="shared" si="123"/>
        <v>566.99999999999989</v>
      </c>
      <c r="AE653" s="213">
        <f t="shared" si="121"/>
        <v>242.99999999999997</v>
      </c>
      <c r="AF653" s="213">
        <f t="shared" si="124"/>
        <v>220.5</v>
      </c>
      <c r="AG653" s="213">
        <f t="shared" si="127"/>
        <v>1030.5</v>
      </c>
      <c r="AH653" s="213">
        <v>1030.5</v>
      </c>
      <c r="AI653" s="213">
        <f t="shared" si="128"/>
        <v>0</v>
      </c>
      <c r="AJ653" s="160"/>
    </row>
    <row r="654" spans="1:39" ht="32.25" hidden="1" customHeight="1" x14ac:dyDescent="0.35">
      <c r="A654" s="205"/>
      <c r="B654" s="205">
        <v>2</v>
      </c>
      <c r="C654" s="173">
        <v>1257</v>
      </c>
      <c r="D654" s="206">
        <v>13795</v>
      </c>
      <c r="E654" s="206">
        <v>8280</v>
      </c>
      <c r="F654" s="206"/>
      <c r="G654" s="205" t="s">
        <v>101</v>
      </c>
      <c r="H654" s="202" t="s">
        <v>95</v>
      </c>
      <c r="I654" s="202"/>
      <c r="J654" s="202" t="s">
        <v>69</v>
      </c>
      <c r="K654" s="204">
        <v>1.8</v>
      </c>
      <c r="L654" s="204">
        <v>1</v>
      </c>
      <c r="M654" s="204">
        <v>6</v>
      </c>
      <c r="N654" s="204"/>
      <c r="O654" s="204">
        <f t="shared" si="120"/>
        <v>6</v>
      </c>
      <c r="P654" s="204"/>
      <c r="Q654" s="204"/>
      <c r="R654" s="204">
        <f t="shared" si="125"/>
        <v>6</v>
      </c>
      <c r="S654" s="207" t="s">
        <v>70</v>
      </c>
      <c r="T654" s="215" t="s">
        <v>58</v>
      </c>
      <c r="U654" s="216">
        <v>44854</v>
      </c>
      <c r="V654" s="216">
        <v>44891</v>
      </c>
      <c r="W654" s="217">
        <v>1</v>
      </c>
      <c r="X654" s="218"/>
      <c r="Y654" s="212">
        <f t="shared" si="122"/>
        <v>5.4285714285714288</v>
      </c>
      <c r="Z654" s="213">
        <v>135</v>
      </c>
      <c r="AA654" s="213">
        <v>12.25</v>
      </c>
      <c r="AB654" s="213">
        <f t="shared" si="126"/>
        <v>810</v>
      </c>
      <c r="AC654" s="213">
        <f t="shared" si="119"/>
        <v>73.5</v>
      </c>
      <c r="AD654" s="213">
        <f t="shared" si="123"/>
        <v>566.99999999999989</v>
      </c>
      <c r="AE654" s="213">
        <f t="shared" si="121"/>
        <v>242.99999999999997</v>
      </c>
      <c r="AF654" s="213">
        <f t="shared" si="124"/>
        <v>399</v>
      </c>
      <c r="AG654" s="213">
        <f t="shared" si="127"/>
        <v>1209</v>
      </c>
      <c r="AH654" s="213">
        <v>1209</v>
      </c>
      <c r="AI654" s="213">
        <f t="shared" si="128"/>
        <v>0</v>
      </c>
      <c r="AJ654" s="160"/>
    </row>
    <row r="655" spans="1:39" ht="32.25" hidden="1" customHeight="1" x14ac:dyDescent="0.35">
      <c r="A655" s="205"/>
      <c r="B655" s="205">
        <v>2</v>
      </c>
      <c r="C655" s="173">
        <v>1277</v>
      </c>
      <c r="D655" s="206">
        <v>13716</v>
      </c>
      <c r="E655" s="206">
        <v>8144</v>
      </c>
      <c r="F655" s="206"/>
      <c r="G655" s="205" t="s">
        <v>101</v>
      </c>
      <c r="H655" s="202" t="s">
        <v>95</v>
      </c>
      <c r="I655" s="202"/>
      <c r="J655" s="202" t="s">
        <v>69</v>
      </c>
      <c r="K655" s="204">
        <v>1.3</v>
      </c>
      <c r="L655" s="204">
        <v>1.2</v>
      </c>
      <c r="M655" s="204">
        <v>2</v>
      </c>
      <c r="N655" s="204"/>
      <c r="O655" s="204">
        <f t="shared" si="120"/>
        <v>2</v>
      </c>
      <c r="P655" s="204"/>
      <c r="Q655" s="204"/>
      <c r="R655" s="204">
        <f t="shared" si="125"/>
        <v>2</v>
      </c>
      <c r="S655" s="207" t="s">
        <v>70</v>
      </c>
      <c r="T655" s="215" t="s">
        <v>58</v>
      </c>
      <c r="U655" s="216">
        <v>44856</v>
      </c>
      <c r="V655" s="216">
        <v>44859</v>
      </c>
      <c r="W655" s="217">
        <v>1</v>
      </c>
      <c r="X655" s="218"/>
      <c r="Y655" s="212">
        <f t="shared" si="122"/>
        <v>0.5714285714285714</v>
      </c>
      <c r="Z655" s="213">
        <v>135</v>
      </c>
      <c r="AA655" s="213">
        <v>12.25</v>
      </c>
      <c r="AB655" s="213">
        <f t="shared" si="126"/>
        <v>270</v>
      </c>
      <c r="AC655" s="213">
        <f t="shared" si="119"/>
        <v>24.5</v>
      </c>
      <c r="AD655" s="213">
        <f t="shared" si="123"/>
        <v>189</v>
      </c>
      <c r="AE655" s="213">
        <f t="shared" si="121"/>
        <v>81</v>
      </c>
      <c r="AF655" s="213">
        <f t="shared" si="124"/>
        <v>14</v>
      </c>
      <c r="AG655" s="213">
        <f t="shared" si="127"/>
        <v>284</v>
      </c>
      <c r="AH655" s="213">
        <v>284</v>
      </c>
      <c r="AI655" s="213">
        <f t="shared" si="128"/>
        <v>0</v>
      </c>
      <c r="AJ655" s="160"/>
    </row>
    <row r="656" spans="1:39" ht="32.25" hidden="1" customHeight="1" x14ac:dyDescent="0.35">
      <c r="A656" s="205"/>
      <c r="B656" s="205">
        <v>2</v>
      </c>
      <c r="C656" s="173">
        <v>1192</v>
      </c>
      <c r="D656" s="206">
        <v>13677</v>
      </c>
      <c r="E656" s="206">
        <v>8142</v>
      </c>
      <c r="F656" s="206"/>
      <c r="G656" s="205" t="s">
        <v>101</v>
      </c>
      <c r="H656" s="205" t="s">
        <v>36</v>
      </c>
      <c r="I656" s="205"/>
      <c r="J656" s="205" t="s">
        <v>436</v>
      </c>
      <c r="K656" s="206">
        <v>3.5</v>
      </c>
      <c r="L656" s="206">
        <v>1.3</v>
      </c>
      <c r="M656" s="206">
        <v>2</v>
      </c>
      <c r="N656" s="206"/>
      <c r="O656" s="206">
        <v>2</v>
      </c>
      <c r="P656" s="206"/>
      <c r="Q656" s="206"/>
      <c r="R656" s="204">
        <f t="shared" si="125"/>
        <v>7</v>
      </c>
      <c r="S656" s="173" t="s">
        <v>41</v>
      </c>
      <c r="T656" s="208" t="s">
        <v>58</v>
      </c>
      <c r="U656" s="209">
        <v>44846</v>
      </c>
      <c r="V656" s="209">
        <v>44859</v>
      </c>
      <c r="W656" s="210">
        <v>1</v>
      </c>
      <c r="X656" s="211"/>
      <c r="Y656" s="212">
        <f t="shared" si="122"/>
        <v>2</v>
      </c>
      <c r="Z656" s="214">
        <v>14</v>
      </c>
      <c r="AA656" s="214">
        <v>0.84</v>
      </c>
      <c r="AB656" s="213">
        <f t="shared" si="126"/>
        <v>98</v>
      </c>
      <c r="AC656" s="213">
        <f t="shared" si="119"/>
        <v>5.88</v>
      </c>
      <c r="AD656" s="213">
        <f t="shared" si="123"/>
        <v>68.599999999999994</v>
      </c>
      <c r="AE656" s="213">
        <f t="shared" si="121"/>
        <v>29.400000000000002</v>
      </c>
      <c r="AF656" s="213">
        <f t="shared" si="124"/>
        <v>11.76</v>
      </c>
      <c r="AG656" s="213">
        <f t="shared" si="127"/>
        <v>109.76</v>
      </c>
      <c r="AH656" s="214">
        <v>109.76</v>
      </c>
      <c r="AI656" s="213">
        <f t="shared" si="128"/>
        <v>0</v>
      </c>
      <c r="AJ656" s="160"/>
    </row>
    <row r="657" spans="1:36" ht="32.25" hidden="1" customHeight="1" x14ac:dyDescent="0.35">
      <c r="A657" s="205"/>
      <c r="B657" s="205">
        <v>2</v>
      </c>
      <c r="C657" s="173">
        <v>1207</v>
      </c>
      <c r="D657" s="206">
        <v>13693</v>
      </c>
      <c r="E657" s="206">
        <v>8193</v>
      </c>
      <c r="F657" s="206"/>
      <c r="G657" s="205" t="s">
        <v>101</v>
      </c>
      <c r="H657" s="205" t="s">
        <v>36</v>
      </c>
      <c r="I657" s="205"/>
      <c r="J657" s="205" t="s">
        <v>436</v>
      </c>
      <c r="K657" s="206">
        <v>4</v>
      </c>
      <c r="L657" s="206">
        <v>1.3</v>
      </c>
      <c r="M657" s="206">
        <v>3.5</v>
      </c>
      <c r="N657" s="206"/>
      <c r="O657" s="206">
        <v>3.5</v>
      </c>
      <c r="P657" s="206"/>
      <c r="Q657" s="206"/>
      <c r="R657" s="204">
        <f t="shared" si="125"/>
        <v>14</v>
      </c>
      <c r="S657" s="173" t="s">
        <v>41</v>
      </c>
      <c r="T657" s="208" t="s">
        <v>58</v>
      </c>
      <c r="U657" s="209">
        <v>44848</v>
      </c>
      <c r="V657" s="209">
        <v>44870</v>
      </c>
      <c r="W657" s="210">
        <v>1</v>
      </c>
      <c r="X657" s="211"/>
      <c r="Y657" s="212">
        <f t="shared" si="122"/>
        <v>3.2857142857142856</v>
      </c>
      <c r="Z657" s="214">
        <v>14</v>
      </c>
      <c r="AA657" s="214">
        <v>0.84</v>
      </c>
      <c r="AB657" s="213">
        <f t="shared" si="126"/>
        <v>196</v>
      </c>
      <c r="AC657" s="213">
        <f t="shared" si="119"/>
        <v>11.76</v>
      </c>
      <c r="AD657" s="213">
        <f t="shared" si="123"/>
        <v>137.19999999999999</v>
      </c>
      <c r="AE657" s="213">
        <f t="shared" si="121"/>
        <v>58.800000000000004</v>
      </c>
      <c r="AF657" s="213">
        <f t="shared" si="124"/>
        <v>38.64</v>
      </c>
      <c r="AG657" s="213">
        <f t="shared" si="127"/>
        <v>234.64</v>
      </c>
      <c r="AH657" s="214">
        <v>234.64</v>
      </c>
      <c r="AI657" s="213">
        <f t="shared" si="128"/>
        <v>0</v>
      </c>
      <c r="AJ657" s="161"/>
    </row>
    <row r="658" spans="1:36" ht="32.25" hidden="1" customHeight="1" x14ac:dyDescent="0.35">
      <c r="A658" s="205"/>
      <c r="B658" s="205">
        <v>2</v>
      </c>
      <c r="C658" s="173">
        <v>1166</v>
      </c>
      <c r="D658" s="206">
        <v>13651</v>
      </c>
      <c r="E658" s="206">
        <v>8164</v>
      </c>
      <c r="F658" s="206"/>
      <c r="G658" s="205" t="s">
        <v>101</v>
      </c>
      <c r="H658" s="205" t="s">
        <v>36</v>
      </c>
      <c r="I658" s="205"/>
      <c r="J658" s="205" t="s">
        <v>436</v>
      </c>
      <c r="K658" s="206">
        <v>13</v>
      </c>
      <c r="L658" s="206">
        <v>1.3</v>
      </c>
      <c r="M658" s="206">
        <v>6</v>
      </c>
      <c r="N658" s="206"/>
      <c r="O658" s="206">
        <v>6</v>
      </c>
      <c r="P658" s="206"/>
      <c r="Q658" s="206"/>
      <c r="R658" s="204">
        <f t="shared" si="125"/>
        <v>78</v>
      </c>
      <c r="S658" s="173" t="s">
        <v>41</v>
      </c>
      <c r="T658" s="208" t="s">
        <v>58</v>
      </c>
      <c r="U658" s="209">
        <v>44844</v>
      </c>
      <c r="V658" s="209">
        <v>44862</v>
      </c>
      <c r="W658" s="210">
        <v>1</v>
      </c>
      <c r="X658" s="211"/>
      <c r="Y658" s="212">
        <f t="shared" si="122"/>
        <v>2.7142857142857144</v>
      </c>
      <c r="Z658" s="214">
        <v>14</v>
      </c>
      <c r="AA658" s="214">
        <v>0.84</v>
      </c>
      <c r="AB658" s="213">
        <f t="shared" si="126"/>
        <v>1092</v>
      </c>
      <c r="AC658" s="213">
        <f t="shared" si="119"/>
        <v>65.52</v>
      </c>
      <c r="AD658" s="213">
        <f t="shared" si="123"/>
        <v>764.39999999999986</v>
      </c>
      <c r="AE658" s="213">
        <f t="shared" si="121"/>
        <v>327.59999999999997</v>
      </c>
      <c r="AF658" s="213">
        <f t="shared" si="124"/>
        <v>177.84</v>
      </c>
      <c r="AG658" s="213">
        <f t="shared" si="127"/>
        <v>1269.8399999999997</v>
      </c>
      <c r="AH658" s="214">
        <v>1269.8399999999997</v>
      </c>
      <c r="AI658" s="213">
        <f t="shared" si="128"/>
        <v>0</v>
      </c>
      <c r="AJ658" s="161"/>
    </row>
    <row r="659" spans="1:36" ht="32.25" hidden="1" customHeight="1" x14ac:dyDescent="0.35">
      <c r="A659" s="205"/>
      <c r="B659" s="205">
        <v>2</v>
      </c>
      <c r="C659" s="173">
        <v>1174</v>
      </c>
      <c r="D659" s="206">
        <v>13659</v>
      </c>
      <c r="E659" s="206">
        <v>8113</v>
      </c>
      <c r="F659" s="206"/>
      <c r="G659" s="205" t="s">
        <v>101</v>
      </c>
      <c r="H659" s="205" t="s">
        <v>36</v>
      </c>
      <c r="I659" s="205"/>
      <c r="J659" s="205" t="s">
        <v>436</v>
      </c>
      <c r="K659" s="206">
        <v>6</v>
      </c>
      <c r="L659" s="206">
        <v>0.6</v>
      </c>
      <c r="M659" s="206">
        <v>6</v>
      </c>
      <c r="N659" s="206"/>
      <c r="O659" s="206">
        <v>6</v>
      </c>
      <c r="P659" s="206"/>
      <c r="Q659" s="206"/>
      <c r="R659" s="204">
        <f t="shared" si="125"/>
        <v>36</v>
      </c>
      <c r="S659" s="173" t="s">
        <v>41</v>
      </c>
      <c r="T659" s="208" t="s">
        <v>58</v>
      </c>
      <c r="U659" s="209">
        <v>44844</v>
      </c>
      <c r="V659" s="209">
        <v>44851</v>
      </c>
      <c r="W659" s="210">
        <v>1</v>
      </c>
      <c r="X659" s="211"/>
      <c r="Y659" s="212">
        <f t="shared" si="122"/>
        <v>1.1428571428571428</v>
      </c>
      <c r="Z659" s="214">
        <v>14</v>
      </c>
      <c r="AA659" s="214">
        <v>0.84</v>
      </c>
      <c r="AB659" s="213">
        <f t="shared" si="126"/>
        <v>504</v>
      </c>
      <c r="AC659" s="213">
        <f t="shared" si="119"/>
        <v>30.24</v>
      </c>
      <c r="AD659" s="213">
        <f t="shared" si="123"/>
        <v>352.8</v>
      </c>
      <c r="AE659" s="213">
        <f t="shared" si="121"/>
        <v>151.19999999999999</v>
      </c>
      <c r="AF659" s="213">
        <f t="shared" si="124"/>
        <v>34.559999999999995</v>
      </c>
      <c r="AG659" s="213">
        <f t="shared" si="127"/>
        <v>538.55999999999995</v>
      </c>
      <c r="AH659" s="214">
        <v>538.55999999999995</v>
      </c>
      <c r="AI659" s="213">
        <f t="shared" si="128"/>
        <v>0</v>
      </c>
      <c r="AJ659" s="161"/>
    </row>
    <row r="660" spans="1:36" ht="32.25" hidden="1" customHeight="1" x14ac:dyDescent="0.35">
      <c r="A660" s="205"/>
      <c r="B660" s="205">
        <v>2</v>
      </c>
      <c r="C660" s="173">
        <v>1128</v>
      </c>
      <c r="D660" s="206">
        <v>13612</v>
      </c>
      <c r="E660" s="206">
        <v>8224</v>
      </c>
      <c r="F660" s="206"/>
      <c r="G660" s="205" t="s">
        <v>101</v>
      </c>
      <c r="H660" s="205" t="s">
        <v>36</v>
      </c>
      <c r="I660" s="205"/>
      <c r="J660" s="205" t="s">
        <v>436</v>
      </c>
      <c r="K660" s="206">
        <v>5</v>
      </c>
      <c r="L660" s="206">
        <v>1.3</v>
      </c>
      <c r="M660" s="206">
        <v>2</v>
      </c>
      <c r="N660" s="206"/>
      <c r="O660" s="206">
        <v>2</v>
      </c>
      <c r="P660" s="206"/>
      <c r="Q660" s="206"/>
      <c r="R660" s="204">
        <f t="shared" si="125"/>
        <v>10</v>
      </c>
      <c r="S660" s="173" t="s">
        <v>41</v>
      </c>
      <c r="T660" s="208" t="s">
        <v>58</v>
      </c>
      <c r="U660" s="209">
        <v>44838</v>
      </c>
      <c r="V660" s="209">
        <v>44876</v>
      </c>
      <c r="W660" s="210">
        <v>1</v>
      </c>
      <c r="X660" s="211"/>
      <c r="Y660" s="212">
        <f t="shared" si="122"/>
        <v>5.5714285714285712</v>
      </c>
      <c r="Z660" s="214">
        <v>14</v>
      </c>
      <c r="AA660" s="214">
        <v>0.84</v>
      </c>
      <c r="AB660" s="213">
        <f t="shared" si="126"/>
        <v>140</v>
      </c>
      <c r="AC660" s="213">
        <f t="shared" si="119"/>
        <v>8.4</v>
      </c>
      <c r="AD660" s="213">
        <f t="shared" si="123"/>
        <v>98</v>
      </c>
      <c r="AE660" s="213">
        <f t="shared" si="121"/>
        <v>42</v>
      </c>
      <c r="AF660" s="213">
        <f t="shared" si="124"/>
        <v>46.79999999999999</v>
      </c>
      <c r="AG660" s="213">
        <f t="shared" si="127"/>
        <v>186.79999999999998</v>
      </c>
      <c r="AH660" s="214">
        <v>186.79999999999998</v>
      </c>
      <c r="AI660" s="213">
        <f t="shared" si="128"/>
        <v>0</v>
      </c>
      <c r="AJ660" s="161"/>
    </row>
    <row r="661" spans="1:36" ht="32.25" hidden="1" customHeight="1" x14ac:dyDescent="0.35">
      <c r="A661" s="205"/>
      <c r="B661" s="205">
        <v>2</v>
      </c>
      <c r="C661" s="173">
        <v>1244</v>
      </c>
      <c r="D661" s="206">
        <v>13782</v>
      </c>
      <c r="E661" s="206">
        <v>8455</v>
      </c>
      <c r="F661" s="206"/>
      <c r="G661" s="205" t="s">
        <v>101</v>
      </c>
      <c r="H661" s="205" t="s">
        <v>36</v>
      </c>
      <c r="I661" s="205"/>
      <c r="J661" s="205" t="s">
        <v>436</v>
      </c>
      <c r="K661" s="206">
        <v>12.5</v>
      </c>
      <c r="L661" s="206">
        <v>1.3</v>
      </c>
      <c r="M661" s="206">
        <v>6</v>
      </c>
      <c r="N661" s="206"/>
      <c r="O661" s="206">
        <v>6</v>
      </c>
      <c r="P661" s="206"/>
      <c r="Q661" s="206"/>
      <c r="R661" s="204">
        <f t="shared" si="125"/>
        <v>75</v>
      </c>
      <c r="S661" s="173" t="s">
        <v>41</v>
      </c>
      <c r="T661" s="208" t="s">
        <v>58</v>
      </c>
      <c r="U661" s="209">
        <v>44852</v>
      </c>
      <c r="V661" s="209">
        <v>44917</v>
      </c>
      <c r="W661" s="210">
        <v>1</v>
      </c>
      <c r="X661" s="211"/>
      <c r="Y661" s="212">
        <f t="shared" si="122"/>
        <v>9.4285714285714288</v>
      </c>
      <c r="Z661" s="214">
        <v>14</v>
      </c>
      <c r="AA661" s="214">
        <v>0.84</v>
      </c>
      <c r="AB661" s="213">
        <f t="shared" si="126"/>
        <v>1050</v>
      </c>
      <c r="AC661" s="213">
        <f t="shared" si="119"/>
        <v>63</v>
      </c>
      <c r="AD661" s="213">
        <f t="shared" si="123"/>
        <v>735</v>
      </c>
      <c r="AE661" s="213">
        <f t="shared" si="121"/>
        <v>315</v>
      </c>
      <c r="AF661" s="213">
        <f t="shared" si="124"/>
        <v>594</v>
      </c>
      <c r="AG661" s="213">
        <f t="shared" si="127"/>
        <v>1644</v>
      </c>
      <c r="AH661" s="214">
        <v>1644</v>
      </c>
      <c r="AI661" s="213">
        <f t="shared" si="128"/>
        <v>0</v>
      </c>
      <c r="AJ661" s="161"/>
    </row>
    <row r="662" spans="1:36" ht="32.25" hidden="1" customHeight="1" x14ac:dyDescent="0.35">
      <c r="A662" s="205"/>
      <c r="B662" s="205">
        <v>2</v>
      </c>
      <c r="C662" s="173">
        <v>1233</v>
      </c>
      <c r="D662" s="206">
        <v>13771</v>
      </c>
      <c r="E662" s="206">
        <v>8182</v>
      </c>
      <c r="F662" s="206"/>
      <c r="G662" s="205" t="s">
        <v>101</v>
      </c>
      <c r="H662" s="205" t="s">
        <v>36</v>
      </c>
      <c r="I662" s="205"/>
      <c r="J662" s="205" t="s">
        <v>436</v>
      </c>
      <c r="K662" s="206">
        <v>3</v>
      </c>
      <c r="L662" s="206">
        <v>1.3</v>
      </c>
      <c r="M662" s="206">
        <v>2</v>
      </c>
      <c r="N662" s="206"/>
      <c r="O662" s="206">
        <v>2</v>
      </c>
      <c r="P662" s="206"/>
      <c r="Q662" s="206"/>
      <c r="R662" s="204">
        <f t="shared" si="125"/>
        <v>6</v>
      </c>
      <c r="S662" s="173" t="s">
        <v>41</v>
      </c>
      <c r="T662" s="208" t="s">
        <v>58</v>
      </c>
      <c r="U662" s="209">
        <v>44851</v>
      </c>
      <c r="V662" s="209">
        <v>44865</v>
      </c>
      <c r="W662" s="210">
        <v>1</v>
      </c>
      <c r="X662" s="211"/>
      <c r="Y662" s="212">
        <f t="shared" si="122"/>
        <v>2.1428571428571428</v>
      </c>
      <c r="Z662" s="214">
        <v>14</v>
      </c>
      <c r="AA662" s="214">
        <v>0.84</v>
      </c>
      <c r="AB662" s="213">
        <f t="shared" si="126"/>
        <v>84</v>
      </c>
      <c r="AC662" s="213">
        <f t="shared" si="119"/>
        <v>5.04</v>
      </c>
      <c r="AD662" s="213">
        <f t="shared" si="123"/>
        <v>58.79999999999999</v>
      </c>
      <c r="AE662" s="213">
        <f t="shared" si="121"/>
        <v>25.199999999999996</v>
      </c>
      <c r="AF662" s="213">
        <f t="shared" si="124"/>
        <v>10.8</v>
      </c>
      <c r="AG662" s="213">
        <f t="shared" si="127"/>
        <v>94.799999999999983</v>
      </c>
      <c r="AH662" s="214">
        <v>94.799999999999983</v>
      </c>
      <c r="AI662" s="213">
        <f t="shared" si="128"/>
        <v>0</v>
      </c>
      <c r="AJ662" s="161"/>
    </row>
    <row r="663" spans="1:36" ht="32.25" hidden="1" customHeight="1" x14ac:dyDescent="0.35">
      <c r="A663" s="205"/>
      <c r="B663" s="205">
        <v>2</v>
      </c>
      <c r="C663" s="173">
        <v>1135</v>
      </c>
      <c r="D663" s="206">
        <v>13619</v>
      </c>
      <c r="E663" s="206">
        <v>8192</v>
      </c>
      <c r="F663" s="206"/>
      <c r="G663" s="205" t="s">
        <v>101</v>
      </c>
      <c r="H663" s="205" t="s">
        <v>36</v>
      </c>
      <c r="I663" s="205"/>
      <c r="J663" s="205" t="s">
        <v>436</v>
      </c>
      <c r="K663" s="206">
        <v>5</v>
      </c>
      <c r="L663" s="206">
        <v>1.3</v>
      </c>
      <c r="M663" s="206">
        <v>4</v>
      </c>
      <c r="N663" s="206"/>
      <c r="O663" s="206">
        <v>4</v>
      </c>
      <c r="P663" s="206"/>
      <c r="Q663" s="206"/>
      <c r="R663" s="204">
        <f t="shared" si="125"/>
        <v>20</v>
      </c>
      <c r="S663" s="173" t="s">
        <v>41</v>
      </c>
      <c r="T663" s="208" t="s">
        <v>58</v>
      </c>
      <c r="U663" s="209">
        <v>44839</v>
      </c>
      <c r="V663" s="209">
        <v>44868</v>
      </c>
      <c r="W663" s="210">
        <v>1</v>
      </c>
      <c r="X663" s="211"/>
      <c r="Y663" s="212">
        <f t="shared" si="122"/>
        <v>4.2857142857142856</v>
      </c>
      <c r="Z663" s="214">
        <v>14</v>
      </c>
      <c r="AA663" s="214">
        <v>0.84</v>
      </c>
      <c r="AB663" s="213">
        <f t="shared" si="126"/>
        <v>280</v>
      </c>
      <c r="AC663" s="213">
        <f t="shared" si="119"/>
        <v>16.8</v>
      </c>
      <c r="AD663" s="213">
        <f t="shared" si="123"/>
        <v>196</v>
      </c>
      <c r="AE663" s="213">
        <f t="shared" si="121"/>
        <v>84</v>
      </c>
      <c r="AF663" s="213">
        <f t="shared" si="124"/>
        <v>71.999999999999986</v>
      </c>
      <c r="AG663" s="213">
        <f t="shared" si="127"/>
        <v>352</v>
      </c>
      <c r="AH663" s="214">
        <v>352</v>
      </c>
      <c r="AI663" s="213">
        <f t="shared" si="128"/>
        <v>0</v>
      </c>
      <c r="AJ663" s="161"/>
    </row>
    <row r="664" spans="1:36" ht="32.25" hidden="1" customHeight="1" x14ac:dyDescent="0.35">
      <c r="A664" s="205"/>
      <c r="B664" s="205">
        <v>2</v>
      </c>
      <c r="C664" s="173">
        <v>1210</v>
      </c>
      <c r="D664" s="206">
        <v>13696</v>
      </c>
      <c r="E664" s="206">
        <v>8110</v>
      </c>
      <c r="F664" s="206"/>
      <c r="G664" s="205" t="s">
        <v>579</v>
      </c>
      <c r="H664" s="205" t="s">
        <v>36</v>
      </c>
      <c r="I664" s="205"/>
      <c r="J664" s="205" t="s">
        <v>436</v>
      </c>
      <c r="K664" s="206">
        <v>19.5</v>
      </c>
      <c r="L664" s="206">
        <v>1.3</v>
      </c>
      <c r="M664" s="206">
        <v>2.5</v>
      </c>
      <c r="N664" s="206"/>
      <c r="O664" s="206">
        <v>2.5</v>
      </c>
      <c r="P664" s="206"/>
      <c r="Q664" s="206"/>
      <c r="R664" s="204">
        <f t="shared" si="125"/>
        <v>48.75</v>
      </c>
      <c r="S664" s="173" t="s">
        <v>41</v>
      </c>
      <c r="T664" s="208" t="s">
        <v>58</v>
      </c>
      <c r="U664" s="209">
        <v>44848</v>
      </c>
      <c r="V664" s="209">
        <v>44850</v>
      </c>
      <c r="W664" s="210">
        <v>1</v>
      </c>
      <c r="X664" s="211"/>
      <c r="Y664" s="212">
        <f t="shared" si="122"/>
        <v>0.42857142857142855</v>
      </c>
      <c r="Z664" s="214">
        <v>14</v>
      </c>
      <c r="AA664" s="214">
        <v>0.84</v>
      </c>
      <c r="AB664" s="213">
        <f t="shared" si="126"/>
        <v>682.5</v>
      </c>
      <c r="AC664" s="213">
        <f t="shared" si="119"/>
        <v>40.949999999999996</v>
      </c>
      <c r="AD664" s="213">
        <f t="shared" si="123"/>
        <v>477.75</v>
      </c>
      <c r="AE664" s="213">
        <f t="shared" si="121"/>
        <v>204.75</v>
      </c>
      <c r="AF664" s="213">
        <f t="shared" si="124"/>
        <v>17.549999999999997</v>
      </c>
      <c r="AG664" s="213">
        <f t="shared" si="127"/>
        <v>700.05</v>
      </c>
      <c r="AH664" s="214">
        <v>700.05</v>
      </c>
      <c r="AI664" s="213">
        <f t="shared" si="128"/>
        <v>0</v>
      </c>
      <c r="AJ664" s="160"/>
    </row>
    <row r="665" spans="1:36" ht="32.25" hidden="1" customHeight="1" x14ac:dyDescent="0.35">
      <c r="A665" s="205"/>
      <c r="B665" s="205">
        <v>2</v>
      </c>
      <c r="C665" s="173">
        <v>1281</v>
      </c>
      <c r="D665" s="206">
        <v>13720</v>
      </c>
      <c r="E665" s="206">
        <v>8226</v>
      </c>
      <c r="F665" s="206"/>
      <c r="G665" s="205" t="s">
        <v>101</v>
      </c>
      <c r="H665" s="205" t="s">
        <v>36</v>
      </c>
      <c r="I665" s="205"/>
      <c r="J665" s="205" t="s">
        <v>436</v>
      </c>
      <c r="K665" s="206">
        <v>23</v>
      </c>
      <c r="L665" s="206">
        <v>1</v>
      </c>
      <c r="M665" s="206">
        <v>6</v>
      </c>
      <c r="N665" s="206"/>
      <c r="O665" s="206">
        <v>6</v>
      </c>
      <c r="P665" s="206"/>
      <c r="Q665" s="206"/>
      <c r="R665" s="204">
        <f t="shared" si="125"/>
        <v>138</v>
      </c>
      <c r="S665" s="173" t="s">
        <v>41</v>
      </c>
      <c r="T665" s="208" t="s">
        <v>58</v>
      </c>
      <c r="U665" s="209">
        <v>44858</v>
      </c>
      <c r="V665" s="209">
        <v>44877</v>
      </c>
      <c r="W665" s="210">
        <v>1</v>
      </c>
      <c r="X665" s="211"/>
      <c r="Y665" s="212">
        <f t="shared" si="122"/>
        <v>2.8571428571428572</v>
      </c>
      <c r="Z665" s="214">
        <v>14</v>
      </c>
      <c r="AA665" s="214">
        <v>0.84</v>
      </c>
      <c r="AB665" s="213">
        <f t="shared" si="126"/>
        <v>1932</v>
      </c>
      <c r="AC665" s="213">
        <f t="shared" si="119"/>
        <v>115.92</v>
      </c>
      <c r="AD665" s="213">
        <f t="shared" si="123"/>
        <v>1352.3999999999999</v>
      </c>
      <c r="AE665" s="213">
        <f t="shared" si="121"/>
        <v>579.6</v>
      </c>
      <c r="AF665" s="213">
        <f t="shared" si="124"/>
        <v>331.2</v>
      </c>
      <c r="AG665" s="213">
        <f t="shared" si="127"/>
        <v>2263.1999999999998</v>
      </c>
      <c r="AH665" s="214">
        <v>2263.1999999999998</v>
      </c>
      <c r="AI665" s="213">
        <f t="shared" si="128"/>
        <v>0</v>
      </c>
      <c r="AJ665" s="160"/>
    </row>
    <row r="666" spans="1:36" ht="32.25" hidden="1" customHeight="1" x14ac:dyDescent="0.35">
      <c r="A666" s="205"/>
      <c r="B666" s="205">
        <v>2</v>
      </c>
      <c r="C666" s="173">
        <v>1283</v>
      </c>
      <c r="D666" s="206">
        <v>13722</v>
      </c>
      <c r="E666" s="206">
        <v>8215</v>
      </c>
      <c r="F666" s="206"/>
      <c r="G666" s="205" t="s">
        <v>101</v>
      </c>
      <c r="H666" s="205" t="s">
        <v>36</v>
      </c>
      <c r="I666" s="205"/>
      <c r="J666" s="205" t="s">
        <v>436</v>
      </c>
      <c r="K666" s="206">
        <v>3.9</v>
      </c>
      <c r="L666" s="206">
        <v>0.6</v>
      </c>
      <c r="M666" s="206">
        <v>4</v>
      </c>
      <c r="N666" s="206"/>
      <c r="O666" s="206">
        <v>4</v>
      </c>
      <c r="P666" s="206"/>
      <c r="Q666" s="206"/>
      <c r="R666" s="204">
        <f t="shared" si="125"/>
        <v>15.6</v>
      </c>
      <c r="S666" s="173" t="s">
        <v>41</v>
      </c>
      <c r="T666" s="208" t="s">
        <v>58</v>
      </c>
      <c r="U666" s="209">
        <v>44858</v>
      </c>
      <c r="V666" s="209">
        <v>44874</v>
      </c>
      <c r="W666" s="210">
        <v>1</v>
      </c>
      <c r="X666" s="211"/>
      <c r="Y666" s="212">
        <f t="shared" si="122"/>
        <v>2.4285714285714284</v>
      </c>
      <c r="Z666" s="214">
        <v>14</v>
      </c>
      <c r="AA666" s="214">
        <v>0.84</v>
      </c>
      <c r="AB666" s="213">
        <f t="shared" si="126"/>
        <v>218.4</v>
      </c>
      <c r="AC666" s="213">
        <f t="shared" si="119"/>
        <v>13.103999999999999</v>
      </c>
      <c r="AD666" s="213">
        <f t="shared" si="123"/>
        <v>152.88</v>
      </c>
      <c r="AE666" s="213">
        <f t="shared" si="121"/>
        <v>65.52</v>
      </c>
      <c r="AF666" s="213">
        <f t="shared" si="124"/>
        <v>31.823999999999995</v>
      </c>
      <c r="AG666" s="213">
        <f t="shared" si="127"/>
        <v>250.22399999999996</v>
      </c>
      <c r="AH666" s="214">
        <v>250.22399999999996</v>
      </c>
      <c r="AI666" s="213">
        <f t="shared" si="128"/>
        <v>0</v>
      </c>
      <c r="AJ666" s="160"/>
    </row>
    <row r="667" spans="1:36" ht="32.25" hidden="1" customHeight="1" x14ac:dyDescent="0.35">
      <c r="A667" s="205"/>
      <c r="B667" s="205">
        <v>2</v>
      </c>
      <c r="C667" s="173">
        <v>1290</v>
      </c>
      <c r="D667" s="206">
        <v>13729</v>
      </c>
      <c r="E667" s="206">
        <v>8205</v>
      </c>
      <c r="F667" s="206"/>
      <c r="G667" s="205" t="s">
        <v>101</v>
      </c>
      <c r="H667" s="205" t="s">
        <v>36</v>
      </c>
      <c r="I667" s="205"/>
      <c r="J667" s="205" t="s">
        <v>436</v>
      </c>
      <c r="K667" s="206">
        <v>23</v>
      </c>
      <c r="L667" s="206">
        <v>1</v>
      </c>
      <c r="M667" s="206">
        <v>6</v>
      </c>
      <c r="N667" s="206"/>
      <c r="O667" s="206">
        <v>6</v>
      </c>
      <c r="P667" s="206"/>
      <c r="Q667" s="206"/>
      <c r="R667" s="204">
        <f t="shared" si="125"/>
        <v>138</v>
      </c>
      <c r="S667" s="173" t="s">
        <v>41</v>
      </c>
      <c r="T667" s="208" t="s">
        <v>58</v>
      </c>
      <c r="U667" s="209">
        <v>44858</v>
      </c>
      <c r="V667" s="209">
        <v>44872</v>
      </c>
      <c r="W667" s="210">
        <v>1</v>
      </c>
      <c r="X667" s="211"/>
      <c r="Y667" s="212">
        <f t="shared" si="122"/>
        <v>2.1428571428571428</v>
      </c>
      <c r="Z667" s="214">
        <v>14</v>
      </c>
      <c r="AA667" s="214">
        <v>0.84</v>
      </c>
      <c r="AB667" s="213">
        <f t="shared" si="126"/>
        <v>1932</v>
      </c>
      <c r="AC667" s="213">
        <f t="shared" si="119"/>
        <v>115.92</v>
      </c>
      <c r="AD667" s="213">
        <f t="shared" si="123"/>
        <v>1352.3999999999999</v>
      </c>
      <c r="AE667" s="213">
        <f t="shared" si="121"/>
        <v>579.6</v>
      </c>
      <c r="AF667" s="213">
        <f t="shared" si="124"/>
        <v>248.4</v>
      </c>
      <c r="AG667" s="213">
        <f t="shared" si="127"/>
        <v>2180.4</v>
      </c>
      <c r="AH667" s="214">
        <v>2180.4</v>
      </c>
      <c r="AI667" s="213">
        <f t="shared" si="128"/>
        <v>0</v>
      </c>
      <c r="AJ667" s="160"/>
    </row>
    <row r="668" spans="1:36" ht="32.25" hidden="1" customHeight="1" x14ac:dyDescent="0.35">
      <c r="A668" s="205"/>
      <c r="B668" s="205">
        <v>2</v>
      </c>
      <c r="C668" s="173">
        <v>1158</v>
      </c>
      <c r="D668" s="206">
        <v>13643</v>
      </c>
      <c r="E668" s="206">
        <v>8123</v>
      </c>
      <c r="F668" s="206"/>
      <c r="G668" s="205" t="s">
        <v>502</v>
      </c>
      <c r="H668" s="205" t="s">
        <v>36</v>
      </c>
      <c r="I668" s="205"/>
      <c r="J668" s="205" t="s">
        <v>436</v>
      </c>
      <c r="K668" s="206">
        <v>6</v>
      </c>
      <c r="L668" s="206">
        <v>1.8</v>
      </c>
      <c r="M668" s="206">
        <v>2</v>
      </c>
      <c r="N668" s="206"/>
      <c r="O668" s="206">
        <v>2</v>
      </c>
      <c r="P668" s="206"/>
      <c r="Q668" s="206"/>
      <c r="R668" s="204">
        <f t="shared" si="125"/>
        <v>12</v>
      </c>
      <c r="S668" s="173" t="s">
        <v>41</v>
      </c>
      <c r="T668" s="208" t="s">
        <v>58</v>
      </c>
      <c r="U668" s="209">
        <v>44844</v>
      </c>
      <c r="V668" s="209">
        <v>44853</v>
      </c>
      <c r="W668" s="210">
        <v>1</v>
      </c>
      <c r="X668" s="211"/>
      <c r="Y668" s="212">
        <f t="shared" si="122"/>
        <v>1.4285714285714286</v>
      </c>
      <c r="Z668" s="219">
        <v>18</v>
      </c>
      <c r="AA668" s="219">
        <v>1.05</v>
      </c>
      <c r="AB668" s="213">
        <f t="shared" si="126"/>
        <v>216</v>
      </c>
      <c r="AC668" s="213">
        <f t="shared" si="119"/>
        <v>12.600000000000001</v>
      </c>
      <c r="AD668" s="213">
        <f t="shared" si="123"/>
        <v>151.19999999999999</v>
      </c>
      <c r="AE668" s="213">
        <f t="shared" si="121"/>
        <v>64.8</v>
      </c>
      <c r="AF668" s="213">
        <f t="shared" si="124"/>
        <v>18</v>
      </c>
      <c r="AG668" s="213">
        <f t="shared" si="127"/>
        <v>234</v>
      </c>
      <c r="AH668" s="214">
        <v>234</v>
      </c>
      <c r="AI668" s="213">
        <f t="shared" si="128"/>
        <v>0</v>
      </c>
      <c r="AJ668" s="160"/>
    </row>
    <row r="669" spans="1:36" ht="32.25" hidden="1" customHeight="1" x14ac:dyDescent="0.35">
      <c r="A669" s="205"/>
      <c r="B669" s="205">
        <v>2</v>
      </c>
      <c r="C669" s="173">
        <v>1069</v>
      </c>
      <c r="D669" s="206">
        <v>13505</v>
      </c>
      <c r="E669" s="206">
        <v>8315</v>
      </c>
      <c r="F669" s="206"/>
      <c r="G669" s="205" t="s">
        <v>101</v>
      </c>
      <c r="H669" s="205" t="s">
        <v>36</v>
      </c>
      <c r="I669" s="205"/>
      <c r="J669" s="205" t="s">
        <v>436</v>
      </c>
      <c r="K669" s="206">
        <v>8</v>
      </c>
      <c r="L669" s="206">
        <v>1.8</v>
      </c>
      <c r="M669" s="206">
        <v>6</v>
      </c>
      <c r="N669" s="206"/>
      <c r="O669" s="206">
        <v>6</v>
      </c>
      <c r="P669" s="206"/>
      <c r="Q669" s="206"/>
      <c r="R669" s="204">
        <f t="shared" si="125"/>
        <v>48</v>
      </c>
      <c r="S669" s="173" t="s">
        <v>41</v>
      </c>
      <c r="T669" s="208" t="s">
        <v>58</v>
      </c>
      <c r="U669" s="209">
        <v>44831</v>
      </c>
      <c r="V669" s="209">
        <v>44904</v>
      </c>
      <c r="W669" s="210">
        <v>1</v>
      </c>
      <c r="X669" s="211"/>
      <c r="Y669" s="212">
        <f t="shared" ref="Y669:Y700" si="129">IF(T669="on hire",$C$5-U669+1,IF(T669="off hired",V669-U669+1,0))/7</f>
        <v>10.571428571428571</v>
      </c>
      <c r="Z669" s="219">
        <v>18</v>
      </c>
      <c r="AA669" s="219">
        <v>1.05</v>
      </c>
      <c r="AB669" s="213">
        <f t="shared" si="126"/>
        <v>864</v>
      </c>
      <c r="AC669" s="213">
        <f t="shared" si="119"/>
        <v>50.400000000000006</v>
      </c>
      <c r="AD669" s="213">
        <f t="shared" ref="AD669:AD700" si="130">0.7*R669*Z669</f>
        <v>604.79999999999995</v>
      </c>
      <c r="AE669" s="213">
        <f t="shared" si="121"/>
        <v>259.2</v>
      </c>
      <c r="AF669" s="213">
        <f t="shared" ref="AF669:AF700" si="131">IF(Y669&gt;X669,(Y669-X669)*R669*AA669,0)</f>
        <v>532.80000000000007</v>
      </c>
      <c r="AG669" s="213">
        <f t="shared" si="127"/>
        <v>1396.8000000000002</v>
      </c>
      <c r="AH669" s="214">
        <v>1396.8000000000002</v>
      </c>
      <c r="AI669" s="213">
        <f t="shared" si="128"/>
        <v>0</v>
      </c>
      <c r="AJ669" s="160"/>
    </row>
    <row r="670" spans="1:36" ht="32.25" hidden="1" customHeight="1" x14ac:dyDescent="0.35">
      <c r="A670" s="205"/>
      <c r="B670" s="205">
        <v>2</v>
      </c>
      <c r="C670" s="173">
        <v>1255</v>
      </c>
      <c r="D670" s="206">
        <v>13793</v>
      </c>
      <c r="E670" s="206">
        <v>8311</v>
      </c>
      <c r="F670" s="206"/>
      <c r="G670" s="205" t="s">
        <v>101</v>
      </c>
      <c r="H670" s="205" t="s">
        <v>36</v>
      </c>
      <c r="I670" s="205"/>
      <c r="J670" s="205" t="s">
        <v>436</v>
      </c>
      <c r="K670" s="206">
        <v>2.8</v>
      </c>
      <c r="L670" s="206">
        <v>1.8</v>
      </c>
      <c r="M670" s="206">
        <v>6</v>
      </c>
      <c r="N670" s="206"/>
      <c r="O670" s="206">
        <v>6</v>
      </c>
      <c r="P670" s="206"/>
      <c r="Q670" s="206"/>
      <c r="R670" s="204">
        <f t="shared" si="125"/>
        <v>16.799999999999997</v>
      </c>
      <c r="S670" s="173" t="s">
        <v>41</v>
      </c>
      <c r="T670" s="208" t="s">
        <v>58</v>
      </c>
      <c r="U670" s="209">
        <v>44854</v>
      </c>
      <c r="V670" s="209">
        <v>44902</v>
      </c>
      <c r="W670" s="210">
        <v>1</v>
      </c>
      <c r="X670" s="211"/>
      <c r="Y670" s="212">
        <f t="shared" si="129"/>
        <v>7</v>
      </c>
      <c r="Z670" s="219">
        <v>18</v>
      </c>
      <c r="AA670" s="219">
        <v>1.05</v>
      </c>
      <c r="AB670" s="213">
        <f t="shared" si="126"/>
        <v>302.39999999999998</v>
      </c>
      <c r="AC670" s="213">
        <f t="shared" si="119"/>
        <v>17.639999999999997</v>
      </c>
      <c r="AD670" s="213">
        <f t="shared" si="130"/>
        <v>211.67999999999995</v>
      </c>
      <c r="AE670" s="213">
        <f t="shared" si="121"/>
        <v>90.719999999999985</v>
      </c>
      <c r="AF670" s="213">
        <f t="shared" si="131"/>
        <v>123.47999999999999</v>
      </c>
      <c r="AG670" s="213">
        <f t="shared" si="127"/>
        <v>425.87999999999988</v>
      </c>
      <c r="AH670" s="214">
        <v>425.87999999999988</v>
      </c>
      <c r="AI670" s="213">
        <f t="shared" si="128"/>
        <v>0</v>
      </c>
      <c r="AJ670" s="160"/>
    </row>
    <row r="671" spans="1:36" ht="32.25" hidden="1" customHeight="1" x14ac:dyDescent="0.35">
      <c r="A671" s="205"/>
      <c r="B671" s="205">
        <v>2</v>
      </c>
      <c r="C671" s="173">
        <v>1261</v>
      </c>
      <c r="D671" s="206">
        <v>13799</v>
      </c>
      <c r="E671" s="206">
        <v>8139</v>
      </c>
      <c r="F671" s="206"/>
      <c r="G671" s="205" t="s">
        <v>101</v>
      </c>
      <c r="H671" s="205" t="s">
        <v>36</v>
      </c>
      <c r="I671" s="205"/>
      <c r="J671" s="205" t="s">
        <v>436</v>
      </c>
      <c r="K671" s="206">
        <v>30</v>
      </c>
      <c r="L671" s="206">
        <v>1.8</v>
      </c>
      <c r="M671" s="206">
        <v>2</v>
      </c>
      <c r="N671" s="206"/>
      <c r="O671" s="206">
        <v>2</v>
      </c>
      <c r="P671" s="206"/>
      <c r="Q671" s="206"/>
      <c r="R671" s="204">
        <f t="shared" si="125"/>
        <v>60</v>
      </c>
      <c r="S671" s="173" t="s">
        <v>41</v>
      </c>
      <c r="T671" s="208" t="s">
        <v>58</v>
      </c>
      <c r="U671" s="209">
        <v>44854</v>
      </c>
      <c r="V671" s="209">
        <v>44858</v>
      </c>
      <c r="W671" s="210">
        <v>1</v>
      </c>
      <c r="X671" s="211"/>
      <c r="Y671" s="212">
        <f t="shared" si="129"/>
        <v>0.7142857142857143</v>
      </c>
      <c r="Z671" s="219">
        <v>18</v>
      </c>
      <c r="AA671" s="219">
        <v>1.05</v>
      </c>
      <c r="AB671" s="213">
        <f t="shared" si="126"/>
        <v>1080</v>
      </c>
      <c r="AC671" s="213">
        <f t="shared" si="119"/>
        <v>63</v>
      </c>
      <c r="AD671" s="213">
        <f t="shared" si="130"/>
        <v>756</v>
      </c>
      <c r="AE671" s="213">
        <f t="shared" si="121"/>
        <v>324</v>
      </c>
      <c r="AF671" s="213">
        <f t="shared" si="131"/>
        <v>45.000000000000007</v>
      </c>
      <c r="AG671" s="213">
        <f t="shared" si="127"/>
        <v>1125</v>
      </c>
      <c r="AH671" s="214">
        <v>1125</v>
      </c>
      <c r="AI671" s="213">
        <f t="shared" si="128"/>
        <v>0</v>
      </c>
      <c r="AJ671" s="160"/>
    </row>
    <row r="672" spans="1:36" ht="32.25" customHeight="1" x14ac:dyDescent="0.35">
      <c r="A672" s="205"/>
      <c r="B672" s="205">
        <v>2</v>
      </c>
      <c r="C672" s="399">
        <v>1111</v>
      </c>
      <c r="D672" s="400">
        <v>13545</v>
      </c>
      <c r="E672" s="206"/>
      <c r="F672" s="206"/>
      <c r="G672" s="205" t="s">
        <v>502</v>
      </c>
      <c r="H672" s="202" t="s">
        <v>60</v>
      </c>
      <c r="I672" s="202"/>
      <c r="J672" s="202" t="s">
        <v>61</v>
      </c>
      <c r="K672" s="204">
        <v>4</v>
      </c>
      <c r="L672" s="204">
        <v>2.5</v>
      </c>
      <c r="M672" s="204">
        <v>4</v>
      </c>
      <c r="N672" s="204"/>
      <c r="O672" s="204">
        <f t="shared" ref="O672:O698" si="132">M672-N672</f>
        <v>4</v>
      </c>
      <c r="P672" s="204"/>
      <c r="Q672" s="204"/>
      <c r="R672" s="204">
        <f t="shared" si="125"/>
        <v>40</v>
      </c>
      <c r="S672" s="207" t="s">
        <v>62</v>
      </c>
      <c r="T672" s="215" t="s">
        <v>87</v>
      </c>
      <c r="U672" s="216">
        <v>44837</v>
      </c>
      <c r="V672" s="216"/>
      <c r="W672" s="217">
        <v>1</v>
      </c>
      <c r="X672" s="218"/>
      <c r="Y672" s="212">
        <f t="shared" si="129"/>
        <v>17.285714285714285</v>
      </c>
      <c r="Z672" s="237">
        <v>7.5</v>
      </c>
      <c r="AA672" s="237">
        <v>0.7</v>
      </c>
      <c r="AB672" s="213">
        <f t="shared" si="126"/>
        <v>300</v>
      </c>
      <c r="AC672" s="213">
        <f t="shared" si="119"/>
        <v>28</v>
      </c>
      <c r="AD672" s="213">
        <f t="shared" si="130"/>
        <v>210</v>
      </c>
      <c r="AE672" s="213">
        <f t="shared" si="121"/>
        <v>0</v>
      </c>
      <c r="AF672" s="213">
        <f t="shared" si="131"/>
        <v>483.99999999999989</v>
      </c>
      <c r="AG672" s="343">
        <f t="shared" si="127"/>
        <v>693.99999999999989</v>
      </c>
      <c r="AH672" s="213">
        <v>570</v>
      </c>
      <c r="AI672" s="213">
        <f t="shared" si="128"/>
        <v>123.99999999999989</v>
      </c>
      <c r="AJ672" s="160"/>
    </row>
    <row r="673" spans="1:39" ht="32.25" hidden="1" customHeight="1" x14ac:dyDescent="0.35">
      <c r="A673" s="205"/>
      <c r="B673" s="205">
        <v>2</v>
      </c>
      <c r="C673" s="173">
        <v>1141</v>
      </c>
      <c r="D673" s="206">
        <v>13631</v>
      </c>
      <c r="E673" s="206">
        <v>8117</v>
      </c>
      <c r="F673" s="206"/>
      <c r="G673" s="205" t="s">
        <v>101</v>
      </c>
      <c r="H673" s="202" t="s">
        <v>60</v>
      </c>
      <c r="I673" s="202"/>
      <c r="J673" s="202" t="s">
        <v>61</v>
      </c>
      <c r="K673" s="204">
        <v>2.5</v>
      </c>
      <c r="L673" s="204">
        <v>2.5</v>
      </c>
      <c r="M673" s="204">
        <v>2</v>
      </c>
      <c r="N673" s="204"/>
      <c r="O673" s="204">
        <f t="shared" si="132"/>
        <v>2</v>
      </c>
      <c r="P673" s="204"/>
      <c r="Q673" s="204"/>
      <c r="R673" s="204">
        <f t="shared" si="125"/>
        <v>12.5</v>
      </c>
      <c r="S673" s="207" t="s">
        <v>62</v>
      </c>
      <c r="T673" s="215" t="s">
        <v>58</v>
      </c>
      <c r="U673" s="216">
        <v>44840</v>
      </c>
      <c r="V673" s="216">
        <v>44852</v>
      </c>
      <c r="W673" s="217">
        <v>1</v>
      </c>
      <c r="X673" s="218"/>
      <c r="Y673" s="212">
        <f t="shared" si="129"/>
        <v>1.8571428571428572</v>
      </c>
      <c r="Z673" s="237">
        <v>7.5</v>
      </c>
      <c r="AA673" s="237">
        <v>0.7</v>
      </c>
      <c r="AB673" s="213">
        <f t="shared" si="126"/>
        <v>93.75</v>
      </c>
      <c r="AC673" s="213">
        <f t="shared" si="119"/>
        <v>8.75</v>
      </c>
      <c r="AD673" s="213">
        <f t="shared" si="130"/>
        <v>65.625</v>
      </c>
      <c r="AE673" s="213">
        <f t="shared" si="121"/>
        <v>28.125</v>
      </c>
      <c r="AF673" s="213">
        <f t="shared" si="131"/>
        <v>16.25</v>
      </c>
      <c r="AG673" s="213">
        <f t="shared" si="127"/>
        <v>110</v>
      </c>
      <c r="AH673" s="213">
        <v>110</v>
      </c>
      <c r="AI673" s="213">
        <f t="shared" si="128"/>
        <v>0</v>
      </c>
      <c r="AJ673" s="160"/>
    </row>
    <row r="674" spans="1:39" ht="32.25" hidden="1" customHeight="1" x14ac:dyDescent="0.35">
      <c r="A674" s="205"/>
      <c r="B674" s="205">
        <v>2</v>
      </c>
      <c r="C674" s="173">
        <v>1141</v>
      </c>
      <c r="D674" s="206">
        <v>13631</v>
      </c>
      <c r="E674" s="206">
        <v>8117</v>
      </c>
      <c r="F674" s="206"/>
      <c r="G674" s="205" t="s">
        <v>101</v>
      </c>
      <c r="H674" s="202" t="s">
        <v>60</v>
      </c>
      <c r="I674" s="202"/>
      <c r="J674" s="202" t="s">
        <v>61</v>
      </c>
      <c r="K674" s="204">
        <v>2.5</v>
      </c>
      <c r="L674" s="204">
        <v>2.5</v>
      </c>
      <c r="M674" s="204">
        <v>2</v>
      </c>
      <c r="N674" s="204"/>
      <c r="O674" s="204">
        <f t="shared" si="132"/>
        <v>2</v>
      </c>
      <c r="P674" s="204"/>
      <c r="Q674" s="204"/>
      <c r="R674" s="204">
        <f t="shared" si="125"/>
        <v>12.5</v>
      </c>
      <c r="S674" s="207" t="s">
        <v>62</v>
      </c>
      <c r="T674" s="215" t="s">
        <v>58</v>
      </c>
      <c r="U674" s="216">
        <v>44840</v>
      </c>
      <c r="V674" s="216">
        <v>44852</v>
      </c>
      <c r="W674" s="217">
        <v>1</v>
      </c>
      <c r="X674" s="218"/>
      <c r="Y674" s="212">
        <f t="shared" si="129"/>
        <v>1.8571428571428572</v>
      </c>
      <c r="Z674" s="237">
        <v>7.5</v>
      </c>
      <c r="AA674" s="237">
        <v>0.7</v>
      </c>
      <c r="AB674" s="213">
        <f t="shared" si="126"/>
        <v>93.75</v>
      </c>
      <c r="AC674" s="213">
        <f t="shared" si="119"/>
        <v>8.75</v>
      </c>
      <c r="AD674" s="213">
        <f t="shared" si="130"/>
        <v>65.625</v>
      </c>
      <c r="AE674" s="213">
        <f t="shared" si="121"/>
        <v>28.125</v>
      </c>
      <c r="AF674" s="213">
        <f t="shared" si="131"/>
        <v>16.25</v>
      </c>
      <c r="AG674" s="213">
        <f t="shared" si="127"/>
        <v>110</v>
      </c>
      <c r="AH674" s="213">
        <v>110</v>
      </c>
      <c r="AI674" s="213">
        <f t="shared" si="128"/>
        <v>0</v>
      </c>
      <c r="AJ674" s="160"/>
    </row>
    <row r="675" spans="1:39" ht="32.25" hidden="1" customHeight="1" x14ac:dyDescent="0.35">
      <c r="A675" s="205"/>
      <c r="B675" s="205">
        <v>2</v>
      </c>
      <c r="C675" s="173">
        <v>1141</v>
      </c>
      <c r="D675" s="206">
        <v>13631</v>
      </c>
      <c r="E675" s="206">
        <v>8117</v>
      </c>
      <c r="F675" s="206"/>
      <c r="G675" s="205" t="s">
        <v>101</v>
      </c>
      <c r="H675" s="202" t="s">
        <v>60</v>
      </c>
      <c r="I675" s="202"/>
      <c r="J675" s="202" t="s">
        <v>61</v>
      </c>
      <c r="K675" s="204">
        <v>2.5</v>
      </c>
      <c r="L675" s="204">
        <v>2.5</v>
      </c>
      <c r="M675" s="204">
        <v>2</v>
      </c>
      <c r="N675" s="204"/>
      <c r="O675" s="204">
        <f t="shared" si="132"/>
        <v>2</v>
      </c>
      <c r="P675" s="204"/>
      <c r="Q675" s="204"/>
      <c r="R675" s="204">
        <f t="shared" si="125"/>
        <v>12.5</v>
      </c>
      <c r="S675" s="207" t="s">
        <v>62</v>
      </c>
      <c r="T675" s="215" t="s">
        <v>58</v>
      </c>
      <c r="U675" s="216">
        <v>44840</v>
      </c>
      <c r="V675" s="216">
        <v>44852</v>
      </c>
      <c r="W675" s="217">
        <v>1</v>
      </c>
      <c r="X675" s="218"/>
      <c r="Y675" s="212">
        <f t="shared" si="129"/>
        <v>1.8571428571428572</v>
      </c>
      <c r="Z675" s="237">
        <v>7.5</v>
      </c>
      <c r="AA675" s="237">
        <v>0.7</v>
      </c>
      <c r="AB675" s="213">
        <f t="shared" si="126"/>
        <v>93.75</v>
      </c>
      <c r="AC675" s="213">
        <f t="shared" si="119"/>
        <v>8.75</v>
      </c>
      <c r="AD675" s="213">
        <f t="shared" si="130"/>
        <v>65.625</v>
      </c>
      <c r="AE675" s="213">
        <f t="shared" si="121"/>
        <v>28.125</v>
      </c>
      <c r="AF675" s="213">
        <f t="shared" si="131"/>
        <v>16.25</v>
      </c>
      <c r="AG675" s="213">
        <f t="shared" si="127"/>
        <v>110</v>
      </c>
      <c r="AH675" s="213">
        <v>110</v>
      </c>
      <c r="AI675" s="213">
        <f t="shared" si="128"/>
        <v>0</v>
      </c>
      <c r="AJ675" s="160"/>
    </row>
    <row r="676" spans="1:39" ht="32.25" hidden="1" customHeight="1" x14ac:dyDescent="0.35">
      <c r="A676" s="205"/>
      <c r="B676" s="205">
        <v>2</v>
      </c>
      <c r="C676" s="173">
        <v>1141</v>
      </c>
      <c r="D676" s="206">
        <v>13631</v>
      </c>
      <c r="E676" s="206">
        <v>8117</v>
      </c>
      <c r="F676" s="206"/>
      <c r="G676" s="205" t="s">
        <v>101</v>
      </c>
      <c r="H676" s="202" t="s">
        <v>60</v>
      </c>
      <c r="I676" s="202"/>
      <c r="J676" s="202" t="s">
        <v>61</v>
      </c>
      <c r="K676" s="204">
        <v>2.5</v>
      </c>
      <c r="L676" s="204">
        <v>2.5</v>
      </c>
      <c r="M676" s="204">
        <v>2</v>
      </c>
      <c r="N676" s="204"/>
      <c r="O676" s="204">
        <f t="shared" si="132"/>
        <v>2</v>
      </c>
      <c r="P676" s="204"/>
      <c r="Q676" s="204"/>
      <c r="R676" s="204">
        <f t="shared" si="125"/>
        <v>12.5</v>
      </c>
      <c r="S676" s="207" t="s">
        <v>62</v>
      </c>
      <c r="T676" s="215" t="s">
        <v>58</v>
      </c>
      <c r="U676" s="216">
        <v>44840</v>
      </c>
      <c r="V676" s="216">
        <v>44852</v>
      </c>
      <c r="W676" s="217">
        <v>1</v>
      </c>
      <c r="X676" s="218"/>
      <c r="Y676" s="212">
        <f t="shared" si="129"/>
        <v>1.8571428571428572</v>
      </c>
      <c r="Z676" s="237">
        <v>7.5</v>
      </c>
      <c r="AA676" s="237">
        <v>0.7</v>
      </c>
      <c r="AB676" s="213">
        <f t="shared" si="126"/>
        <v>93.75</v>
      </c>
      <c r="AC676" s="213">
        <f t="shared" si="119"/>
        <v>8.75</v>
      </c>
      <c r="AD676" s="213">
        <f t="shared" si="130"/>
        <v>65.625</v>
      </c>
      <c r="AE676" s="213">
        <f t="shared" si="121"/>
        <v>28.125</v>
      </c>
      <c r="AF676" s="213">
        <f t="shared" si="131"/>
        <v>16.25</v>
      </c>
      <c r="AG676" s="213">
        <f t="shared" si="127"/>
        <v>110</v>
      </c>
      <c r="AH676" s="213">
        <v>110</v>
      </c>
      <c r="AI676" s="213">
        <f t="shared" si="128"/>
        <v>0</v>
      </c>
      <c r="AJ676" s="160"/>
    </row>
    <row r="677" spans="1:39" ht="32.25" hidden="1" customHeight="1" x14ac:dyDescent="0.35">
      <c r="A677" s="205"/>
      <c r="B677" s="205">
        <v>2</v>
      </c>
      <c r="C677" s="173">
        <v>1141</v>
      </c>
      <c r="D677" s="206">
        <v>13631</v>
      </c>
      <c r="E677" s="206">
        <v>8117</v>
      </c>
      <c r="F677" s="206"/>
      <c r="G677" s="205" t="s">
        <v>101</v>
      </c>
      <c r="H677" s="202" t="s">
        <v>60</v>
      </c>
      <c r="I677" s="202"/>
      <c r="J677" s="202" t="s">
        <v>61</v>
      </c>
      <c r="K677" s="204">
        <v>2.5</v>
      </c>
      <c r="L677" s="204">
        <v>2.5</v>
      </c>
      <c r="M677" s="204">
        <v>2</v>
      </c>
      <c r="N677" s="204"/>
      <c r="O677" s="204">
        <f t="shared" si="132"/>
        <v>2</v>
      </c>
      <c r="P677" s="204"/>
      <c r="Q677" s="204"/>
      <c r="R677" s="204">
        <f t="shared" si="125"/>
        <v>12.5</v>
      </c>
      <c r="S677" s="207" t="s">
        <v>62</v>
      </c>
      <c r="T677" s="215" t="s">
        <v>58</v>
      </c>
      <c r="U677" s="216">
        <v>44840</v>
      </c>
      <c r="V677" s="216">
        <v>44852</v>
      </c>
      <c r="W677" s="217">
        <v>1</v>
      </c>
      <c r="X677" s="218"/>
      <c r="Y677" s="212">
        <f t="shared" si="129"/>
        <v>1.8571428571428572</v>
      </c>
      <c r="Z677" s="237">
        <v>7.5</v>
      </c>
      <c r="AA677" s="237">
        <v>0.7</v>
      </c>
      <c r="AB677" s="213">
        <f t="shared" si="126"/>
        <v>93.75</v>
      </c>
      <c r="AC677" s="213">
        <f t="shared" si="119"/>
        <v>8.75</v>
      </c>
      <c r="AD677" s="213">
        <f t="shared" si="130"/>
        <v>65.625</v>
      </c>
      <c r="AE677" s="213">
        <f t="shared" si="121"/>
        <v>28.125</v>
      </c>
      <c r="AF677" s="213">
        <f t="shared" si="131"/>
        <v>16.25</v>
      </c>
      <c r="AG677" s="213">
        <f t="shared" si="127"/>
        <v>110</v>
      </c>
      <c r="AH677" s="213">
        <v>110</v>
      </c>
      <c r="AI677" s="213">
        <f t="shared" si="128"/>
        <v>0</v>
      </c>
      <c r="AJ677" s="160"/>
    </row>
    <row r="678" spans="1:39" ht="32.25" hidden="1" customHeight="1" x14ac:dyDescent="0.35">
      <c r="A678" s="205"/>
      <c r="B678" s="205">
        <v>2</v>
      </c>
      <c r="C678" s="173">
        <v>1153</v>
      </c>
      <c r="D678" s="206">
        <v>13638</v>
      </c>
      <c r="E678" s="206">
        <v>8089</v>
      </c>
      <c r="F678" s="206"/>
      <c r="G678" s="205" t="s">
        <v>502</v>
      </c>
      <c r="H678" s="202" t="s">
        <v>60</v>
      </c>
      <c r="I678" s="202"/>
      <c r="J678" s="202" t="s">
        <v>61</v>
      </c>
      <c r="K678" s="204">
        <v>4.5</v>
      </c>
      <c r="L678" s="204">
        <v>2.6</v>
      </c>
      <c r="M678" s="204">
        <v>4</v>
      </c>
      <c r="N678" s="204"/>
      <c r="O678" s="204">
        <f t="shared" si="132"/>
        <v>4</v>
      </c>
      <c r="P678" s="204"/>
      <c r="Q678" s="204"/>
      <c r="R678" s="204">
        <f t="shared" si="125"/>
        <v>46.800000000000004</v>
      </c>
      <c r="S678" s="207" t="s">
        <v>62</v>
      </c>
      <c r="T678" s="215" t="s">
        <v>58</v>
      </c>
      <c r="U678" s="216">
        <v>44841</v>
      </c>
      <c r="V678" s="216">
        <v>44844</v>
      </c>
      <c r="W678" s="217">
        <v>1</v>
      </c>
      <c r="X678" s="218"/>
      <c r="Y678" s="212">
        <f t="shared" si="129"/>
        <v>0.5714285714285714</v>
      </c>
      <c r="Z678" s="237">
        <v>7.5</v>
      </c>
      <c r="AA678" s="237">
        <v>0.7</v>
      </c>
      <c r="AB678" s="213">
        <f t="shared" si="126"/>
        <v>351.00000000000006</v>
      </c>
      <c r="AC678" s="213">
        <f t="shared" si="119"/>
        <v>32.76</v>
      </c>
      <c r="AD678" s="213">
        <f t="shared" si="130"/>
        <v>245.7</v>
      </c>
      <c r="AE678" s="213">
        <f t="shared" si="121"/>
        <v>105.30000000000001</v>
      </c>
      <c r="AF678" s="213">
        <f t="shared" si="131"/>
        <v>18.72</v>
      </c>
      <c r="AG678" s="213">
        <f t="shared" si="127"/>
        <v>369.72</v>
      </c>
      <c r="AH678" s="213">
        <v>369.72</v>
      </c>
      <c r="AI678" s="213">
        <f t="shared" si="128"/>
        <v>0</v>
      </c>
      <c r="AJ678" s="171"/>
    </row>
    <row r="679" spans="1:39" ht="32.25" hidden="1" customHeight="1" x14ac:dyDescent="0.35">
      <c r="A679" s="205"/>
      <c r="B679" s="205">
        <v>2</v>
      </c>
      <c r="C679" s="173">
        <v>1074</v>
      </c>
      <c r="D679" s="206">
        <v>13510</v>
      </c>
      <c r="E679" s="206">
        <v>8061</v>
      </c>
      <c r="F679" s="206"/>
      <c r="G679" s="205" t="s">
        <v>101</v>
      </c>
      <c r="H679" s="202" t="s">
        <v>60</v>
      </c>
      <c r="I679" s="202"/>
      <c r="J679" s="202" t="s">
        <v>61</v>
      </c>
      <c r="K679" s="204">
        <v>2.5</v>
      </c>
      <c r="L679" s="204">
        <v>2.5</v>
      </c>
      <c r="M679" s="204">
        <v>4</v>
      </c>
      <c r="N679" s="204"/>
      <c r="O679" s="204">
        <f t="shared" si="132"/>
        <v>4</v>
      </c>
      <c r="P679" s="204"/>
      <c r="Q679" s="204"/>
      <c r="R679" s="204">
        <f t="shared" si="125"/>
        <v>25</v>
      </c>
      <c r="S679" s="207" t="s">
        <v>62</v>
      </c>
      <c r="T679" s="215" t="s">
        <v>58</v>
      </c>
      <c r="U679" s="216">
        <v>44832</v>
      </c>
      <c r="V679" s="216">
        <v>44837</v>
      </c>
      <c r="W679" s="217">
        <v>1</v>
      </c>
      <c r="X679" s="218"/>
      <c r="Y679" s="212">
        <f t="shared" si="129"/>
        <v>0.8571428571428571</v>
      </c>
      <c r="Z679" s="237">
        <v>7.5</v>
      </c>
      <c r="AA679" s="237">
        <v>0.7</v>
      </c>
      <c r="AB679" s="213">
        <f t="shared" si="126"/>
        <v>187.5</v>
      </c>
      <c r="AC679" s="213">
        <f t="shared" si="119"/>
        <v>17.5</v>
      </c>
      <c r="AD679" s="213">
        <f t="shared" si="130"/>
        <v>131.25</v>
      </c>
      <c r="AE679" s="213">
        <f t="shared" si="121"/>
        <v>56.25</v>
      </c>
      <c r="AF679" s="213">
        <f t="shared" si="131"/>
        <v>14.999999999999998</v>
      </c>
      <c r="AG679" s="213">
        <f t="shared" si="127"/>
        <v>202.5</v>
      </c>
      <c r="AH679" s="213">
        <v>202.5</v>
      </c>
      <c r="AI679" s="213">
        <f t="shared" si="128"/>
        <v>0</v>
      </c>
      <c r="AJ679" s="171"/>
    </row>
    <row r="680" spans="1:39" s="263" customFormat="1" ht="32.25" hidden="1" customHeight="1" x14ac:dyDescent="0.35">
      <c r="A680" s="205"/>
      <c r="B680" s="205">
        <v>2</v>
      </c>
      <c r="C680" s="173">
        <v>1074</v>
      </c>
      <c r="D680" s="206">
        <v>13510</v>
      </c>
      <c r="E680" s="206">
        <v>8061</v>
      </c>
      <c r="F680" s="206"/>
      <c r="G680" s="205" t="s">
        <v>101</v>
      </c>
      <c r="H680" s="202" t="s">
        <v>60</v>
      </c>
      <c r="I680" s="202"/>
      <c r="J680" s="202" t="s">
        <v>61</v>
      </c>
      <c r="K680" s="204">
        <v>2.5</v>
      </c>
      <c r="L680" s="204">
        <v>2.5</v>
      </c>
      <c r="M680" s="204">
        <v>4</v>
      </c>
      <c r="N680" s="204"/>
      <c r="O680" s="204">
        <f t="shared" si="132"/>
        <v>4</v>
      </c>
      <c r="P680" s="204"/>
      <c r="Q680" s="204"/>
      <c r="R680" s="204">
        <f t="shared" si="125"/>
        <v>25</v>
      </c>
      <c r="S680" s="207" t="s">
        <v>62</v>
      </c>
      <c r="T680" s="215" t="s">
        <v>58</v>
      </c>
      <c r="U680" s="216">
        <v>44832</v>
      </c>
      <c r="V680" s="216">
        <v>44837</v>
      </c>
      <c r="W680" s="217">
        <v>1</v>
      </c>
      <c r="X680" s="218"/>
      <c r="Y680" s="212">
        <f t="shared" si="129"/>
        <v>0.8571428571428571</v>
      </c>
      <c r="Z680" s="237">
        <v>7.5</v>
      </c>
      <c r="AA680" s="237">
        <v>0.7</v>
      </c>
      <c r="AB680" s="213">
        <f t="shared" si="126"/>
        <v>187.5</v>
      </c>
      <c r="AC680" s="213">
        <f t="shared" si="119"/>
        <v>17.5</v>
      </c>
      <c r="AD680" s="213">
        <f t="shared" si="130"/>
        <v>131.25</v>
      </c>
      <c r="AE680" s="213">
        <f t="shared" si="121"/>
        <v>56.25</v>
      </c>
      <c r="AF680" s="213">
        <f t="shared" si="131"/>
        <v>14.999999999999998</v>
      </c>
      <c r="AG680" s="213">
        <f t="shared" si="127"/>
        <v>202.5</v>
      </c>
      <c r="AH680" s="213">
        <v>202.5</v>
      </c>
      <c r="AI680" s="213">
        <f t="shared" si="128"/>
        <v>0</v>
      </c>
      <c r="AJ680" s="262"/>
      <c r="AK680" s="297"/>
      <c r="AL680" s="304"/>
      <c r="AM680" s="304"/>
    </row>
    <row r="681" spans="1:39" s="263" customFormat="1" ht="32.25" hidden="1" customHeight="1" x14ac:dyDescent="0.35">
      <c r="A681" s="205"/>
      <c r="B681" s="205">
        <v>2</v>
      </c>
      <c r="C681" s="173">
        <v>1074</v>
      </c>
      <c r="D681" s="206">
        <v>13510</v>
      </c>
      <c r="E681" s="206">
        <v>8061</v>
      </c>
      <c r="F681" s="206"/>
      <c r="G681" s="205" t="s">
        <v>101</v>
      </c>
      <c r="H681" s="202" t="s">
        <v>60</v>
      </c>
      <c r="I681" s="202"/>
      <c r="J681" s="202" t="s">
        <v>61</v>
      </c>
      <c r="K681" s="204">
        <v>2.5</v>
      </c>
      <c r="L681" s="204">
        <v>2.5</v>
      </c>
      <c r="M681" s="204">
        <v>4</v>
      </c>
      <c r="N681" s="204"/>
      <c r="O681" s="204">
        <f t="shared" si="132"/>
        <v>4</v>
      </c>
      <c r="P681" s="204"/>
      <c r="Q681" s="204"/>
      <c r="R681" s="204">
        <f t="shared" si="125"/>
        <v>25</v>
      </c>
      <c r="S681" s="207" t="s">
        <v>62</v>
      </c>
      <c r="T681" s="215" t="s">
        <v>58</v>
      </c>
      <c r="U681" s="216">
        <v>44832</v>
      </c>
      <c r="V681" s="216">
        <v>44837</v>
      </c>
      <c r="W681" s="217">
        <v>1</v>
      </c>
      <c r="X681" s="218"/>
      <c r="Y681" s="212">
        <f t="shared" si="129"/>
        <v>0.8571428571428571</v>
      </c>
      <c r="Z681" s="237">
        <v>7.5</v>
      </c>
      <c r="AA681" s="237">
        <v>0.7</v>
      </c>
      <c r="AB681" s="213">
        <f t="shared" si="126"/>
        <v>187.5</v>
      </c>
      <c r="AC681" s="213">
        <f t="shared" si="119"/>
        <v>17.5</v>
      </c>
      <c r="AD681" s="213">
        <f t="shared" si="130"/>
        <v>131.25</v>
      </c>
      <c r="AE681" s="213">
        <f t="shared" si="121"/>
        <v>56.25</v>
      </c>
      <c r="AF681" s="213">
        <f t="shared" si="131"/>
        <v>14.999999999999998</v>
      </c>
      <c r="AG681" s="213">
        <f t="shared" si="127"/>
        <v>202.5</v>
      </c>
      <c r="AH681" s="213">
        <v>202.5</v>
      </c>
      <c r="AI681" s="213">
        <f t="shared" si="128"/>
        <v>0</v>
      </c>
      <c r="AJ681" s="262"/>
      <c r="AK681" s="297"/>
      <c r="AL681" s="304"/>
      <c r="AM681" s="304"/>
    </row>
    <row r="682" spans="1:39" s="263" customFormat="1" ht="32.25" hidden="1" customHeight="1" x14ac:dyDescent="0.35">
      <c r="A682" s="205"/>
      <c r="B682" s="205">
        <v>2</v>
      </c>
      <c r="C682" s="173">
        <v>1074</v>
      </c>
      <c r="D682" s="206">
        <v>13510</v>
      </c>
      <c r="E682" s="206">
        <v>8061</v>
      </c>
      <c r="F682" s="206"/>
      <c r="G682" s="205" t="s">
        <v>101</v>
      </c>
      <c r="H682" s="202" t="s">
        <v>60</v>
      </c>
      <c r="I682" s="202"/>
      <c r="J682" s="202" t="s">
        <v>61</v>
      </c>
      <c r="K682" s="204">
        <v>2.5</v>
      </c>
      <c r="L682" s="204">
        <v>2.5</v>
      </c>
      <c r="M682" s="204">
        <v>4</v>
      </c>
      <c r="N682" s="204"/>
      <c r="O682" s="204">
        <f t="shared" si="132"/>
        <v>4</v>
      </c>
      <c r="P682" s="204"/>
      <c r="Q682" s="204"/>
      <c r="R682" s="204">
        <f t="shared" si="125"/>
        <v>25</v>
      </c>
      <c r="S682" s="207" t="s">
        <v>62</v>
      </c>
      <c r="T682" s="215" t="s">
        <v>58</v>
      </c>
      <c r="U682" s="216">
        <v>44832</v>
      </c>
      <c r="V682" s="216">
        <v>44837</v>
      </c>
      <c r="W682" s="217">
        <v>1</v>
      </c>
      <c r="X682" s="218"/>
      <c r="Y682" s="212">
        <f t="shared" si="129"/>
        <v>0.8571428571428571</v>
      </c>
      <c r="Z682" s="237">
        <v>7.5</v>
      </c>
      <c r="AA682" s="237">
        <v>0.7</v>
      </c>
      <c r="AB682" s="213">
        <f t="shared" si="126"/>
        <v>187.5</v>
      </c>
      <c r="AC682" s="213">
        <f t="shared" si="119"/>
        <v>17.5</v>
      </c>
      <c r="AD682" s="213">
        <f t="shared" si="130"/>
        <v>131.25</v>
      </c>
      <c r="AE682" s="213">
        <f t="shared" si="121"/>
        <v>56.25</v>
      </c>
      <c r="AF682" s="213">
        <f t="shared" si="131"/>
        <v>14.999999999999998</v>
      </c>
      <c r="AG682" s="213">
        <f t="shared" si="127"/>
        <v>202.5</v>
      </c>
      <c r="AH682" s="213">
        <v>202.5</v>
      </c>
      <c r="AI682" s="213">
        <f t="shared" si="128"/>
        <v>0</v>
      </c>
      <c r="AJ682" s="262"/>
      <c r="AK682" s="297"/>
      <c r="AL682" s="304"/>
      <c r="AM682" s="304"/>
    </row>
    <row r="683" spans="1:39" s="263" customFormat="1" ht="32.25" hidden="1" customHeight="1" x14ac:dyDescent="0.35">
      <c r="A683" s="205"/>
      <c r="B683" s="205">
        <v>2</v>
      </c>
      <c r="C683" s="173">
        <v>1074</v>
      </c>
      <c r="D683" s="206">
        <v>13510</v>
      </c>
      <c r="E683" s="206">
        <v>8061</v>
      </c>
      <c r="F683" s="206"/>
      <c r="G683" s="205" t="s">
        <v>101</v>
      </c>
      <c r="H683" s="202" t="s">
        <v>60</v>
      </c>
      <c r="I683" s="202"/>
      <c r="J683" s="202" t="s">
        <v>61</v>
      </c>
      <c r="K683" s="204">
        <v>2.5</v>
      </c>
      <c r="L683" s="204">
        <v>2.5</v>
      </c>
      <c r="M683" s="204">
        <v>4</v>
      </c>
      <c r="N683" s="204"/>
      <c r="O683" s="204">
        <f t="shared" si="132"/>
        <v>4</v>
      </c>
      <c r="P683" s="204"/>
      <c r="Q683" s="204"/>
      <c r="R683" s="204">
        <f t="shared" si="125"/>
        <v>25</v>
      </c>
      <c r="S683" s="207" t="s">
        <v>62</v>
      </c>
      <c r="T683" s="215" t="s">
        <v>58</v>
      </c>
      <c r="U683" s="216">
        <v>44832</v>
      </c>
      <c r="V683" s="216">
        <v>44837</v>
      </c>
      <c r="W683" s="217">
        <v>1</v>
      </c>
      <c r="X683" s="218"/>
      <c r="Y683" s="212">
        <f t="shared" si="129"/>
        <v>0.8571428571428571</v>
      </c>
      <c r="Z683" s="237">
        <v>7.5</v>
      </c>
      <c r="AA683" s="237">
        <v>0.7</v>
      </c>
      <c r="AB683" s="213">
        <f t="shared" si="126"/>
        <v>187.5</v>
      </c>
      <c r="AC683" s="213">
        <f t="shared" si="119"/>
        <v>17.5</v>
      </c>
      <c r="AD683" s="213">
        <f t="shared" si="130"/>
        <v>131.25</v>
      </c>
      <c r="AE683" s="213">
        <f t="shared" si="121"/>
        <v>56.25</v>
      </c>
      <c r="AF683" s="213">
        <f t="shared" si="131"/>
        <v>14.999999999999998</v>
      </c>
      <c r="AG683" s="213">
        <f t="shared" si="127"/>
        <v>202.5</v>
      </c>
      <c r="AH683" s="213">
        <v>202.5</v>
      </c>
      <c r="AI683" s="213">
        <f t="shared" si="128"/>
        <v>0</v>
      </c>
      <c r="AJ683" s="262"/>
      <c r="AK683" s="297"/>
      <c r="AL683" s="304"/>
      <c r="AM683" s="304"/>
    </row>
    <row r="684" spans="1:39" s="263" customFormat="1" ht="32.25" customHeight="1" x14ac:dyDescent="0.35">
      <c r="A684" s="205"/>
      <c r="B684" s="205">
        <v>2</v>
      </c>
      <c r="C684" s="399">
        <v>1070</v>
      </c>
      <c r="D684" s="400">
        <v>13506</v>
      </c>
      <c r="E684" s="206"/>
      <c r="F684" s="206"/>
      <c r="G684" s="205" t="s">
        <v>101</v>
      </c>
      <c r="H684" s="202" t="s">
        <v>60</v>
      </c>
      <c r="I684" s="202"/>
      <c r="J684" s="202" t="s">
        <v>61</v>
      </c>
      <c r="K684" s="204">
        <v>6.5</v>
      </c>
      <c r="L684" s="204">
        <v>3</v>
      </c>
      <c r="M684" s="204">
        <v>4</v>
      </c>
      <c r="N684" s="204"/>
      <c r="O684" s="204">
        <f t="shared" si="132"/>
        <v>4</v>
      </c>
      <c r="P684" s="204"/>
      <c r="Q684" s="204"/>
      <c r="R684" s="204">
        <f t="shared" si="125"/>
        <v>78</v>
      </c>
      <c r="S684" s="207" t="s">
        <v>62</v>
      </c>
      <c r="T684" s="215" t="s">
        <v>87</v>
      </c>
      <c r="U684" s="216">
        <v>44831</v>
      </c>
      <c r="V684" s="216"/>
      <c r="W684" s="217">
        <v>1</v>
      </c>
      <c r="X684" s="218"/>
      <c r="Y684" s="212">
        <f t="shared" si="129"/>
        <v>18.142857142857142</v>
      </c>
      <c r="Z684" s="237">
        <v>7.5</v>
      </c>
      <c r="AA684" s="237">
        <v>0.7</v>
      </c>
      <c r="AB684" s="213">
        <f t="shared" si="126"/>
        <v>585</v>
      </c>
      <c r="AC684" s="213">
        <f t="shared" si="119"/>
        <v>54.599999999999994</v>
      </c>
      <c r="AD684" s="213">
        <f t="shared" si="130"/>
        <v>409.49999999999994</v>
      </c>
      <c r="AE684" s="213">
        <f t="shared" si="121"/>
        <v>0</v>
      </c>
      <c r="AF684" s="213">
        <f t="shared" si="131"/>
        <v>990.59999999999991</v>
      </c>
      <c r="AG684" s="343">
        <f t="shared" si="127"/>
        <v>1400.1</v>
      </c>
      <c r="AH684" s="213">
        <v>1158.2999999999997</v>
      </c>
      <c r="AI684" s="213">
        <f t="shared" si="128"/>
        <v>241.80000000000018</v>
      </c>
      <c r="AJ684" s="262"/>
      <c r="AK684" s="297"/>
      <c r="AL684" s="304"/>
      <c r="AM684" s="304"/>
    </row>
    <row r="685" spans="1:39" s="263" customFormat="1" ht="32.25" hidden="1" customHeight="1" x14ac:dyDescent="0.35">
      <c r="A685" s="205"/>
      <c r="B685" s="205">
        <v>2</v>
      </c>
      <c r="C685" s="173">
        <v>1081</v>
      </c>
      <c r="D685" s="206">
        <v>13514</v>
      </c>
      <c r="E685" s="206">
        <v>8061</v>
      </c>
      <c r="F685" s="206"/>
      <c r="G685" s="205" t="s">
        <v>101</v>
      </c>
      <c r="H685" s="202" t="s">
        <v>60</v>
      </c>
      <c r="I685" s="202"/>
      <c r="J685" s="202" t="s">
        <v>61</v>
      </c>
      <c r="K685" s="204">
        <v>2.5</v>
      </c>
      <c r="L685" s="204">
        <v>2.5</v>
      </c>
      <c r="M685" s="204">
        <v>4</v>
      </c>
      <c r="N685" s="204"/>
      <c r="O685" s="204">
        <f t="shared" si="132"/>
        <v>4</v>
      </c>
      <c r="P685" s="204"/>
      <c r="Q685" s="204"/>
      <c r="R685" s="204">
        <f t="shared" si="125"/>
        <v>25</v>
      </c>
      <c r="S685" s="207" t="s">
        <v>62</v>
      </c>
      <c r="T685" s="215" t="s">
        <v>58</v>
      </c>
      <c r="U685" s="216">
        <v>44833</v>
      </c>
      <c r="V685" s="216">
        <v>44837</v>
      </c>
      <c r="W685" s="217">
        <v>1</v>
      </c>
      <c r="X685" s="218"/>
      <c r="Y685" s="212">
        <f t="shared" si="129"/>
        <v>0.7142857142857143</v>
      </c>
      <c r="Z685" s="237">
        <v>7.5</v>
      </c>
      <c r="AA685" s="237">
        <v>0.7</v>
      </c>
      <c r="AB685" s="213">
        <f t="shared" si="126"/>
        <v>187.5</v>
      </c>
      <c r="AC685" s="213">
        <f t="shared" si="119"/>
        <v>17.5</v>
      </c>
      <c r="AD685" s="213">
        <f t="shared" si="130"/>
        <v>131.25</v>
      </c>
      <c r="AE685" s="213">
        <f t="shared" si="121"/>
        <v>56.25</v>
      </c>
      <c r="AF685" s="213">
        <f t="shared" si="131"/>
        <v>12.5</v>
      </c>
      <c r="AG685" s="213">
        <f t="shared" si="127"/>
        <v>200</v>
      </c>
      <c r="AH685" s="213">
        <v>200</v>
      </c>
      <c r="AI685" s="213">
        <f t="shared" si="128"/>
        <v>0</v>
      </c>
      <c r="AJ685" s="262"/>
      <c r="AK685" s="297"/>
      <c r="AL685" s="304"/>
      <c r="AM685" s="304"/>
    </row>
    <row r="686" spans="1:39" s="263" customFormat="1" ht="32.25" hidden="1" customHeight="1" x14ac:dyDescent="0.35">
      <c r="A686" s="205"/>
      <c r="B686" s="205">
        <v>2</v>
      </c>
      <c r="C686" s="173">
        <v>1081</v>
      </c>
      <c r="D686" s="206">
        <v>13514</v>
      </c>
      <c r="E686" s="206">
        <v>8061</v>
      </c>
      <c r="F686" s="206"/>
      <c r="G686" s="205" t="s">
        <v>101</v>
      </c>
      <c r="H686" s="202" t="s">
        <v>60</v>
      </c>
      <c r="I686" s="202"/>
      <c r="J686" s="202" t="s">
        <v>61</v>
      </c>
      <c r="K686" s="204">
        <v>2.5</v>
      </c>
      <c r="L686" s="204">
        <v>2.5</v>
      </c>
      <c r="M686" s="204">
        <v>4</v>
      </c>
      <c r="N686" s="204"/>
      <c r="O686" s="204">
        <f t="shared" si="132"/>
        <v>4</v>
      </c>
      <c r="P686" s="204"/>
      <c r="Q686" s="204"/>
      <c r="R686" s="204">
        <f t="shared" si="125"/>
        <v>25</v>
      </c>
      <c r="S686" s="207" t="s">
        <v>62</v>
      </c>
      <c r="T686" s="215" t="s">
        <v>58</v>
      </c>
      <c r="U686" s="216">
        <v>44833</v>
      </c>
      <c r="V686" s="216">
        <v>44837</v>
      </c>
      <c r="W686" s="217">
        <v>1</v>
      </c>
      <c r="X686" s="218"/>
      <c r="Y686" s="212">
        <f t="shared" si="129"/>
        <v>0.7142857142857143</v>
      </c>
      <c r="Z686" s="237">
        <v>7.5</v>
      </c>
      <c r="AA686" s="237">
        <v>0.7</v>
      </c>
      <c r="AB686" s="213">
        <f t="shared" si="126"/>
        <v>187.5</v>
      </c>
      <c r="AC686" s="213">
        <f t="shared" si="119"/>
        <v>17.5</v>
      </c>
      <c r="AD686" s="213">
        <f t="shared" si="130"/>
        <v>131.25</v>
      </c>
      <c r="AE686" s="213">
        <f t="shared" si="121"/>
        <v>56.25</v>
      </c>
      <c r="AF686" s="213">
        <f t="shared" si="131"/>
        <v>12.5</v>
      </c>
      <c r="AG686" s="213">
        <f t="shared" si="127"/>
        <v>200</v>
      </c>
      <c r="AH686" s="213">
        <v>200</v>
      </c>
      <c r="AI686" s="213">
        <f t="shared" si="128"/>
        <v>0</v>
      </c>
      <c r="AJ686" s="262"/>
      <c r="AK686" s="297"/>
      <c r="AL686" s="304"/>
      <c r="AM686" s="304"/>
    </row>
    <row r="687" spans="1:39" s="263" customFormat="1" ht="32.25" hidden="1" customHeight="1" x14ac:dyDescent="0.35">
      <c r="A687" s="205"/>
      <c r="B687" s="205">
        <v>2</v>
      </c>
      <c r="C687" s="173">
        <v>1081</v>
      </c>
      <c r="D687" s="206">
        <v>13514</v>
      </c>
      <c r="E687" s="206">
        <v>8061</v>
      </c>
      <c r="F687" s="206"/>
      <c r="G687" s="205" t="s">
        <v>101</v>
      </c>
      <c r="H687" s="202" t="s">
        <v>60</v>
      </c>
      <c r="I687" s="202"/>
      <c r="J687" s="202" t="s">
        <v>61</v>
      </c>
      <c r="K687" s="204">
        <v>2.5</v>
      </c>
      <c r="L687" s="204">
        <v>2.5</v>
      </c>
      <c r="M687" s="204">
        <v>4</v>
      </c>
      <c r="N687" s="204"/>
      <c r="O687" s="204">
        <f t="shared" si="132"/>
        <v>4</v>
      </c>
      <c r="P687" s="204"/>
      <c r="Q687" s="204"/>
      <c r="R687" s="204">
        <f t="shared" si="125"/>
        <v>25</v>
      </c>
      <c r="S687" s="207" t="s">
        <v>62</v>
      </c>
      <c r="T687" s="215" t="s">
        <v>58</v>
      </c>
      <c r="U687" s="216">
        <v>44833</v>
      </c>
      <c r="V687" s="216">
        <v>44837</v>
      </c>
      <c r="W687" s="217">
        <v>1</v>
      </c>
      <c r="X687" s="218"/>
      <c r="Y687" s="212">
        <f t="shared" si="129"/>
        <v>0.7142857142857143</v>
      </c>
      <c r="Z687" s="237">
        <v>7.5</v>
      </c>
      <c r="AA687" s="237">
        <v>0.7</v>
      </c>
      <c r="AB687" s="213">
        <f t="shared" si="126"/>
        <v>187.5</v>
      </c>
      <c r="AC687" s="213">
        <f t="shared" si="119"/>
        <v>17.5</v>
      </c>
      <c r="AD687" s="213">
        <f t="shared" si="130"/>
        <v>131.25</v>
      </c>
      <c r="AE687" s="213">
        <f t="shared" si="121"/>
        <v>56.25</v>
      </c>
      <c r="AF687" s="213">
        <f t="shared" si="131"/>
        <v>12.5</v>
      </c>
      <c r="AG687" s="213">
        <f t="shared" si="127"/>
        <v>200</v>
      </c>
      <c r="AH687" s="213">
        <v>200</v>
      </c>
      <c r="AI687" s="213">
        <f t="shared" si="128"/>
        <v>0</v>
      </c>
      <c r="AJ687" s="262"/>
      <c r="AK687" s="297"/>
      <c r="AL687" s="304"/>
      <c r="AM687" s="304"/>
    </row>
    <row r="688" spans="1:39" s="263" customFormat="1" ht="32.25" hidden="1" customHeight="1" x14ac:dyDescent="0.35">
      <c r="A688" s="205"/>
      <c r="B688" s="205">
        <v>2</v>
      </c>
      <c r="C688" s="173">
        <v>1081</v>
      </c>
      <c r="D688" s="206">
        <v>13514</v>
      </c>
      <c r="E688" s="206">
        <v>8061</v>
      </c>
      <c r="F688" s="206"/>
      <c r="G688" s="205" t="s">
        <v>101</v>
      </c>
      <c r="H688" s="202" t="s">
        <v>60</v>
      </c>
      <c r="I688" s="202"/>
      <c r="J688" s="202" t="s">
        <v>61</v>
      </c>
      <c r="K688" s="204">
        <v>2.5</v>
      </c>
      <c r="L688" s="204">
        <v>2.5</v>
      </c>
      <c r="M688" s="204">
        <v>4</v>
      </c>
      <c r="N688" s="204"/>
      <c r="O688" s="204">
        <f t="shared" si="132"/>
        <v>4</v>
      </c>
      <c r="P688" s="204"/>
      <c r="Q688" s="204"/>
      <c r="R688" s="204">
        <f t="shared" si="125"/>
        <v>25</v>
      </c>
      <c r="S688" s="207" t="s">
        <v>62</v>
      </c>
      <c r="T688" s="215" t="s">
        <v>58</v>
      </c>
      <c r="U688" s="216">
        <v>44833</v>
      </c>
      <c r="V688" s="216">
        <v>44837</v>
      </c>
      <c r="W688" s="217">
        <v>1</v>
      </c>
      <c r="X688" s="218"/>
      <c r="Y688" s="212">
        <f t="shared" si="129"/>
        <v>0.7142857142857143</v>
      </c>
      <c r="Z688" s="237">
        <v>7.5</v>
      </c>
      <c r="AA688" s="237">
        <v>0.7</v>
      </c>
      <c r="AB688" s="213">
        <f t="shared" si="126"/>
        <v>187.5</v>
      </c>
      <c r="AC688" s="213">
        <f t="shared" si="119"/>
        <v>17.5</v>
      </c>
      <c r="AD688" s="213">
        <f t="shared" si="130"/>
        <v>131.25</v>
      </c>
      <c r="AE688" s="213">
        <f t="shared" si="121"/>
        <v>56.25</v>
      </c>
      <c r="AF688" s="213">
        <f t="shared" si="131"/>
        <v>12.5</v>
      </c>
      <c r="AG688" s="213">
        <f t="shared" si="127"/>
        <v>200</v>
      </c>
      <c r="AH688" s="213">
        <v>200</v>
      </c>
      <c r="AI688" s="213">
        <f t="shared" si="128"/>
        <v>0</v>
      </c>
      <c r="AJ688" s="262"/>
      <c r="AK688" s="297"/>
      <c r="AL688" s="304"/>
      <c r="AM688" s="304"/>
    </row>
    <row r="689" spans="1:39" s="263" customFormat="1" ht="32.25" hidden="1" customHeight="1" x14ac:dyDescent="0.35">
      <c r="A689" s="205"/>
      <c r="B689" s="205">
        <v>2</v>
      </c>
      <c r="C689" s="173">
        <v>1089</v>
      </c>
      <c r="D689" s="206">
        <v>13522</v>
      </c>
      <c r="E689" s="206">
        <v>8097</v>
      </c>
      <c r="F689" s="206"/>
      <c r="G689" s="205" t="s">
        <v>502</v>
      </c>
      <c r="H689" s="202" t="s">
        <v>60</v>
      </c>
      <c r="I689" s="202"/>
      <c r="J689" s="202" t="s">
        <v>61</v>
      </c>
      <c r="K689" s="204">
        <v>2.5</v>
      </c>
      <c r="L689" s="204">
        <v>2.5</v>
      </c>
      <c r="M689" s="204">
        <v>2</v>
      </c>
      <c r="N689" s="204"/>
      <c r="O689" s="204">
        <f t="shared" si="132"/>
        <v>2</v>
      </c>
      <c r="P689" s="204"/>
      <c r="Q689" s="204"/>
      <c r="R689" s="204">
        <f t="shared" si="125"/>
        <v>12.5</v>
      </c>
      <c r="S689" s="207" t="s">
        <v>62</v>
      </c>
      <c r="T689" s="215" t="s">
        <v>58</v>
      </c>
      <c r="U689" s="216">
        <v>44834</v>
      </c>
      <c r="V689" s="216">
        <v>44846</v>
      </c>
      <c r="W689" s="217">
        <v>1</v>
      </c>
      <c r="X689" s="218"/>
      <c r="Y689" s="212">
        <f t="shared" si="129"/>
        <v>1.8571428571428572</v>
      </c>
      <c r="Z689" s="237">
        <v>7.5</v>
      </c>
      <c r="AA689" s="237">
        <v>0.7</v>
      </c>
      <c r="AB689" s="213">
        <f t="shared" si="126"/>
        <v>93.75</v>
      </c>
      <c r="AC689" s="213">
        <f t="shared" si="119"/>
        <v>8.75</v>
      </c>
      <c r="AD689" s="213">
        <f t="shared" si="130"/>
        <v>65.625</v>
      </c>
      <c r="AE689" s="213">
        <f t="shared" si="121"/>
        <v>28.125</v>
      </c>
      <c r="AF689" s="213">
        <f t="shared" si="131"/>
        <v>16.25</v>
      </c>
      <c r="AG689" s="213">
        <f t="shared" si="127"/>
        <v>110</v>
      </c>
      <c r="AH689" s="213">
        <v>110</v>
      </c>
      <c r="AI689" s="213">
        <f t="shared" si="128"/>
        <v>0</v>
      </c>
      <c r="AJ689" s="262"/>
      <c r="AK689" s="297"/>
      <c r="AL689" s="304"/>
      <c r="AM689" s="304"/>
    </row>
    <row r="690" spans="1:39" ht="32.25" hidden="1" customHeight="1" x14ac:dyDescent="0.35">
      <c r="A690" s="205"/>
      <c r="B690" s="205">
        <v>2</v>
      </c>
      <c r="C690" s="173">
        <v>1089</v>
      </c>
      <c r="D690" s="206">
        <v>13522</v>
      </c>
      <c r="E690" s="206">
        <v>8097</v>
      </c>
      <c r="F690" s="206"/>
      <c r="G690" s="205" t="s">
        <v>502</v>
      </c>
      <c r="H690" s="202" t="s">
        <v>60</v>
      </c>
      <c r="I690" s="202"/>
      <c r="J690" s="202" t="s">
        <v>61</v>
      </c>
      <c r="K690" s="204">
        <v>2.5</v>
      </c>
      <c r="L690" s="204">
        <v>2.5</v>
      </c>
      <c r="M690" s="204">
        <v>2</v>
      </c>
      <c r="N690" s="204"/>
      <c r="O690" s="204">
        <f t="shared" si="132"/>
        <v>2</v>
      </c>
      <c r="P690" s="204"/>
      <c r="Q690" s="204"/>
      <c r="R690" s="204">
        <f t="shared" si="125"/>
        <v>12.5</v>
      </c>
      <c r="S690" s="207" t="s">
        <v>62</v>
      </c>
      <c r="T690" s="215" t="s">
        <v>58</v>
      </c>
      <c r="U690" s="216">
        <v>44834</v>
      </c>
      <c r="V690" s="216">
        <v>44846</v>
      </c>
      <c r="W690" s="217">
        <v>1</v>
      </c>
      <c r="X690" s="218"/>
      <c r="Y690" s="212">
        <f t="shared" si="129"/>
        <v>1.8571428571428572</v>
      </c>
      <c r="Z690" s="237">
        <v>7.5</v>
      </c>
      <c r="AA690" s="237">
        <v>0.7</v>
      </c>
      <c r="AB690" s="213">
        <f t="shared" si="126"/>
        <v>93.75</v>
      </c>
      <c r="AC690" s="213">
        <f t="shared" si="119"/>
        <v>8.75</v>
      </c>
      <c r="AD690" s="213">
        <f t="shared" si="130"/>
        <v>65.625</v>
      </c>
      <c r="AE690" s="213">
        <f t="shared" si="121"/>
        <v>28.125</v>
      </c>
      <c r="AF690" s="213">
        <f t="shared" si="131"/>
        <v>16.25</v>
      </c>
      <c r="AG690" s="213">
        <f t="shared" si="127"/>
        <v>110</v>
      </c>
      <c r="AH690" s="213">
        <v>110</v>
      </c>
      <c r="AI690" s="213">
        <f t="shared" si="128"/>
        <v>0</v>
      </c>
      <c r="AJ690" s="160"/>
    </row>
    <row r="691" spans="1:39" ht="32.25" hidden="1" customHeight="1" x14ac:dyDescent="0.35">
      <c r="A691" s="205"/>
      <c r="B691" s="205">
        <v>2</v>
      </c>
      <c r="C691" s="173">
        <v>1089</v>
      </c>
      <c r="D691" s="206">
        <v>13522</v>
      </c>
      <c r="E691" s="206">
        <v>8097</v>
      </c>
      <c r="F691" s="206"/>
      <c r="G691" s="205" t="s">
        <v>502</v>
      </c>
      <c r="H691" s="202" t="s">
        <v>60</v>
      </c>
      <c r="I691" s="202"/>
      <c r="J691" s="202" t="s">
        <v>61</v>
      </c>
      <c r="K691" s="204">
        <v>2.5</v>
      </c>
      <c r="L691" s="204">
        <v>2.5</v>
      </c>
      <c r="M691" s="204">
        <v>2</v>
      </c>
      <c r="N691" s="204"/>
      <c r="O691" s="204">
        <f t="shared" si="132"/>
        <v>2</v>
      </c>
      <c r="P691" s="204"/>
      <c r="Q691" s="204"/>
      <c r="R691" s="204">
        <f t="shared" si="125"/>
        <v>12.5</v>
      </c>
      <c r="S691" s="207" t="s">
        <v>62</v>
      </c>
      <c r="T691" s="215" t="s">
        <v>58</v>
      </c>
      <c r="U691" s="216">
        <v>44834</v>
      </c>
      <c r="V691" s="216">
        <v>44846</v>
      </c>
      <c r="W691" s="217">
        <v>1</v>
      </c>
      <c r="X691" s="218"/>
      <c r="Y691" s="212">
        <f t="shared" si="129"/>
        <v>1.8571428571428572</v>
      </c>
      <c r="Z691" s="237">
        <v>7.5</v>
      </c>
      <c r="AA691" s="237">
        <v>0.7</v>
      </c>
      <c r="AB691" s="213">
        <f t="shared" si="126"/>
        <v>93.75</v>
      </c>
      <c r="AC691" s="213">
        <f t="shared" si="119"/>
        <v>8.75</v>
      </c>
      <c r="AD691" s="213">
        <f t="shared" si="130"/>
        <v>65.625</v>
      </c>
      <c r="AE691" s="213">
        <f t="shared" si="121"/>
        <v>28.125</v>
      </c>
      <c r="AF691" s="213">
        <f t="shared" si="131"/>
        <v>16.25</v>
      </c>
      <c r="AG691" s="213">
        <f t="shared" si="127"/>
        <v>110</v>
      </c>
      <c r="AH691" s="213">
        <v>110</v>
      </c>
      <c r="AI691" s="213">
        <f t="shared" si="128"/>
        <v>0</v>
      </c>
      <c r="AJ691" s="160"/>
    </row>
    <row r="692" spans="1:39" ht="32.25" hidden="1" customHeight="1" x14ac:dyDescent="0.35">
      <c r="A692" s="205"/>
      <c r="B692" s="205">
        <v>2</v>
      </c>
      <c r="C692" s="173">
        <v>1089</v>
      </c>
      <c r="D692" s="206">
        <v>13522</v>
      </c>
      <c r="E692" s="206">
        <v>8097</v>
      </c>
      <c r="F692" s="206"/>
      <c r="G692" s="205" t="s">
        <v>502</v>
      </c>
      <c r="H692" s="202" t="s">
        <v>60</v>
      </c>
      <c r="I692" s="202"/>
      <c r="J692" s="202" t="s">
        <v>61</v>
      </c>
      <c r="K692" s="204">
        <v>2.5</v>
      </c>
      <c r="L692" s="204">
        <v>2.5</v>
      </c>
      <c r="M692" s="204">
        <v>2</v>
      </c>
      <c r="N692" s="204"/>
      <c r="O692" s="204">
        <f t="shared" si="132"/>
        <v>2</v>
      </c>
      <c r="P692" s="204"/>
      <c r="Q692" s="204"/>
      <c r="R692" s="204">
        <f t="shared" si="125"/>
        <v>12.5</v>
      </c>
      <c r="S692" s="207" t="s">
        <v>62</v>
      </c>
      <c r="T692" s="215" t="s">
        <v>58</v>
      </c>
      <c r="U692" s="216">
        <v>44834</v>
      </c>
      <c r="V692" s="216">
        <v>44846</v>
      </c>
      <c r="W692" s="217">
        <v>1</v>
      </c>
      <c r="X692" s="218"/>
      <c r="Y692" s="212">
        <f t="shared" si="129"/>
        <v>1.8571428571428572</v>
      </c>
      <c r="Z692" s="237">
        <v>7.5</v>
      </c>
      <c r="AA692" s="237">
        <v>0.7</v>
      </c>
      <c r="AB692" s="213">
        <f t="shared" si="126"/>
        <v>93.75</v>
      </c>
      <c r="AC692" s="213">
        <f t="shared" si="119"/>
        <v>8.75</v>
      </c>
      <c r="AD692" s="213">
        <f t="shared" si="130"/>
        <v>65.625</v>
      </c>
      <c r="AE692" s="213">
        <f t="shared" si="121"/>
        <v>28.125</v>
      </c>
      <c r="AF692" s="213">
        <f t="shared" si="131"/>
        <v>16.25</v>
      </c>
      <c r="AG692" s="213">
        <f t="shared" si="127"/>
        <v>110</v>
      </c>
      <c r="AH692" s="213">
        <v>110</v>
      </c>
      <c r="AI692" s="213">
        <f t="shared" si="128"/>
        <v>0</v>
      </c>
      <c r="AJ692" s="160"/>
    </row>
    <row r="693" spans="1:39" ht="32.25" hidden="1" customHeight="1" x14ac:dyDescent="0.35">
      <c r="A693" s="205"/>
      <c r="B693" s="205">
        <v>2</v>
      </c>
      <c r="C693" s="173">
        <v>1089</v>
      </c>
      <c r="D693" s="206">
        <v>13522</v>
      </c>
      <c r="E693" s="206">
        <v>8097</v>
      </c>
      <c r="F693" s="206"/>
      <c r="G693" s="205" t="s">
        <v>502</v>
      </c>
      <c r="H693" s="202" t="s">
        <v>60</v>
      </c>
      <c r="I693" s="202"/>
      <c r="J693" s="202" t="s">
        <v>61</v>
      </c>
      <c r="K693" s="204">
        <v>2.5</v>
      </c>
      <c r="L693" s="204">
        <v>2.5</v>
      </c>
      <c r="M693" s="204">
        <v>2</v>
      </c>
      <c r="N693" s="204"/>
      <c r="O693" s="204">
        <f t="shared" si="132"/>
        <v>2</v>
      </c>
      <c r="P693" s="204"/>
      <c r="Q693" s="204"/>
      <c r="R693" s="204">
        <f t="shared" si="125"/>
        <v>12.5</v>
      </c>
      <c r="S693" s="207" t="s">
        <v>62</v>
      </c>
      <c r="T693" s="215" t="s">
        <v>58</v>
      </c>
      <c r="U693" s="216">
        <v>44834</v>
      </c>
      <c r="V693" s="216">
        <v>44846</v>
      </c>
      <c r="W693" s="217">
        <v>1</v>
      </c>
      <c r="X693" s="218"/>
      <c r="Y693" s="212">
        <f t="shared" si="129"/>
        <v>1.8571428571428572</v>
      </c>
      <c r="Z693" s="237">
        <v>7.5</v>
      </c>
      <c r="AA693" s="237">
        <v>0.7</v>
      </c>
      <c r="AB693" s="213">
        <f t="shared" si="126"/>
        <v>93.75</v>
      </c>
      <c r="AC693" s="213">
        <f t="shared" si="119"/>
        <v>8.75</v>
      </c>
      <c r="AD693" s="213">
        <f t="shared" si="130"/>
        <v>65.625</v>
      </c>
      <c r="AE693" s="213">
        <f t="shared" si="121"/>
        <v>28.125</v>
      </c>
      <c r="AF693" s="213">
        <f t="shared" si="131"/>
        <v>16.25</v>
      </c>
      <c r="AG693" s="213">
        <f t="shared" si="127"/>
        <v>110</v>
      </c>
      <c r="AH693" s="213">
        <v>110</v>
      </c>
      <c r="AI693" s="213">
        <f t="shared" si="128"/>
        <v>0</v>
      </c>
      <c r="AJ693" s="161"/>
    </row>
    <row r="694" spans="1:39" ht="32.25" hidden="1" customHeight="1" x14ac:dyDescent="0.35">
      <c r="A694" s="205"/>
      <c r="B694" s="205">
        <v>2</v>
      </c>
      <c r="C694" s="173">
        <v>1100</v>
      </c>
      <c r="D694" s="206">
        <v>13533</v>
      </c>
      <c r="E694" s="206">
        <v>8229</v>
      </c>
      <c r="F694" s="206"/>
      <c r="G694" s="205" t="s">
        <v>101</v>
      </c>
      <c r="H694" s="202" t="s">
        <v>60</v>
      </c>
      <c r="I694" s="202"/>
      <c r="J694" s="202" t="s">
        <v>61</v>
      </c>
      <c r="K694" s="204">
        <v>2.5</v>
      </c>
      <c r="L694" s="204">
        <v>2.5</v>
      </c>
      <c r="M694" s="204">
        <v>4</v>
      </c>
      <c r="N694" s="204"/>
      <c r="O694" s="204">
        <f t="shared" si="132"/>
        <v>4</v>
      </c>
      <c r="P694" s="204"/>
      <c r="Q694" s="204"/>
      <c r="R694" s="204">
        <f t="shared" si="125"/>
        <v>25</v>
      </c>
      <c r="S694" s="207" t="s">
        <v>62</v>
      </c>
      <c r="T694" s="215" t="s">
        <v>58</v>
      </c>
      <c r="U694" s="216">
        <v>44835</v>
      </c>
      <c r="V694" s="216">
        <v>44869</v>
      </c>
      <c r="W694" s="217">
        <v>1</v>
      </c>
      <c r="X694" s="218"/>
      <c r="Y694" s="212">
        <f t="shared" si="129"/>
        <v>5</v>
      </c>
      <c r="Z694" s="237">
        <v>7.5</v>
      </c>
      <c r="AA694" s="237">
        <v>0.7</v>
      </c>
      <c r="AB694" s="213">
        <f t="shared" si="126"/>
        <v>187.5</v>
      </c>
      <c r="AC694" s="213">
        <f t="shared" ref="AC694:AC757" si="133">AA694*R694</f>
        <v>17.5</v>
      </c>
      <c r="AD694" s="213">
        <f t="shared" si="130"/>
        <v>131.25</v>
      </c>
      <c r="AE694" s="213">
        <f t="shared" si="121"/>
        <v>56.25</v>
      </c>
      <c r="AF694" s="213">
        <f t="shared" si="131"/>
        <v>87.5</v>
      </c>
      <c r="AG694" s="213">
        <f t="shared" si="127"/>
        <v>275</v>
      </c>
      <c r="AH694" s="213">
        <v>275</v>
      </c>
      <c r="AI694" s="213">
        <f t="shared" si="128"/>
        <v>0</v>
      </c>
      <c r="AJ694" s="160"/>
    </row>
    <row r="695" spans="1:39" ht="32.25" hidden="1" customHeight="1" x14ac:dyDescent="0.35">
      <c r="A695" s="205"/>
      <c r="B695" s="205">
        <v>2</v>
      </c>
      <c r="C695" s="173">
        <v>1133</v>
      </c>
      <c r="D695" s="206">
        <v>13617</v>
      </c>
      <c r="E695" s="206">
        <v>8117</v>
      </c>
      <c r="F695" s="206"/>
      <c r="G695" s="205" t="s">
        <v>101</v>
      </c>
      <c r="H695" s="202" t="s">
        <v>60</v>
      </c>
      <c r="I695" s="202"/>
      <c r="J695" s="202" t="s">
        <v>61</v>
      </c>
      <c r="K695" s="204">
        <v>2.5</v>
      </c>
      <c r="L695" s="204">
        <v>2.5</v>
      </c>
      <c r="M695" s="204">
        <v>4</v>
      </c>
      <c r="N695" s="204"/>
      <c r="O695" s="204">
        <f t="shared" si="132"/>
        <v>4</v>
      </c>
      <c r="P695" s="204"/>
      <c r="Q695" s="204"/>
      <c r="R695" s="204">
        <f t="shared" si="125"/>
        <v>25</v>
      </c>
      <c r="S695" s="207" t="s">
        <v>62</v>
      </c>
      <c r="T695" s="215" t="s">
        <v>58</v>
      </c>
      <c r="U695" s="216">
        <v>44838</v>
      </c>
      <c r="V695" s="216">
        <v>44852</v>
      </c>
      <c r="W695" s="217">
        <v>1</v>
      </c>
      <c r="X695" s="218"/>
      <c r="Y695" s="212">
        <f t="shared" si="129"/>
        <v>2.1428571428571428</v>
      </c>
      <c r="Z695" s="237">
        <v>7.5</v>
      </c>
      <c r="AA695" s="237">
        <v>0.7</v>
      </c>
      <c r="AB695" s="213">
        <f t="shared" si="126"/>
        <v>187.5</v>
      </c>
      <c r="AC695" s="213">
        <f t="shared" si="133"/>
        <v>17.5</v>
      </c>
      <c r="AD695" s="213">
        <f t="shared" si="130"/>
        <v>131.25</v>
      </c>
      <c r="AE695" s="213">
        <f t="shared" ref="AE695:AE758" si="134">IF(T695="off hired",0.3*R695*Z695*W695,0)</f>
        <v>56.25</v>
      </c>
      <c r="AF695" s="213">
        <f t="shared" si="131"/>
        <v>37.499999999999993</v>
      </c>
      <c r="AG695" s="213">
        <f t="shared" si="127"/>
        <v>225</v>
      </c>
      <c r="AH695" s="213">
        <v>225</v>
      </c>
      <c r="AI695" s="213">
        <f t="shared" si="128"/>
        <v>0</v>
      </c>
      <c r="AJ695" s="160"/>
    </row>
    <row r="696" spans="1:39" ht="32.25" hidden="1" customHeight="1" x14ac:dyDescent="0.35">
      <c r="A696" s="205"/>
      <c r="B696" s="205">
        <v>2</v>
      </c>
      <c r="C696" s="173">
        <v>1129</v>
      </c>
      <c r="D696" s="206">
        <v>13613</v>
      </c>
      <c r="E696" s="206">
        <v>8117</v>
      </c>
      <c r="F696" s="206"/>
      <c r="G696" s="205" t="s">
        <v>101</v>
      </c>
      <c r="H696" s="202" t="s">
        <v>60</v>
      </c>
      <c r="I696" s="202"/>
      <c r="J696" s="202" t="s">
        <v>61</v>
      </c>
      <c r="K696" s="204">
        <v>2.5</v>
      </c>
      <c r="L696" s="204">
        <v>2.5</v>
      </c>
      <c r="M696" s="204">
        <v>2</v>
      </c>
      <c r="N696" s="204"/>
      <c r="O696" s="204">
        <f t="shared" si="132"/>
        <v>2</v>
      </c>
      <c r="P696" s="204"/>
      <c r="Q696" s="204"/>
      <c r="R696" s="204">
        <f t="shared" si="125"/>
        <v>12.5</v>
      </c>
      <c r="S696" s="207" t="s">
        <v>62</v>
      </c>
      <c r="T696" s="215" t="s">
        <v>58</v>
      </c>
      <c r="U696" s="216">
        <v>44838</v>
      </c>
      <c r="V696" s="216">
        <v>44852</v>
      </c>
      <c r="W696" s="217">
        <v>1</v>
      </c>
      <c r="X696" s="218"/>
      <c r="Y696" s="212">
        <f t="shared" si="129"/>
        <v>2.1428571428571428</v>
      </c>
      <c r="Z696" s="237">
        <v>7.5</v>
      </c>
      <c r="AA696" s="237">
        <v>0.7</v>
      </c>
      <c r="AB696" s="213">
        <f t="shared" si="126"/>
        <v>93.75</v>
      </c>
      <c r="AC696" s="213">
        <f t="shared" si="133"/>
        <v>8.75</v>
      </c>
      <c r="AD696" s="213">
        <f t="shared" si="130"/>
        <v>65.625</v>
      </c>
      <c r="AE696" s="213">
        <f t="shared" si="134"/>
        <v>28.125</v>
      </c>
      <c r="AF696" s="213">
        <f t="shared" si="131"/>
        <v>18.749999999999996</v>
      </c>
      <c r="AG696" s="213">
        <f t="shared" si="127"/>
        <v>112.5</v>
      </c>
      <c r="AH696" s="213">
        <v>112.5</v>
      </c>
      <c r="AI696" s="213">
        <f t="shared" si="128"/>
        <v>0</v>
      </c>
      <c r="AJ696" s="160"/>
    </row>
    <row r="697" spans="1:39" ht="32.25" hidden="1" customHeight="1" x14ac:dyDescent="0.35">
      <c r="A697" s="205"/>
      <c r="B697" s="205">
        <v>2</v>
      </c>
      <c r="C697" s="173">
        <v>1129</v>
      </c>
      <c r="D697" s="206">
        <v>13613</v>
      </c>
      <c r="E697" s="206">
        <v>8117</v>
      </c>
      <c r="F697" s="206"/>
      <c r="G697" s="205" t="s">
        <v>101</v>
      </c>
      <c r="H697" s="202" t="s">
        <v>60</v>
      </c>
      <c r="I697" s="202"/>
      <c r="J697" s="202" t="s">
        <v>61</v>
      </c>
      <c r="K697" s="204">
        <v>2.5</v>
      </c>
      <c r="L697" s="204">
        <v>2.5</v>
      </c>
      <c r="M697" s="204">
        <v>2</v>
      </c>
      <c r="N697" s="204"/>
      <c r="O697" s="204">
        <f t="shared" si="132"/>
        <v>2</v>
      </c>
      <c r="P697" s="204"/>
      <c r="Q697" s="204"/>
      <c r="R697" s="204">
        <f t="shared" si="125"/>
        <v>12.5</v>
      </c>
      <c r="S697" s="207" t="s">
        <v>62</v>
      </c>
      <c r="T697" s="215" t="s">
        <v>58</v>
      </c>
      <c r="U697" s="216">
        <v>44838</v>
      </c>
      <c r="V697" s="216">
        <v>44852</v>
      </c>
      <c r="W697" s="217">
        <v>1</v>
      </c>
      <c r="X697" s="218"/>
      <c r="Y697" s="212">
        <f t="shared" si="129"/>
        <v>2.1428571428571428</v>
      </c>
      <c r="Z697" s="237">
        <v>7.5</v>
      </c>
      <c r="AA697" s="237">
        <v>0.7</v>
      </c>
      <c r="AB697" s="213">
        <f t="shared" si="126"/>
        <v>93.75</v>
      </c>
      <c r="AC697" s="213">
        <f t="shared" si="133"/>
        <v>8.75</v>
      </c>
      <c r="AD697" s="213">
        <f t="shared" si="130"/>
        <v>65.625</v>
      </c>
      <c r="AE697" s="213">
        <f t="shared" si="134"/>
        <v>28.125</v>
      </c>
      <c r="AF697" s="213">
        <f t="shared" si="131"/>
        <v>18.749999999999996</v>
      </c>
      <c r="AG697" s="213">
        <f t="shared" si="127"/>
        <v>112.5</v>
      </c>
      <c r="AH697" s="213">
        <v>112.5</v>
      </c>
      <c r="AI697" s="213">
        <f t="shared" si="128"/>
        <v>0</v>
      </c>
      <c r="AJ697" s="160"/>
    </row>
    <row r="698" spans="1:39" ht="32.25" hidden="1" customHeight="1" x14ac:dyDescent="0.35">
      <c r="A698" s="205"/>
      <c r="B698" s="205">
        <v>2</v>
      </c>
      <c r="C698" s="173">
        <v>1228</v>
      </c>
      <c r="D698" s="206">
        <v>13766</v>
      </c>
      <c r="E698" s="206">
        <v>8120</v>
      </c>
      <c r="F698" s="206"/>
      <c r="G698" s="205" t="s">
        <v>101</v>
      </c>
      <c r="H698" s="202" t="s">
        <v>60</v>
      </c>
      <c r="I698" s="202"/>
      <c r="J698" s="202" t="s">
        <v>61</v>
      </c>
      <c r="K698" s="204">
        <v>2.5</v>
      </c>
      <c r="L698" s="204">
        <v>2.5</v>
      </c>
      <c r="M698" s="204">
        <v>4</v>
      </c>
      <c r="N698" s="204"/>
      <c r="O698" s="204">
        <f t="shared" si="132"/>
        <v>4</v>
      </c>
      <c r="P698" s="204"/>
      <c r="Q698" s="204"/>
      <c r="R698" s="204">
        <f t="shared" si="125"/>
        <v>25</v>
      </c>
      <c r="S698" s="207" t="s">
        <v>62</v>
      </c>
      <c r="T698" s="215" t="s">
        <v>58</v>
      </c>
      <c r="U698" s="216">
        <v>44850</v>
      </c>
      <c r="V698" s="216">
        <v>44852</v>
      </c>
      <c r="W698" s="217">
        <v>1</v>
      </c>
      <c r="X698" s="218"/>
      <c r="Y698" s="212">
        <f t="shared" si="129"/>
        <v>0.42857142857142855</v>
      </c>
      <c r="Z698" s="237">
        <v>7.5</v>
      </c>
      <c r="AA698" s="237">
        <v>0.7</v>
      </c>
      <c r="AB698" s="213">
        <f t="shared" si="126"/>
        <v>187.5</v>
      </c>
      <c r="AC698" s="213">
        <f t="shared" si="133"/>
        <v>17.5</v>
      </c>
      <c r="AD698" s="213">
        <f t="shared" si="130"/>
        <v>131.25</v>
      </c>
      <c r="AE698" s="213">
        <f t="shared" si="134"/>
        <v>56.25</v>
      </c>
      <c r="AF698" s="213">
        <f t="shared" si="131"/>
        <v>7.4999999999999991</v>
      </c>
      <c r="AG698" s="213">
        <f t="shared" si="127"/>
        <v>195</v>
      </c>
      <c r="AH698" s="213">
        <v>195</v>
      </c>
      <c r="AI698" s="213">
        <f t="shared" si="128"/>
        <v>0</v>
      </c>
      <c r="AJ698" s="160"/>
    </row>
    <row r="699" spans="1:39" s="231" customFormat="1" ht="32.25" hidden="1" customHeight="1" x14ac:dyDescent="0.35">
      <c r="A699" s="205"/>
      <c r="B699" s="205">
        <v>2</v>
      </c>
      <c r="C699" s="173">
        <v>1167</v>
      </c>
      <c r="D699" s="206">
        <v>13652</v>
      </c>
      <c r="E699" s="206">
        <v>8163</v>
      </c>
      <c r="F699" s="206"/>
      <c r="G699" s="205" t="s">
        <v>101</v>
      </c>
      <c r="H699" s="202" t="s">
        <v>150</v>
      </c>
      <c r="I699" s="202"/>
      <c r="J699" s="202" t="s">
        <v>149</v>
      </c>
      <c r="K699" s="204">
        <v>11</v>
      </c>
      <c r="L699" s="204">
        <v>1.3</v>
      </c>
      <c r="M699" s="204"/>
      <c r="N699" s="204"/>
      <c r="O699" s="204"/>
      <c r="P699" s="204">
        <v>1</v>
      </c>
      <c r="Q699" s="204"/>
      <c r="R699" s="204">
        <f t="shared" si="125"/>
        <v>14.3</v>
      </c>
      <c r="S699" s="207" t="s">
        <v>151</v>
      </c>
      <c r="T699" s="215" t="s">
        <v>58</v>
      </c>
      <c r="U699" s="216">
        <v>44844</v>
      </c>
      <c r="V699" s="216">
        <v>44862</v>
      </c>
      <c r="W699" s="217">
        <v>1</v>
      </c>
      <c r="X699" s="218"/>
      <c r="Y699" s="212">
        <f t="shared" si="129"/>
        <v>2.7142857142857144</v>
      </c>
      <c r="Z699" s="237">
        <v>7.5</v>
      </c>
      <c r="AA699" s="237">
        <v>1.05</v>
      </c>
      <c r="AB699" s="213">
        <f t="shared" si="126"/>
        <v>107.25</v>
      </c>
      <c r="AC699" s="213">
        <f t="shared" si="133"/>
        <v>15.015000000000001</v>
      </c>
      <c r="AD699" s="213">
        <f t="shared" si="130"/>
        <v>75.075000000000003</v>
      </c>
      <c r="AE699" s="213">
        <f t="shared" si="134"/>
        <v>32.174999999999997</v>
      </c>
      <c r="AF699" s="213">
        <f t="shared" si="131"/>
        <v>40.755000000000003</v>
      </c>
      <c r="AG699" s="213">
        <f t="shared" si="127"/>
        <v>148.005</v>
      </c>
      <c r="AH699" s="213">
        <v>148.005</v>
      </c>
      <c r="AI699" s="213">
        <f t="shared" si="128"/>
        <v>0</v>
      </c>
      <c r="AJ699" s="160"/>
      <c r="AK699" s="296"/>
      <c r="AL699" s="303"/>
      <c r="AM699" s="303"/>
    </row>
    <row r="700" spans="1:39" s="231" customFormat="1" ht="32.25" hidden="1" customHeight="1" x14ac:dyDescent="0.35">
      <c r="A700" s="205"/>
      <c r="B700" s="205">
        <v>2</v>
      </c>
      <c r="C700" s="173">
        <v>1168</v>
      </c>
      <c r="D700" s="206">
        <v>13653</v>
      </c>
      <c r="E700" s="206">
        <v>8163</v>
      </c>
      <c r="F700" s="206"/>
      <c r="G700" s="205" t="s">
        <v>101</v>
      </c>
      <c r="H700" s="202" t="s">
        <v>150</v>
      </c>
      <c r="I700" s="202"/>
      <c r="J700" s="202" t="s">
        <v>149</v>
      </c>
      <c r="K700" s="204">
        <v>7</v>
      </c>
      <c r="L700" s="204">
        <v>1.3</v>
      </c>
      <c r="M700" s="204"/>
      <c r="N700" s="204"/>
      <c r="O700" s="204"/>
      <c r="P700" s="204">
        <v>1</v>
      </c>
      <c r="Q700" s="204"/>
      <c r="R700" s="204">
        <f t="shared" si="125"/>
        <v>9.1</v>
      </c>
      <c r="S700" s="207" t="s">
        <v>151</v>
      </c>
      <c r="T700" s="215" t="s">
        <v>58</v>
      </c>
      <c r="U700" s="216">
        <v>44844</v>
      </c>
      <c r="V700" s="216">
        <v>44862</v>
      </c>
      <c r="W700" s="217">
        <v>1</v>
      </c>
      <c r="X700" s="218"/>
      <c r="Y700" s="212">
        <f t="shared" si="129"/>
        <v>2.7142857142857144</v>
      </c>
      <c r="Z700" s="237">
        <v>7.5</v>
      </c>
      <c r="AA700" s="237">
        <v>1.05</v>
      </c>
      <c r="AB700" s="213">
        <f t="shared" si="126"/>
        <v>68.25</v>
      </c>
      <c r="AC700" s="213">
        <f t="shared" si="133"/>
        <v>9.5549999999999997</v>
      </c>
      <c r="AD700" s="213">
        <f t="shared" si="130"/>
        <v>47.774999999999991</v>
      </c>
      <c r="AE700" s="213">
        <f t="shared" si="134"/>
        <v>20.475000000000001</v>
      </c>
      <c r="AF700" s="213">
        <f t="shared" si="131"/>
        <v>25.934999999999999</v>
      </c>
      <c r="AG700" s="213">
        <f t="shared" si="127"/>
        <v>94.185000000000002</v>
      </c>
      <c r="AH700" s="213">
        <v>94.185000000000002</v>
      </c>
      <c r="AI700" s="213">
        <f t="shared" si="128"/>
        <v>0</v>
      </c>
      <c r="AJ700" s="171"/>
      <c r="AK700" s="296"/>
      <c r="AL700" s="303"/>
      <c r="AM700" s="303"/>
    </row>
    <row r="701" spans="1:39" s="263" customFormat="1" ht="32.25" hidden="1" customHeight="1" x14ac:dyDescent="0.35">
      <c r="A701" s="202"/>
      <c r="B701" s="202">
        <v>2</v>
      </c>
      <c r="C701" s="203">
        <v>1324</v>
      </c>
      <c r="D701" s="204">
        <v>13812</v>
      </c>
      <c r="E701" s="204">
        <v>8205</v>
      </c>
      <c r="F701" s="204"/>
      <c r="G701" s="202" t="s">
        <v>590</v>
      </c>
      <c r="H701" s="202" t="s">
        <v>95</v>
      </c>
      <c r="I701" s="202"/>
      <c r="J701" s="202" t="s">
        <v>69</v>
      </c>
      <c r="K701" s="204">
        <v>2</v>
      </c>
      <c r="L701" s="204">
        <v>0.6</v>
      </c>
      <c r="M701" s="204">
        <v>2</v>
      </c>
      <c r="N701" s="204"/>
      <c r="O701" s="204">
        <f t="shared" ref="O701:O733" si="135">M701-N701</f>
        <v>2</v>
      </c>
      <c r="P701" s="204"/>
      <c r="Q701" s="204"/>
      <c r="R701" s="204">
        <f t="shared" si="125"/>
        <v>2</v>
      </c>
      <c r="S701" s="207" t="s">
        <v>70</v>
      </c>
      <c r="T701" s="215" t="s">
        <v>58</v>
      </c>
      <c r="U701" s="216">
        <v>44865</v>
      </c>
      <c r="V701" s="216">
        <v>44872</v>
      </c>
      <c r="W701" s="217">
        <v>1</v>
      </c>
      <c r="X701" s="218"/>
      <c r="Y701" s="212">
        <f t="shared" ref="Y701:Y732" si="136">IF(T701="on hire",$C$5-U701+1,IF(T701="off hired",V701-U701+1,0))/7</f>
        <v>1.1428571428571428</v>
      </c>
      <c r="Z701" s="237">
        <v>135</v>
      </c>
      <c r="AA701" s="237">
        <v>12.25</v>
      </c>
      <c r="AB701" s="213">
        <f t="shared" si="126"/>
        <v>270</v>
      </c>
      <c r="AC701" s="213">
        <f t="shared" si="133"/>
        <v>24.5</v>
      </c>
      <c r="AD701" s="213">
        <f t="shared" ref="AD701:AD732" si="137">0.7*R701*Z701</f>
        <v>189</v>
      </c>
      <c r="AE701" s="213">
        <f t="shared" si="134"/>
        <v>81</v>
      </c>
      <c r="AF701" s="213">
        <f t="shared" ref="AF701:AF732" si="138">IF(Y701&gt;X701,(Y701-X701)*R701*AA701,0)</f>
        <v>28</v>
      </c>
      <c r="AG701" s="213">
        <f t="shared" si="127"/>
        <v>298</v>
      </c>
      <c r="AH701" s="213">
        <v>298</v>
      </c>
      <c r="AI701" s="213">
        <f t="shared" si="128"/>
        <v>0</v>
      </c>
      <c r="AJ701" s="160"/>
      <c r="AK701" s="297"/>
      <c r="AL701" s="304"/>
      <c r="AM701" s="304"/>
    </row>
    <row r="702" spans="1:39" s="231" customFormat="1" ht="32.25" hidden="1" customHeight="1" x14ac:dyDescent="0.35">
      <c r="A702" s="202"/>
      <c r="B702" s="202">
        <v>2</v>
      </c>
      <c r="C702" s="203">
        <v>1339</v>
      </c>
      <c r="D702" s="204">
        <v>13827</v>
      </c>
      <c r="E702" s="204">
        <v>8211</v>
      </c>
      <c r="F702" s="204"/>
      <c r="G702" s="202" t="s">
        <v>590</v>
      </c>
      <c r="H702" s="202" t="s">
        <v>95</v>
      </c>
      <c r="I702" s="202"/>
      <c r="J702" s="202" t="s">
        <v>69</v>
      </c>
      <c r="K702" s="204">
        <v>1.3</v>
      </c>
      <c r="L702" s="204">
        <v>0.6</v>
      </c>
      <c r="M702" s="204">
        <v>5</v>
      </c>
      <c r="N702" s="204"/>
      <c r="O702" s="204">
        <f t="shared" si="135"/>
        <v>5</v>
      </c>
      <c r="P702" s="204"/>
      <c r="Q702" s="204"/>
      <c r="R702" s="204">
        <f t="shared" si="125"/>
        <v>5</v>
      </c>
      <c r="S702" s="207" t="s">
        <v>70</v>
      </c>
      <c r="T702" s="215" t="s">
        <v>58</v>
      </c>
      <c r="U702" s="216">
        <v>44866</v>
      </c>
      <c r="V702" s="216">
        <v>44874</v>
      </c>
      <c r="W702" s="217">
        <v>1</v>
      </c>
      <c r="X702" s="218"/>
      <c r="Y702" s="212">
        <f t="shared" si="136"/>
        <v>1.2857142857142858</v>
      </c>
      <c r="Z702" s="237">
        <v>135</v>
      </c>
      <c r="AA702" s="237">
        <v>12.25</v>
      </c>
      <c r="AB702" s="213">
        <f t="shared" si="126"/>
        <v>675</v>
      </c>
      <c r="AC702" s="213">
        <f t="shared" si="133"/>
        <v>61.25</v>
      </c>
      <c r="AD702" s="213">
        <f t="shared" si="137"/>
        <v>472.5</v>
      </c>
      <c r="AE702" s="213">
        <f t="shared" si="134"/>
        <v>202.5</v>
      </c>
      <c r="AF702" s="213">
        <f t="shared" si="138"/>
        <v>78.75</v>
      </c>
      <c r="AG702" s="213">
        <f t="shared" si="127"/>
        <v>753.75</v>
      </c>
      <c r="AH702" s="213">
        <v>753.75</v>
      </c>
      <c r="AI702" s="213">
        <f t="shared" si="128"/>
        <v>0</v>
      </c>
      <c r="AJ702" s="160"/>
      <c r="AK702" s="296"/>
      <c r="AL702" s="303"/>
      <c r="AM702" s="303"/>
    </row>
    <row r="703" spans="1:39" s="231" customFormat="1" ht="32.25" customHeight="1" x14ac:dyDescent="0.35">
      <c r="A703" s="202"/>
      <c r="B703" s="202">
        <v>2</v>
      </c>
      <c r="C703" s="342">
        <v>1349</v>
      </c>
      <c r="D703" s="344">
        <v>13837</v>
      </c>
      <c r="E703" s="344">
        <v>8602</v>
      </c>
      <c r="F703" s="204"/>
      <c r="G703" s="202" t="s">
        <v>590</v>
      </c>
      <c r="H703" s="202" t="s">
        <v>95</v>
      </c>
      <c r="I703" s="202"/>
      <c r="J703" s="202" t="s">
        <v>69</v>
      </c>
      <c r="K703" s="204">
        <v>2.5</v>
      </c>
      <c r="L703" s="204">
        <v>1</v>
      </c>
      <c r="M703" s="204">
        <v>1.5</v>
      </c>
      <c r="N703" s="204"/>
      <c r="O703" s="204">
        <f t="shared" si="135"/>
        <v>1.5</v>
      </c>
      <c r="P703" s="204"/>
      <c r="Q703" s="204"/>
      <c r="R703" s="204">
        <f t="shared" si="125"/>
        <v>1.5</v>
      </c>
      <c r="S703" s="207" t="s">
        <v>70</v>
      </c>
      <c r="T703" s="215" t="s">
        <v>58</v>
      </c>
      <c r="U703" s="216">
        <v>44867</v>
      </c>
      <c r="V703" s="216">
        <v>44949</v>
      </c>
      <c r="W703" s="217">
        <v>1</v>
      </c>
      <c r="X703" s="218"/>
      <c r="Y703" s="212">
        <f t="shared" si="136"/>
        <v>11.857142857142858</v>
      </c>
      <c r="Z703" s="237">
        <v>135</v>
      </c>
      <c r="AA703" s="237">
        <v>12.25</v>
      </c>
      <c r="AB703" s="213">
        <f t="shared" si="126"/>
        <v>202.5</v>
      </c>
      <c r="AC703" s="213">
        <f t="shared" si="133"/>
        <v>18.375</v>
      </c>
      <c r="AD703" s="213">
        <f t="shared" si="137"/>
        <v>141.74999999999997</v>
      </c>
      <c r="AE703" s="213">
        <f t="shared" si="134"/>
        <v>60.749999999999993</v>
      </c>
      <c r="AF703" s="213">
        <f t="shared" si="138"/>
        <v>217.875</v>
      </c>
      <c r="AG703" s="343">
        <f t="shared" si="127"/>
        <v>420.375</v>
      </c>
      <c r="AH703" s="213">
        <v>299.25</v>
      </c>
      <c r="AI703" s="213">
        <f t="shared" si="128"/>
        <v>121.125</v>
      </c>
      <c r="AJ703" s="160"/>
      <c r="AK703" s="296"/>
      <c r="AL703" s="303"/>
      <c r="AM703" s="303"/>
    </row>
    <row r="704" spans="1:39" s="231" customFormat="1" ht="32.25" hidden="1" customHeight="1" x14ac:dyDescent="0.35">
      <c r="A704" s="202"/>
      <c r="B704" s="202">
        <v>2</v>
      </c>
      <c r="C704" s="203">
        <v>1276</v>
      </c>
      <c r="D704" s="204">
        <v>13715</v>
      </c>
      <c r="E704" s="204">
        <v>8223</v>
      </c>
      <c r="F704" s="204"/>
      <c r="G704" s="202" t="s">
        <v>502</v>
      </c>
      <c r="H704" s="202" t="s">
        <v>95</v>
      </c>
      <c r="I704" s="202"/>
      <c r="J704" s="202" t="s">
        <v>69</v>
      </c>
      <c r="K704" s="204">
        <v>2.5</v>
      </c>
      <c r="L704" s="204">
        <v>1</v>
      </c>
      <c r="M704" s="204">
        <v>2.5</v>
      </c>
      <c r="N704" s="204"/>
      <c r="O704" s="204">
        <f t="shared" si="135"/>
        <v>2.5</v>
      </c>
      <c r="P704" s="204"/>
      <c r="Q704" s="204"/>
      <c r="R704" s="204">
        <f t="shared" si="125"/>
        <v>2.5</v>
      </c>
      <c r="S704" s="207" t="s">
        <v>70</v>
      </c>
      <c r="T704" s="215" t="s">
        <v>58</v>
      </c>
      <c r="U704" s="216">
        <v>44862</v>
      </c>
      <c r="V704" s="216">
        <v>44876</v>
      </c>
      <c r="W704" s="217">
        <v>1</v>
      </c>
      <c r="X704" s="218"/>
      <c r="Y704" s="212">
        <f t="shared" si="136"/>
        <v>2.1428571428571428</v>
      </c>
      <c r="Z704" s="237">
        <v>135</v>
      </c>
      <c r="AA704" s="237">
        <v>12.25</v>
      </c>
      <c r="AB704" s="213">
        <f t="shared" si="126"/>
        <v>337.5</v>
      </c>
      <c r="AC704" s="213">
        <f t="shared" si="133"/>
        <v>30.625</v>
      </c>
      <c r="AD704" s="213">
        <f t="shared" si="137"/>
        <v>236.25</v>
      </c>
      <c r="AE704" s="213">
        <f t="shared" si="134"/>
        <v>101.25</v>
      </c>
      <c r="AF704" s="213">
        <f t="shared" si="138"/>
        <v>65.625</v>
      </c>
      <c r="AG704" s="213">
        <f t="shared" si="127"/>
        <v>403.125</v>
      </c>
      <c r="AH704" s="213">
        <v>403.125</v>
      </c>
      <c r="AI704" s="213">
        <f t="shared" si="128"/>
        <v>0</v>
      </c>
      <c r="AJ704" s="160"/>
      <c r="AK704" s="296"/>
      <c r="AL704" s="303"/>
      <c r="AM704" s="303"/>
    </row>
    <row r="705" spans="1:39" s="231" customFormat="1" ht="32.25" hidden="1" customHeight="1" x14ac:dyDescent="0.35">
      <c r="A705" s="202"/>
      <c r="B705" s="202">
        <v>2</v>
      </c>
      <c r="C705" s="203">
        <v>1421</v>
      </c>
      <c r="D705" s="204">
        <v>13909</v>
      </c>
      <c r="E705" s="204">
        <v>8236</v>
      </c>
      <c r="F705" s="204"/>
      <c r="G705" s="202" t="s">
        <v>502</v>
      </c>
      <c r="H705" s="202" t="s">
        <v>95</v>
      </c>
      <c r="I705" s="202"/>
      <c r="J705" s="202" t="s">
        <v>69</v>
      </c>
      <c r="K705" s="204">
        <v>1.3</v>
      </c>
      <c r="L705" s="204">
        <v>1.3</v>
      </c>
      <c r="M705" s="204">
        <v>3.5</v>
      </c>
      <c r="N705" s="204"/>
      <c r="O705" s="204">
        <f t="shared" si="135"/>
        <v>3.5</v>
      </c>
      <c r="P705" s="204"/>
      <c r="Q705" s="204"/>
      <c r="R705" s="204">
        <f t="shared" si="125"/>
        <v>3.5</v>
      </c>
      <c r="S705" s="207" t="s">
        <v>70</v>
      </c>
      <c r="T705" s="215" t="s">
        <v>58</v>
      </c>
      <c r="U705" s="216">
        <v>44877</v>
      </c>
      <c r="V705" s="216">
        <v>44880</v>
      </c>
      <c r="W705" s="217">
        <v>1</v>
      </c>
      <c r="X705" s="218"/>
      <c r="Y705" s="212">
        <f t="shared" si="136"/>
        <v>0.5714285714285714</v>
      </c>
      <c r="Z705" s="237">
        <v>135</v>
      </c>
      <c r="AA705" s="237">
        <v>12.25</v>
      </c>
      <c r="AB705" s="213">
        <f t="shared" si="126"/>
        <v>472.5</v>
      </c>
      <c r="AC705" s="213">
        <f t="shared" si="133"/>
        <v>42.875</v>
      </c>
      <c r="AD705" s="213">
        <f t="shared" si="137"/>
        <v>330.74999999999994</v>
      </c>
      <c r="AE705" s="213">
        <f t="shared" si="134"/>
        <v>141.75</v>
      </c>
      <c r="AF705" s="213">
        <f t="shared" si="138"/>
        <v>24.5</v>
      </c>
      <c r="AG705" s="213">
        <f t="shared" si="127"/>
        <v>496.99999999999994</v>
      </c>
      <c r="AH705" s="213">
        <v>496.99999999999994</v>
      </c>
      <c r="AI705" s="213">
        <f t="shared" si="128"/>
        <v>0</v>
      </c>
      <c r="AJ705" s="160"/>
      <c r="AK705" s="296"/>
      <c r="AL705" s="303"/>
      <c r="AM705" s="303"/>
    </row>
    <row r="706" spans="1:39" s="231" customFormat="1" ht="32.25" hidden="1" customHeight="1" x14ac:dyDescent="0.35">
      <c r="A706" s="202"/>
      <c r="B706" s="202">
        <v>2</v>
      </c>
      <c r="C706" s="203">
        <v>1375</v>
      </c>
      <c r="D706" s="204">
        <v>13863</v>
      </c>
      <c r="E706" s="204">
        <v>8224</v>
      </c>
      <c r="F706" s="204"/>
      <c r="G706" s="202" t="s">
        <v>502</v>
      </c>
      <c r="H706" s="202" t="s">
        <v>95</v>
      </c>
      <c r="I706" s="202"/>
      <c r="J706" s="202" t="s">
        <v>69</v>
      </c>
      <c r="K706" s="204">
        <v>1.3</v>
      </c>
      <c r="L706" s="204">
        <v>1.3</v>
      </c>
      <c r="M706" s="204">
        <v>4</v>
      </c>
      <c r="N706" s="204"/>
      <c r="O706" s="204">
        <f t="shared" si="135"/>
        <v>4</v>
      </c>
      <c r="P706" s="204"/>
      <c r="Q706" s="204"/>
      <c r="R706" s="204">
        <f t="shared" si="125"/>
        <v>4</v>
      </c>
      <c r="S706" s="207" t="s">
        <v>70</v>
      </c>
      <c r="T706" s="215" t="s">
        <v>58</v>
      </c>
      <c r="U706" s="216">
        <v>44870</v>
      </c>
      <c r="V706" s="216">
        <v>44876</v>
      </c>
      <c r="W706" s="217">
        <v>1</v>
      </c>
      <c r="X706" s="218"/>
      <c r="Y706" s="212">
        <f t="shared" si="136"/>
        <v>1</v>
      </c>
      <c r="Z706" s="237">
        <v>135</v>
      </c>
      <c r="AA706" s="237">
        <v>12.25</v>
      </c>
      <c r="AB706" s="213">
        <f t="shared" si="126"/>
        <v>540</v>
      </c>
      <c r="AC706" s="213">
        <f t="shared" si="133"/>
        <v>49</v>
      </c>
      <c r="AD706" s="213">
        <f t="shared" si="137"/>
        <v>378</v>
      </c>
      <c r="AE706" s="213">
        <f t="shared" si="134"/>
        <v>162</v>
      </c>
      <c r="AF706" s="213">
        <f t="shared" si="138"/>
        <v>49</v>
      </c>
      <c r="AG706" s="213">
        <f t="shared" si="127"/>
        <v>589</v>
      </c>
      <c r="AH706" s="213">
        <v>589</v>
      </c>
      <c r="AI706" s="213">
        <f t="shared" si="128"/>
        <v>0</v>
      </c>
      <c r="AJ706" s="160"/>
      <c r="AK706" s="296"/>
      <c r="AL706" s="303"/>
      <c r="AM706" s="303"/>
    </row>
    <row r="707" spans="1:39" s="231" customFormat="1" ht="32.25" customHeight="1" x14ac:dyDescent="0.35">
      <c r="A707" s="202"/>
      <c r="B707" s="202">
        <v>2</v>
      </c>
      <c r="C707" s="342">
        <v>1442</v>
      </c>
      <c r="D707" s="344">
        <v>13930</v>
      </c>
      <c r="E707" s="344">
        <v>8439</v>
      </c>
      <c r="F707" s="204"/>
      <c r="G707" s="202" t="s">
        <v>101</v>
      </c>
      <c r="H707" s="202" t="s">
        <v>95</v>
      </c>
      <c r="I707" s="202"/>
      <c r="J707" s="202" t="s">
        <v>69</v>
      </c>
      <c r="K707" s="204">
        <v>1.8</v>
      </c>
      <c r="L707" s="204">
        <v>0.6</v>
      </c>
      <c r="M707" s="204">
        <v>6</v>
      </c>
      <c r="N707" s="204"/>
      <c r="O707" s="204">
        <f t="shared" si="135"/>
        <v>6</v>
      </c>
      <c r="P707" s="204"/>
      <c r="Q707" s="204"/>
      <c r="R707" s="204">
        <f t="shared" si="125"/>
        <v>6</v>
      </c>
      <c r="S707" s="207" t="s">
        <v>70</v>
      </c>
      <c r="T707" s="215" t="s">
        <v>58</v>
      </c>
      <c r="U707" s="216">
        <v>44880</v>
      </c>
      <c r="V707" s="216">
        <v>44944</v>
      </c>
      <c r="W707" s="217">
        <v>1</v>
      </c>
      <c r="X707" s="218"/>
      <c r="Y707" s="212">
        <f t="shared" si="136"/>
        <v>9.2857142857142865</v>
      </c>
      <c r="Z707" s="237">
        <v>135</v>
      </c>
      <c r="AA707" s="237">
        <v>12.25</v>
      </c>
      <c r="AB707" s="213">
        <f t="shared" si="126"/>
        <v>810</v>
      </c>
      <c r="AC707" s="213">
        <f t="shared" si="133"/>
        <v>73.5</v>
      </c>
      <c r="AD707" s="213">
        <f t="shared" si="137"/>
        <v>566.99999999999989</v>
      </c>
      <c r="AE707" s="213">
        <f t="shared" si="134"/>
        <v>242.99999999999997</v>
      </c>
      <c r="AF707" s="213">
        <f t="shared" si="138"/>
        <v>682.50000000000011</v>
      </c>
      <c r="AG707" s="343">
        <f t="shared" si="127"/>
        <v>1492.5</v>
      </c>
      <c r="AH707" s="213">
        <v>1060.5</v>
      </c>
      <c r="AI707" s="213">
        <f t="shared" si="128"/>
        <v>432</v>
      </c>
      <c r="AJ707" s="160"/>
      <c r="AK707" s="296"/>
      <c r="AL707" s="303"/>
      <c r="AM707" s="303"/>
    </row>
    <row r="708" spans="1:39" s="231" customFormat="1" ht="32.25" customHeight="1" x14ac:dyDescent="0.35">
      <c r="A708" s="202"/>
      <c r="B708" s="202">
        <v>2</v>
      </c>
      <c r="C708" s="342">
        <v>1442</v>
      </c>
      <c r="D708" s="344">
        <v>13930</v>
      </c>
      <c r="E708" s="344">
        <v>8439</v>
      </c>
      <c r="F708" s="204"/>
      <c r="G708" s="202" t="s">
        <v>101</v>
      </c>
      <c r="H708" s="202" t="s">
        <v>95</v>
      </c>
      <c r="I708" s="202"/>
      <c r="J708" s="202" t="s">
        <v>69</v>
      </c>
      <c r="K708" s="204">
        <v>1.8</v>
      </c>
      <c r="L708" s="204">
        <v>0.6</v>
      </c>
      <c r="M708" s="204">
        <v>6</v>
      </c>
      <c r="N708" s="204"/>
      <c r="O708" s="204">
        <f t="shared" si="135"/>
        <v>6</v>
      </c>
      <c r="P708" s="204"/>
      <c r="Q708" s="204"/>
      <c r="R708" s="204">
        <f t="shared" si="125"/>
        <v>6</v>
      </c>
      <c r="S708" s="207" t="s">
        <v>70</v>
      </c>
      <c r="T708" s="215" t="s">
        <v>58</v>
      </c>
      <c r="U708" s="216">
        <v>44880</v>
      </c>
      <c r="V708" s="216">
        <v>44944</v>
      </c>
      <c r="W708" s="217">
        <v>1</v>
      </c>
      <c r="X708" s="218"/>
      <c r="Y708" s="212">
        <f t="shared" si="136"/>
        <v>9.2857142857142865</v>
      </c>
      <c r="Z708" s="237">
        <v>135</v>
      </c>
      <c r="AA708" s="237">
        <v>12.25</v>
      </c>
      <c r="AB708" s="213">
        <f t="shared" si="126"/>
        <v>810</v>
      </c>
      <c r="AC708" s="213">
        <f t="shared" si="133"/>
        <v>73.5</v>
      </c>
      <c r="AD708" s="213">
        <f t="shared" si="137"/>
        <v>566.99999999999989</v>
      </c>
      <c r="AE708" s="213">
        <f t="shared" si="134"/>
        <v>242.99999999999997</v>
      </c>
      <c r="AF708" s="213">
        <f t="shared" si="138"/>
        <v>682.50000000000011</v>
      </c>
      <c r="AG708" s="343">
        <f t="shared" si="127"/>
        <v>1492.5</v>
      </c>
      <c r="AH708" s="213">
        <v>1060.5</v>
      </c>
      <c r="AI708" s="213">
        <f t="shared" si="128"/>
        <v>432</v>
      </c>
      <c r="AJ708" s="160"/>
      <c r="AK708" s="296"/>
      <c r="AL708" s="303"/>
      <c r="AM708" s="303"/>
    </row>
    <row r="709" spans="1:39" s="231" customFormat="1" ht="32.25" customHeight="1" x14ac:dyDescent="0.35">
      <c r="A709" s="202"/>
      <c r="B709" s="202">
        <v>2</v>
      </c>
      <c r="C709" s="342">
        <v>1442</v>
      </c>
      <c r="D709" s="344">
        <v>13930</v>
      </c>
      <c r="E709" s="344">
        <v>8439</v>
      </c>
      <c r="F709" s="204"/>
      <c r="G709" s="202" t="s">
        <v>101</v>
      </c>
      <c r="H709" s="202" t="s">
        <v>95</v>
      </c>
      <c r="I709" s="202"/>
      <c r="J709" s="202" t="s">
        <v>69</v>
      </c>
      <c r="K709" s="204">
        <v>1.8</v>
      </c>
      <c r="L709" s="204">
        <v>0.6</v>
      </c>
      <c r="M709" s="204">
        <v>6</v>
      </c>
      <c r="N709" s="204"/>
      <c r="O709" s="204">
        <f t="shared" si="135"/>
        <v>6</v>
      </c>
      <c r="P709" s="204"/>
      <c r="Q709" s="204"/>
      <c r="R709" s="204">
        <f t="shared" si="125"/>
        <v>6</v>
      </c>
      <c r="S709" s="207" t="s">
        <v>70</v>
      </c>
      <c r="T709" s="215" t="s">
        <v>58</v>
      </c>
      <c r="U709" s="216">
        <v>44880</v>
      </c>
      <c r="V709" s="216">
        <v>44944</v>
      </c>
      <c r="W709" s="217">
        <v>1</v>
      </c>
      <c r="X709" s="218"/>
      <c r="Y709" s="212">
        <f t="shared" si="136"/>
        <v>9.2857142857142865</v>
      </c>
      <c r="Z709" s="237">
        <v>135</v>
      </c>
      <c r="AA709" s="237">
        <v>12.25</v>
      </c>
      <c r="AB709" s="213">
        <f t="shared" si="126"/>
        <v>810</v>
      </c>
      <c r="AC709" s="213">
        <f t="shared" si="133"/>
        <v>73.5</v>
      </c>
      <c r="AD709" s="213">
        <f t="shared" si="137"/>
        <v>566.99999999999989</v>
      </c>
      <c r="AE709" s="213">
        <f t="shared" si="134"/>
        <v>242.99999999999997</v>
      </c>
      <c r="AF709" s="213">
        <f t="shared" si="138"/>
        <v>682.50000000000011</v>
      </c>
      <c r="AG709" s="343">
        <f t="shared" si="127"/>
        <v>1492.5</v>
      </c>
      <c r="AH709" s="213">
        <v>1060.5</v>
      </c>
      <c r="AI709" s="213">
        <f t="shared" si="128"/>
        <v>432</v>
      </c>
      <c r="AJ709" s="160"/>
      <c r="AK709" s="296"/>
      <c r="AL709" s="303"/>
      <c r="AM709" s="303"/>
    </row>
    <row r="710" spans="1:39" s="231" customFormat="1" ht="32.25" hidden="1" customHeight="1" x14ac:dyDescent="0.35">
      <c r="A710" s="202"/>
      <c r="B710" s="202">
        <v>2</v>
      </c>
      <c r="C710" s="203">
        <v>1477</v>
      </c>
      <c r="D710" s="204">
        <v>13965</v>
      </c>
      <c r="E710" s="204">
        <v>8295</v>
      </c>
      <c r="F710" s="204"/>
      <c r="G710" s="202" t="s">
        <v>101</v>
      </c>
      <c r="H710" s="202" t="s">
        <v>95</v>
      </c>
      <c r="I710" s="202"/>
      <c r="J710" s="202" t="s">
        <v>69</v>
      </c>
      <c r="K710" s="204">
        <v>1.8</v>
      </c>
      <c r="L710" s="204">
        <v>1.3</v>
      </c>
      <c r="M710" s="204">
        <v>3</v>
      </c>
      <c r="N710" s="204"/>
      <c r="O710" s="204">
        <f t="shared" si="135"/>
        <v>3</v>
      </c>
      <c r="P710" s="204"/>
      <c r="Q710" s="204"/>
      <c r="R710" s="204">
        <f t="shared" si="125"/>
        <v>3</v>
      </c>
      <c r="S710" s="207" t="s">
        <v>70</v>
      </c>
      <c r="T710" s="215" t="s">
        <v>58</v>
      </c>
      <c r="U710" s="216">
        <v>44887</v>
      </c>
      <c r="V710" s="216">
        <v>44895</v>
      </c>
      <c r="W710" s="217">
        <v>1</v>
      </c>
      <c r="X710" s="218"/>
      <c r="Y710" s="212">
        <f t="shared" si="136"/>
        <v>1.2857142857142858</v>
      </c>
      <c r="Z710" s="237">
        <v>135</v>
      </c>
      <c r="AA710" s="237">
        <v>12.25</v>
      </c>
      <c r="AB710" s="213">
        <f t="shared" si="126"/>
        <v>405</v>
      </c>
      <c r="AC710" s="213">
        <f t="shared" si="133"/>
        <v>36.75</v>
      </c>
      <c r="AD710" s="213">
        <f t="shared" si="137"/>
        <v>283.49999999999994</v>
      </c>
      <c r="AE710" s="213">
        <f t="shared" si="134"/>
        <v>121.49999999999999</v>
      </c>
      <c r="AF710" s="213">
        <f t="shared" si="138"/>
        <v>47.250000000000007</v>
      </c>
      <c r="AG710" s="213">
        <f t="shared" si="127"/>
        <v>452.24999999999994</v>
      </c>
      <c r="AH710" s="213">
        <v>452.24999999999994</v>
      </c>
      <c r="AI710" s="213">
        <f t="shared" si="128"/>
        <v>0</v>
      </c>
      <c r="AJ710" s="160"/>
      <c r="AK710" s="296"/>
      <c r="AL710" s="303"/>
      <c r="AM710" s="303"/>
    </row>
    <row r="711" spans="1:39" s="231" customFormat="1" ht="32.25" customHeight="1" x14ac:dyDescent="0.35">
      <c r="A711" s="202"/>
      <c r="B711" s="202">
        <v>2</v>
      </c>
      <c r="C711" s="342">
        <v>1485</v>
      </c>
      <c r="D711" s="344">
        <v>13973</v>
      </c>
      <c r="E711" s="344">
        <v>8438</v>
      </c>
      <c r="F711" s="204"/>
      <c r="G711" s="202" t="s">
        <v>101</v>
      </c>
      <c r="H711" s="202" t="s">
        <v>95</v>
      </c>
      <c r="I711" s="202"/>
      <c r="J711" s="202" t="s">
        <v>69</v>
      </c>
      <c r="K711" s="204">
        <v>1.6</v>
      </c>
      <c r="L711" s="204">
        <v>1</v>
      </c>
      <c r="M711" s="204">
        <v>6</v>
      </c>
      <c r="N711" s="204"/>
      <c r="O711" s="204">
        <f t="shared" si="135"/>
        <v>6</v>
      </c>
      <c r="P711" s="204"/>
      <c r="Q711" s="204"/>
      <c r="R711" s="204">
        <f t="shared" ref="R711:R774" si="139">IF(S711="m3",K711*L711*O711,IF(S711="m2-LxH",K711*O711,IF(S711="m2-LxW",K711*L711*P711,IF(S711="rm",O711,IF(S711="lm",K711,IF(S711="unit",Q711,))))))</f>
        <v>6</v>
      </c>
      <c r="S711" s="207" t="s">
        <v>70</v>
      </c>
      <c r="T711" s="215" t="s">
        <v>58</v>
      </c>
      <c r="U711" s="216">
        <v>44889</v>
      </c>
      <c r="V711" s="216">
        <v>44944</v>
      </c>
      <c r="W711" s="217">
        <v>1</v>
      </c>
      <c r="X711" s="218"/>
      <c r="Y711" s="212">
        <f t="shared" si="136"/>
        <v>8</v>
      </c>
      <c r="Z711" s="237">
        <v>135</v>
      </c>
      <c r="AA711" s="237">
        <v>12.25</v>
      </c>
      <c r="AB711" s="213">
        <f t="shared" ref="AB711:AB774" si="140">Z711*R711</f>
        <v>810</v>
      </c>
      <c r="AC711" s="213">
        <f t="shared" si="133"/>
        <v>73.5</v>
      </c>
      <c r="AD711" s="213">
        <f t="shared" si="137"/>
        <v>566.99999999999989</v>
      </c>
      <c r="AE711" s="213">
        <f t="shared" si="134"/>
        <v>242.99999999999997</v>
      </c>
      <c r="AF711" s="213">
        <f t="shared" si="138"/>
        <v>588</v>
      </c>
      <c r="AG711" s="343">
        <f t="shared" ref="AG711:AG774" si="141">AD711+AE711+AF711</f>
        <v>1398</v>
      </c>
      <c r="AH711" s="213">
        <v>965.99999999999989</v>
      </c>
      <c r="AI711" s="213">
        <f t="shared" ref="AI711:AI774" si="142">AG711-AH711</f>
        <v>432.00000000000011</v>
      </c>
      <c r="AJ711" s="160"/>
      <c r="AK711" s="296"/>
      <c r="AL711" s="303"/>
      <c r="AM711" s="303"/>
    </row>
    <row r="712" spans="1:39" s="231" customFormat="1" ht="32.25" customHeight="1" x14ac:dyDescent="0.35">
      <c r="A712" s="202"/>
      <c r="B712" s="202">
        <v>2</v>
      </c>
      <c r="C712" s="342">
        <v>1486</v>
      </c>
      <c r="D712" s="344">
        <v>13973</v>
      </c>
      <c r="E712" s="344">
        <v>8438</v>
      </c>
      <c r="F712" s="204"/>
      <c r="G712" s="202" t="s">
        <v>101</v>
      </c>
      <c r="H712" s="202" t="s">
        <v>95</v>
      </c>
      <c r="I712" s="202"/>
      <c r="J712" s="202" t="s">
        <v>69</v>
      </c>
      <c r="K712" s="204">
        <v>1.3</v>
      </c>
      <c r="L712" s="204">
        <v>0.6</v>
      </c>
      <c r="M712" s="204">
        <v>6</v>
      </c>
      <c r="N712" s="204"/>
      <c r="O712" s="204">
        <f t="shared" si="135"/>
        <v>6</v>
      </c>
      <c r="P712" s="204"/>
      <c r="Q712" s="204"/>
      <c r="R712" s="204">
        <f t="shared" si="139"/>
        <v>6</v>
      </c>
      <c r="S712" s="207" t="s">
        <v>70</v>
      </c>
      <c r="T712" s="215" t="s">
        <v>58</v>
      </c>
      <c r="U712" s="216">
        <v>44889</v>
      </c>
      <c r="V712" s="216">
        <v>44944</v>
      </c>
      <c r="W712" s="217">
        <v>1</v>
      </c>
      <c r="X712" s="218"/>
      <c r="Y712" s="212">
        <f t="shared" si="136"/>
        <v>8</v>
      </c>
      <c r="Z712" s="237">
        <v>135</v>
      </c>
      <c r="AA712" s="237">
        <v>12.25</v>
      </c>
      <c r="AB712" s="213">
        <f t="shared" si="140"/>
        <v>810</v>
      </c>
      <c r="AC712" s="213">
        <f t="shared" si="133"/>
        <v>73.5</v>
      </c>
      <c r="AD712" s="213">
        <f t="shared" si="137"/>
        <v>566.99999999999989</v>
      </c>
      <c r="AE712" s="213">
        <f t="shared" si="134"/>
        <v>242.99999999999997</v>
      </c>
      <c r="AF712" s="213">
        <f t="shared" si="138"/>
        <v>588</v>
      </c>
      <c r="AG712" s="343">
        <f t="shared" si="141"/>
        <v>1398</v>
      </c>
      <c r="AH712" s="213">
        <v>965.99999999999989</v>
      </c>
      <c r="AI712" s="213">
        <f t="shared" si="142"/>
        <v>432.00000000000011</v>
      </c>
      <c r="AJ712" s="160"/>
      <c r="AK712" s="296"/>
      <c r="AL712" s="303"/>
      <c r="AM712" s="303"/>
    </row>
    <row r="713" spans="1:39" s="231" customFormat="1" ht="32.25" hidden="1" customHeight="1" x14ac:dyDescent="0.35">
      <c r="A713" s="202"/>
      <c r="B713" s="202">
        <v>2</v>
      </c>
      <c r="C713" s="203">
        <v>1331</v>
      </c>
      <c r="D713" s="204">
        <v>13819</v>
      </c>
      <c r="E713" s="204">
        <v>8245</v>
      </c>
      <c r="F713" s="204"/>
      <c r="G713" s="202" t="s">
        <v>591</v>
      </c>
      <c r="H713" s="234" t="s">
        <v>36</v>
      </c>
      <c r="I713" s="234"/>
      <c r="J713" s="234" t="s">
        <v>42</v>
      </c>
      <c r="K713" s="233">
        <v>56</v>
      </c>
      <c r="L713" s="233">
        <v>1.3</v>
      </c>
      <c r="M713" s="233">
        <v>2</v>
      </c>
      <c r="N713" s="204"/>
      <c r="O713" s="204">
        <f t="shared" si="135"/>
        <v>2</v>
      </c>
      <c r="P713" s="233"/>
      <c r="Q713" s="233"/>
      <c r="R713" s="204">
        <f t="shared" si="139"/>
        <v>112</v>
      </c>
      <c r="S713" s="261" t="s">
        <v>41</v>
      </c>
      <c r="T713" s="215" t="s">
        <v>58</v>
      </c>
      <c r="U713" s="271">
        <v>44865</v>
      </c>
      <c r="V713" s="271">
        <v>44881</v>
      </c>
      <c r="W713" s="272">
        <v>1</v>
      </c>
      <c r="X713" s="273"/>
      <c r="Y713" s="212">
        <f t="shared" si="136"/>
        <v>2.4285714285714284</v>
      </c>
      <c r="Z713" s="238">
        <v>14</v>
      </c>
      <c r="AA713" s="238">
        <v>0.84</v>
      </c>
      <c r="AB713" s="213">
        <f t="shared" si="140"/>
        <v>1568</v>
      </c>
      <c r="AC713" s="213">
        <f t="shared" si="133"/>
        <v>94.08</v>
      </c>
      <c r="AD713" s="213">
        <f t="shared" si="137"/>
        <v>1097.5999999999999</v>
      </c>
      <c r="AE713" s="213">
        <f t="shared" si="134"/>
        <v>470.40000000000003</v>
      </c>
      <c r="AF713" s="213">
        <f t="shared" si="138"/>
        <v>228.48</v>
      </c>
      <c r="AG713" s="213">
        <f t="shared" si="141"/>
        <v>1796.48</v>
      </c>
      <c r="AH713" s="213">
        <v>1796.48</v>
      </c>
      <c r="AI713" s="213">
        <f t="shared" si="142"/>
        <v>0</v>
      </c>
      <c r="AJ713" s="160"/>
      <c r="AK713" s="296"/>
      <c r="AL713" s="303"/>
      <c r="AM713" s="303"/>
    </row>
    <row r="714" spans="1:39" s="231" customFormat="1" ht="32.25" hidden="1" customHeight="1" x14ac:dyDescent="0.35">
      <c r="A714" s="202"/>
      <c r="B714" s="202">
        <v>2</v>
      </c>
      <c r="C714" s="203">
        <v>1343</v>
      </c>
      <c r="D714" s="204">
        <v>13831</v>
      </c>
      <c r="E714" s="204">
        <v>8236</v>
      </c>
      <c r="F714" s="204"/>
      <c r="G714" s="202" t="s">
        <v>593</v>
      </c>
      <c r="H714" s="234" t="s">
        <v>36</v>
      </c>
      <c r="I714" s="234"/>
      <c r="J714" s="234" t="s">
        <v>42</v>
      </c>
      <c r="K714" s="233">
        <v>35</v>
      </c>
      <c r="L714" s="233">
        <v>1</v>
      </c>
      <c r="M714" s="233">
        <v>1.5</v>
      </c>
      <c r="N714" s="204"/>
      <c r="O714" s="204">
        <f t="shared" si="135"/>
        <v>1.5</v>
      </c>
      <c r="P714" s="233"/>
      <c r="Q714" s="233"/>
      <c r="R714" s="204">
        <f t="shared" si="139"/>
        <v>52.5</v>
      </c>
      <c r="S714" s="261" t="s">
        <v>41</v>
      </c>
      <c r="T714" s="215" t="s">
        <v>58</v>
      </c>
      <c r="U714" s="271">
        <v>44866</v>
      </c>
      <c r="V714" s="271">
        <v>44880</v>
      </c>
      <c r="W714" s="272">
        <v>1</v>
      </c>
      <c r="X714" s="273"/>
      <c r="Y714" s="212">
        <f t="shared" si="136"/>
        <v>2.1428571428571428</v>
      </c>
      <c r="Z714" s="238">
        <v>14</v>
      </c>
      <c r="AA714" s="238">
        <v>0.84</v>
      </c>
      <c r="AB714" s="213">
        <f t="shared" si="140"/>
        <v>735</v>
      </c>
      <c r="AC714" s="213">
        <f t="shared" si="133"/>
        <v>44.1</v>
      </c>
      <c r="AD714" s="213">
        <f t="shared" si="137"/>
        <v>514.5</v>
      </c>
      <c r="AE714" s="213">
        <f t="shared" si="134"/>
        <v>220.5</v>
      </c>
      <c r="AF714" s="213">
        <f t="shared" si="138"/>
        <v>94.5</v>
      </c>
      <c r="AG714" s="213">
        <f t="shared" si="141"/>
        <v>829.5</v>
      </c>
      <c r="AH714" s="213">
        <v>829.5</v>
      </c>
      <c r="AI714" s="213">
        <f t="shared" si="142"/>
        <v>0</v>
      </c>
      <c r="AJ714" s="161"/>
      <c r="AK714" s="296"/>
      <c r="AL714" s="303"/>
      <c r="AM714" s="303"/>
    </row>
    <row r="715" spans="1:39" ht="32.25" hidden="1" customHeight="1" x14ac:dyDescent="0.35">
      <c r="A715" s="202"/>
      <c r="B715" s="202">
        <v>2</v>
      </c>
      <c r="C715" s="203">
        <v>1348</v>
      </c>
      <c r="D715" s="204">
        <v>13836</v>
      </c>
      <c r="E715" s="204">
        <v>8329</v>
      </c>
      <c r="F715" s="204"/>
      <c r="G715" s="202" t="s">
        <v>594</v>
      </c>
      <c r="H715" s="234" t="s">
        <v>36</v>
      </c>
      <c r="I715" s="234"/>
      <c r="J715" s="234" t="s">
        <v>42</v>
      </c>
      <c r="K715" s="233">
        <v>24</v>
      </c>
      <c r="L715" s="233">
        <v>1</v>
      </c>
      <c r="M715" s="233">
        <v>2</v>
      </c>
      <c r="N715" s="204"/>
      <c r="O715" s="204">
        <f t="shared" si="135"/>
        <v>2</v>
      </c>
      <c r="P715" s="233"/>
      <c r="Q715" s="233"/>
      <c r="R715" s="204">
        <f t="shared" si="139"/>
        <v>48</v>
      </c>
      <c r="S715" s="261" t="s">
        <v>41</v>
      </c>
      <c r="T715" s="215" t="s">
        <v>58</v>
      </c>
      <c r="U715" s="271">
        <v>44867</v>
      </c>
      <c r="V715" s="271">
        <v>44909</v>
      </c>
      <c r="W715" s="272">
        <v>1</v>
      </c>
      <c r="X715" s="273"/>
      <c r="Y715" s="212">
        <f t="shared" si="136"/>
        <v>6.1428571428571432</v>
      </c>
      <c r="Z715" s="238">
        <v>14</v>
      </c>
      <c r="AA715" s="238">
        <v>0.84</v>
      </c>
      <c r="AB715" s="213">
        <f t="shared" si="140"/>
        <v>672</v>
      </c>
      <c r="AC715" s="213">
        <f t="shared" si="133"/>
        <v>40.32</v>
      </c>
      <c r="AD715" s="213">
        <f t="shared" si="137"/>
        <v>470.39999999999992</v>
      </c>
      <c r="AE715" s="213">
        <f t="shared" si="134"/>
        <v>201.59999999999997</v>
      </c>
      <c r="AF715" s="213">
        <f t="shared" si="138"/>
        <v>247.68</v>
      </c>
      <c r="AG715" s="213">
        <f t="shared" si="141"/>
        <v>919.67999999999984</v>
      </c>
      <c r="AH715" s="213">
        <v>919.67999999999984</v>
      </c>
      <c r="AI715" s="213">
        <f t="shared" si="142"/>
        <v>0</v>
      </c>
      <c r="AJ715" s="160"/>
    </row>
    <row r="716" spans="1:39" ht="32.25" hidden="1" customHeight="1" x14ac:dyDescent="0.35">
      <c r="A716" s="202"/>
      <c r="B716" s="202">
        <v>2</v>
      </c>
      <c r="C716" s="203">
        <v>1378</v>
      </c>
      <c r="D716" s="204">
        <v>13866</v>
      </c>
      <c r="E716" s="204">
        <v>8207</v>
      </c>
      <c r="F716" s="204"/>
      <c r="G716" s="202" t="s">
        <v>579</v>
      </c>
      <c r="H716" s="234" t="s">
        <v>36</v>
      </c>
      <c r="I716" s="234"/>
      <c r="J716" s="234" t="s">
        <v>42</v>
      </c>
      <c r="K716" s="233">
        <v>26</v>
      </c>
      <c r="L716" s="233">
        <v>1.3</v>
      </c>
      <c r="M716" s="233">
        <v>1.5</v>
      </c>
      <c r="N716" s="204"/>
      <c r="O716" s="204">
        <f t="shared" si="135"/>
        <v>1.5</v>
      </c>
      <c r="P716" s="233"/>
      <c r="Q716" s="233"/>
      <c r="R716" s="204">
        <f t="shared" si="139"/>
        <v>39</v>
      </c>
      <c r="S716" s="261" t="s">
        <v>41</v>
      </c>
      <c r="T716" s="215" t="s">
        <v>58</v>
      </c>
      <c r="U716" s="271">
        <v>44871</v>
      </c>
      <c r="V716" s="271">
        <v>44872</v>
      </c>
      <c r="W716" s="272">
        <v>1</v>
      </c>
      <c r="X716" s="273"/>
      <c r="Y716" s="212">
        <f t="shared" si="136"/>
        <v>0.2857142857142857</v>
      </c>
      <c r="Z716" s="238">
        <v>14</v>
      </c>
      <c r="AA716" s="238">
        <v>0.84</v>
      </c>
      <c r="AB716" s="213">
        <f t="shared" si="140"/>
        <v>546</v>
      </c>
      <c r="AC716" s="213">
        <f t="shared" si="133"/>
        <v>32.76</v>
      </c>
      <c r="AD716" s="213">
        <f t="shared" si="137"/>
        <v>382.19999999999993</v>
      </c>
      <c r="AE716" s="213">
        <f t="shared" si="134"/>
        <v>163.79999999999998</v>
      </c>
      <c r="AF716" s="213">
        <f t="shared" si="138"/>
        <v>9.36</v>
      </c>
      <c r="AG716" s="213">
        <f t="shared" si="141"/>
        <v>555.3599999999999</v>
      </c>
      <c r="AH716" s="213">
        <v>555.3599999999999</v>
      </c>
      <c r="AI716" s="213">
        <f t="shared" si="142"/>
        <v>0</v>
      </c>
      <c r="AJ716" s="160"/>
    </row>
    <row r="717" spans="1:39" ht="32.25" hidden="1" customHeight="1" x14ac:dyDescent="0.35">
      <c r="A717" s="202"/>
      <c r="B717" s="202">
        <v>2</v>
      </c>
      <c r="C717" s="203">
        <v>1299</v>
      </c>
      <c r="D717" s="204">
        <v>13738</v>
      </c>
      <c r="E717" s="204">
        <v>8153</v>
      </c>
      <c r="F717" s="204"/>
      <c r="G717" s="202" t="s">
        <v>101</v>
      </c>
      <c r="H717" s="234" t="s">
        <v>36</v>
      </c>
      <c r="I717" s="234"/>
      <c r="J717" s="234" t="s">
        <v>42</v>
      </c>
      <c r="K717" s="233">
        <v>25</v>
      </c>
      <c r="L717" s="233">
        <v>1.3</v>
      </c>
      <c r="M717" s="233">
        <v>6</v>
      </c>
      <c r="N717" s="204"/>
      <c r="O717" s="204">
        <f t="shared" si="135"/>
        <v>6</v>
      </c>
      <c r="P717" s="233"/>
      <c r="Q717" s="233"/>
      <c r="R717" s="204">
        <f t="shared" si="139"/>
        <v>150</v>
      </c>
      <c r="S717" s="261" t="s">
        <v>41</v>
      </c>
      <c r="T717" s="215" t="s">
        <v>58</v>
      </c>
      <c r="U717" s="271">
        <v>44861</v>
      </c>
      <c r="V717" s="271">
        <v>44861</v>
      </c>
      <c r="W717" s="272">
        <v>1</v>
      </c>
      <c r="X717" s="273"/>
      <c r="Y717" s="212">
        <f t="shared" si="136"/>
        <v>0.14285714285714285</v>
      </c>
      <c r="Z717" s="238">
        <v>14</v>
      </c>
      <c r="AA717" s="238">
        <v>0.84</v>
      </c>
      <c r="AB717" s="213">
        <f t="shared" si="140"/>
        <v>2100</v>
      </c>
      <c r="AC717" s="213">
        <f t="shared" si="133"/>
        <v>126</v>
      </c>
      <c r="AD717" s="213">
        <f t="shared" si="137"/>
        <v>1470</v>
      </c>
      <c r="AE717" s="213">
        <f t="shared" si="134"/>
        <v>630</v>
      </c>
      <c r="AF717" s="213">
        <f t="shared" si="138"/>
        <v>17.999999999999996</v>
      </c>
      <c r="AG717" s="213">
        <f t="shared" si="141"/>
        <v>2118</v>
      </c>
      <c r="AH717" s="213">
        <v>2118</v>
      </c>
      <c r="AI717" s="213">
        <f t="shared" si="142"/>
        <v>0</v>
      </c>
      <c r="AJ717" s="160"/>
    </row>
    <row r="718" spans="1:39" ht="32.25" hidden="1" customHeight="1" x14ac:dyDescent="0.35">
      <c r="A718" s="202"/>
      <c r="B718" s="202">
        <v>2</v>
      </c>
      <c r="C718" s="203">
        <v>1319</v>
      </c>
      <c r="D718" s="204">
        <v>13807</v>
      </c>
      <c r="E718" s="204">
        <v>8226</v>
      </c>
      <c r="F718" s="204"/>
      <c r="G718" s="202" t="s">
        <v>101</v>
      </c>
      <c r="H718" s="234" t="s">
        <v>36</v>
      </c>
      <c r="I718" s="234"/>
      <c r="J718" s="234" t="s">
        <v>42</v>
      </c>
      <c r="K718" s="233">
        <v>15</v>
      </c>
      <c r="L718" s="233">
        <v>1.3</v>
      </c>
      <c r="M718" s="233">
        <v>6</v>
      </c>
      <c r="N718" s="204"/>
      <c r="O718" s="204">
        <f t="shared" si="135"/>
        <v>6</v>
      </c>
      <c r="P718" s="233"/>
      <c r="Q718" s="233"/>
      <c r="R718" s="204">
        <f t="shared" si="139"/>
        <v>90</v>
      </c>
      <c r="S718" s="261" t="s">
        <v>41</v>
      </c>
      <c r="T718" s="215" t="s">
        <v>58</v>
      </c>
      <c r="U718" s="271">
        <v>44863</v>
      </c>
      <c r="V718" s="271">
        <v>44877</v>
      </c>
      <c r="W718" s="272">
        <v>1</v>
      </c>
      <c r="X718" s="273"/>
      <c r="Y718" s="212">
        <f t="shared" si="136"/>
        <v>2.1428571428571428</v>
      </c>
      <c r="Z718" s="238">
        <v>14</v>
      </c>
      <c r="AA718" s="238">
        <v>0.84</v>
      </c>
      <c r="AB718" s="213">
        <f t="shared" si="140"/>
        <v>1260</v>
      </c>
      <c r="AC718" s="213">
        <f t="shared" si="133"/>
        <v>75.599999999999994</v>
      </c>
      <c r="AD718" s="213">
        <f t="shared" si="137"/>
        <v>881.99999999999989</v>
      </c>
      <c r="AE718" s="213">
        <f t="shared" si="134"/>
        <v>378</v>
      </c>
      <c r="AF718" s="213">
        <f t="shared" si="138"/>
        <v>162</v>
      </c>
      <c r="AG718" s="213">
        <f t="shared" si="141"/>
        <v>1422</v>
      </c>
      <c r="AH718" s="213">
        <v>1422</v>
      </c>
      <c r="AI718" s="213">
        <f t="shared" si="142"/>
        <v>0</v>
      </c>
      <c r="AJ718" s="160"/>
    </row>
    <row r="719" spans="1:39" ht="32.25" hidden="1" customHeight="1" x14ac:dyDescent="0.35">
      <c r="A719" s="202"/>
      <c r="B719" s="202">
        <v>2</v>
      </c>
      <c r="C719" s="203">
        <v>1217</v>
      </c>
      <c r="D719" s="204">
        <v>13805</v>
      </c>
      <c r="E719" s="204">
        <v>8221</v>
      </c>
      <c r="F719" s="204"/>
      <c r="G719" s="202" t="s">
        <v>600</v>
      </c>
      <c r="H719" s="234" t="s">
        <v>36</v>
      </c>
      <c r="I719" s="234"/>
      <c r="J719" s="234" t="s">
        <v>42</v>
      </c>
      <c r="K719" s="233">
        <v>17.5</v>
      </c>
      <c r="L719" s="233">
        <v>1.3</v>
      </c>
      <c r="M719" s="233">
        <v>1.5</v>
      </c>
      <c r="N719" s="204"/>
      <c r="O719" s="204">
        <f t="shared" si="135"/>
        <v>1.5</v>
      </c>
      <c r="P719" s="233"/>
      <c r="Q719" s="233"/>
      <c r="R719" s="204">
        <f t="shared" si="139"/>
        <v>26.25</v>
      </c>
      <c r="S719" s="261" t="s">
        <v>41</v>
      </c>
      <c r="T719" s="215" t="s">
        <v>58</v>
      </c>
      <c r="U719" s="271">
        <v>44863</v>
      </c>
      <c r="V719" s="271">
        <v>44875</v>
      </c>
      <c r="W719" s="272">
        <v>1</v>
      </c>
      <c r="X719" s="273"/>
      <c r="Y719" s="212">
        <f t="shared" si="136"/>
        <v>1.8571428571428572</v>
      </c>
      <c r="Z719" s="238">
        <v>14</v>
      </c>
      <c r="AA719" s="238">
        <v>0.84</v>
      </c>
      <c r="AB719" s="213">
        <f t="shared" si="140"/>
        <v>367.5</v>
      </c>
      <c r="AC719" s="213">
        <f t="shared" si="133"/>
        <v>22.05</v>
      </c>
      <c r="AD719" s="213">
        <f t="shared" si="137"/>
        <v>257.25</v>
      </c>
      <c r="AE719" s="213">
        <f t="shared" si="134"/>
        <v>110.25</v>
      </c>
      <c r="AF719" s="213">
        <f t="shared" si="138"/>
        <v>40.949999999999996</v>
      </c>
      <c r="AG719" s="213">
        <f t="shared" si="141"/>
        <v>408.45</v>
      </c>
      <c r="AH719" s="213">
        <v>408.45</v>
      </c>
      <c r="AI719" s="213">
        <f t="shared" si="142"/>
        <v>0</v>
      </c>
      <c r="AJ719" s="160"/>
    </row>
    <row r="720" spans="1:39" ht="32.25" hidden="1" customHeight="1" x14ac:dyDescent="0.35">
      <c r="A720" s="202"/>
      <c r="B720" s="202">
        <v>2</v>
      </c>
      <c r="C720" s="203">
        <v>1314</v>
      </c>
      <c r="D720" s="204">
        <v>13802</v>
      </c>
      <c r="E720" s="204">
        <v>8174</v>
      </c>
      <c r="F720" s="204"/>
      <c r="G720" s="202" t="s">
        <v>579</v>
      </c>
      <c r="H720" s="234" t="s">
        <v>36</v>
      </c>
      <c r="I720" s="234"/>
      <c r="J720" s="234" t="s">
        <v>42</v>
      </c>
      <c r="K720" s="233">
        <v>75</v>
      </c>
      <c r="L720" s="233">
        <v>1.3</v>
      </c>
      <c r="M720" s="233">
        <v>2</v>
      </c>
      <c r="N720" s="204"/>
      <c r="O720" s="204">
        <f t="shared" si="135"/>
        <v>2</v>
      </c>
      <c r="P720" s="233"/>
      <c r="Q720" s="233"/>
      <c r="R720" s="204">
        <f t="shared" si="139"/>
        <v>150</v>
      </c>
      <c r="S720" s="261" t="s">
        <v>41</v>
      </c>
      <c r="T720" s="215" t="s">
        <v>58</v>
      </c>
      <c r="U720" s="271">
        <v>44863</v>
      </c>
      <c r="V720" s="271">
        <v>44864</v>
      </c>
      <c r="W720" s="272">
        <v>1</v>
      </c>
      <c r="X720" s="273"/>
      <c r="Y720" s="212">
        <f t="shared" si="136"/>
        <v>0.2857142857142857</v>
      </c>
      <c r="Z720" s="238">
        <v>14</v>
      </c>
      <c r="AA720" s="238">
        <v>0.84</v>
      </c>
      <c r="AB720" s="213">
        <f t="shared" si="140"/>
        <v>2100</v>
      </c>
      <c r="AC720" s="213">
        <f t="shared" si="133"/>
        <v>126</v>
      </c>
      <c r="AD720" s="213">
        <f t="shared" si="137"/>
        <v>1470</v>
      </c>
      <c r="AE720" s="213">
        <f t="shared" si="134"/>
        <v>630</v>
      </c>
      <c r="AF720" s="213">
        <f t="shared" si="138"/>
        <v>35.999999999999993</v>
      </c>
      <c r="AG720" s="213">
        <f t="shared" si="141"/>
        <v>2136</v>
      </c>
      <c r="AH720" s="213">
        <v>2136</v>
      </c>
      <c r="AI720" s="213">
        <f t="shared" si="142"/>
        <v>0</v>
      </c>
      <c r="AJ720" s="160"/>
    </row>
    <row r="721" spans="1:39" ht="32.25" hidden="1" customHeight="1" x14ac:dyDescent="0.35">
      <c r="A721" s="202"/>
      <c r="B721" s="202">
        <v>2</v>
      </c>
      <c r="C721" s="203">
        <v>1422</v>
      </c>
      <c r="D721" s="204">
        <v>13910</v>
      </c>
      <c r="E721" s="204">
        <v>8238</v>
      </c>
      <c r="F721" s="204"/>
      <c r="G721" s="202" t="s">
        <v>502</v>
      </c>
      <c r="H721" s="234" t="s">
        <v>36</v>
      </c>
      <c r="I721" s="234"/>
      <c r="J721" s="234" t="s">
        <v>42</v>
      </c>
      <c r="K721" s="233">
        <v>5</v>
      </c>
      <c r="L721" s="233">
        <v>0.6</v>
      </c>
      <c r="M721" s="233">
        <v>1.5</v>
      </c>
      <c r="N721" s="204"/>
      <c r="O721" s="204">
        <f t="shared" si="135"/>
        <v>1.5</v>
      </c>
      <c r="P721" s="233"/>
      <c r="Q721" s="233"/>
      <c r="R721" s="204">
        <f t="shared" si="139"/>
        <v>7.5</v>
      </c>
      <c r="S721" s="261" t="s">
        <v>41</v>
      </c>
      <c r="T721" s="215" t="s">
        <v>58</v>
      </c>
      <c r="U721" s="271">
        <v>44877</v>
      </c>
      <c r="V721" s="271">
        <v>44880</v>
      </c>
      <c r="W721" s="272">
        <v>1</v>
      </c>
      <c r="X721" s="273"/>
      <c r="Y721" s="212">
        <f t="shared" si="136"/>
        <v>0.5714285714285714</v>
      </c>
      <c r="Z721" s="238">
        <v>14</v>
      </c>
      <c r="AA721" s="238">
        <v>0.84</v>
      </c>
      <c r="AB721" s="213">
        <f t="shared" si="140"/>
        <v>105</v>
      </c>
      <c r="AC721" s="213">
        <f t="shared" si="133"/>
        <v>6.3</v>
      </c>
      <c r="AD721" s="213">
        <f t="shared" si="137"/>
        <v>73.5</v>
      </c>
      <c r="AE721" s="213">
        <f t="shared" si="134"/>
        <v>31.5</v>
      </c>
      <c r="AF721" s="213">
        <f t="shared" si="138"/>
        <v>3.5999999999999996</v>
      </c>
      <c r="AG721" s="213">
        <f t="shared" si="141"/>
        <v>108.6</v>
      </c>
      <c r="AH721" s="213">
        <v>108.6</v>
      </c>
      <c r="AI721" s="213">
        <f t="shared" si="142"/>
        <v>0</v>
      </c>
      <c r="AJ721" s="160"/>
    </row>
    <row r="722" spans="1:39" ht="32.25" customHeight="1" x14ac:dyDescent="0.35">
      <c r="A722" s="202"/>
      <c r="B722" s="202">
        <v>2</v>
      </c>
      <c r="C722" s="342">
        <v>1389</v>
      </c>
      <c r="D722" s="344">
        <v>13877</v>
      </c>
      <c r="E722" s="204"/>
      <c r="F722" s="204"/>
      <c r="G722" s="202" t="s">
        <v>502</v>
      </c>
      <c r="H722" s="234" t="s">
        <v>36</v>
      </c>
      <c r="I722" s="234"/>
      <c r="J722" s="234" t="s">
        <v>42</v>
      </c>
      <c r="K722" s="233">
        <v>5</v>
      </c>
      <c r="L722" s="233">
        <v>1</v>
      </c>
      <c r="M722" s="233">
        <v>1.5</v>
      </c>
      <c r="N722" s="204"/>
      <c r="O722" s="204">
        <f t="shared" si="135"/>
        <v>1.5</v>
      </c>
      <c r="P722" s="233"/>
      <c r="Q722" s="233"/>
      <c r="R722" s="204">
        <f t="shared" si="139"/>
        <v>7.5</v>
      </c>
      <c r="S722" s="261" t="s">
        <v>41</v>
      </c>
      <c r="T722" s="215" t="s">
        <v>87</v>
      </c>
      <c r="U722" s="271">
        <v>44873</v>
      </c>
      <c r="V722" s="271"/>
      <c r="W722" s="272">
        <v>1</v>
      </c>
      <c r="X722" s="273"/>
      <c r="Y722" s="212">
        <f t="shared" si="136"/>
        <v>12.142857142857142</v>
      </c>
      <c r="Z722" s="238">
        <v>14</v>
      </c>
      <c r="AA722" s="238">
        <v>0.84</v>
      </c>
      <c r="AB722" s="213">
        <f t="shared" si="140"/>
        <v>105</v>
      </c>
      <c r="AC722" s="213">
        <f t="shared" si="133"/>
        <v>6.3</v>
      </c>
      <c r="AD722" s="213">
        <f t="shared" si="137"/>
        <v>73.5</v>
      </c>
      <c r="AE722" s="213">
        <f t="shared" si="134"/>
        <v>0</v>
      </c>
      <c r="AF722" s="213">
        <f t="shared" si="138"/>
        <v>76.5</v>
      </c>
      <c r="AG722" s="343">
        <f t="shared" si="141"/>
        <v>150</v>
      </c>
      <c r="AH722" s="213">
        <v>122.1</v>
      </c>
      <c r="AI722" s="213">
        <f t="shared" si="142"/>
        <v>27.900000000000006</v>
      </c>
      <c r="AJ722" s="160"/>
    </row>
    <row r="723" spans="1:39" ht="32.25" hidden="1" customHeight="1" x14ac:dyDescent="0.35">
      <c r="A723" s="202"/>
      <c r="B723" s="202">
        <v>2</v>
      </c>
      <c r="C723" s="203">
        <v>1387</v>
      </c>
      <c r="D723" s="204">
        <v>13875</v>
      </c>
      <c r="E723" s="204">
        <v>8328</v>
      </c>
      <c r="F723" s="204"/>
      <c r="G723" s="202" t="s">
        <v>602</v>
      </c>
      <c r="H723" s="234" t="s">
        <v>36</v>
      </c>
      <c r="I723" s="234"/>
      <c r="J723" s="234" t="s">
        <v>42</v>
      </c>
      <c r="K723" s="233">
        <v>78</v>
      </c>
      <c r="L723" s="233">
        <v>1</v>
      </c>
      <c r="M723" s="233">
        <v>2</v>
      </c>
      <c r="N723" s="204"/>
      <c r="O723" s="204">
        <f t="shared" si="135"/>
        <v>2</v>
      </c>
      <c r="P723" s="233"/>
      <c r="Q723" s="233"/>
      <c r="R723" s="204">
        <f t="shared" si="139"/>
        <v>156</v>
      </c>
      <c r="S723" s="261" t="s">
        <v>41</v>
      </c>
      <c r="T723" s="215" t="s">
        <v>58</v>
      </c>
      <c r="U723" s="271">
        <v>44873</v>
      </c>
      <c r="V723" s="271">
        <v>44908</v>
      </c>
      <c r="W723" s="272">
        <v>1</v>
      </c>
      <c r="X723" s="273"/>
      <c r="Y723" s="212">
        <f t="shared" si="136"/>
        <v>5.1428571428571432</v>
      </c>
      <c r="Z723" s="238">
        <v>14</v>
      </c>
      <c r="AA723" s="238">
        <v>0.84</v>
      </c>
      <c r="AB723" s="213">
        <f t="shared" si="140"/>
        <v>2184</v>
      </c>
      <c r="AC723" s="213">
        <f t="shared" si="133"/>
        <v>131.04</v>
      </c>
      <c r="AD723" s="213">
        <f t="shared" si="137"/>
        <v>1528.7999999999997</v>
      </c>
      <c r="AE723" s="213">
        <f t="shared" si="134"/>
        <v>655.19999999999993</v>
      </c>
      <c r="AF723" s="213">
        <f t="shared" si="138"/>
        <v>673.92000000000007</v>
      </c>
      <c r="AG723" s="213">
        <f t="shared" si="141"/>
        <v>2857.9199999999996</v>
      </c>
      <c r="AH723" s="213">
        <v>2857.9199999999996</v>
      </c>
      <c r="AI723" s="213">
        <f t="shared" si="142"/>
        <v>0</v>
      </c>
      <c r="AJ723" s="160"/>
    </row>
    <row r="724" spans="1:39" ht="32.25" customHeight="1" x14ac:dyDescent="0.35">
      <c r="A724" s="202"/>
      <c r="B724" s="202">
        <v>2</v>
      </c>
      <c r="C724" s="342">
        <v>1403</v>
      </c>
      <c r="D724" s="344">
        <v>13891</v>
      </c>
      <c r="E724" s="204"/>
      <c r="F724" s="204"/>
      <c r="G724" s="202" t="s">
        <v>101</v>
      </c>
      <c r="H724" s="234" t="s">
        <v>36</v>
      </c>
      <c r="I724" s="234"/>
      <c r="J724" s="234" t="s">
        <v>42</v>
      </c>
      <c r="K724" s="233">
        <v>3.9</v>
      </c>
      <c r="L724" s="233">
        <v>1.3</v>
      </c>
      <c r="M724" s="233">
        <v>4</v>
      </c>
      <c r="N724" s="204"/>
      <c r="O724" s="204">
        <f t="shared" si="135"/>
        <v>4</v>
      </c>
      <c r="P724" s="233"/>
      <c r="Q724" s="233"/>
      <c r="R724" s="204">
        <f t="shared" si="139"/>
        <v>15.6</v>
      </c>
      <c r="S724" s="261" t="s">
        <v>41</v>
      </c>
      <c r="T724" s="215" t="s">
        <v>87</v>
      </c>
      <c r="U724" s="271">
        <v>44875</v>
      </c>
      <c r="V724" s="271"/>
      <c r="W724" s="272">
        <v>1</v>
      </c>
      <c r="X724" s="273"/>
      <c r="Y724" s="212">
        <f t="shared" si="136"/>
        <v>11.857142857142858</v>
      </c>
      <c r="Z724" s="238">
        <v>14</v>
      </c>
      <c r="AA724" s="238">
        <v>0.84</v>
      </c>
      <c r="AB724" s="213">
        <f t="shared" si="140"/>
        <v>218.4</v>
      </c>
      <c r="AC724" s="213">
        <f t="shared" si="133"/>
        <v>13.103999999999999</v>
      </c>
      <c r="AD724" s="213">
        <f t="shared" si="137"/>
        <v>152.88</v>
      </c>
      <c r="AE724" s="213">
        <f t="shared" si="134"/>
        <v>0</v>
      </c>
      <c r="AF724" s="213">
        <f t="shared" si="138"/>
        <v>155.376</v>
      </c>
      <c r="AG724" s="343">
        <f t="shared" si="141"/>
        <v>308.25599999999997</v>
      </c>
      <c r="AH724" s="213">
        <v>250.22399999999999</v>
      </c>
      <c r="AI724" s="213">
        <f t="shared" si="142"/>
        <v>58.031999999999982</v>
      </c>
      <c r="AJ724" s="160"/>
    </row>
    <row r="725" spans="1:39" ht="32.25" hidden="1" customHeight="1" x14ac:dyDescent="0.35">
      <c r="A725" s="202"/>
      <c r="B725" s="202">
        <v>2</v>
      </c>
      <c r="C725" s="203">
        <v>1459</v>
      </c>
      <c r="D725" s="204">
        <v>13947</v>
      </c>
      <c r="E725" s="204">
        <v>8295</v>
      </c>
      <c r="F725" s="204"/>
      <c r="G725" s="202" t="s">
        <v>101</v>
      </c>
      <c r="H725" s="234" t="s">
        <v>36</v>
      </c>
      <c r="I725" s="234"/>
      <c r="J725" s="234" t="s">
        <v>42</v>
      </c>
      <c r="K725" s="233">
        <v>17</v>
      </c>
      <c r="L725" s="233">
        <v>1.3</v>
      </c>
      <c r="M725" s="233">
        <v>6</v>
      </c>
      <c r="N725" s="204"/>
      <c r="O725" s="204">
        <f t="shared" si="135"/>
        <v>6</v>
      </c>
      <c r="P725" s="233"/>
      <c r="Q725" s="233"/>
      <c r="R725" s="204">
        <f t="shared" si="139"/>
        <v>102</v>
      </c>
      <c r="S725" s="261" t="s">
        <v>41</v>
      </c>
      <c r="T725" s="215" t="s">
        <v>58</v>
      </c>
      <c r="U725" s="271">
        <v>44883</v>
      </c>
      <c r="V725" s="271">
        <v>44895</v>
      </c>
      <c r="W725" s="272">
        <v>1</v>
      </c>
      <c r="X725" s="273"/>
      <c r="Y725" s="212">
        <f t="shared" si="136"/>
        <v>1.8571428571428572</v>
      </c>
      <c r="Z725" s="238">
        <v>14</v>
      </c>
      <c r="AA725" s="238"/>
      <c r="AB725" s="213">
        <f t="shared" si="140"/>
        <v>1428</v>
      </c>
      <c r="AC725" s="213">
        <f t="shared" si="133"/>
        <v>0</v>
      </c>
      <c r="AD725" s="213">
        <f t="shared" si="137"/>
        <v>999.59999999999991</v>
      </c>
      <c r="AE725" s="213">
        <f t="shared" si="134"/>
        <v>428.4</v>
      </c>
      <c r="AF725" s="213">
        <f t="shared" si="138"/>
        <v>0</v>
      </c>
      <c r="AG725" s="213">
        <f t="shared" si="141"/>
        <v>1428</v>
      </c>
      <c r="AH725" s="213">
        <v>1428</v>
      </c>
      <c r="AI725" s="213">
        <f t="shared" si="142"/>
        <v>0</v>
      </c>
      <c r="AJ725" s="160"/>
    </row>
    <row r="726" spans="1:39" ht="32.25" customHeight="1" x14ac:dyDescent="0.35">
      <c r="A726" s="202"/>
      <c r="B726" s="202">
        <v>2</v>
      </c>
      <c r="C726" s="342">
        <v>1458</v>
      </c>
      <c r="D726" s="344">
        <v>13946</v>
      </c>
      <c r="E726" s="204"/>
      <c r="F726" s="204"/>
      <c r="G726" s="202" t="s">
        <v>101</v>
      </c>
      <c r="H726" s="234" t="s">
        <v>36</v>
      </c>
      <c r="I726" s="234"/>
      <c r="J726" s="234" t="s">
        <v>42</v>
      </c>
      <c r="K726" s="233">
        <v>15</v>
      </c>
      <c r="L726" s="233">
        <v>1.3</v>
      </c>
      <c r="M726" s="233">
        <v>6</v>
      </c>
      <c r="N726" s="204"/>
      <c r="O726" s="204">
        <f t="shared" si="135"/>
        <v>6</v>
      </c>
      <c r="P726" s="233"/>
      <c r="Q726" s="233"/>
      <c r="R726" s="204">
        <f t="shared" si="139"/>
        <v>90</v>
      </c>
      <c r="S726" s="261" t="s">
        <v>41</v>
      </c>
      <c r="T726" s="215" t="s">
        <v>87</v>
      </c>
      <c r="U726" s="271">
        <v>44883</v>
      </c>
      <c r="V726" s="271"/>
      <c r="W726" s="272">
        <v>1</v>
      </c>
      <c r="X726" s="273"/>
      <c r="Y726" s="212">
        <f t="shared" si="136"/>
        <v>10.714285714285714</v>
      </c>
      <c r="Z726" s="238">
        <v>14</v>
      </c>
      <c r="AA726" s="238">
        <v>0.84</v>
      </c>
      <c r="AB726" s="213">
        <f t="shared" si="140"/>
        <v>1260</v>
      </c>
      <c r="AC726" s="213">
        <f t="shared" si="133"/>
        <v>75.599999999999994</v>
      </c>
      <c r="AD726" s="213">
        <f t="shared" si="137"/>
        <v>881.99999999999989</v>
      </c>
      <c r="AE726" s="213">
        <f t="shared" si="134"/>
        <v>0</v>
      </c>
      <c r="AF726" s="213">
        <f t="shared" si="138"/>
        <v>809.99999999999989</v>
      </c>
      <c r="AG726" s="343">
        <f t="shared" si="141"/>
        <v>1691.9999999999998</v>
      </c>
      <c r="AH726" s="213">
        <v>1357.1999999999998</v>
      </c>
      <c r="AI726" s="213">
        <f t="shared" si="142"/>
        <v>334.79999999999995</v>
      </c>
      <c r="AJ726" s="160"/>
    </row>
    <row r="727" spans="1:39" ht="32.25" hidden="1" customHeight="1" x14ac:dyDescent="0.35">
      <c r="A727" s="202"/>
      <c r="B727" s="202">
        <v>2</v>
      </c>
      <c r="C727" s="203">
        <v>1453</v>
      </c>
      <c r="D727" s="204">
        <v>13941</v>
      </c>
      <c r="E727" s="204">
        <v>8324</v>
      </c>
      <c r="F727" s="204"/>
      <c r="G727" s="202" t="s">
        <v>101</v>
      </c>
      <c r="H727" s="234" t="s">
        <v>36</v>
      </c>
      <c r="I727" s="234"/>
      <c r="J727" s="234" t="s">
        <v>42</v>
      </c>
      <c r="K727" s="233">
        <v>3.5</v>
      </c>
      <c r="L727" s="233">
        <v>1.3</v>
      </c>
      <c r="M727" s="233">
        <v>4</v>
      </c>
      <c r="N727" s="204"/>
      <c r="O727" s="204">
        <f t="shared" si="135"/>
        <v>4</v>
      </c>
      <c r="P727" s="233"/>
      <c r="Q727" s="233"/>
      <c r="R727" s="204">
        <f t="shared" si="139"/>
        <v>14</v>
      </c>
      <c r="S727" s="261" t="s">
        <v>41</v>
      </c>
      <c r="T727" s="215" t="s">
        <v>58</v>
      </c>
      <c r="U727" s="271">
        <v>44882</v>
      </c>
      <c r="V727" s="271">
        <v>44908</v>
      </c>
      <c r="W727" s="272">
        <v>1</v>
      </c>
      <c r="X727" s="273"/>
      <c r="Y727" s="212">
        <f t="shared" si="136"/>
        <v>3.8571428571428572</v>
      </c>
      <c r="Z727" s="238">
        <v>14</v>
      </c>
      <c r="AA727" s="238">
        <v>0.84</v>
      </c>
      <c r="AB727" s="213">
        <f t="shared" si="140"/>
        <v>196</v>
      </c>
      <c r="AC727" s="213">
        <f t="shared" si="133"/>
        <v>11.76</v>
      </c>
      <c r="AD727" s="213">
        <f t="shared" si="137"/>
        <v>137.19999999999999</v>
      </c>
      <c r="AE727" s="213">
        <f t="shared" si="134"/>
        <v>58.800000000000004</v>
      </c>
      <c r="AF727" s="213">
        <f t="shared" si="138"/>
        <v>45.36</v>
      </c>
      <c r="AG727" s="213">
        <f t="shared" si="141"/>
        <v>241.36</v>
      </c>
      <c r="AH727" s="213">
        <v>241.36</v>
      </c>
      <c r="AI727" s="213">
        <f t="shared" si="142"/>
        <v>0</v>
      </c>
      <c r="AJ727" s="160"/>
    </row>
    <row r="728" spans="1:39" ht="32.25" customHeight="1" x14ac:dyDescent="0.35">
      <c r="A728" s="202"/>
      <c r="B728" s="202">
        <v>2</v>
      </c>
      <c r="C728" s="342">
        <v>1284</v>
      </c>
      <c r="D728" s="344">
        <v>13872</v>
      </c>
      <c r="E728" s="204"/>
      <c r="F728" s="204"/>
      <c r="G728" s="202" t="s">
        <v>101</v>
      </c>
      <c r="H728" s="234" t="s">
        <v>36</v>
      </c>
      <c r="I728" s="234"/>
      <c r="J728" s="234" t="s">
        <v>42</v>
      </c>
      <c r="K728" s="233">
        <v>3.5</v>
      </c>
      <c r="L728" s="233">
        <v>0.6</v>
      </c>
      <c r="M728" s="233">
        <v>1.5</v>
      </c>
      <c r="N728" s="204"/>
      <c r="O728" s="204">
        <f t="shared" si="135"/>
        <v>1.5</v>
      </c>
      <c r="P728" s="233"/>
      <c r="Q728" s="233"/>
      <c r="R728" s="204">
        <f t="shared" si="139"/>
        <v>5.25</v>
      </c>
      <c r="S728" s="261" t="s">
        <v>41</v>
      </c>
      <c r="T728" s="215" t="s">
        <v>87</v>
      </c>
      <c r="U728" s="271">
        <v>44873</v>
      </c>
      <c r="V728" s="271"/>
      <c r="W728" s="272">
        <v>1</v>
      </c>
      <c r="X728" s="273"/>
      <c r="Y728" s="212">
        <f t="shared" si="136"/>
        <v>12.142857142857142</v>
      </c>
      <c r="Z728" s="238">
        <v>14</v>
      </c>
      <c r="AA728" s="238">
        <v>0.84</v>
      </c>
      <c r="AB728" s="213">
        <f t="shared" si="140"/>
        <v>73.5</v>
      </c>
      <c r="AC728" s="213">
        <f t="shared" si="133"/>
        <v>4.41</v>
      </c>
      <c r="AD728" s="213">
        <f t="shared" si="137"/>
        <v>51.449999999999996</v>
      </c>
      <c r="AE728" s="213">
        <f t="shared" si="134"/>
        <v>0</v>
      </c>
      <c r="AF728" s="213">
        <f t="shared" si="138"/>
        <v>53.55</v>
      </c>
      <c r="AG728" s="343">
        <f t="shared" si="141"/>
        <v>105</v>
      </c>
      <c r="AH728" s="213">
        <v>85.47</v>
      </c>
      <c r="AI728" s="213">
        <f t="shared" si="142"/>
        <v>19.53</v>
      </c>
      <c r="AJ728" s="160"/>
    </row>
    <row r="729" spans="1:39" ht="32.25" hidden="1" customHeight="1" x14ac:dyDescent="0.35">
      <c r="A729" s="202"/>
      <c r="B729" s="202">
        <v>2</v>
      </c>
      <c r="C729" s="203">
        <v>1447</v>
      </c>
      <c r="D729" s="204">
        <v>13935</v>
      </c>
      <c r="E729" s="204">
        <v>8310</v>
      </c>
      <c r="F729" s="204"/>
      <c r="G729" s="202" t="s">
        <v>101</v>
      </c>
      <c r="H729" s="234" t="s">
        <v>36</v>
      </c>
      <c r="I729" s="234"/>
      <c r="J729" s="234" t="s">
        <v>42</v>
      </c>
      <c r="K729" s="233">
        <v>35</v>
      </c>
      <c r="L729" s="233">
        <v>1.3</v>
      </c>
      <c r="M729" s="233">
        <v>2.5</v>
      </c>
      <c r="N729" s="204"/>
      <c r="O729" s="204">
        <f t="shared" si="135"/>
        <v>2.5</v>
      </c>
      <c r="P729" s="233"/>
      <c r="Q729" s="233"/>
      <c r="R729" s="204">
        <f t="shared" si="139"/>
        <v>87.5</v>
      </c>
      <c r="S729" s="261" t="s">
        <v>41</v>
      </c>
      <c r="T729" s="215" t="s">
        <v>58</v>
      </c>
      <c r="U729" s="271">
        <v>44882</v>
      </c>
      <c r="V729" s="271">
        <v>44902</v>
      </c>
      <c r="W729" s="272">
        <v>1</v>
      </c>
      <c r="X729" s="273"/>
      <c r="Y729" s="212">
        <f t="shared" si="136"/>
        <v>3</v>
      </c>
      <c r="Z729" s="238">
        <v>14</v>
      </c>
      <c r="AA729" s="238">
        <v>0.84</v>
      </c>
      <c r="AB729" s="213">
        <f t="shared" si="140"/>
        <v>1225</v>
      </c>
      <c r="AC729" s="213">
        <f t="shared" si="133"/>
        <v>73.5</v>
      </c>
      <c r="AD729" s="213">
        <f t="shared" si="137"/>
        <v>857.49999999999989</v>
      </c>
      <c r="AE729" s="213">
        <f t="shared" si="134"/>
        <v>367.5</v>
      </c>
      <c r="AF729" s="213">
        <f t="shared" si="138"/>
        <v>220.5</v>
      </c>
      <c r="AG729" s="213">
        <f t="shared" si="141"/>
        <v>1445.5</v>
      </c>
      <c r="AH729" s="213">
        <v>1445.5</v>
      </c>
      <c r="AI729" s="213">
        <f t="shared" si="142"/>
        <v>0</v>
      </c>
      <c r="AJ729" s="160"/>
    </row>
    <row r="730" spans="1:39" s="231" customFormat="1" ht="32.25" hidden="1" customHeight="1" x14ac:dyDescent="0.35">
      <c r="A730" s="202"/>
      <c r="B730" s="202">
        <v>2</v>
      </c>
      <c r="C730" s="203">
        <v>1441</v>
      </c>
      <c r="D730" s="204">
        <v>13929</v>
      </c>
      <c r="E730" s="204">
        <v>8272</v>
      </c>
      <c r="F730" s="204"/>
      <c r="G730" s="202" t="s">
        <v>607</v>
      </c>
      <c r="H730" s="234" t="s">
        <v>36</v>
      </c>
      <c r="I730" s="234"/>
      <c r="J730" s="234" t="s">
        <v>42</v>
      </c>
      <c r="K730" s="233">
        <v>9.3000000000000007</v>
      </c>
      <c r="L730" s="233">
        <v>1.3</v>
      </c>
      <c r="M730" s="233">
        <v>6</v>
      </c>
      <c r="N730" s="204"/>
      <c r="O730" s="204">
        <f t="shared" si="135"/>
        <v>6</v>
      </c>
      <c r="P730" s="233"/>
      <c r="Q730" s="233"/>
      <c r="R730" s="204">
        <f t="shared" si="139"/>
        <v>55.800000000000004</v>
      </c>
      <c r="S730" s="261" t="s">
        <v>41</v>
      </c>
      <c r="T730" s="215" t="s">
        <v>58</v>
      </c>
      <c r="U730" s="271">
        <v>44880</v>
      </c>
      <c r="V730" s="271">
        <v>44889</v>
      </c>
      <c r="W730" s="272">
        <v>1</v>
      </c>
      <c r="X730" s="273"/>
      <c r="Y730" s="212">
        <f t="shared" si="136"/>
        <v>1.4285714285714286</v>
      </c>
      <c r="Z730" s="238">
        <v>14</v>
      </c>
      <c r="AA730" s="238">
        <v>0.84</v>
      </c>
      <c r="AB730" s="213">
        <f t="shared" si="140"/>
        <v>781.2</v>
      </c>
      <c r="AC730" s="213">
        <f t="shared" si="133"/>
        <v>46.872</v>
      </c>
      <c r="AD730" s="213">
        <f t="shared" si="137"/>
        <v>546.84</v>
      </c>
      <c r="AE730" s="213">
        <f t="shared" si="134"/>
        <v>234.36</v>
      </c>
      <c r="AF730" s="213">
        <f t="shared" si="138"/>
        <v>66.960000000000008</v>
      </c>
      <c r="AG730" s="213">
        <f t="shared" si="141"/>
        <v>848.16000000000008</v>
      </c>
      <c r="AH730" s="213">
        <v>848.16000000000008</v>
      </c>
      <c r="AI730" s="213">
        <f t="shared" si="142"/>
        <v>0</v>
      </c>
      <c r="AJ730" s="160"/>
      <c r="AK730" s="296"/>
      <c r="AL730" s="303"/>
      <c r="AM730" s="303"/>
    </row>
    <row r="731" spans="1:39" ht="32.25" customHeight="1" x14ac:dyDescent="0.35">
      <c r="A731" s="202"/>
      <c r="B731" s="202">
        <v>2</v>
      </c>
      <c r="C731" s="342">
        <v>1437</v>
      </c>
      <c r="D731" s="344">
        <v>13925</v>
      </c>
      <c r="E731" s="344">
        <v>8436</v>
      </c>
      <c r="F731" s="204"/>
      <c r="G731" s="202" t="s">
        <v>101</v>
      </c>
      <c r="H731" s="234" t="s">
        <v>36</v>
      </c>
      <c r="I731" s="234"/>
      <c r="J731" s="234" t="s">
        <v>42</v>
      </c>
      <c r="K731" s="233">
        <v>7.5</v>
      </c>
      <c r="L731" s="233">
        <v>0.6</v>
      </c>
      <c r="M731" s="233">
        <v>6</v>
      </c>
      <c r="N731" s="204"/>
      <c r="O731" s="204">
        <f t="shared" si="135"/>
        <v>6</v>
      </c>
      <c r="P731" s="233"/>
      <c r="Q731" s="233"/>
      <c r="R731" s="204">
        <f t="shared" si="139"/>
        <v>45</v>
      </c>
      <c r="S731" s="261" t="s">
        <v>41</v>
      </c>
      <c r="T731" s="215" t="s">
        <v>58</v>
      </c>
      <c r="U731" s="271">
        <v>44880</v>
      </c>
      <c r="V731" s="271">
        <v>44943</v>
      </c>
      <c r="W731" s="272">
        <v>1</v>
      </c>
      <c r="X731" s="273"/>
      <c r="Y731" s="212">
        <f t="shared" si="136"/>
        <v>9.1428571428571423</v>
      </c>
      <c r="Z731" s="238">
        <v>14</v>
      </c>
      <c r="AA731" s="238">
        <v>0.84</v>
      </c>
      <c r="AB731" s="213">
        <f t="shared" si="140"/>
        <v>630</v>
      </c>
      <c r="AC731" s="213">
        <f t="shared" si="133"/>
        <v>37.799999999999997</v>
      </c>
      <c r="AD731" s="213">
        <f t="shared" si="137"/>
        <v>440.99999999999994</v>
      </c>
      <c r="AE731" s="213">
        <f t="shared" si="134"/>
        <v>189</v>
      </c>
      <c r="AF731" s="213">
        <f t="shared" si="138"/>
        <v>345.59999999999997</v>
      </c>
      <c r="AG731" s="343">
        <f t="shared" si="141"/>
        <v>975.59999999999991</v>
      </c>
      <c r="AH731" s="213">
        <v>694.8</v>
      </c>
      <c r="AI731" s="213">
        <f t="shared" si="142"/>
        <v>280.79999999999995</v>
      </c>
      <c r="AJ731" s="160"/>
    </row>
    <row r="732" spans="1:39" ht="32.25" customHeight="1" x14ac:dyDescent="0.35">
      <c r="A732" s="202"/>
      <c r="B732" s="202">
        <v>2</v>
      </c>
      <c r="C732" s="342">
        <v>1471</v>
      </c>
      <c r="D732" s="344">
        <v>13959</v>
      </c>
      <c r="E732" s="344">
        <v>8440</v>
      </c>
      <c r="F732" s="204"/>
      <c r="G732" s="202" t="s">
        <v>101</v>
      </c>
      <c r="H732" s="234" t="s">
        <v>36</v>
      </c>
      <c r="I732" s="234"/>
      <c r="J732" s="234" t="s">
        <v>42</v>
      </c>
      <c r="K732" s="233">
        <v>6</v>
      </c>
      <c r="L732" s="233">
        <v>1</v>
      </c>
      <c r="M732" s="233">
        <v>2</v>
      </c>
      <c r="N732" s="204"/>
      <c r="O732" s="204">
        <f t="shared" si="135"/>
        <v>2</v>
      </c>
      <c r="P732" s="233"/>
      <c r="Q732" s="233"/>
      <c r="R732" s="204">
        <f t="shared" si="139"/>
        <v>12</v>
      </c>
      <c r="S732" s="261" t="s">
        <v>41</v>
      </c>
      <c r="T732" s="215" t="s">
        <v>58</v>
      </c>
      <c r="U732" s="271">
        <v>44885</v>
      </c>
      <c r="V732" s="271">
        <v>44944</v>
      </c>
      <c r="W732" s="272">
        <v>1</v>
      </c>
      <c r="X732" s="273"/>
      <c r="Y732" s="212">
        <f t="shared" si="136"/>
        <v>8.5714285714285712</v>
      </c>
      <c r="Z732" s="238">
        <v>14</v>
      </c>
      <c r="AA732" s="238">
        <v>0.84</v>
      </c>
      <c r="AB732" s="213">
        <f t="shared" si="140"/>
        <v>168</v>
      </c>
      <c r="AC732" s="213">
        <f t="shared" si="133"/>
        <v>10.08</v>
      </c>
      <c r="AD732" s="213">
        <f t="shared" si="137"/>
        <v>117.59999999999998</v>
      </c>
      <c r="AE732" s="213">
        <f t="shared" si="134"/>
        <v>50.399999999999991</v>
      </c>
      <c r="AF732" s="213">
        <f t="shared" si="138"/>
        <v>86.4</v>
      </c>
      <c r="AG732" s="343">
        <f t="shared" si="141"/>
        <v>254.39999999999998</v>
      </c>
      <c r="AH732" s="213">
        <v>178.07999999999998</v>
      </c>
      <c r="AI732" s="213">
        <f t="shared" si="142"/>
        <v>76.319999999999993</v>
      </c>
      <c r="AJ732" s="160"/>
    </row>
    <row r="733" spans="1:39" ht="32.25" customHeight="1" x14ac:dyDescent="0.35">
      <c r="A733" s="202"/>
      <c r="B733" s="202">
        <v>2</v>
      </c>
      <c r="C733" s="342">
        <v>1472</v>
      </c>
      <c r="D733" s="344">
        <v>13960</v>
      </c>
      <c r="E733" s="204"/>
      <c r="F733" s="204"/>
      <c r="G733" s="202" t="s">
        <v>101</v>
      </c>
      <c r="H733" s="234" t="s">
        <v>36</v>
      </c>
      <c r="I733" s="234"/>
      <c r="J733" s="234" t="s">
        <v>42</v>
      </c>
      <c r="K733" s="233">
        <v>3.9</v>
      </c>
      <c r="L733" s="233">
        <v>1.3</v>
      </c>
      <c r="M733" s="233">
        <v>2</v>
      </c>
      <c r="N733" s="204"/>
      <c r="O733" s="204">
        <f t="shared" si="135"/>
        <v>2</v>
      </c>
      <c r="P733" s="233"/>
      <c r="Q733" s="233"/>
      <c r="R733" s="204">
        <f t="shared" si="139"/>
        <v>7.8</v>
      </c>
      <c r="S733" s="261" t="s">
        <v>41</v>
      </c>
      <c r="T733" s="215" t="s">
        <v>87</v>
      </c>
      <c r="U733" s="271">
        <v>44885</v>
      </c>
      <c r="V733" s="271"/>
      <c r="W733" s="272">
        <v>1</v>
      </c>
      <c r="X733" s="273"/>
      <c r="Y733" s="212">
        <f t="shared" ref="Y733:Y764" si="143">IF(T733="on hire",$C$5-U733+1,IF(T733="off hired",V733-U733+1,0))/7</f>
        <v>10.428571428571429</v>
      </c>
      <c r="Z733" s="238">
        <v>14</v>
      </c>
      <c r="AA733" s="238">
        <v>0.84</v>
      </c>
      <c r="AB733" s="213">
        <f t="shared" si="140"/>
        <v>109.2</v>
      </c>
      <c r="AC733" s="213">
        <f t="shared" si="133"/>
        <v>6.5519999999999996</v>
      </c>
      <c r="AD733" s="213">
        <f t="shared" ref="AD733:AD764" si="144">0.7*R733*Z733</f>
        <v>76.44</v>
      </c>
      <c r="AE733" s="213">
        <f t="shared" si="134"/>
        <v>0</v>
      </c>
      <c r="AF733" s="213">
        <f t="shared" ref="AF733:AF739" si="145">IF(Y733&gt;X733,(Y733-X733)*R733*AA733,0)</f>
        <v>68.328000000000003</v>
      </c>
      <c r="AG733" s="343">
        <f t="shared" si="141"/>
        <v>144.768</v>
      </c>
      <c r="AH733" s="213">
        <v>115.752</v>
      </c>
      <c r="AI733" s="213">
        <f t="shared" si="142"/>
        <v>29.016000000000005</v>
      </c>
      <c r="AJ733" s="160"/>
    </row>
    <row r="734" spans="1:39" ht="32.25" customHeight="1" x14ac:dyDescent="0.35">
      <c r="A734" s="202"/>
      <c r="B734" s="202">
        <v>2</v>
      </c>
      <c r="C734" s="342">
        <v>1335</v>
      </c>
      <c r="D734" s="344">
        <v>13823</v>
      </c>
      <c r="E734" s="344">
        <v>8603</v>
      </c>
      <c r="F734" s="204"/>
      <c r="G734" s="202" t="s">
        <v>101</v>
      </c>
      <c r="H734" s="205" t="s">
        <v>36</v>
      </c>
      <c r="I734" s="205"/>
      <c r="J734" s="205" t="s">
        <v>436</v>
      </c>
      <c r="K734" s="206">
        <v>2.5</v>
      </c>
      <c r="L734" s="206">
        <v>1.8</v>
      </c>
      <c r="M734" s="206">
        <v>6</v>
      </c>
      <c r="N734" s="206"/>
      <c r="O734" s="206">
        <v>6</v>
      </c>
      <c r="P734" s="206"/>
      <c r="Q734" s="206"/>
      <c r="R734" s="204">
        <f t="shared" si="139"/>
        <v>15</v>
      </c>
      <c r="S734" s="173" t="s">
        <v>41</v>
      </c>
      <c r="T734" s="215" t="s">
        <v>58</v>
      </c>
      <c r="U734" s="209">
        <v>44866</v>
      </c>
      <c r="V734" s="209">
        <v>44949</v>
      </c>
      <c r="W734" s="210">
        <v>1</v>
      </c>
      <c r="X734" s="211"/>
      <c r="Y734" s="212">
        <f t="shared" si="143"/>
        <v>12</v>
      </c>
      <c r="Z734" s="219">
        <v>18</v>
      </c>
      <c r="AA734" s="219"/>
      <c r="AB734" s="213">
        <f t="shared" si="140"/>
        <v>270</v>
      </c>
      <c r="AC734" s="213">
        <f t="shared" si="133"/>
        <v>0</v>
      </c>
      <c r="AD734" s="213">
        <f t="shared" si="144"/>
        <v>189</v>
      </c>
      <c r="AE734" s="213">
        <f t="shared" si="134"/>
        <v>81</v>
      </c>
      <c r="AF734" s="213">
        <f t="shared" si="145"/>
        <v>0</v>
      </c>
      <c r="AG734" s="343">
        <f t="shared" si="141"/>
        <v>270</v>
      </c>
      <c r="AH734" s="214">
        <v>189</v>
      </c>
      <c r="AI734" s="213">
        <f t="shared" si="142"/>
        <v>81</v>
      </c>
      <c r="AJ734" s="160"/>
    </row>
    <row r="735" spans="1:39" s="231" customFormat="1" ht="32.25" hidden="1" customHeight="1" x14ac:dyDescent="0.35">
      <c r="A735" s="202"/>
      <c r="B735" s="202">
        <v>2</v>
      </c>
      <c r="C735" s="203">
        <v>1337</v>
      </c>
      <c r="D735" s="204">
        <v>13825</v>
      </c>
      <c r="E735" s="204">
        <v>8219</v>
      </c>
      <c r="F735" s="204"/>
      <c r="G735" s="202" t="s">
        <v>502</v>
      </c>
      <c r="H735" s="205" t="s">
        <v>36</v>
      </c>
      <c r="I735" s="205"/>
      <c r="J735" s="205" t="s">
        <v>436</v>
      </c>
      <c r="K735" s="206">
        <v>2.5</v>
      </c>
      <c r="L735" s="206">
        <v>1.8</v>
      </c>
      <c r="M735" s="206">
        <v>2.5</v>
      </c>
      <c r="N735" s="206"/>
      <c r="O735" s="206">
        <v>2.5</v>
      </c>
      <c r="P735" s="206"/>
      <c r="Q735" s="206"/>
      <c r="R735" s="204">
        <f t="shared" si="139"/>
        <v>6.25</v>
      </c>
      <c r="S735" s="173" t="s">
        <v>41</v>
      </c>
      <c r="T735" s="215" t="s">
        <v>58</v>
      </c>
      <c r="U735" s="209">
        <v>44866</v>
      </c>
      <c r="V735" s="209">
        <v>44875</v>
      </c>
      <c r="W735" s="210">
        <v>1</v>
      </c>
      <c r="X735" s="211"/>
      <c r="Y735" s="212">
        <f t="shared" si="143"/>
        <v>1.4285714285714286</v>
      </c>
      <c r="Z735" s="219">
        <v>18</v>
      </c>
      <c r="AA735" s="219">
        <v>1.05</v>
      </c>
      <c r="AB735" s="213">
        <f t="shared" si="140"/>
        <v>112.5</v>
      </c>
      <c r="AC735" s="213">
        <f t="shared" si="133"/>
        <v>6.5625</v>
      </c>
      <c r="AD735" s="213">
        <f t="shared" si="144"/>
        <v>78.75</v>
      </c>
      <c r="AE735" s="213">
        <f t="shared" si="134"/>
        <v>33.75</v>
      </c>
      <c r="AF735" s="213">
        <f t="shared" si="145"/>
        <v>9.375</v>
      </c>
      <c r="AG735" s="213">
        <f t="shared" si="141"/>
        <v>121.875</v>
      </c>
      <c r="AH735" s="214">
        <v>121.875</v>
      </c>
      <c r="AI735" s="213">
        <f t="shared" si="142"/>
        <v>0</v>
      </c>
      <c r="AJ735" s="160"/>
      <c r="AK735" s="296"/>
      <c r="AL735" s="303"/>
      <c r="AM735" s="303"/>
    </row>
    <row r="736" spans="1:39" ht="32.25" customHeight="1" x14ac:dyDescent="0.35">
      <c r="A736" s="202"/>
      <c r="B736" s="202">
        <v>2</v>
      </c>
      <c r="C736" s="342">
        <v>1360</v>
      </c>
      <c r="D736" s="344">
        <v>13848</v>
      </c>
      <c r="E736" s="344">
        <v>8412</v>
      </c>
      <c r="F736" s="204"/>
      <c r="G736" s="202" t="s">
        <v>502</v>
      </c>
      <c r="H736" s="205" t="s">
        <v>36</v>
      </c>
      <c r="I736" s="205"/>
      <c r="J736" s="205" t="s">
        <v>436</v>
      </c>
      <c r="K736" s="206">
        <v>6</v>
      </c>
      <c r="L736" s="206">
        <v>1.8</v>
      </c>
      <c r="M736" s="206">
        <v>2</v>
      </c>
      <c r="N736" s="206"/>
      <c r="O736" s="206">
        <v>2</v>
      </c>
      <c r="P736" s="206"/>
      <c r="Q736" s="206"/>
      <c r="R736" s="204">
        <f t="shared" si="139"/>
        <v>12</v>
      </c>
      <c r="S736" s="173" t="s">
        <v>41</v>
      </c>
      <c r="T736" s="215" t="s">
        <v>58</v>
      </c>
      <c r="U736" s="209">
        <v>44868</v>
      </c>
      <c r="V736" s="209">
        <v>44937</v>
      </c>
      <c r="W736" s="210">
        <v>1</v>
      </c>
      <c r="X736" s="211"/>
      <c r="Y736" s="212">
        <f t="shared" si="143"/>
        <v>10</v>
      </c>
      <c r="Z736" s="219">
        <v>18</v>
      </c>
      <c r="AA736" s="219">
        <v>1.05</v>
      </c>
      <c r="AB736" s="213">
        <f t="shared" si="140"/>
        <v>216</v>
      </c>
      <c r="AC736" s="213">
        <f t="shared" si="133"/>
        <v>12.600000000000001</v>
      </c>
      <c r="AD736" s="213">
        <f t="shared" si="144"/>
        <v>151.19999999999999</v>
      </c>
      <c r="AE736" s="213">
        <f t="shared" si="134"/>
        <v>64.8</v>
      </c>
      <c r="AF736" s="213">
        <f t="shared" si="145"/>
        <v>126</v>
      </c>
      <c r="AG736" s="343">
        <f t="shared" si="141"/>
        <v>342</v>
      </c>
      <c r="AH736" s="214">
        <v>257.39999999999998</v>
      </c>
      <c r="AI736" s="213">
        <f t="shared" si="142"/>
        <v>84.600000000000023</v>
      </c>
      <c r="AJ736" s="160"/>
    </row>
    <row r="737" spans="1:39" s="231" customFormat="1" ht="32.25" hidden="1" customHeight="1" x14ac:dyDescent="0.35">
      <c r="A737" s="202"/>
      <c r="B737" s="202">
        <v>2</v>
      </c>
      <c r="C737" s="203">
        <v>1358</v>
      </c>
      <c r="D737" s="204">
        <v>13846</v>
      </c>
      <c r="E737" s="204">
        <v>8215</v>
      </c>
      <c r="F737" s="204"/>
      <c r="G737" s="202" t="s">
        <v>101</v>
      </c>
      <c r="H737" s="202" t="s">
        <v>60</v>
      </c>
      <c r="I737" s="202"/>
      <c r="J737" s="202" t="s">
        <v>61</v>
      </c>
      <c r="K737" s="204">
        <v>22.5</v>
      </c>
      <c r="L737" s="204">
        <v>3.5</v>
      </c>
      <c r="M737" s="204">
        <v>3</v>
      </c>
      <c r="N737" s="204"/>
      <c r="O737" s="204">
        <f t="shared" ref="O737:O745" si="146">M737-N737</f>
        <v>3</v>
      </c>
      <c r="P737" s="204"/>
      <c r="Q737" s="204"/>
      <c r="R737" s="204">
        <f t="shared" si="139"/>
        <v>236.25</v>
      </c>
      <c r="S737" s="207" t="s">
        <v>62</v>
      </c>
      <c r="T737" s="215" t="s">
        <v>58</v>
      </c>
      <c r="U737" s="216">
        <v>44868</v>
      </c>
      <c r="V737" s="216">
        <v>44874</v>
      </c>
      <c r="W737" s="217">
        <v>1</v>
      </c>
      <c r="X737" s="218"/>
      <c r="Y737" s="212">
        <f t="shared" si="143"/>
        <v>1</v>
      </c>
      <c r="Z737" s="237">
        <v>7.5</v>
      </c>
      <c r="AA737" s="237">
        <v>0.7</v>
      </c>
      <c r="AB737" s="213">
        <f t="shared" si="140"/>
        <v>1771.875</v>
      </c>
      <c r="AC737" s="213">
        <f t="shared" si="133"/>
        <v>165.375</v>
      </c>
      <c r="AD737" s="213">
        <f t="shared" si="144"/>
        <v>1240.3125</v>
      </c>
      <c r="AE737" s="213">
        <f t="shared" si="134"/>
        <v>531.5625</v>
      </c>
      <c r="AF737" s="213">
        <f t="shared" si="145"/>
        <v>165.375</v>
      </c>
      <c r="AG737" s="213">
        <f t="shared" si="141"/>
        <v>1937.25</v>
      </c>
      <c r="AH737" s="213">
        <v>1937.25</v>
      </c>
      <c r="AI737" s="213">
        <f t="shared" si="142"/>
        <v>0</v>
      </c>
      <c r="AJ737" s="160"/>
      <c r="AK737" s="296"/>
      <c r="AL737" s="303"/>
      <c r="AM737" s="303"/>
    </row>
    <row r="738" spans="1:39" s="231" customFormat="1" ht="32.25" hidden="1" customHeight="1" x14ac:dyDescent="0.35">
      <c r="A738" s="202"/>
      <c r="B738" s="202">
        <v>2</v>
      </c>
      <c r="C738" s="203">
        <v>1427</v>
      </c>
      <c r="D738" s="204">
        <v>13915</v>
      </c>
      <c r="E738" s="204">
        <v>8472</v>
      </c>
      <c r="F738" s="204"/>
      <c r="G738" s="202" t="s">
        <v>101</v>
      </c>
      <c r="H738" s="202" t="s">
        <v>60</v>
      </c>
      <c r="I738" s="202"/>
      <c r="J738" s="202" t="s">
        <v>61</v>
      </c>
      <c r="K738" s="204">
        <v>3.5</v>
      </c>
      <c r="L738" s="204">
        <v>2.5</v>
      </c>
      <c r="M738" s="204">
        <v>2</v>
      </c>
      <c r="N738" s="204"/>
      <c r="O738" s="204">
        <f t="shared" si="146"/>
        <v>2</v>
      </c>
      <c r="P738" s="204"/>
      <c r="Q738" s="204"/>
      <c r="R738" s="204">
        <f t="shared" si="139"/>
        <v>17.5</v>
      </c>
      <c r="S738" s="207" t="s">
        <v>62</v>
      </c>
      <c r="T738" s="215" t="s">
        <v>58</v>
      </c>
      <c r="U738" s="216">
        <v>44877</v>
      </c>
      <c r="V738" s="216">
        <v>44922</v>
      </c>
      <c r="W738" s="217">
        <v>1</v>
      </c>
      <c r="X738" s="218"/>
      <c r="Y738" s="212">
        <f t="shared" si="143"/>
        <v>6.5714285714285712</v>
      </c>
      <c r="Z738" s="237">
        <v>7.5</v>
      </c>
      <c r="AA738" s="237">
        <v>0.7</v>
      </c>
      <c r="AB738" s="213">
        <f t="shared" si="140"/>
        <v>131.25</v>
      </c>
      <c r="AC738" s="213">
        <f t="shared" si="133"/>
        <v>12.25</v>
      </c>
      <c r="AD738" s="213">
        <f t="shared" si="144"/>
        <v>91.875</v>
      </c>
      <c r="AE738" s="213">
        <f t="shared" si="134"/>
        <v>39.375</v>
      </c>
      <c r="AF738" s="213">
        <f t="shared" si="145"/>
        <v>80.5</v>
      </c>
      <c r="AG738" s="213">
        <f t="shared" si="141"/>
        <v>211.75</v>
      </c>
      <c r="AH738" s="213">
        <v>211.75</v>
      </c>
      <c r="AI738" s="213">
        <f t="shared" si="142"/>
        <v>0</v>
      </c>
      <c r="AJ738" s="160"/>
      <c r="AK738" s="296"/>
      <c r="AL738" s="303"/>
      <c r="AM738" s="303"/>
    </row>
    <row r="739" spans="1:39" s="231" customFormat="1" ht="32.25" hidden="1" customHeight="1" x14ac:dyDescent="0.35">
      <c r="A739" s="202"/>
      <c r="B739" s="202">
        <v>2</v>
      </c>
      <c r="C739" s="203">
        <v>1380</v>
      </c>
      <c r="D739" s="204">
        <v>13868</v>
      </c>
      <c r="E739" s="204">
        <v>8244</v>
      </c>
      <c r="F739" s="204"/>
      <c r="G739" s="202" t="s">
        <v>502</v>
      </c>
      <c r="H739" s="202" t="s">
        <v>60</v>
      </c>
      <c r="I739" s="202"/>
      <c r="J739" s="202" t="s">
        <v>61</v>
      </c>
      <c r="K739" s="204">
        <v>1.8</v>
      </c>
      <c r="L739" s="204">
        <v>2.5</v>
      </c>
      <c r="M739" s="204">
        <v>3.5</v>
      </c>
      <c r="N739" s="204"/>
      <c r="O739" s="204">
        <f t="shared" si="146"/>
        <v>3.5</v>
      </c>
      <c r="P739" s="204"/>
      <c r="Q739" s="204"/>
      <c r="R739" s="204">
        <f t="shared" si="139"/>
        <v>15.75</v>
      </c>
      <c r="S739" s="207" t="s">
        <v>62</v>
      </c>
      <c r="T739" s="215" t="s">
        <v>58</v>
      </c>
      <c r="U739" s="216">
        <v>44871</v>
      </c>
      <c r="V739" s="216">
        <v>44881</v>
      </c>
      <c r="W739" s="217">
        <v>1</v>
      </c>
      <c r="X739" s="218"/>
      <c r="Y739" s="212">
        <f t="shared" si="143"/>
        <v>1.5714285714285714</v>
      </c>
      <c r="Z739" s="237">
        <v>7.5</v>
      </c>
      <c r="AA739" s="237">
        <v>0.7</v>
      </c>
      <c r="AB739" s="213">
        <f t="shared" si="140"/>
        <v>118.125</v>
      </c>
      <c r="AC739" s="213">
        <f t="shared" si="133"/>
        <v>11.024999999999999</v>
      </c>
      <c r="AD739" s="213">
        <f t="shared" si="144"/>
        <v>82.687499999999986</v>
      </c>
      <c r="AE739" s="213">
        <f t="shared" si="134"/>
        <v>35.4375</v>
      </c>
      <c r="AF739" s="213">
        <f t="shared" si="145"/>
        <v>17.324999999999999</v>
      </c>
      <c r="AG739" s="213">
        <f t="shared" si="141"/>
        <v>135.44999999999999</v>
      </c>
      <c r="AH739" s="213">
        <v>135.44999999999999</v>
      </c>
      <c r="AI739" s="213">
        <f t="shared" si="142"/>
        <v>0</v>
      </c>
      <c r="AJ739" s="160"/>
      <c r="AK739" s="296"/>
      <c r="AL739" s="303"/>
      <c r="AM739" s="303"/>
    </row>
    <row r="740" spans="1:39" ht="32.25" hidden="1" customHeight="1" x14ac:dyDescent="0.35">
      <c r="A740" s="202"/>
      <c r="B740" s="202">
        <v>2</v>
      </c>
      <c r="C740" s="203">
        <v>1392</v>
      </c>
      <c r="D740" s="204">
        <v>13880</v>
      </c>
      <c r="E740" s="204">
        <v>8328</v>
      </c>
      <c r="F740" s="204"/>
      <c r="G740" s="202" t="s">
        <v>502</v>
      </c>
      <c r="H740" s="202" t="s">
        <v>60</v>
      </c>
      <c r="I740" s="202"/>
      <c r="J740" s="202" t="s">
        <v>61</v>
      </c>
      <c r="K740" s="204">
        <v>6</v>
      </c>
      <c r="L740" s="204">
        <v>2.5</v>
      </c>
      <c r="M740" s="204">
        <v>3.5</v>
      </c>
      <c r="N740" s="204"/>
      <c r="O740" s="204">
        <f t="shared" si="146"/>
        <v>3.5</v>
      </c>
      <c r="P740" s="204"/>
      <c r="Q740" s="204"/>
      <c r="R740" s="204">
        <f t="shared" si="139"/>
        <v>52.5</v>
      </c>
      <c r="S740" s="207" t="s">
        <v>62</v>
      </c>
      <c r="T740" s="215" t="s">
        <v>58</v>
      </c>
      <c r="U740" s="216">
        <v>44873</v>
      </c>
      <c r="V740" s="216">
        <v>44908</v>
      </c>
      <c r="W740" s="217">
        <v>1</v>
      </c>
      <c r="X740" s="218"/>
      <c r="Y740" s="212">
        <f t="shared" si="143"/>
        <v>5.1428571428571432</v>
      </c>
      <c r="Z740" s="237">
        <v>7.5</v>
      </c>
      <c r="AA740" s="237">
        <v>0.7</v>
      </c>
      <c r="AB740" s="213">
        <f t="shared" si="140"/>
        <v>393.75</v>
      </c>
      <c r="AC740" s="213">
        <f t="shared" si="133"/>
        <v>36.75</v>
      </c>
      <c r="AD740" s="213">
        <f t="shared" si="144"/>
        <v>275.625</v>
      </c>
      <c r="AE740" s="213">
        <f t="shared" si="134"/>
        <v>118.125</v>
      </c>
      <c r="AF740" s="213">
        <v>0</v>
      </c>
      <c r="AG740" s="213">
        <f t="shared" si="141"/>
        <v>393.75</v>
      </c>
      <c r="AH740" s="213">
        <v>393.75</v>
      </c>
      <c r="AI740" s="213">
        <f t="shared" si="142"/>
        <v>0</v>
      </c>
      <c r="AJ740" s="161"/>
    </row>
    <row r="741" spans="1:39" ht="32.25" hidden="1" customHeight="1" x14ac:dyDescent="0.35">
      <c r="A741" s="202"/>
      <c r="B741" s="202">
        <v>2</v>
      </c>
      <c r="C741" s="203">
        <v>1396</v>
      </c>
      <c r="D741" s="204">
        <v>13884</v>
      </c>
      <c r="E741" s="204">
        <v>8459</v>
      </c>
      <c r="F741" s="204"/>
      <c r="G741" s="202" t="s">
        <v>101</v>
      </c>
      <c r="H741" s="202" t="s">
        <v>60</v>
      </c>
      <c r="I741" s="202"/>
      <c r="J741" s="202" t="s">
        <v>61</v>
      </c>
      <c r="K741" s="204">
        <v>2.5</v>
      </c>
      <c r="L741" s="204">
        <v>2.5</v>
      </c>
      <c r="M741" s="204">
        <v>4.5</v>
      </c>
      <c r="N741" s="204"/>
      <c r="O741" s="204">
        <f t="shared" si="146"/>
        <v>4.5</v>
      </c>
      <c r="P741" s="204"/>
      <c r="Q741" s="204"/>
      <c r="R741" s="204">
        <f t="shared" si="139"/>
        <v>28.125</v>
      </c>
      <c r="S741" s="207" t="s">
        <v>62</v>
      </c>
      <c r="T741" s="215" t="s">
        <v>58</v>
      </c>
      <c r="U741" s="216">
        <v>44873</v>
      </c>
      <c r="V741" s="216">
        <v>44918</v>
      </c>
      <c r="W741" s="217">
        <v>1</v>
      </c>
      <c r="X741" s="218"/>
      <c r="Y741" s="212">
        <f t="shared" si="143"/>
        <v>6.5714285714285712</v>
      </c>
      <c r="Z741" s="237">
        <v>7.5</v>
      </c>
      <c r="AA741" s="237"/>
      <c r="AB741" s="213">
        <f t="shared" si="140"/>
        <v>210.9375</v>
      </c>
      <c r="AC741" s="213">
        <f t="shared" si="133"/>
        <v>0</v>
      </c>
      <c r="AD741" s="213">
        <f t="shared" si="144"/>
        <v>147.65625</v>
      </c>
      <c r="AE741" s="213">
        <f t="shared" si="134"/>
        <v>63.28125</v>
      </c>
      <c r="AF741" s="213">
        <f>IF(Y741&gt;X741,(Y741-X741)*R741*AA741,0)</f>
        <v>0</v>
      </c>
      <c r="AG741" s="213">
        <f t="shared" si="141"/>
        <v>210.9375</v>
      </c>
      <c r="AH741" s="213">
        <v>210.9375</v>
      </c>
      <c r="AI741" s="213">
        <f t="shared" si="142"/>
        <v>0</v>
      </c>
      <c r="AJ741" s="160"/>
    </row>
    <row r="742" spans="1:39" ht="32.25" hidden="1" customHeight="1" x14ac:dyDescent="0.35">
      <c r="A742" s="202"/>
      <c r="B742" s="202">
        <v>2</v>
      </c>
      <c r="C742" s="203">
        <v>1396</v>
      </c>
      <c r="D742" s="204">
        <v>13884</v>
      </c>
      <c r="E742" s="204">
        <v>8459</v>
      </c>
      <c r="F742" s="204"/>
      <c r="G742" s="202" t="s">
        <v>101</v>
      </c>
      <c r="H742" s="202" t="s">
        <v>60</v>
      </c>
      <c r="I742" s="202"/>
      <c r="J742" s="202" t="s">
        <v>61</v>
      </c>
      <c r="K742" s="204">
        <v>8</v>
      </c>
      <c r="L742" s="204">
        <v>5</v>
      </c>
      <c r="M742" s="204">
        <v>1</v>
      </c>
      <c r="N742" s="204"/>
      <c r="O742" s="204">
        <f t="shared" si="146"/>
        <v>1</v>
      </c>
      <c r="P742" s="204"/>
      <c r="Q742" s="204"/>
      <c r="R742" s="204">
        <f t="shared" si="139"/>
        <v>40</v>
      </c>
      <c r="S742" s="207" t="s">
        <v>62</v>
      </c>
      <c r="T742" s="215" t="s">
        <v>58</v>
      </c>
      <c r="U742" s="216">
        <v>44873</v>
      </c>
      <c r="V742" s="216">
        <v>44918</v>
      </c>
      <c r="W742" s="217">
        <v>1</v>
      </c>
      <c r="X742" s="218"/>
      <c r="Y742" s="212">
        <f t="shared" si="143"/>
        <v>6.5714285714285712</v>
      </c>
      <c r="Z742" s="237">
        <v>7.5</v>
      </c>
      <c r="AA742" s="237"/>
      <c r="AB742" s="213">
        <f t="shared" si="140"/>
        <v>300</v>
      </c>
      <c r="AC742" s="213">
        <f t="shared" si="133"/>
        <v>0</v>
      </c>
      <c r="AD742" s="213">
        <f t="shared" si="144"/>
        <v>210</v>
      </c>
      <c r="AE742" s="213">
        <f t="shared" si="134"/>
        <v>90</v>
      </c>
      <c r="AF742" s="213">
        <f>IF(Y742&gt;X742,(Y742-X742)*R742*AA742,0)</f>
        <v>0</v>
      </c>
      <c r="AG742" s="213">
        <f t="shared" si="141"/>
        <v>300</v>
      </c>
      <c r="AH742" s="213">
        <v>300</v>
      </c>
      <c r="AI742" s="213">
        <f t="shared" si="142"/>
        <v>0</v>
      </c>
      <c r="AJ742" s="160"/>
    </row>
    <row r="743" spans="1:39" s="231" customFormat="1" ht="32.25" customHeight="1" x14ac:dyDescent="0.35">
      <c r="A743" s="202"/>
      <c r="B743" s="202">
        <v>2</v>
      </c>
      <c r="C743" s="342">
        <v>1399</v>
      </c>
      <c r="D743" s="344">
        <v>13887</v>
      </c>
      <c r="E743" s="344">
        <v>8603</v>
      </c>
      <c r="F743" s="204"/>
      <c r="G743" s="202" t="s">
        <v>101</v>
      </c>
      <c r="H743" s="202" t="s">
        <v>60</v>
      </c>
      <c r="I743" s="202"/>
      <c r="J743" s="202" t="s">
        <v>61</v>
      </c>
      <c r="K743" s="204">
        <v>4</v>
      </c>
      <c r="L743" s="204">
        <v>2.5</v>
      </c>
      <c r="M743" s="204">
        <v>2.5</v>
      </c>
      <c r="N743" s="204"/>
      <c r="O743" s="204">
        <f t="shared" si="146"/>
        <v>2.5</v>
      </c>
      <c r="P743" s="204"/>
      <c r="Q743" s="204"/>
      <c r="R743" s="204">
        <f t="shared" si="139"/>
        <v>25</v>
      </c>
      <c r="S743" s="207" t="s">
        <v>62</v>
      </c>
      <c r="T743" s="215" t="s">
        <v>58</v>
      </c>
      <c r="U743" s="216">
        <v>44874</v>
      </c>
      <c r="V743" s="216">
        <v>44949</v>
      </c>
      <c r="W743" s="217">
        <v>1</v>
      </c>
      <c r="X743" s="218"/>
      <c r="Y743" s="212">
        <f t="shared" si="143"/>
        <v>10.857142857142858</v>
      </c>
      <c r="Z743" s="237">
        <v>7.5</v>
      </c>
      <c r="AA743" s="237"/>
      <c r="AB743" s="213">
        <f t="shared" si="140"/>
        <v>187.5</v>
      </c>
      <c r="AC743" s="213">
        <f t="shared" si="133"/>
        <v>0</v>
      </c>
      <c r="AD743" s="213">
        <f t="shared" si="144"/>
        <v>131.25</v>
      </c>
      <c r="AE743" s="213">
        <f t="shared" si="134"/>
        <v>56.25</v>
      </c>
      <c r="AF743" s="213">
        <f>IF(Y743&gt;X743,(Y743-X743)*R743*AA743,0)</f>
        <v>0</v>
      </c>
      <c r="AG743" s="343">
        <f t="shared" si="141"/>
        <v>187.5</v>
      </c>
      <c r="AH743" s="213">
        <v>131.25</v>
      </c>
      <c r="AI743" s="213">
        <f t="shared" si="142"/>
        <v>56.25</v>
      </c>
      <c r="AJ743" s="160"/>
      <c r="AK743" s="296"/>
      <c r="AL743" s="303"/>
      <c r="AM743" s="303"/>
    </row>
    <row r="744" spans="1:39" s="231" customFormat="1" ht="32.25" customHeight="1" x14ac:dyDescent="0.35">
      <c r="A744" s="202"/>
      <c r="B744" s="202">
        <v>2</v>
      </c>
      <c r="C744" s="342">
        <v>1399</v>
      </c>
      <c r="D744" s="344">
        <v>13887</v>
      </c>
      <c r="E744" s="344">
        <v>8603</v>
      </c>
      <c r="F744" s="204"/>
      <c r="G744" s="202" t="s">
        <v>101</v>
      </c>
      <c r="H744" s="202" t="s">
        <v>60</v>
      </c>
      <c r="I744" s="202"/>
      <c r="J744" s="202" t="s">
        <v>61</v>
      </c>
      <c r="K744" s="204">
        <v>2.5</v>
      </c>
      <c r="L744" s="204">
        <v>2.5</v>
      </c>
      <c r="M744" s="204">
        <v>2.5</v>
      </c>
      <c r="N744" s="204"/>
      <c r="O744" s="204">
        <f t="shared" si="146"/>
        <v>2.5</v>
      </c>
      <c r="P744" s="204"/>
      <c r="Q744" s="204"/>
      <c r="R744" s="204">
        <f t="shared" si="139"/>
        <v>15.625</v>
      </c>
      <c r="S744" s="207" t="s">
        <v>62</v>
      </c>
      <c r="T744" s="215" t="s">
        <v>58</v>
      </c>
      <c r="U744" s="216">
        <v>44874</v>
      </c>
      <c r="V744" s="216">
        <v>44949</v>
      </c>
      <c r="W744" s="217">
        <v>1</v>
      </c>
      <c r="X744" s="218"/>
      <c r="Y744" s="212">
        <f t="shared" si="143"/>
        <v>10.857142857142858</v>
      </c>
      <c r="Z744" s="237">
        <v>7.5</v>
      </c>
      <c r="AA744" s="237"/>
      <c r="AB744" s="213">
        <f t="shared" si="140"/>
        <v>117.1875</v>
      </c>
      <c r="AC744" s="213">
        <f t="shared" si="133"/>
        <v>0</v>
      </c>
      <c r="AD744" s="213">
        <f t="shared" si="144"/>
        <v>82.03125</v>
      </c>
      <c r="AE744" s="213">
        <f t="shared" si="134"/>
        <v>35.15625</v>
      </c>
      <c r="AF744" s="213">
        <f>IF(Y744&gt;X744,(Y744-X744)*R744*AA744,0)</f>
        <v>0</v>
      </c>
      <c r="AG744" s="343">
        <f t="shared" si="141"/>
        <v>117.1875</v>
      </c>
      <c r="AH744" s="213">
        <v>82.03125</v>
      </c>
      <c r="AI744" s="213">
        <f t="shared" si="142"/>
        <v>35.15625</v>
      </c>
      <c r="AJ744" s="160"/>
      <c r="AK744" s="296"/>
      <c r="AL744" s="303"/>
      <c r="AM744" s="303"/>
    </row>
    <row r="745" spans="1:39" ht="32.25" hidden="1" customHeight="1" x14ac:dyDescent="0.35">
      <c r="A745" s="202"/>
      <c r="B745" s="202">
        <v>2</v>
      </c>
      <c r="C745" s="203">
        <v>1409</v>
      </c>
      <c r="D745" s="204">
        <v>13897</v>
      </c>
      <c r="E745" s="204">
        <v>8461</v>
      </c>
      <c r="F745" s="204"/>
      <c r="G745" s="202" t="s">
        <v>101</v>
      </c>
      <c r="H745" s="202" t="s">
        <v>60</v>
      </c>
      <c r="I745" s="202"/>
      <c r="J745" s="202" t="s">
        <v>61</v>
      </c>
      <c r="K745" s="204">
        <v>10.5</v>
      </c>
      <c r="L745" s="204">
        <v>2.5</v>
      </c>
      <c r="M745" s="204">
        <v>0.5</v>
      </c>
      <c r="N745" s="204"/>
      <c r="O745" s="204">
        <f t="shared" si="146"/>
        <v>0.5</v>
      </c>
      <c r="P745" s="204"/>
      <c r="Q745" s="204"/>
      <c r="R745" s="204">
        <f t="shared" si="139"/>
        <v>13.125</v>
      </c>
      <c r="S745" s="207" t="s">
        <v>62</v>
      </c>
      <c r="T745" s="215" t="s">
        <v>58</v>
      </c>
      <c r="U745" s="216">
        <v>44875</v>
      </c>
      <c r="V745" s="216">
        <v>44919</v>
      </c>
      <c r="W745" s="217">
        <v>1</v>
      </c>
      <c r="X745" s="218"/>
      <c r="Y745" s="212">
        <f t="shared" si="143"/>
        <v>6.4285714285714288</v>
      </c>
      <c r="Z745" s="237">
        <v>7.5</v>
      </c>
      <c r="AA745" s="237">
        <v>0.7</v>
      </c>
      <c r="AB745" s="213">
        <f t="shared" si="140"/>
        <v>98.4375</v>
      </c>
      <c r="AC745" s="213">
        <f t="shared" si="133"/>
        <v>9.1875</v>
      </c>
      <c r="AD745" s="213">
        <f t="shared" si="144"/>
        <v>68.90625</v>
      </c>
      <c r="AE745" s="213">
        <f t="shared" si="134"/>
        <v>29.53125</v>
      </c>
      <c r="AF745" s="213">
        <f>IF(Y745&gt;X745,(Y745-X745)*R745*AA745,0)</f>
        <v>59.062499999999993</v>
      </c>
      <c r="AG745" s="213">
        <f t="shared" si="141"/>
        <v>157.5</v>
      </c>
      <c r="AH745" s="213">
        <v>157.5</v>
      </c>
      <c r="AI745" s="213">
        <f t="shared" si="142"/>
        <v>0</v>
      </c>
      <c r="AJ745" s="160"/>
    </row>
    <row r="746" spans="1:39" ht="32.25" customHeight="1" x14ac:dyDescent="0.35">
      <c r="A746" s="202"/>
      <c r="B746" s="202">
        <v>2</v>
      </c>
      <c r="C746" s="342">
        <v>1335</v>
      </c>
      <c r="D746" s="344">
        <v>13823</v>
      </c>
      <c r="E746" s="344">
        <v>8603</v>
      </c>
      <c r="F746" s="204"/>
      <c r="G746" s="202" t="s">
        <v>101</v>
      </c>
      <c r="H746" s="202" t="s">
        <v>241</v>
      </c>
      <c r="I746" s="202"/>
      <c r="J746" s="202" t="s">
        <v>81</v>
      </c>
      <c r="K746" s="204">
        <v>6</v>
      </c>
      <c r="L746" s="204">
        <v>0.9</v>
      </c>
      <c r="M746" s="204"/>
      <c r="N746" s="204"/>
      <c r="O746" s="204"/>
      <c r="P746" s="204">
        <v>1</v>
      </c>
      <c r="Q746" s="204"/>
      <c r="R746" s="204">
        <f t="shared" si="139"/>
        <v>5.4</v>
      </c>
      <c r="S746" s="207" t="s">
        <v>151</v>
      </c>
      <c r="T746" s="215" t="s">
        <v>58</v>
      </c>
      <c r="U746" s="216">
        <v>44866</v>
      </c>
      <c r="V746" s="216">
        <v>44949</v>
      </c>
      <c r="W746" s="217">
        <v>1</v>
      </c>
      <c r="X746" s="218"/>
      <c r="Y746" s="212">
        <f t="shared" si="143"/>
        <v>12</v>
      </c>
      <c r="Z746" s="237">
        <v>36.5</v>
      </c>
      <c r="AA746" s="237">
        <v>3.15</v>
      </c>
      <c r="AB746" s="213">
        <f t="shared" si="140"/>
        <v>197.10000000000002</v>
      </c>
      <c r="AC746" s="213">
        <f t="shared" si="133"/>
        <v>17.010000000000002</v>
      </c>
      <c r="AD746" s="213">
        <f t="shared" si="144"/>
        <v>137.97</v>
      </c>
      <c r="AE746" s="213">
        <f t="shared" si="134"/>
        <v>59.13</v>
      </c>
      <c r="AF746" s="213">
        <v>0</v>
      </c>
      <c r="AG746" s="343">
        <f t="shared" si="141"/>
        <v>197.1</v>
      </c>
      <c r="AH746" s="213">
        <v>137.97</v>
      </c>
      <c r="AI746" s="213">
        <f t="shared" si="142"/>
        <v>59.129999999999995</v>
      </c>
      <c r="AJ746" s="160"/>
    </row>
    <row r="747" spans="1:39" ht="32.25" hidden="1" customHeight="1" x14ac:dyDescent="0.35">
      <c r="A747" s="202"/>
      <c r="B747" s="202">
        <v>2</v>
      </c>
      <c r="C747" s="203">
        <v>1459</v>
      </c>
      <c r="D747" s="204">
        <v>13947</v>
      </c>
      <c r="E747" s="204">
        <v>8295</v>
      </c>
      <c r="F747" s="204"/>
      <c r="G747" s="202" t="s">
        <v>101</v>
      </c>
      <c r="H747" s="202" t="s">
        <v>241</v>
      </c>
      <c r="I747" s="202"/>
      <c r="J747" s="202" t="s">
        <v>81</v>
      </c>
      <c r="K747" s="204">
        <v>8</v>
      </c>
      <c r="L747" s="204">
        <v>0.6</v>
      </c>
      <c r="M747" s="204"/>
      <c r="N747" s="204"/>
      <c r="O747" s="204"/>
      <c r="P747" s="204">
        <v>1</v>
      </c>
      <c r="Q747" s="204"/>
      <c r="R747" s="204">
        <f t="shared" si="139"/>
        <v>4.8</v>
      </c>
      <c r="S747" s="207" t="s">
        <v>151</v>
      </c>
      <c r="T747" s="215" t="s">
        <v>58</v>
      </c>
      <c r="U747" s="216">
        <v>44883</v>
      </c>
      <c r="V747" s="216">
        <v>44895</v>
      </c>
      <c r="W747" s="217">
        <v>1</v>
      </c>
      <c r="X747" s="218"/>
      <c r="Y747" s="212">
        <f t="shared" si="143"/>
        <v>1.8571428571428572</v>
      </c>
      <c r="Z747" s="237">
        <v>36.5</v>
      </c>
      <c r="AA747" s="237">
        <v>3.15</v>
      </c>
      <c r="AB747" s="213">
        <f t="shared" si="140"/>
        <v>175.2</v>
      </c>
      <c r="AC747" s="213">
        <f t="shared" si="133"/>
        <v>15.12</v>
      </c>
      <c r="AD747" s="213">
        <f t="shared" si="144"/>
        <v>122.64</v>
      </c>
      <c r="AE747" s="213">
        <f t="shared" si="134"/>
        <v>52.559999999999995</v>
      </c>
      <c r="AF747" s="213">
        <v>0</v>
      </c>
      <c r="AG747" s="213">
        <f t="shared" si="141"/>
        <v>175.2</v>
      </c>
      <c r="AH747" s="213">
        <v>175.2</v>
      </c>
      <c r="AI747" s="213">
        <f t="shared" si="142"/>
        <v>0</v>
      </c>
      <c r="AJ747" s="160"/>
    </row>
    <row r="748" spans="1:39" ht="32.25" hidden="1" customHeight="1" x14ac:dyDescent="0.35">
      <c r="A748" s="202"/>
      <c r="B748" s="202">
        <v>2</v>
      </c>
      <c r="C748" s="203">
        <v>1610</v>
      </c>
      <c r="D748" s="204">
        <v>14145</v>
      </c>
      <c r="E748" s="204">
        <v>8346</v>
      </c>
      <c r="F748" s="204"/>
      <c r="G748" s="202" t="s">
        <v>502</v>
      </c>
      <c r="H748" s="202" t="s">
        <v>95</v>
      </c>
      <c r="I748" s="202"/>
      <c r="J748" s="202" t="s">
        <v>69</v>
      </c>
      <c r="K748" s="204">
        <v>2.5</v>
      </c>
      <c r="L748" s="204">
        <v>1.3</v>
      </c>
      <c r="M748" s="204">
        <v>6.5</v>
      </c>
      <c r="N748" s="204"/>
      <c r="O748" s="204">
        <f t="shared" ref="O748:O763" si="147">M748-N748</f>
        <v>6.5</v>
      </c>
      <c r="P748" s="204"/>
      <c r="Q748" s="204"/>
      <c r="R748" s="204">
        <f t="shared" si="139"/>
        <v>6.5</v>
      </c>
      <c r="S748" s="207" t="s">
        <v>70</v>
      </c>
      <c r="T748" s="215" t="s">
        <v>58</v>
      </c>
      <c r="U748" s="216">
        <v>44911</v>
      </c>
      <c r="V748" s="216">
        <v>44915</v>
      </c>
      <c r="W748" s="217">
        <v>1</v>
      </c>
      <c r="X748" s="218"/>
      <c r="Y748" s="212">
        <f t="shared" si="143"/>
        <v>0.7142857142857143</v>
      </c>
      <c r="Z748" s="213">
        <v>135</v>
      </c>
      <c r="AA748" s="213">
        <v>12.25</v>
      </c>
      <c r="AB748" s="213">
        <f t="shared" si="140"/>
        <v>877.5</v>
      </c>
      <c r="AC748" s="213">
        <f t="shared" si="133"/>
        <v>79.625</v>
      </c>
      <c r="AD748" s="213">
        <f t="shared" si="144"/>
        <v>614.25</v>
      </c>
      <c r="AE748" s="213">
        <f t="shared" si="134"/>
        <v>263.25</v>
      </c>
      <c r="AF748" s="213">
        <f t="shared" ref="AF748:AF780" si="148">IF(Y748&gt;X748,(Y748-X748)*R748*AA748,0)</f>
        <v>56.875000000000007</v>
      </c>
      <c r="AG748" s="213">
        <f t="shared" si="141"/>
        <v>934.375</v>
      </c>
      <c r="AH748" s="213">
        <v>934.375</v>
      </c>
      <c r="AI748" s="213">
        <f t="shared" si="142"/>
        <v>0</v>
      </c>
      <c r="AJ748" s="160"/>
    </row>
    <row r="749" spans="1:39" ht="32.25" customHeight="1" x14ac:dyDescent="0.35">
      <c r="A749" s="202"/>
      <c r="B749" s="202">
        <v>2</v>
      </c>
      <c r="C749" s="342">
        <v>1497</v>
      </c>
      <c r="D749" s="344">
        <v>13984</v>
      </c>
      <c r="E749" s="344">
        <v>8439</v>
      </c>
      <c r="F749" s="204"/>
      <c r="G749" s="202" t="s">
        <v>101</v>
      </c>
      <c r="H749" s="202" t="s">
        <v>95</v>
      </c>
      <c r="I749" s="202"/>
      <c r="J749" s="202" t="s">
        <v>69</v>
      </c>
      <c r="K749" s="204">
        <v>1.3</v>
      </c>
      <c r="L749" s="204">
        <v>0.6</v>
      </c>
      <c r="M749" s="204">
        <v>4</v>
      </c>
      <c r="N749" s="204"/>
      <c r="O749" s="204">
        <f t="shared" si="147"/>
        <v>4</v>
      </c>
      <c r="P749" s="204"/>
      <c r="Q749" s="204"/>
      <c r="R749" s="204">
        <f t="shared" si="139"/>
        <v>4</v>
      </c>
      <c r="S749" s="207" t="s">
        <v>70</v>
      </c>
      <c r="T749" s="215" t="s">
        <v>58</v>
      </c>
      <c r="U749" s="216">
        <v>44891</v>
      </c>
      <c r="V749" s="216">
        <v>44944</v>
      </c>
      <c r="W749" s="217">
        <v>1</v>
      </c>
      <c r="X749" s="218"/>
      <c r="Y749" s="212">
        <f t="shared" si="143"/>
        <v>7.7142857142857144</v>
      </c>
      <c r="Z749" s="213">
        <v>135</v>
      </c>
      <c r="AA749" s="213">
        <v>12.25</v>
      </c>
      <c r="AB749" s="213">
        <f t="shared" si="140"/>
        <v>540</v>
      </c>
      <c r="AC749" s="213">
        <f t="shared" si="133"/>
        <v>49</v>
      </c>
      <c r="AD749" s="213">
        <f t="shared" si="144"/>
        <v>378</v>
      </c>
      <c r="AE749" s="213">
        <f t="shared" si="134"/>
        <v>162</v>
      </c>
      <c r="AF749" s="213">
        <f t="shared" si="148"/>
        <v>378</v>
      </c>
      <c r="AG749" s="343">
        <f t="shared" si="141"/>
        <v>918</v>
      </c>
      <c r="AH749" s="213">
        <v>630</v>
      </c>
      <c r="AI749" s="213">
        <f t="shared" si="142"/>
        <v>288</v>
      </c>
      <c r="AJ749" s="160"/>
    </row>
    <row r="750" spans="1:39" ht="32.25" customHeight="1" x14ac:dyDescent="0.35">
      <c r="A750" s="202"/>
      <c r="B750" s="202">
        <v>2</v>
      </c>
      <c r="C750" s="342">
        <v>1518</v>
      </c>
      <c r="D750" s="344">
        <v>14056</v>
      </c>
      <c r="E750" s="344">
        <v>8440</v>
      </c>
      <c r="F750" s="204"/>
      <c r="G750" s="202" t="s">
        <v>101</v>
      </c>
      <c r="H750" s="202" t="s">
        <v>95</v>
      </c>
      <c r="I750" s="202"/>
      <c r="J750" s="202" t="s">
        <v>69</v>
      </c>
      <c r="K750" s="204">
        <v>1.3</v>
      </c>
      <c r="L750" s="204">
        <v>0.6</v>
      </c>
      <c r="M750" s="204">
        <v>6</v>
      </c>
      <c r="N750" s="204"/>
      <c r="O750" s="204">
        <f t="shared" si="147"/>
        <v>6</v>
      </c>
      <c r="P750" s="204"/>
      <c r="Q750" s="204"/>
      <c r="R750" s="204">
        <f t="shared" si="139"/>
        <v>6</v>
      </c>
      <c r="S750" s="207" t="s">
        <v>70</v>
      </c>
      <c r="T750" s="215" t="s">
        <v>58</v>
      </c>
      <c r="U750" s="216">
        <v>44895</v>
      </c>
      <c r="V750" s="216">
        <v>44944</v>
      </c>
      <c r="W750" s="217">
        <v>1</v>
      </c>
      <c r="X750" s="218"/>
      <c r="Y750" s="212">
        <f t="shared" si="143"/>
        <v>7.1428571428571432</v>
      </c>
      <c r="Z750" s="213">
        <v>135</v>
      </c>
      <c r="AA750" s="213">
        <v>12.25</v>
      </c>
      <c r="AB750" s="213">
        <f t="shared" si="140"/>
        <v>810</v>
      </c>
      <c r="AC750" s="213">
        <f t="shared" si="133"/>
        <v>73.5</v>
      </c>
      <c r="AD750" s="213">
        <f t="shared" si="144"/>
        <v>566.99999999999989</v>
      </c>
      <c r="AE750" s="213">
        <f t="shared" si="134"/>
        <v>242.99999999999997</v>
      </c>
      <c r="AF750" s="213">
        <f t="shared" si="148"/>
        <v>525</v>
      </c>
      <c r="AG750" s="343">
        <f t="shared" si="141"/>
        <v>1335</v>
      </c>
      <c r="AH750" s="213">
        <v>902.99999999999989</v>
      </c>
      <c r="AI750" s="213">
        <f t="shared" si="142"/>
        <v>432.00000000000011</v>
      </c>
      <c r="AJ750" s="160"/>
    </row>
    <row r="751" spans="1:39" ht="32.25" hidden="1" customHeight="1" x14ac:dyDescent="0.35">
      <c r="A751" s="202"/>
      <c r="B751" s="202">
        <v>2</v>
      </c>
      <c r="C751" s="203">
        <v>1594</v>
      </c>
      <c r="D751" s="204">
        <v>14129</v>
      </c>
      <c r="E751" s="204">
        <v>8335</v>
      </c>
      <c r="F751" s="204"/>
      <c r="G751" s="202" t="s">
        <v>101</v>
      </c>
      <c r="H751" s="202" t="s">
        <v>95</v>
      </c>
      <c r="I751" s="202"/>
      <c r="J751" s="202" t="s">
        <v>69</v>
      </c>
      <c r="K751" s="204">
        <v>1.8</v>
      </c>
      <c r="L751" s="204">
        <v>1.8</v>
      </c>
      <c r="M751" s="204">
        <v>3.5</v>
      </c>
      <c r="N751" s="204"/>
      <c r="O751" s="204">
        <f t="shared" si="147"/>
        <v>3.5</v>
      </c>
      <c r="P751" s="204"/>
      <c r="Q751" s="204"/>
      <c r="R751" s="204">
        <f t="shared" si="139"/>
        <v>3.5</v>
      </c>
      <c r="S751" s="207" t="s">
        <v>70</v>
      </c>
      <c r="T751" s="215" t="s">
        <v>58</v>
      </c>
      <c r="U751" s="216">
        <v>44909</v>
      </c>
      <c r="V751" s="216">
        <v>44910</v>
      </c>
      <c r="W751" s="217">
        <v>1</v>
      </c>
      <c r="X751" s="218"/>
      <c r="Y751" s="212">
        <f t="shared" si="143"/>
        <v>0.2857142857142857</v>
      </c>
      <c r="Z751" s="213">
        <v>135</v>
      </c>
      <c r="AA751" s="213">
        <v>12.25</v>
      </c>
      <c r="AB751" s="213">
        <f t="shared" si="140"/>
        <v>472.5</v>
      </c>
      <c r="AC751" s="213">
        <f t="shared" si="133"/>
        <v>42.875</v>
      </c>
      <c r="AD751" s="213">
        <f t="shared" si="144"/>
        <v>330.74999999999994</v>
      </c>
      <c r="AE751" s="213">
        <f t="shared" si="134"/>
        <v>141.75</v>
      </c>
      <c r="AF751" s="213">
        <f t="shared" si="148"/>
        <v>12.25</v>
      </c>
      <c r="AG751" s="213">
        <f t="shared" si="141"/>
        <v>484.74999999999994</v>
      </c>
      <c r="AH751" s="213">
        <v>484.74999999999994</v>
      </c>
      <c r="AI751" s="213">
        <f t="shared" si="142"/>
        <v>0</v>
      </c>
      <c r="AJ751" s="171"/>
    </row>
    <row r="752" spans="1:39" ht="32.25" hidden="1" customHeight="1" x14ac:dyDescent="0.35">
      <c r="A752" s="202"/>
      <c r="B752" s="202">
        <v>2</v>
      </c>
      <c r="C752" s="203">
        <v>1587</v>
      </c>
      <c r="D752" s="204">
        <v>14119</v>
      </c>
      <c r="E752" s="204">
        <v>8329</v>
      </c>
      <c r="F752" s="204"/>
      <c r="G752" s="202" t="s">
        <v>502</v>
      </c>
      <c r="H752" s="202" t="s">
        <v>95</v>
      </c>
      <c r="I752" s="202"/>
      <c r="J752" s="202" t="s">
        <v>69</v>
      </c>
      <c r="K752" s="204">
        <v>2.6</v>
      </c>
      <c r="L752" s="204">
        <v>1</v>
      </c>
      <c r="M752" s="204">
        <v>1</v>
      </c>
      <c r="N752" s="204"/>
      <c r="O752" s="204">
        <f t="shared" si="147"/>
        <v>1</v>
      </c>
      <c r="P752" s="204"/>
      <c r="Q752" s="204"/>
      <c r="R752" s="204">
        <f t="shared" si="139"/>
        <v>1</v>
      </c>
      <c r="S752" s="207" t="s">
        <v>70</v>
      </c>
      <c r="T752" s="215" t="s">
        <v>58</v>
      </c>
      <c r="U752" s="216">
        <v>44908</v>
      </c>
      <c r="V752" s="216">
        <v>44909</v>
      </c>
      <c r="W752" s="217">
        <v>1</v>
      </c>
      <c r="X752" s="218"/>
      <c r="Y752" s="212">
        <f t="shared" si="143"/>
        <v>0.2857142857142857</v>
      </c>
      <c r="Z752" s="213">
        <v>135</v>
      </c>
      <c r="AA752" s="213">
        <v>12.25</v>
      </c>
      <c r="AB752" s="213">
        <f t="shared" si="140"/>
        <v>135</v>
      </c>
      <c r="AC752" s="213">
        <f t="shared" si="133"/>
        <v>12.25</v>
      </c>
      <c r="AD752" s="213">
        <f t="shared" si="144"/>
        <v>94.5</v>
      </c>
      <c r="AE752" s="213">
        <f t="shared" si="134"/>
        <v>40.5</v>
      </c>
      <c r="AF752" s="213">
        <f t="shared" si="148"/>
        <v>3.5</v>
      </c>
      <c r="AG752" s="213">
        <f t="shared" si="141"/>
        <v>138.5</v>
      </c>
      <c r="AH752" s="213">
        <v>138.5</v>
      </c>
      <c r="AI752" s="213">
        <f t="shared" si="142"/>
        <v>0</v>
      </c>
      <c r="AJ752" s="160"/>
    </row>
    <row r="753" spans="1:39" ht="32.25" hidden="1" customHeight="1" x14ac:dyDescent="0.35">
      <c r="A753" s="202"/>
      <c r="B753" s="202">
        <v>2</v>
      </c>
      <c r="C753" s="203">
        <v>1664</v>
      </c>
      <c r="D753" s="204">
        <v>14199</v>
      </c>
      <c r="E753" s="204">
        <v>8463</v>
      </c>
      <c r="F753" s="204"/>
      <c r="G753" s="202" t="s">
        <v>101</v>
      </c>
      <c r="H753" s="202" t="s">
        <v>95</v>
      </c>
      <c r="I753" s="202"/>
      <c r="J753" s="202" t="s">
        <v>69</v>
      </c>
      <c r="K753" s="204">
        <v>2.5</v>
      </c>
      <c r="L753" s="204">
        <v>1.3</v>
      </c>
      <c r="M753" s="204">
        <v>2</v>
      </c>
      <c r="N753" s="204"/>
      <c r="O753" s="204">
        <f t="shared" si="147"/>
        <v>2</v>
      </c>
      <c r="P753" s="204"/>
      <c r="Q753" s="204"/>
      <c r="R753" s="204">
        <f t="shared" si="139"/>
        <v>2</v>
      </c>
      <c r="S753" s="207" t="s">
        <v>70</v>
      </c>
      <c r="T753" s="215" t="s">
        <v>58</v>
      </c>
      <c r="U753" s="216">
        <v>44919</v>
      </c>
      <c r="V753" s="216">
        <v>44919</v>
      </c>
      <c r="W753" s="217">
        <v>1</v>
      </c>
      <c r="X753" s="218"/>
      <c r="Y753" s="212">
        <f t="shared" si="143"/>
        <v>0.14285714285714285</v>
      </c>
      <c r="Z753" s="213">
        <v>135</v>
      </c>
      <c r="AA753" s="213">
        <v>12.25</v>
      </c>
      <c r="AB753" s="213">
        <f t="shared" si="140"/>
        <v>270</v>
      </c>
      <c r="AC753" s="213">
        <f t="shared" si="133"/>
        <v>24.5</v>
      </c>
      <c r="AD753" s="213">
        <f t="shared" si="144"/>
        <v>189</v>
      </c>
      <c r="AE753" s="213">
        <f t="shared" si="134"/>
        <v>81</v>
      </c>
      <c r="AF753" s="213">
        <f t="shared" si="148"/>
        <v>3.5</v>
      </c>
      <c r="AG753" s="213">
        <f t="shared" si="141"/>
        <v>273.5</v>
      </c>
      <c r="AH753" s="213">
        <v>273.5</v>
      </c>
      <c r="AI753" s="213">
        <f t="shared" si="142"/>
        <v>0</v>
      </c>
      <c r="AJ753" s="160"/>
    </row>
    <row r="754" spans="1:39" ht="32.25" customHeight="1" x14ac:dyDescent="0.35">
      <c r="A754" s="202"/>
      <c r="B754" s="202">
        <v>2</v>
      </c>
      <c r="C754" s="342">
        <v>1633</v>
      </c>
      <c r="D754" s="344">
        <v>14170</v>
      </c>
      <c r="E754" s="344">
        <v>8445</v>
      </c>
      <c r="F754" s="204"/>
      <c r="G754" s="202" t="s">
        <v>502</v>
      </c>
      <c r="H754" s="234" t="s">
        <v>36</v>
      </c>
      <c r="I754" s="234"/>
      <c r="J754" s="234" t="s">
        <v>42</v>
      </c>
      <c r="K754" s="233">
        <v>2.5</v>
      </c>
      <c r="L754" s="233">
        <v>1.3</v>
      </c>
      <c r="M754" s="233">
        <v>7</v>
      </c>
      <c r="N754" s="204"/>
      <c r="O754" s="204">
        <f t="shared" si="147"/>
        <v>7</v>
      </c>
      <c r="P754" s="233"/>
      <c r="Q754" s="233"/>
      <c r="R754" s="204">
        <f t="shared" si="139"/>
        <v>17.5</v>
      </c>
      <c r="S754" s="261" t="s">
        <v>41</v>
      </c>
      <c r="T754" s="215" t="s">
        <v>58</v>
      </c>
      <c r="U754" s="271">
        <v>44915</v>
      </c>
      <c r="V754" s="271">
        <v>44946</v>
      </c>
      <c r="W754" s="272">
        <v>1</v>
      </c>
      <c r="X754" s="273"/>
      <c r="Y754" s="212">
        <f t="shared" si="143"/>
        <v>4.5714285714285712</v>
      </c>
      <c r="Z754" s="238">
        <v>14</v>
      </c>
      <c r="AA754" s="238">
        <v>0.84</v>
      </c>
      <c r="AB754" s="213">
        <f t="shared" si="140"/>
        <v>245</v>
      </c>
      <c r="AC754" s="213">
        <f t="shared" si="133"/>
        <v>14.7</v>
      </c>
      <c r="AD754" s="213">
        <f t="shared" si="144"/>
        <v>171.5</v>
      </c>
      <c r="AE754" s="213">
        <f t="shared" si="134"/>
        <v>73.5</v>
      </c>
      <c r="AF754" s="213">
        <f t="shared" si="148"/>
        <v>67.2</v>
      </c>
      <c r="AG754" s="343">
        <f t="shared" si="141"/>
        <v>312.2</v>
      </c>
      <c r="AH754" s="213">
        <v>196.7</v>
      </c>
      <c r="AI754" s="213">
        <f t="shared" si="142"/>
        <v>115.5</v>
      </c>
      <c r="AJ754" s="160"/>
    </row>
    <row r="755" spans="1:39" s="231" customFormat="1" ht="32.25" customHeight="1" x14ac:dyDescent="0.35">
      <c r="A755" s="202"/>
      <c r="B755" s="202">
        <v>2</v>
      </c>
      <c r="C755" s="342">
        <v>1633</v>
      </c>
      <c r="D755" s="344">
        <v>14170</v>
      </c>
      <c r="E755" s="344">
        <v>8445</v>
      </c>
      <c r="F755" s="204"/>
      <c r="G755" s="202" t="s">
        <v>502</v>
      </c>
      <c r="H755" s="234" t="s">
        <v>36</v>
      </c>
      <c r="I755" s="234"/>
      <c r="J755" s="234" t="s">
        <v>42</v>
      </c>
      <c r="K755" s="233">
        <v>1</v>
      </c>
      <c r="L755" s="233">
        <v>1.3</v>
      </c>
      <c r="M755" s="233">
        <v>7</v>
      </c>
      <c r="N755" s="204"/>
      <c r="O755" s="204">
        <f t="shared" si="147"/>
        <v>7</v>
      </c>
      <c r="P755" s="233"/>
      <c r="Q755" s="233"/>
      <c r="R755" s="204">
        <f t="shared" si="139"/>
        <v>7</v>
      </c>
      <c r="S755" s="261" t="s">
        <v>41</v>
      </c>
      <c r="T755" s="215" t="s">
        <v>58</v>
      </c>
      <c r="U755" s="271">
        <v>44915</v>
      </c>
      <c r="V755" s="271">
        <v>44946</v>
      </c>
      <c r="W755" s="272">
        <v>1</v>
      </c>
      <c r="X755" s="273"/>
      <c r="Y755" s="212">
        <f t="shared" si="143"/>
        <v>4.5714285714285712</v>
      </c>
      <c r="Z755" s="238">
        <v>14</v>
      </c>
      <c r="AA755" s="238">
        <v>0.84</v>
      </c>
      <c r="AB755" s="213">
        <f t="shared" si="140"/>
        <v>98</v>
      </c>
      <c r="AC755" s="213">
        <f t="shared" si="133"/>
        <v>5.88</v>
      </c>
      <c r="AD755" s="213">
        <f t="shared" si="144"/>
        <v>68.599999999999994</v>
      </c>
      <c r="AE755" s="213">
        <f t="shared" si="134"/>
        <v>29.400000000000002</v>
      </c>
      <c r="AF755" s="213">
        <f t="shared" si="148"/>
        <v>26.88</v>
      </c>
      <c r="AG755" s="343">
        <f t="shared" si="141"/>
        <v>124.88</v>
      </c>
      <c r="AH755" s="213">
        <v>78.679999999999993</v>
      </c>
      <c r="AI755" s="213">
        <f t="shared" si="142"/>
        <v>46.2</v>
      </c>
      <c r="AJ755" s="160"/>
      <c r="AK755" s="296"/>
      <c r="AL755" s="303"/>
      <c r="AM755" s="303"/>
    </row>
    <row r="756" spans="1:39" ht="32.25" hidden="1" customHeight="1" x14ac:dyDescent="0.35">
      <c r="A756" s="202"/>
      <c r="B756" s="202">
        <v>2</v>
      </c>
      <c r="C756" s="203">
        <v>1554</v>
      </c>
      <c r="D756" s="204">
        <v>14086</v>
      </c>
      <c r="E756" s="204">
        <v>8326</v>
      </c>
      <c r="F756" s="204"/>
      <c r="G756" s="202" t="s">
        <v>502</v>
      </c>
      <c r="H756" s="234" t="s">
        <v>36</v>
      </c>
      <c r="I756" s="234"/>
      <c r="J756" s="234" t="s">
        <v>42</v>
      </c>
      <c r="K756" s="233">
        <v>14</v>
      </c>
      <c r="L756" s="233">
        <v>0.6</v>
      </c>
      <c r="M756" s="233">
        <v>2</v>
      </c>
      <c r="N756" s="204"/>
      <c r="O756" s="204">
        <f t="shared" si="147"/>
        <v>2</v>
      </c>
      <c r="P756" s="233"/>
      <c r="Q756" s="233"/>
      <c r="R756" s="204">
        <f t="shared" si="139"/>
        <v>28</v>
      </c>
      <c r="S756" s="261" t="s">
        <v>41</v>
      </c>
      <c r="T756" s="215" t="s">
        <v>58</v>
      </c>
      <c r="U756" s="271">
        <v>44903</v>
      </c>
      <c r="V756" s="271">
        <v>44908</v>
      </c>
      <c r="W756" s="272">
        <v>1</v>
      </c>
      <c r="X756" s="273"/>
      <c r="Y756" s="212">
        <f t="shared" si="143"/>
        <v>0.8571428571428571</v>
      </c>
      <c r="Z756" s="238">
        <v>14</v>
      </c>
      <c r="AA756" s="238">
        <v>0.84</v>
      </c>
      <c r="AB756" s="213">
        <f t="shared" si="140"/>
        <v>392</v>
      </c>
      <c r="AC756" s="213">
        <f t="shared" si="133"/>
        <v>23.52</v>
      </c>
      <c r="AD756" s="213">
        <f t="shared" si="144"/>
        <v>274.39999999999998</v>
      </c>
      <c r="AE756" s="213">
        <f t="shared" si="134"/>
        <v>117.60000000000001</v>
      </c>
      <c r="AF756" s="213">
        <f t="shared" si="148"/>
        <v>20.16</v>
      </c>
      <c r="AG756" s="213">
        <f t="shared" si="141"/>
        <v>412.16</v>
      </c>
      <c r="AH756" s="213">
        <v>412.16</v>
      </c>
      <c r="AI756" s="213">
        <f t="shared" si="142"/>
        <v>0</v>
      </c>
      <c r="AJ756" s="160"/>
    </row>
    <row r="757" spans="1:39" s="231" customFormat="1" ht="32.25" hidden="1" customHeight="1" x14ac:dyDescent="0.35">
      <c r="A757" s="202"/>
      <c r="B757" s="202">
        <v>2</v>
      </c>
      <c r="C757" s="203">
        <v>1564</v>
      </c>
      <c r="D757" s="204">
        <v>14098</v>
      </c>
      <c r="E757" s="204">
        <v>8463</v>
      </c>
      <c r="F757" s="204"/>
      <c r="G757" s="202" t="s">
        <v>101</v>
      </c>
      <c r="H757" s="234" t="s">
        <v>36</v>
      </c>
      <c r="I757" s="234"/>
      <c r="J757" s="234" t="s">
        <v>42</v>
      </c>
      <c r="K757" s="233">
        <v>7.5</v>
      </c>
      <c r="L757" s="233">
        <v>1</v>
      </c>
      <c r="M757" s="233">
        <v>1</v>
      </c>
      <c r="N757" s="204"/>
      <c r="O757" s="204">
        <f t="shared" si="147"/>
        <v>1</v>
      </c>
      <c r="P757" s="233"/>
      <c r="Q757" s="233"/>
      <c r="R757" s="204">
        <f t="shared" si="139"/>
        <v>7.5</v>
      </c>
      <c r="S757" s="261" t="s">
        <v>41</v>
      </c>
      <c r="T757" s="215" t="s">
        <v>58</v>
      </c>
      <c r="U757" s="271">
        <v>44905</v>
      </c>
      <c r="V757" s="271">
        <v>44919</v>
      </c>
      <c r="W757" s="272">
        <v>1</v>
      </c>
      <c r="X757" s="273"/>
      <c r="Y757" s="212">
        <f t="shared" si="143"/>
        <v>2.1428571428571428</v>
      </c>
      <c r="Z757" s="238">
        <v>14</v>
      </c>
      <c r="AA757" s="238">
        <v>0.84</v>
      </c>
      <c r="AB757" s="213">
        <f t="shared" si="140"/>
        <v>105</v>
      </c>
      <c r="AC757" s="213">
        <f t="shared" si="133"/>
        <v>6.3</v>
      </c>
      <c r="AD757" s="213">
        <f t="shared" si="144"/>
        <v>73.5</v>
      </c>
      <c r="AE757" s="213">
        <f t="shared" si="134"/>
        <v>31.5</v>
      </c>
      <c r="AF757" s="213">
        <f t="shared" si="148"/>
        <v>13.499999999999998</v>
      </c>
      <c r="AG757" s="213">
        <f t="shared" si="141"/>
        <v>118.5</v>
      </c>
      <c r="AH757" s="213">
        <v>118.5</v>
      </c>
      <c r="AI757" s="213">
        <f t="shared" si="142"/>
        <v>0</v>
      </c>
      <c r="AJ757" s="160"/>
      <c r="AK757" s="296"/>
      <c r="AL757" s="303"/>
      <c r="AM757" s="303"/>
    </row>
    <row r="758" spans="1:39" s="231" customFormat="1" ht="32.25" hidden="1" customHeight="1" x14ac:dyDescent="0.35">
      <c r="A758" s="202"/>
      <c r="B758" s="202">
        <v>2</v>
      </c>
      <c r="C758" s="203">
        <v>1598</v>
      </c>
      <c r="D758" s="204">
        <v>14133</v>
      </c>
      <c r="E758" s="204">
        <v>8342</v>
      </c>
      <c r="F758" s="204"/>
      <c r="G758" s="202" t="s">
        <v>626</v>
      </c>
      <c r="H758" s="234" t="s">
        <v>36</v>
      </c>
      <c r="I758" s="234"/>
      <c r="J758" s="234" t="s">
        <v>42</v>
      </c>
      <c r="K758" s="233">
        <v>21</v>
      </c>
      <c r="L758" s="233">
        <v>0.6</v>
      </c>
      <c r="M758" s="233">
        <v>2</v>
      </c>
      <c r="N758" s="204"/>
      <c r="O758" s="204">
        <f t="shared" si="147"/>
        <v>2</v>
      </c>
      <c r="P758" s="233"/>
      <c r="Q758" s="233"/>
      <c r="R758" s="204">
        <f t="shared" si="139"/>
        <v>42</v>
      </c>
      <c r="S758" s="261" t="s">
        <v>41</v>
      </c>
      <c r="T758" s="215" t="s">
        <v>58</v>
      </c>
      <c r="U758" s="271">
        <v>44910</v>
      </c>
      <c r="V758" s="271">
        <v>44914</v>
      </c>
      <c r="W758" s="272">
        <v>1</v>
      </c>
      <c r="X758" s="273"/>
      <c r="Y758" s="212">
        <f t="shared" si="143"/>
        <v>0.7142857142857143</v>
      </c>
      <c r="Z758" s="238">
        <v>14</v>
      </c>
      <c r="AA758" s="238">
        <v>0.84</v>
      </c>
      <c r="AB758" s="213">
        <f t="shared" si="140"/>
        <v>588</v>
      </c>
      <c r="AC758" s="213">
        <f t="shared" ref="AC758:AC821" si="149">AA758*R758</f>
        <v>35.28</v>
      </c>
      <c r="AD758" s="213">
        <f t="shared" si="144"/>
        <v>411.59999999999997</v>
      </c>
      <c r="AE758" s="213">
        <f t="shared" si="134"/>
        <v>176.4</v>
      </c>
      <c r="AF758" s="213">
        <f t="shared" si="148"/>
        <v>25.2</v>
      </c>
      <c r="AG758" s="213">
        <f t="shared" si="141"/>
        <v>613.20000000000005</v>
      </c>
      <c r="AH758" s="213">
        <v>613.20000000000005</v>
      </c>
      <c r="AI758" s="213">
        <f t="shared" si="142"/>
        <v>0</v>
      </c>
      <c r="AJ758" s="160"/>
      <c r="AK758" s="296"/>
      <c r="AL758" s="303"/>
      <c r="AM758" s="303"/>
    </row>
    <row r="759" spans="1:39" s="231" customFormat="1" ht="32.25" customHeight="1" x14ac:dyDescent="0.35">
      <c r="A759" s="202"/>
      <c r="B759" s="202">
        <v>2</v>
      </c>
      <c r="C759" s="342">
        <v>1658</v>
      </c>
      <c r="D759" s="344">
        <v>14193</v>
      </c>
      <c r="E759" s="204"/>
      <c r="F759" s="204"/>
      <c r="G759" s="202" t="s">
        <v>101</v>
      </c>
      <c r="H759" s="234" t="s">
        <v>36</v>
      </c>
      <c r="I759" s="234"/>
      <c r="J759" s="234" t="s">
        <v>42</v>
      </c>
      <c r="K759" s="233">
        <v>6</v>
      </c>
      <c r="L759" s="233">
        <v>1.3</v>
      </c>
      <c r="M759" s="233">
        <v>1.3</v>
      </c>
      <c r="N759" s="204"/>
      <c r="O759" s="204">
        <f t="shared" si="147"/>
        <v>1.3</v>
      </c>
      <c r="P759" s="233"/>
      <c r="Q759" s="233"/>
      <c r="R759" s="204">
        <f t="shared" si="139"/>
        <v>7.8000000000000007</v>
      </c>
      <c r="S759" s="261" t="s">
        <v>41</v>
      </c>
      <c r="T759" s="215" t="s">
        <v>87</v>
      </c>
      <c r="U759" s="271">
        <v>44918</v>
      </c>
      <c r="V759" s="271"/>
      <c r="W759" s="272">
        <v>1</v>
      </c>
      <c r="X759" s="273"/>
      <c r="Y759" s="212">
        <f t="shared" si="143"/>
        <v>5.7142857142857144</v>
      </c>
      <c r="Z759" s="238">
        <v>14</v>
      </c>
      <c r="AA759" s="238">
        <v>0.84</v>
      </c>
      <c r="AB759" s="213">
        <f t="shared" si="140"/>
        <v>109.20000000000002</v>
      </c>
      <c r="AC759" s="213">
        <f t="shared" si="149"/>
        <v>6.5520000000000005</v>
      </c>
      <c r="AD759" s="213">
        <f t="shared" si="144"/>
        <v>76.44</v>
      </c>
      <c r="AE759" s="213">
        <f t="shared" ref="AE759:AE822" si="150">IF(T759="off hired",0.3*R759*Z759*W759,0)</f>
        <v>0</v>
      </c>
      <c r="AF759" s="213">
        <f t="shared" si="148"/>
        <v>37.440000000000005</v>
      </c>
      <c r="AG759" s="343">
        <f t="shared" si="141"/>
        <v>113.88</v>
      </c>
      <c r="AH759" s="213">
        <v>84.864000000000004</v>
      </c>
      <c r="AI759" s="213">
        <f t="shared" si="142"/>
        <v>29.015999999999991</v>
      </c>
      <c r="AJ759" s="160"/>
      <c r="AK759" s="296"/>
      <c r="AL759" s="303"/>
      <c r="AM759" s="303"/>
    </row>
    <row r="760" spans="1:39" ht="32.25" customHeight="1" x14ac:dyDescent="0.35">
      <c r="A760" s="202"/>
      <c r="B760" s="202">
        <v>2</v>
      </c>
      <c r="C760" s="342">
        <v>1670</v>
      </c>
      <c r="D760" s="344">
        <v>14255</v>
      </c>
      <c r="E760" s="204"/>
      <c r="F760" s="204"/>
      <c r="G760" s="202" t="s">
        <v>101</v>
      </c>
      <c r="H760" s="234" t="s">
        <v>36</v>
      </c>
      <c r="I760" s="234"/>
      <c r="J760" s="234" t="s">
        <v>42</v>
      </c>
      <c r="K760" s="233">
        <v>9.9</v>
      </c>
      <c r="L760" s="233">
        <v>1</v>
      </c>
      <c r="M760" s="233">
        <v>4</v>
      </c>
      <c r="N760" s="204"/>
      <c r="O760" s="204">
        <f t="shared" si="147"/>
        <v>4</v>
      </c>
      <c r="P760" s="233"/>
      <c r="Q760" s="233"/>
      <c r="R760" s="204">
        <f t="shared" si="139"/>
        <v>39.6</v>
      </c>
      <c r="S760" s="261" t="s">
        <v>41</v>
      </c>
      <c r="T760" s="215" t="s">
        <v>87</v>
      </c>
      <c r="U760" s="271">
        <v>44922</v>
      </c>
      <c r="V760" s="271"/>
      <c r="W760" s="272">
        <v>1</v>
      </c>
      <c r="X760" s="273"/>
      <c r="Y760" s="212">
        <f t="shared" si="143"/>
        <v>5.1428571428571432</v>
      </c>
      <c r="Z760" s="238">
        <v>14</v>
      </c>
      <c r="AA760" s="238">
        <v>0.84</v>
      </c>
      <c r="AB760" s="213">
        <f t="shared" si="140"/>
        <v>554.4</v>
      </c>
      <c r="AC760" s="213">
        <f t="shared" si="149"/>
        <v>33.264000000000003</v>
      </c>
      <c r="AD760" s="213">
        <f t="shared" si="144"/>
        <v>388.08</v>
      </c>
      <c r="AE760" s="213">
        <f t="shared" si="150"/>
        <v>0</v>
      </c>
      <c r="AF760" s="213">
        <f t="shared" si="148"/>
        <v>171.072</v>
      </c>
      <c r="AG760" s="343">
        <f t="shared" si="141"/>
        <v>559.15200000000004</v>
      </c>
      <c r="AH760" s="213">
        <v>411.84</v>
      </c>
      <c r="AI760" s="213">
        <f t="shared" si="142"/>
        <v>147.31200000000007</v>
      </c>
      <c r="AJ760" s="160"/>
    </row>
    <row r="761" spans="1:39" ht="32.25" customHeight="1" x14ac:dyDescent="0.35">
      <c r="A761" s="202"/>
      <c r="B761" s="202">
        <v>2</v>
      </c>
      <c r="C761" s="342">
        <v>1670</v>
      </c>
      <c r="D761" s="344">
        <v>14255</v>
      </c>
      <c r="E761" s="204"/>
      <c r="F761" s="204"/>
      <c r="G761" s="202" t="s">
        <v>101</v>
      </c>
      <c r="H761" s="234" t="s">
        <v>36</v>
      </c>
      <c r="I761" s="234"/>
      <c r="J761" s="234" t="s">
        <v>42</v>
      </c>
      <c r="K761" s="233">
        <v>1.8</v>
      </c>
      <c r="L761" s="233">
        <v>1</v>
      </c>
      <c r="M761" s="233">
        <v>4</v>
      </c>
      <c r="N761" s="204"/>
      <c r="O761" s="204">
        <f t="shared" si="147"/>
        <v>4</v>
      </c>
      <c r="P761" s="233"/>
      <c r="Q761" s="233"/>
      <c r="R761" s="204">
        <f t="shared" si="139"/>
        <v>7.2</v>
      </c>
      <c r="S761" s="261" t="s">
        <v>41</v>
      </c>
      <c r="T761" s="215" t="s">
        <v>87</v>
      </c>
      <c r="U761" s="271">
        <v>44922</v>
      </c>
      <c r="V761" s="271"/>
      <c r="W761" s="272">
        <v>1</v>
      </c>
      <c r="X761" s="273"/>
      <c r="Y761" s="212">
        <f t="shared" si="143"/>
        <v>5.1428571428571432</v>
      </c>
      <c r="Z761" s="238">
        <v>14</v>
      </c>
      <c r="AA761" s="238">
        <v>0.84</v>
      </c>
      <c r="AB761" s="213">
        <f t="shared" si="140"/>
        <v>100.8</v>
      </c>
      <c r="AC761" s="213">
        <f t="shared" si="149"/>
        <v>6.048</v>
      </c>
      <c r="AD761" s="213">
        <f t="shared" si="144"/>
        <v>70.56</v>
      </c>
      <c r="AE761" s="213">
        <f t="shared" si="150"/>
        <v>0</v>
      </c>
      <c r="AF761" s="213">
        <f t="shared" si="148"/>
        <v>31.104000000000003</v>
      </c>
      <c r="AG761" s="343">
        <f t="shared" si="141"/>
        <v>101.664</v>
      </c>
      <c r="AH761" s="213">
        <v>74.88</v>
      </c>
      <c r="AI761" s="213">
        <f t="shared" si="142"/>
        <v>26.784000000000006</v>
      </c>
      <c r="AJ761" s="160"/>
    </row>
    <row r="762" spans="1:39" ht="32.25" customHeight="1" x14ac:dyDescent="0.35">
      <c r="A762" s="202"/>
      <c r="B762" s="202">
        <v>2</v>
      </c>
      <c r="C762" s="342">
        <v>1607</v>
      </c>
      <c r="D762" s="344">
        <v>14142</v>
      </c>
      <c r="E762" s="204"/>
      <c r="F762" s="204"/>
      <c r="G762" s="202" t="s">
        <v>101</v>
      </c>
      <c r="H762" s="202" t="s">
        <v>60</v>
      </c>
      <c r="I762" s="202"/>
      <c r="J762" s="202" t="s">
        <v>61</v>
      </c>
      <c r="K762" s="204">
        <v>8</v>
      </c>
      <c r="L762" s="204">
        <v>3.5</v>
      </c>
      <c r="M762" s="204">
        <v>3.5</v>
      </c>
      <c r="N762" s="204"/>
      <c r="O762" s="204">
        <f t="shared" si="147"/>
        <v>3.5</v>
      </c>
      <c r="P762" s="204"/>
      <c r="Q762" s="204"/>
      <c r="R762" s="204">
        <f t="shared" si="139"/>
        <v>98</v>
      </c>
      <c r="S762" s="207" t="s">
        <v>62</v>
      </c>
      <c r="T762" s="215" t="s">
        <v>87</v>
      </c>
      <c r="U762" s="216">
        <v>44911</v>
      </c>
      <c r="V762" s="216"/>
      <c r="W762" s="217">
        <v>1</v>
      </c>
      <c r="X762" s="218"/>
      <c r="Y762" s="212">
        <f t="shared" si="143"/>
        <v>6.7142857142857144</v>
      </c>
      <c r="Z762" s="237">
        <v>7.5</v>
      </c>
      <c r="AA762" s="237">
        <v>0.7</v>
      </c>
      <c r="AB762" s="213">
        <f t="shared" si="140"/>
        <v>735</v>
      </c>
      <c r="AC762" s="213">
        <f t="shared" si="149"/>
        <v>68.599999999999994</v>
      </c>
      <c r="AD762" s="213">
        <f t="shared" si="144"/>
        <v>514.5</v>
      </c>
      <c r="AE762" s="213">
        <f t="shared" si="150"/>
        <v>0</v>
      </c>
      <c r="AF762" s="213">
        <f t="shared" si="148"/>
        <v>460.59999999999997</v>
      </c>
      <c r="AG762" s="343">
        <f t="shared" si="141"/>
        <v>975.09999999999991</v>
      </c>
      <c r="AH762" s="213">
        <v>671.3</v>
      </c>
      <c r="AI762" s="213">
        <f t="shared" si="142"/>
        <v>303.79999999999995</v>
      </c>
      <c r="AJ762" s="160"/>
    </row>
    <row r="763" spans="1:39" ht="32.25" customHeight="1" x14ac:dyDescent="0.35">
      <c r="A763" s="202"/>
      <c r="B763" s="202">
        <v>2</v>
      </c>
      <c r="C763" s="342">
        <v>1584</v>
      </c>
      <c r="D763" s="344">
        <v>14116</v>
      </c>
      <c r="E763" s="204"/>
      <c r="F763" s="204"/>
      <c r="G763" s="202" t="s">
        <v>101</v>
      </c>
      <c r="H763" s="202" t="s">
        <v>60</v>
      </c>
      <c r="I763" s="202"/>
      <c r="J763" s="202" t="s">
        <v>61</v>
      </c>
      <c r="K763" s="204">
        <v>9</v>
      </c>
      <c r="L763" s="204">
        <v>3.5</v>
      </c>
      <c r="M763" s="204">
        <v>3.5</v>
      </c>
      <c r="N763" s="204"/>
      <c r="O763" s="204">
        <f t="shared" si="147"/>
        <v>3.5</v>
      </c>
      <c r="P763" s="204"/>
      <c r="Q763" s="204"/>
      <c r="R763" s="204">
        <f t="shared" si="139"/>
        <v>110.25</v>
      </c>
      <c r="S763" s="207" t="s">
        <v>62</v>
      </c>
      <c r="T763" s="215" t="s">
        <v>87</v>
      </c>
      <c r="U763" s="216">
        <v>44907</v>
      </c>
      <c r="V763" s="216"/>
      <c r="W763" s="217">
        <v>1</v>
      </c>
      <c r="X763" s="218"/>
      <c r="Y763" s="212">
        <f t="shared" si="143"/>
        <v>7.2857142857142856</v>
      </c>
      <c r="Z763" s="237">
        <v>7.5</v>
      </c>
      <c r="AA763" s="237">
        <v>0.7</v>
      </c>
      <c r="AB763" s="213">
        <f t="shared" si="140"/>
        <v>826.875</v>
      </c>
      <c r="AC763" s="213">
        <f t="shared" si="149"/>
        <v>77.174999999999997</v>
      </c>
      <c r="AD763" s="213">
        <f t="shared" si="144"/>
        <v>578.8125</v>
      </c>
      <c r="AE763" s="213">
        <f t="shared" si="150"/>
        <v>0</v>
      </c>
      <c r="AF763" s="213">
        <f t="shared" si="148"/>
        <v>562.27499999999998</v>
      </c>
      <c r="AG763" s="343">
        <f t="shared" si="141"/>
        <v>1141.0875000000001</v>
      </c>
      <c r="AH763" s="213">
        <v>799.3125</v>
      </c>
      <c r="AI763" s="213">
        <f t="shared" si="142"/>
        <v>341.77500000000009</v>
      </c>
      <c r="AJ763" s="160"/>
    </row>
    <row r="764" spans="1:39" ht="32.25" hidden="1" customHeight="1" x14ac:dyDescent="0.35">
      <c r="A764" s="202"/>
      <c r="B764" s="202">
        <v>2</v>
      </c>
      <c r="C764" s="203">
        <v>1664</v>
      </c>
      <c r="D764" s="204">
        <v>14199</v>
      </c>
      <c r="E764" s="204">
        <v>8463</v>
      </c>
      <c r="F764" s="204"/>
      <c r="G764" s="202" t="s">
        <v>101</v>
      </c>
      <c r="H764" s="202" t="s">
        <v>241</v>
      </c>
      <c r="I764" s="234"/>
      <c r="J764" s="202" t="s">
        <v>81</v>
      </c>
      <c r="K764" s="204">
        <v>2.5</v>
      </c>
      <c r="L764" s="204">
        <v>0.6</v>
      </c>
      <c r="M764" s="204"/>
      <c r="N764" s="204"/>
      <c r="O764" s="204"/>
      <c r="P764" s="204">
        <v>0.6</v>
      </c>
      <c r="Q764" s="204"/>
      <c r="R764" s="204">
        <f t="shared" si="139"/>
        <v>0.89999999999999991</v>
      </c>
      <c r="S764" s="207" t="s">
        <v>151</v>
      </c>
      <c r="T764" s="215" t="s">
        <v>58</v>
      </c>
      <c r="U764" s="216">
        <v>44919</v>
      </c>
      <c r="V764" s="216">
        <v>44919</v>
      </c>
      <c r="W764" s="217">
        <v>1</v>
      </c>
      <c r="X764" s="218"/>
      <c r="Y764" s="212">
        <f t="shared" si="143"/>
        <v>0.14285714285714285</v>
      </c>
      <c r="Z764" s="237">
        <v>36.5</v>
      </c>
      <c r="AA764" s="237">
        <v>3.15</v>
      </c>
      <c r="AB764" s="213">
        <f t="shared" si="140"/>
        <v>32.849999999999994</v>
      </c>
      <c r="AC764" s="213">
        <f t="shared" si="149"/>
        <v>2.8349999999999995</v>
      </c>
      <c r="AD764" s="213">
        <f t="shared" si="144"/>
        <v>22.994999999999997</v>
      </c>
      <c r="AE764" s="213">
        <f t="shared" si="150"/>
        <v>9.8549999999999986</v>
      </c>
      <c r="AF764" s="213">
        <f t="shared" si="148"/>
        <v>0.40499999999999997</v>
      </c>
      <c r="AG764" s="213">
        <f t="shared" si="141"/>
        <v>33.254999999999995</v>
      </c>
      <c r="AH764" s="213">
        <v>33.254999999999995</v>
      </c>
      <c r="AI764" s="213">
        <f t="shared" si="142"/>
        <v>0</v>
      </c>
      <c r="AJ764" s="171"/>
    </row>
    <row r="765" spans="1:39" s="231" customFormat="1" ht="32.25" hidden="1" customHeight="1" x14ac:dyDescent="0.35">
      <c r="A765" s="202"/>
      <c r="B765" s="202">
        <v>2</v>
      </c>
      <c r="C765" s="203">
        <v>1528</v>
      </c>
      <c r="D765" s="204">
        <v>14066</v>
      </c>
      <c r="E765" s="204">
        <v>8462</v>
      </c>
      <c r="F765" s="204"/>
      <c r="G765" s="202" t="s">
        <v>101</v>
      </c>
      <c r="H765" s="202" t="s">
        <v>156</v>
      </c>
      <c r="I765" s="202"/>
      <c r="J765" s="202" t="s">
        <v>436</v>
      </c>
      <c r="K765" s="204">
        <v>3</v>
      </c>
      <c r="L765" s="204">
        <v>20</v>
      </c>
      <c r="M765" s="204"/>
      <c r="N765" s="204"/>
      <c r="O765" s="204"/>
      <c r="P765" s="204">
        <v>1</v>
      </c>
      <c r="Q765" s="204"/>
      <c r="R765" s="204">
        <f t="shared" si="139"/>
        <v>60</v>
      </c>
      <c r="S765" s="207" t="s">
        <v>151</v>
      </c>
      <c r="T765" s="215" t="s">
        <v>58</v>
      </c>
      <c r="U765" s="216">
        <v>44901</v>
      </c>
      <c r="V765" s="216">
        <v>44919</v>
      </c>
      <c r="W765" s="217">
        <v>1</v>
      </c>
      <c r="X765" s="218"/>
      <c r="Y765" s="212">
        <f t="shared" ref="Y765:Y780" si="151">IF(T765="on hire",$C$5-U765+1,IF(T765="off hired",V765-U765+1,0))/7</f>
        <v>2.7142857142857144</v>
      </c>
      <c r="Z765" s="237">
        <v>81</v>
      </c>
      <c r="AA765" s="237">
        <v>1.82</v>
      </c>
      <c r="AB765" s="213">
        <f t="shared" si="140"/>
        <v>4860</v>
      </c>
      <c r="AC765" s="213">
        <f t="shared" si="149"/>
        <v>109.2</v>
      </c>
      <c r="AD765" s="213">
        <f t="shared" ref="AD765:AD780" si="152">0.7*R765*Z765</f>
        <v>3402</v>
      </c>
      <c r="AE765" s="213">
        <f t="shared" si="150"/>
        <v>1458</v>
      </c>
      <c r="AF765" s="213">
        <f t="shared" si="148"/>
        <v>296.40000000000003</v>
      </c>
      <c r="AG765" s="213">
        <f t="shared" si="141"/>
        <v>5156.3999999999996</v>
      </c>
      <c r="AH765" s="213">
        <v>5156.3999999999996</v>
      </c>
      <c r="AI765" s="213">
        <f t="shared" si="142"/>
        <v>0</v>
      </c>
      <c r="AJ765" s="171"/>
      <c r="AK765" s="296"/>
      <c r="AL765" s="303"/>
      <c r="AM765" s="303"/>
    </row>
    <row r="766" spans="1:39" s="231" customFormat="1" ht="32.25" customHeight="1" x14ac:dyDescent="0.35">
      <c r="A766" s="202"/>
      <c r="B766" s="202">
        <v>2</v>
      </c>
      <c r="C766" s="342" t="s">
        <v>634</v>
      </c>
      <c r="D766" s="344">
        <v>14122</v>
      </c>
      <c r="E766" s="204"/>
      <c r="F766" s="204"/>
      <c r="G766" s="202" t="s">
        <v>502</v>
      </c>
      <c r="H766" s="202" t="s">
        <v>156</v>
      </c>
      <c r="I766" s="202"/>
      <c r="J766" s="202" t="s">
        <v>436</v>
      </c>
      <c r="K766" s="204">
        <v>4</v>
      </c>
      <c r="L766" s="204">
        <v>4</v>
      </c>
      <c r="M766" s="204"/>
      <c r="N766" s="204"/>
      <c r="O766" s="204"/>
      <c r="P766" s="204">
        <v>1</v>
      </c>
      <c r="Q766" s="204"/>
      <c r="R766" s="204">
        <f t="shared" si="139"/>
        <v>16</v>
      </c>
      <c r="S766" s="207" t="s">
        <v>151</v>
      </c>
      <c r="T766" s="215" t="s">
        <v>87</v>
      </c>
      <c r="U766" s="216">
        <v>44909</v>
      </c>
      <c r="V766" s="216"/>
      <c r="W766" s="217">
        <v>1</v>
      </c>
      <c r="X766" s="218"/>
      <c r="Y766" s="212">
        <f t="shared" si="151"/>
        <v>7</v>
      </c>
      <c r="Z766" s="237">
        <v>81</v>
      </c>
      <c r="AA766" s="237">
        <v>1.82</v>
      </c>
      <c r="AB766" s="213">
        <f t="shared" si="140"/>
        <v>1296</v>
      </c>
      <c r="AC766" s="213">
        <f t="shared" si="149"/>
        <v>29.12</v>
      </c>
      <c r="AD766" s="213">
        <f t="shared" si="152"/>
        <v>907.19999999999993</v>
      </c>
      <c r="AE766" s="213">
        <f t="shared" si="150"/>
        <v>0</v>
      </c>
      <c r="AF766" s="213">
        <f t="shared" si="148"/>
        <v>203.84</v>
      </c>
      <c r="AG766" s="343">
        <f t="shared" si="141"/>
        <v>1111.04</v>
      </c>
      <c r="AH766" s="213">
        <v>982.07999999999993</v>
      </c>
      <c r="AI766" s="213">
        <f t="shared" si="142"/>
        <v>128.96000000000004</v>
      </c>
      <c r="AJ766" s="171"/>
      <c r="AK766" s="296"/>
      <c r="AL766" s="303"/>
      <c r="AM766" s="303"/>
    </row>
    <row r="767" spans="1:39" ht="32.25" customHeight="1" x14ac:dyDescent="0.35">
      <c r="A767" s="202"/>
      <c r="B767" s="202">
        <v>2</v>
      </c>
      <c r="C767" s="342" t="s">
        <v>635</v>
      </c>
      <c r="D767" s="344">
        <v>14123</v>
      </c>
      <c r="E767" s="344">
        <v>8414</v>
      </c>
      <c r="F767" s="204"/>
      <c r="G767" s="202" t="s">
        <v>502</v>
      </c>
      <c r="H767" s="202" t="s">
        <v>156</v>
      </c>
      <c r="I767" s="202"/>
      <c r="J767" s="202" t="s">
        <v>436</v>
      </c>
      <c r="K767" s="204">
        <v>4</v>
      </c>
      <c r="L767" s="204">
        <v>2</v>
      </c>
      <c r="M767" s="204"/>
      <c r="N767" s="204"/>
      <c r="O767" s="204"/>
      <c r="P767" s="204">
        <v>1</v>
      </c>
      <c r="Q767" s="204"/>
      <c r="R767" s="204">
        <f t="shared" si="139"/>
        <v>8</v>
      </c>
      <c r="S767" s="207" t="s">
        <v>151</v>
      </c>
      <c r="T767" s="215" t="s">
        <v>58</v>
      </c>
      <c r="U767" s="216">
        <v>44909</v>
      </c>
      <c r="V767" s="216">
        <v>44937</v>
      </c>
      <c r="W767" s="217">
        <v>1</v>
      </c>
      <c r="X767" s="218"/>
      <c r="Y767" s="212">
        <f t="shared" si="151"/>
        <v>4.1428571428571432</v>
      </c>
      <c r="Z767" s="237">
        <v>81</v>
      </c>
      <c r="AA767" s="237">
        <v>1.82</v>
      </c>
      <c r="AB767" s="213">
        <f t="shared" si="140"/>
        <v>648</v>
      </c>
      <c r="AC767" s="213">
        <f t="shared" si="149"/>
        <v>14.56</v>
      </c>
      <c r="AD767" s="213">
        <f t="shared" si="152"/>
        <v>453.59999999999997</v>
      </c>
      <c r="AE767" s="213">
        <f t="shared" si="150"/>
        <v>194.4</v>
      </c>
      <c r="AF767" s="213">
        <f t="shared" si="148"/>
        <v>60.320000000000007</v>
      </c>
      <c r="AG767" s="343">
        <f t="shared" si="141"/>
        <v>708.32</v>
      </c>
      <c r="AH767" s="213">
        <v>491.03999999999996</v>
      </c>
      <c r="AI767" s="213">
        <f t="shared" si="142"/>
        <v>217.28000000000009</v>
      </c>
      <c r="AJ767" s="171"/>
    </row>
    <row r="768" spans="1:39" ht="32.25" customHeight="1" x14ac:dyDescent="0.35">
      <c r="A768" s="202"/>
      <c r="B768" s="202">
        <v>2</v>
      </c>
      <c r="C768" s="342">
        <v>1589</v>
      </c>
      <c r="D768" s="344">
        <v>14121</v>
      </c>
      <c r="E768" s="204"/>
      <c r="F768" s="204"/>
      <c r="G768" s="202" t="s">
        <v>637</v>
      </c>
      <c r="H768" s="202" t="s">
        <v>154</v>
      </c>
      <c r="I768" s="202"/>
      <c r="J768" s="202" t="s">
        <v>436</v>
      </c>
      <c r="K768" s="204">
        <v>7.5</v>
      </c>
      <c r="L768" s="204">
        <v>1</v>
      </c>
      <c r="M768" s="204">
        <v>16</v>
      </c>
      <c r="N768" s="204"/>
      <c r="O768" s="204">
        <f t="shared" ref="O768:O780" si="153">M768-N768</f>
        <v>16</v>
      </c>
      <c r="P768" s="204"/>
      <c r="Q768" s="204"/>
      <c r="R768" s="204">
        <f t="shared" si="139"/>
        <v>120</v>
      </c>
      <c r="S768" s="207" t="s">
        <v>41</v>
      </c>
      <c r="T768" s="215" t="s">
        <v>87</v>
      </c>
      <c r="U768" s="216">
        <v>44909</v>
      </c>
      <c r="V768" s="216"/>
      <c r="W768" s="217">
        <v>1</v>
      </c>
      <c r="X768" s="218"/>
      <c r="Y768" s="212">
        <f t="shared" si="151"/>
        <v>7</v>
      </c>
      <c r="Z768" s="237">
        <v>14</v>
      </c>
      <c r="AA768" s="237">
        <v>0.84</v>
      </c>
      <c r="AB768" s="213">
        <f t="shared" si="140"/>
        <v>1680</v>
      </c>
      <c r="AC768" s="213">
        <f t="shared" si="149"/>
        <v>100.8</v>
      </c>
      <c r="AD768" s="213">
        <f t="shared" si="152"/>
        <v>1176</v>
      </c>
      <c r="AE768" s="213">
        <f t="shared" si="150"/>
        <v>0</v>
      </c>
      <c r="AF768" s="213">
        <f t="shared" si="148"/>
        <v>705.6</v>
      </c>
      <c r="AG768" s="343">
        <f t="shared" si="141"/>
        <v>1881.6</v>
      </c>
      <c r="AH768" s="213">
        <v>1435.2</v>
      </c>
      <c r="AI768" s="213">
        <f t="shared" si="142"/>
        <v>446.39999999999986</v>
      </c>
      <c r="AJ768" s="171"/>
    </row>
    <row r="769" spans="1:39" ht="32.25" customHeight="1" x14ac:dyDescent="0.35">
      <c r="A769" s="202"/>
      <c r="B769" s="202">
        <v>2</v>
      </c>
      <c r="C769" s="342">
        <v>1589</v>
      </c>
      <c r="D769" s="344">
        <v>14121</v>
      </c>
      <c r="E769" s="204"/>
      <c r="F769" s="204"/>
      <c r="G769" s="202" t="s">
        <v>637</v>
      </c>
      <c r="H769" s="202" t="s">
        <v>154</v>
      </c>
      <c r="I769" s="202"/>
      <c r="J769" s="202" t="s">
        <v>148</v>
      </c>
      <c r="K769" s="204">
        <v>7.5</v>
      </c>
      <c r="L769" s="204">
        <v>2.5</v>
      </c>
      <c r="M769" s="204">
        <v>16</v>
      </c>
      <c r="N769" s="204"/>
      <c r="O769" s="204">
        <f t="shared" si="153"/>
        <v>16</v>
      </c>
      <c r="P769" s="204"/>
      <c r="Q769" s="204"/>
      <c r="R769" s="204">
        <f t="shared" si="139"/>
        <v>300</v>
      </c>
      <c r="S769" s="207" t="s">
        <v>62</v>
      </c>
      <c r="T769" s="215" t="s">
        <v>87</v>
      </c>
      <c r="U769" s="216">
        <v>44909</v>
      </c>
      <c r="V769" s="216"/>
      <c r="W769" s="217">
        <v>1</v>
      </c>
      <c r="X769" s="218"/>
      <c r="Y769" s="212">
        <f t="shared" si="151"/>
        <v>7</v>
      </c>
      <c r="Z769" s="237">
        <v>5.25</v>
      </c>
      <c r="AA769" s="237">
        <v>0.35</v>
      </c>
      <c r="AB769" s="213">
        <f t="shared" si="140"/>
        <v>1575</v>
      </c>
      <c r="AC769" s="213">
        <f t="shared" si="149"/>
        <v>105</v>
      </c>
      <c r="AD769" s="213">
        <f t="shared" si="152"/>
        <v>1102.5</v>
      </c>
      <c r="AE769" s="213">
        <f t="shared" si="150"/>
        <v>0</v>
      </c>
      <c r="AF769" s="213">
        <f t="shared" si="148"/>
        <v>735</v>
      </c>
      <c r="AG769" s="343">
        <f t="shared" si="141"/>
        <v>1837.5</v>
      </c>
      <c r="AH769" s="213">
        <v>1372.5</v>
      </c>
      <c r="AI769" s="213">
        <f t="shared" si="142"/>
        <v>465</v>
      </c>
      <c r="AJ769" s="171"/>
    </row>
    <row r="770" spans="1:39" ht="32.25" customHeight="1" x14ac:dyDescent="0.35">
      <c r="A770" s="202"/>
      <c r="B770" s="202">
        <v>2</v>
      </c>
      <c r="C770" s="342">
        <v>1589</v>
      </c>
      <c r="D770" s="344">
        <v>14121</v>
      </c>
      <c r="E770" s="204"/>
      <c r="F770" s="204"/>
      <c r="G770" s="202" t="s">
        <v>637</v>
      </c>
      <c r="H770" s="202" t="s">
        <v>154</v>
      </c>
      <c r="I770" s="202"/>
      <c r="J770" s="202" t="s">
        <v>148</v>
      </c>
      <c r="K770" s="204">
        <v>7.5</v>
      </c>
      <c r="L770" s="204">
        <v>2.5</v>
      </c>
      <c r="M770" s="204">
        <v>17</v>
      </c>
      <c r="N770" s="204"/>
      <c r="O770" s="204">
        <f t="shared" si="153"/>
        <v>17</v>
      </c>
      <c r="P770" s="204"/>
      <c r="Q770" s="204"/>
      <c r="R770" s="204">
        <f t="shared" si="139"/>
        <v>318.75</v>
      </c>
      <c r="S770" s="207" t="s">
        <v>62</v>
      </c>
      <c r="T770" s="215" t="s">
        <v>87</v>
      </c>
      <c r="U770" s="216">
        <v>44909</v>
      </c>
      <c r="V770" s="216"/>
      <c r="W770" s="217">
        <v>1</v>
      </c>
      <c r="X770" s="218"/>
      <c r="Y770" s="212">
        <f t="shared" si="151"/>
        <v>7</v>
      </c>
      <c r="Z770" s="237">
        <v>5.25</v>
      </c>
      <c r="AA770" s="237">
        <v>0.35</v>
      </c>
      <c r="AB770" s="213">
        <f t="shared" si="140"/>
        <v>1673.4375</v>
      </c>
      <c r="AC770" s="213">
        <f t="shared" si="149"/>
        <v>111.5625</v>
      </c>
      <c r="AD770" s="213">
        <f t="shared" si="152"/>
        <v>1171.40625</v>
      </c>
      <c r="AE770" s="213">
        <f t="shared" si="150"/>
        <v>0</v>
      </c>
      <c r="AF770" s="213">
        <f t="shared" si="148"/>
        <v>780.9375</v>
      </c>
      <c r="AG770" s="343">
        <f t="shared" si="141"/>
        <v>1952.34375</v>
      </c>
      <c r="AH770" s="213">
        <v>1458.28125</v>
      </c>
      <c r="AI770" s="213">
        <f t="shared" si="142"/>
        <v>494.0625</v>
      </c>
      <c r="AJ770" s="171"/>
    </row>
    <row r="771" spans="1:39" s="263" customFormat="1" ht="32.25" hidden="1" customHeight="1" x14ac:dyDescent="0.35">
      <c r="A771" s="202"/>
      <c r="B771" s="202">
        <v>3</v>
      </c>
      <c r="C771" s="203">
        <v>167</v>
      </c>
      <c r="D771" s="204">
        <v>12163</v>
      </c>
      <c r="E771" s="204">
        <v>7723</v>
      </c>
      <c r="F771" s="204"/>
      <c r="G771" s="202" t="s">
        <v>120</v>
      </c>
      <c r="H771" s="202" t="s">
        <v>36</v>
      </c>
      <c r="I771" s="202"/>
      <c r="J771" s="202" t="s">
        <v>42</v>
      </c>
      <c r="K771" s="204">
        <v>1.8</v>
      </c>
      <c r="L771" s="204">
        <v>1.3</v>
      </c>
      <c r="M771" s="204">
        <v>3</v>
      </c>
      <c r="N771" s="204">
        <v>1</v>
      </c>
      <c r="O771" s="204">
        <f t="shared" si="153"/>
        <v>2</v>
      </c>
      <c r="P771" s="204"/>
      <c r="Q771" s="204"/>
      <c r="R771" s="204">
        <f t="shared" si="139"/>
        <v>3.6</v>
      </c>
      <c r="S771" s="207" t="s">
        <v>41</v>
      </c>
      <c r="T771" s="215" t="s">
        <v>58</v>
      </c>
      <c r="U771" s="216">
        <v>44719</v>
      </c>
      <c r="V771" s="216">
        <v>44759</v>
      </c>
      <c r="W771" s="217">
        <v>1</v>
      </c>
      <c r="X771" s="218"/>
      <c r="Y771" s="212">
        <f t="shared" si="151"/>
        <v>5.8571428571428568</v>
      </c>
      <c r="Z771" s="237">
        <v>14</v>
      </c>
      <c r="AA771" s="237"/>
      <c r="AB771" s="213">
        <f t="shared" si="140"/>
        <v>50.4</v>
      </c>
      <c r="AC771" s="213">
        <f t="shared" si="149"/>
        <v>0</v>
      </c>
      <c r="AD771" s="213">
        <f t="shared" si="152"/>
        <v>35.28</v>
      </c>
      <c r="AE771" s="213">
        <f t="shared" si="150"/>
        <v>15.120000000000001</v>
      </c>
      <c r="AF771" s="213">
        <f t="shared" si="148"/>
        <v>0</v>
      </c>
      <c r="AG771" s="213">
        <f t="shared" si="141"/>
        <v>50.400000000000006</v>
      </c>
      <c r="AH771" s="213">
        <v>50.400000000000006</v>
      </c>
      <c r="AI771" s="213">
        <f t="shared" si="142"/>
        <v>0</v>
      </c>
      <c r="AJ771" s="262"/>
      <c r="AK771" s="297"/>
      <c r="AL771" s="304"/>
      <c r="AM771" s="304"/>
    </row>
    <row r="772" spans="1:39" s="263" customFormat="1" ht="32.25" hidden="1" customHeight="1" x14ac:dyDescent="0.35">
      <c r="A772" s="202"/>
      <c r="B772" s="202">
        <v>3</v>
      </c>
      <c r="C772" s="203">
        <v>172</v>
      </c>
      <c r="D772" s="204">
        <v>12169</v>
      </c>
      <c r="E772" s="204">
        <v>7709</v>
      </c>
      <c r="F772" s="204"/>
      <c r="G772" s="202" t="s">
        <v>120</v>
      </c>
      <c r="H772" s="202" t="s">
        <v>36</v>
      </c>
      <c r="I772" s="202"/>
      <c r="J772" s="202">
        <v>2.5</v>
      </c>
      <c r="K772" s="204">
        <v>2.5</v>
      </c>
      <c r="L772" s="204">
        <v>1</v>
      </c>
      <c r="M772" s="204">
        <v>3</v>
      </c>
      <c r="N772" s="204">
        <v>1</v>
      </c>
      <c r="O772" s="204">
        <f t="shared" si="153"/>
        <v>2</v>
      </c>
      <c r="P772" s="204"/>
      <c r="Q772" s="204"/>
      <c r="R772" s="204">
        <f t="shared" si="139"/>
        <v>5</v>
      </c>
      <c r="S772" s="207" t="s">
        <v>41</v>
      </c>
      <c r="T772" s="215" t="s">
        <v>58</v>
      </c>
      <c r="U772" s="216">
        <v>44720</v>
      </c>
      <c r="V772" s="216">
        <v>44755</v>
      </c>
      <c r="W772" s="217">
        <v>1</v>
      </c>
      <c r="X772" s="218"/>
      <c r="Y772" s="212">
        <f t="shared" si="151"/>
        <v>5.1428571428571432</v>
      </c>
      <c r="Z772" s="237">
        <v>14</v>
      </c>
      <c r="AA772" s="237"/>
      <c r="AB772" s="213">
        <f t="shared" si="140"/>
        <v>70</v>
      </c>
      <c r="AC772" s="213">
        <f t="shared" si="149"/>
        <v>0</v>
      </c>
      <c r="AD772" s="213">
        <f t="shared" si="152"/>
        <v>49</v>
      </c>
      <c r="AE772" s="213">
        <f t="shared" si="150"/>
        <v>21</v>
      </c>
      <c r="AF772" s="213">
        <f t="shared" si="148"/>
        <v>0</v>
      </c>
      <c r="AG772" s="213">
        <f t="shared" si="141"/>
        <v>70</v>
      </c>
      <c r="AH772" s="213">
        <v>70</v>
      </c>
      <c r="AI772" s="213">
        <f t="shared" si="142"/>
        <v>0</v>
      </c>
      <c r="AJ772" s="160"/>
      <c r="AK772" s="297"/>
      <c r="AL772" s="304"/>
      <c r="AM772" s="304"/>
    </row>
    <row r="773" spans="1:39" s="263" customFormat="1" ht="32.25" hidden="1" customHeight="1" x14ac:dyDescent="0.35">
      <c r="A773" s="202"/>
      <c r="B773" s="202">
        <v>3</v>
      </c>
      <c r="C773" s="203">
        <v>157</v>
      </c>
      <c r="D773" s="204">
        <v>12154</v>
      </c>
      <c r="E773" s="204">
        <v>7565</v>
      </c>
      <c r="F773" s="204"/>
      <c r="G773" s="202" t="s">
        <v>120</v>
      </c>
      <c r="H773" s="202" t="s">
        <v>36</v>
      </c>
      <c r="I773" s="202"/>
      <c r="J773" s="202" t="s">
        <v>42</v>
      </c>
      <c r="K773" s="204">
        <v>1.8</v>
      </c>
      <c r="L773" s="204">
        <v>1.3</v>
      </c>
      <c r="M773" s="204">
        <v>4</v>
      </c>
      <c r="N773" s="204">
        <v>1</v>
      </c>
      <c r="O773" s="204">
        <f t="shared" si="153"/>
        <v>3</v>
      </c>
      <c r="P773" s="204"/>
      <c r="Q773" s="204"/>
      <c r="R773" s="204">
        <f t="shared" si="139"/>
        <v>5.4</v>
      </c>
      <c r="S773" s="207" t="s">
        <v>41</v>
      </c>
      <c r="T773" s="215" t="s">
        <v>58</v>
      </c>
      <c r="U773" s="216">
        <v>44718</v>
      </c>
      <c r="V773" s="216">
        <v>44728</v>
      </c>
      <c r="W773" s="217">
        <v>1</v>
      </c>
      <c r="X773" s="218"/>
      <c r="Y773" s="212">
        <f t="shared" si="151"/>
        <v>1.5714285714285714</v>
      </c>
      <c r="Z773" s="237">
        <v>14</v>
      </c>
      <c r="AA773" s="237">
        <v>0.84</v>
      </c>
      <c r="AB773" s="213">
        <f t="shared" si="140"/>
        <v>75.600000000000009</v>
      </c>
      <c r="AC773" s="213">
        <f t="shared" si="149"/>
        <v>4.5360000000000005</v>
      </c>
      <c r="AD773" s="213">
        <f t="shared" si="152"/>
        <v>52.919999999999995</v>
      </c>
      <c r="AE773" s="213">
        <f t="shared" si="150"/>
        <v>22.68</v>
      </c>
      <c r="AF773" s="213">
        <f t="shared" si="148"/>
        <v>7.1280000000000001</v>
      </c>
      <c r="AG773" s="213">
        <f t="shared" si="141"/>
        <v>82.727999999999994</v>
      </c>
      <c r="AH773" s="213">
        <v>82.727999999999994</v>
      </c>
      <c r="AI773" s="213">
        <f t="shared" si="142"/>
        <v>0</v>
      </c>
      <c r="AJ773" s="160"/>
      <c r="AK773" s="297"/>
      <c r="AL773" s="304"/>
      <c r="AM773" s="304"/>
    </row>
    <row r="774" spans="1:39" s="231" customFormat="1" ht="32.25" hidden="1" customHeight="1" x14ac:dyDescent="0.35">
      <c r="A774" s="202"/>
      <c r="B774" s="202">
        <v>3</v>
      </c>
      <c r="C774" s="203">
        <v>151</v>
      </c>
      <c r="D774" s="204">
        <v>12248</v>
      </c>
      <c r="E774" s="204">
        <v>7564</v>
      </c>
      <c r="F774" s="204"/>
      <c r="G774" s="202" t="s">
        <v>120</v>
      </c>
      <c r="H774" s="202" t="s">
        <v>36</v>
      </c>
      <c r="I774" s="202"/>
      <c r="J774" s="202" t="s">
        <v>42</v>
      </c>
      <c r="K774" s="204">
        <v>1.8</v>
      </c>
      <c r="L774" s="204">
        <v>1.3</v>
      </c>
      <c r="M774" s="204">
        <v>4</v>
      </c>
      <c r="N774" s="204">
        <v>1</v>
      </c>
      <c r="O774" s="204">
        <f t="shared" si="153"/>
        <v>3</v>
      </c>
      <c r="P774" s="204"/>
      <c r="Q774" s="204"/>
      <c r="R774" s="204">
        <f t="shared" si="139"/>
        <v>5.4</v>
      </c>
      <c r="S774" s="207" t="s">
        <v>41</v>
      </c>
      <c r="T774" s="215" t="s">
        <v>58</v>
      </c>
      <c r="U774" s="216">
        <v>44718</v>
      </c>
      <c r="V774" s="216">
        <v>44729</v>
      </c>
      <c r="W774" s="217">
        <v>1</v>
      </c>
      <c r="X774" s="218"/>
      <c r="Y774" s="212">
        <f t="shared" si="151"/>
        <v>1.7142857142857142</v>
      </c>
      <c r="Z774" s="237">
        <v>14</v>
      </c>
      <c r="AA774" s="237">
        <v>0.84</v>
      </c>
      <c r="AB774" s="213">
        <f t="shared" si="140"/>
        <v>75.600000000000009</v>
      </c>
      <c r="AC774" s="213">
        <f t="shared" si="149"/>
        <v>4.5360000000000005</v>
      </c>
      <c r="AD774" s="213">
        <f t="shared" si="152"/>
        <v>52.919999999999995</v>
      </c>
      <c r="AE774" s="213">
        <f t="shared" si="150"/>
        <v>22.68</v>
      </c>
      <c r="AF774" s="213">
        <f t="shared" si="148"/>
        <v>7.7760000000000007</v>
      </c>
      <c r="AG774" s="213">
        <f t="shared" si="141"/>
        <v>83.375999999999991</v>
      </c>
      <c r="AH774" s="213">
        <v>83.375999999999991</v>
      </c>
      <c r="AI774" s="213">
        <f t="shared" si="142"/>
        <v>0</v>
      </c>
      <c r="AJ774" s="160"/>
      <c r="AK774" s="296"/>
      <c r="AL774" s="303"/>
      <c r="AM774" s="303"/>
    </row>
    <row r="775" spans="1:39" s="263" customFormat="1" ht="32.25" hidden="1" customHeight="1" x14ac:dyDescent="0.35">
      <c r="A775" s="202"/>
      <c r="B775" s="202">
        <v>3</v>
      </c>
      <c r="C775" s="203">
        <v>152</v>
      </c>
      <c r="D775" s="204">
        <v>12248</v>
      </c>
      <c r="E775" s="204">
        <v>7564</v>
      </c>
      <c r="F775" s="204"/>
      <c r="G775" s="202" t="s">
        <v>120</v>
      </c>
      <c r="H775" s="202" t="s">
        <v>36</v>
      </c>
      <c r="I775" s="202"/>
      <c r="J775" s="202" t="s">
        <v>42</v>
      </c>
      <c r="K775" s="204">
        <v>1.8</v>
      </c>
      <c r="L775" s="204">
        <v>1.3</v>
      </c>
      <c r="M775" s="204">
        <v>4</v>
      </c>
      <c r="N775" s="204">
        <v>1</v>
      </c>
      <c r="O775" s="204">
        <f t="shared" si="153"/>
        <v>3</v>
      </c>
      <c r="P775" s="204"/>
      <c r="Q775" s="204"/>
      <c r="R775" s="204">
        <f t="shared" ref="R775:R838" si="154">IF(S775="m3",K775*L775*O775,IF(S775="m2-LxH",K775*O775,IF(S775="m2-LxW",K775*L775*P775,IF(S775="rm",O775,IF(S775="lm",K775,IF(S775="unit",Q775,))))))</f>
        <v>5.4</v>
      </c>
      <c r="S775" s="207" t="s">
        <v>41</v>
      </c>
      <c r="T775" s="215" t="s">
        <v>58</v>
      </c>
      <c r="U775" s="216">
        <v>44718</v>
      </c>
      <c r="V775" s="216">
        <v>44729</v>
      </c>
      <c r="W775" s="217">
        <v>1</v>
      </c>
      <c r="X775" s="218"/>
      <c r="Y775" s="212">
        <f t="shared" si="151"/>
        <v>1.7142857142857142</v>
      </c>
      <c r="Z775" s="237">
        <v>14</v>
      </c>
      <c r="AA775" s="237">
        <v>0.84</v>
      </c>
      <c r="AB775" s="213">
        <f t="shared" ref="AB775:AB838" si="155">Z775*R775</f>
        <v>75.600000000000009</v>
      </c>
      <c r="AC775" s="213">
        <f t="shared" si="149"/>
        <v>4.5360000000000005</v>
      </c>
      <c r="AD775" s="213">
        <f t="shared" si="152"/>
        <v>52.919999999999995</v>
      </c>
      <c r="AE775" s="213">
        <f t="shared" si="150"/>
        <v>22.68</v>
      </c>
      <c r="AF775" s="213">
        <f t="shared" si="148"/>
        <v>7.7760000000000007</v>
      </c>
      <c r="AG775" s="213">
        <f t="shared" ref="AG775:AG838" si="156">AD775+AE775+AF775</f>
        <v>83.375999999999991</v>
      </c>
      <c r="AH775" s="213">
        <v>83.375999999999991</v>
      </c>
      <c r="AI775" s="213">
        <f t="shared" ref="AI775:AI838" si="157">AG775-AH775</f>
        <v>0</v>
      </c>
      <c r="AJ775" s="262"/>
      <c r="AK775" s="297"/>
      <c r="AL775" s="304"/>
      <c r="AM775" s="304"/>
    </row>
    <row r="776" spans="1:39" ht="32.25" hidden="1" customHeight="1" x14ac:dyDescent="0.35">
      <c r="A776" s="202"/>
      <c r="B776" s="202">
        <v>3</v>
      </c>
      <c r="C776" s="203">
        <v>290</v>
      </c>
      <c r="D776" s="204">
        <v>12396</v>
      </c>
      <c r="E776" s="204">
        <v>6708</v>
      </c>
      <c r="F776" s="204"/>
      <c r="G776" s="202" t="s">
        <v>120</v>
      </c>
      <c r="H776" s="202" t="s">
        <v>36</v>
      </c>
      <c r="I776" s="202"/>
      <c r="J776" s="202" t="s">
        <v>42</v>
      </c>
      <c r="K776" s="204">
        <v>6</v>
      </c>
      <c r="L776" s="204">
        <v>1</v>
      </c>
      <c r="M776" s="204">
        <v>3</v>
      </c>
      <c r="N776" s="204">
        <v>1</v>
      </c>
      <c r="O776" s="204">
        <f t="shared" si="153"/>
        <v>2</v>
      </c>
      <c r="P776" s="204"/>
      <c r="Q776" s="204"/>
      <c r="R776" s="204">
        <f t="shared" si="154"/>
        <v>12</v>
      </c>
      <c r="S776" s="207" t="s">
        <v>41</v>
      </c>
      <c r="T776" s="215" t="s">
        <v>58</v>
      </c>
      <c r="U776" s="216">
        <v>44731</v>
      </c>
      <c r="V776" s="216">
        <v>44823</v>
      </c>
      <c r="W776" s="217">
        <v>1</v>
      </c>
      <c r="X776" s="218"/>
      <c r="Y776" s="212">
        <f t="shared" si="151"/>
        <v>13.285714285714286</v>
      </c>
      <c r="Z776" s="237">
        <v>14</v>
      </c>
      <c r="AA776" s="237">
        <v>0.84</v>
      </c>
      <c r="AB776" s="213">
        <f t="shared" si="155"/>
        <v>168</v>
      </c>
      <c r="AC776" s="213">
        <f t="shared" si="149"/>
        <v>10.08</v>
      </c>
      <c r="AD776" s="213">
        <f t="shared" si="152"/>
        <v>117.59999999999998</v>
      </c>
      <c r="AE776" s="213">
        <f t="shared" si="150"/>
        <v>50.399999999999991</v>
      </c>
      <c r="AF776" s="213">
        <f t="shared" si="148"/>
        <v>133.92000000000002</v>
      </c>
      <c r="AG776" s="213">
        <f t="shared" si="156"/>
        <v>301.91999999999996</v>
      </c>
      <c r="AH776" s="213">
        <v>301.91999999999996</v>
      </c>
      <c r="AI776" s="213">
        <f t="shared" si="157"/>
        <v>0</v>
      </c>
      <c r="AJ776" s="160"/>
    </row>
    <row r="777" spans="1:39" ht="32.25" hidden="1" customHeight="1" x14ac:dyDescent="0.35">
      <c r="A777" s="202"/>
      <c r="B777" s="202">
        <v>3</v>
      </c>
      <c r="C777" s="203">
        <v>292</v>
      </c>
      <c r="D777" s="204">
        <v>12398</v>
      </c>
      <c r="E777" s="204">
        <v>7581</v>
      </c>
      <c r="F777" s="204"/>
      <c r="G777" s="202" t="s">
        <v>120</v>
      </c>
      <c r="H777" s="202" t="s">
        <v>36</v>
      </c>
      <c r="I777" s="202"/>
      <c r="J777" s="202" t="s">
        <v>42</v>
      </c>
      <c r="K777" s="204">
        <v>1.8</v>
      </c>
      <c r="L777" s="204">
        <v>1.3</v>
      </c>
      <c r="M777" s="204">
        <v>3.5</v>
      </c>
      <c r="N777" s="204">
        <v>1</v>
      </c>
      <c r="O777" s="204">
        <f t="shared" si="153"/>
        <v>2.5</v>
      </c>
      <c r="P777" s="204"/>
      <c r="Q777" s="204"/>
      <c r="R777" s="204">
        <f t="shared" si="154"/>
        <v>4.5</v>
      </c>
      <c r="S777" s="207" t="s">
        <v>41</v>
      </c>
      <c r="T777" s="215" t="s">
        <v>58</v>
      </c>
      <c r="U777" s="216">
        <v>44731</v>
      </c>
      <c r="V777" s="216">
        <v>44735</v>
      </c>
      <c r="W777" s="217">
        <v>1</v>
      </c>
      <c r="X777" s="218"/>
      <c r="Y777" s="212">
        <f t="shared" si="151"/>
        <v>0.7142857142857143</v>
      </c>
      <c r="Z777" s="237">
        <v>14</v>
      </c>
      <c r="AA777" s="237">
        <v>0.84</v>
      </c>
      <c r="AB777" s="213">
        <f t="shared" si="155"/>
        <v>63</v>
      </c>
      <c r="AC777" s="213">
        <f t="shared" si="149"/>
        <v>3.78</v>
      </c>
      <c r="AD777" s="213">
        <f t="shared" si="152"/>
        <v>44.1</v>
      </c>
      <c r="AE777" s="213">
        <f t="shared" si="150"/>
        <v>18.899999999999999</v>
      </c>
      <c r="AF777" s="213">
        <f t="shared" si="148"/>
        <v>2.7</v>
      </c>
      <c r="AG777" s="213">
        <f t="shared" si="156"/>
        <v>65.7</v>
      </c>
      <c r="AH777" s="213">
        <v>65.7</v>
      </c>
      <c r="AI777" s="213">
        <f t="shared" si="157"/>
        <v>0</v>
      </c>
      <c r="AJ777" s="160"/>
    </row>
    <row r="778" spans="1:39" s="263" customFormat="1" ht="32.25" hidden="1" customHeight="1" x14ac:dyDescent="0.35">
      <c r="A778" s="202"/>
      <c r="B778" s="202">
        <v>3</v>
      </c>
      <c r="C778" s="203">
        <v>315</v>
      </c>
      <c r="D778" s="204">
        <v>12416</v>
      </c>
      <c r="E778" s="204">
        <v>7581</v>
      </c>
      <c r="F778" s="204"/>
      <c r="G778" s="202" t="s">
        <v>120</v>
      </c>
      <c r="H778" s="202" t="s">
        <v>36</v>
      </c>
      <c r="I778" s="202"/>
      <c r="J778" s="202" t="s">
        <v>42</v>
      </c>
      <c r="K778" s="204">
        <v>7</v>
      </c>
      <c r="L778" s="204">
        <v>1.3</v>
      </c>
      <c r="M778" s="204">
        <v>4</v>
      </c>
      <c r="N778" s="204">
        <v>1</v>
      </c>
      <c r="O778" s="204">
        <f t="shared" si="153"/>
        <v>3</v>
      </c>
      <c r="P778" s="204"/>
      <c r="Q778" s="204"/>
      <c r="R778" s="204">
        <f t="shared" si="154"/>
        <v>21</v>
      </c>
      <c r="S778" s="207" t="s">
        <v>41</v>
      </c>
      <c r="T778" s="215" t="s">
        <v>58</v>
      </c>
      <c r="U778" s="216">
        <v>44732</v>
      </c>
      <c r="V778" s="216">
        <v>44735</v>
      </c>
      <c r="W778" s="217">
        <v>1</v>
      </c>
      <c r="X778" s="218"/>
      <c r="Y778" s="212">
        <f t="shared" si="151"/>
        <v>0.5714285714285714</v>
      </c>
      <c r="Z778" s="237">
        <v>14</v>
      </c>
      <c r="AA778" s="237">
        <v>0.84</v>
      </c>
      <c r="AB778" s="213">
        <f t="shared" si="155"/>
        <v>294</v>
      </c>
      <c r="AC778" s="213">
        <f t="shared" si="149"/>
        <v>17.64</v>
      </c>
      <c r="AD778" s="213">
        <f t="shared" si="152"/>
        <v>205.79999999999998</v>
      </c>
      <c r="AE778" s="213">
        <f t="shared" si="150"/>
        <v>88.2</v>
      </c>
      <c r="AF778" s="213">
        <f t="shared" si="148"/>
        <v>10.08</v>
      </c>
      <c r="AG778" s="213">
        <f t="shared" si="156"/>
        <v>304.08</v>
      </c>
      <c r="AH778" s="213">
        <v>304.08</v>
      </c>
      <c r="AI778" s="213">
        <f t="shared" si="157"/>
        <v>0</v>
      </c>
      <c r="AJ778" s="262"/>
      <c r="AK778" s="297"/>
      <c r="AL778" s="304"/>
      <c r="AM778" s="304"/>
    </row>
    <row r="779" spans="1:39" s="263" customFormat="1" ht="32.25" hidden="1" customHeight="1" x14ac:dyDescent="0.35">
      <c r="A779" s="202"/>
      <c r="B779" s="202">
        <v>3</v>
      </c>
      <c r="C779" s="203">
        <v>331</v>
      </c>
      <c r="D779" s="204">
        <v>12428</v>
      </c>
      <c r="E779" s="204">
        <v>8139</v>
      </c>
      <c r="F779" s="204"/>
      <c r="G779" s="202" t="s">
        <v>120</v>
      </c>
      <c r="H779" s="202" t="s">
        <v>36</v>
      </c>
      <c r="I779" s="202"/>
      <c r="J779" s="202" t="s">
        <v>42</v>
      </c>
      <c r="K779" s="204">
        <v>4</v>
      </c>
      <c r="L779" s="204">
        <v>1.3</v>
      </c>
      <c r="M779" s="204">
        <v>3</v>
      </c>
      <c r="N779" s="204">
        <v>1</v>
      </c>
      <c r="O779" s="204">
        <f t="shared" si="153"/>
        <v>2</v>
      </c>
      <c r="P779" s="204"/>
      <c r="Q779" s="204"/>
      <c r="R779" s="204">
        <f t="shared" si="154"/>
        <v>8</v>
      </c>
      <c r="S779" s="207" t="s">
        <v>41</v>
      </c>
      <c r="T779" s="215" t="s">
        <v>58</v>
      </c>
      <c r="U779" s="216">
        <v>44734</v>
      </c>
      <c r="V779" s="216">
        <v>44858</v>
      </c>
      <c r="W779" s="217">
        <v>1</v>
      </c>
      <c r="X779" s="218"/>
      <c r="Y779" s="212">
        <f t="shared" si="151"/>
        <v>17.857142857142858</v>
      </c>
      <c r="Z779" s="237">
        <v>14</v>
      </c>
      <c r="AA779" s="237">
        <v>0.84</v>
      </c>
      <c r="AB779" s="213">
        <f t="shared" si="155"/>
        <v>112</v>
      </c>
      <c r="AC779" s="213">
        <f t="shared" si="149"/>
        <v>6.72</v>
      </c>
      <c r="AD779" s="213">
        <f t="shared" si="152"/>
        <v>78.399999999999991</v>
      </c>
      <c r="AE779" s="213">
        <f t="shared" si="150"/>
        <v>33.6</v>
      </c>
      <c r="AF779" s="213">
        <f t="shared" si="148"/>
        <v>120</v>
      </c>
      <c r="AG779" s="213">
        <f t="shared" si="156"/>
        <v>232</v>
      </c>
      <c r="AH779" s="213">
        <v>232</v>
      </c>
      <c r="AI779" s="213">
        <f t="shared" si="157"/>
        <v>0</v>
      </c>
      <c r="AJ779" s="262"/>
      <c r="AK779" s="297"/>
      <c r="AL779" s="304"/>
      <c r="AM779" s="304"/>
    </row>
    <row r="780" spans="1:39" s="263" customFormat="1" ht="32.25" hidden="1" customHeight="1" x14ac:dyDescent="0.35">
      <c r="A780" s="202"/>
      <c r="B780" s="202">
        <v>3</v>
      </c>
      <c r="C780" s="203">
        <v>166</v>
      </c>
      <c r="D780" s="204">
        <v>12162</v>
      </c>
      <c r="E780" s="204">
        <v>6711</v>
      </c>
      <c r="F780" s="204"/>
      <c r="G780" s="202" t="s">
        <v>120</v>
      </c>
      <c r="H780" s="202" t="s">
        <v>36</v>
      </c>
      <c r="I780" s="202"/>
      <c r="J780" s="202" t="s">
        <v>42</v>
      </c>
      <c r="K780" s="204">
        <v>1.8</v>
      </c>
      <c r="L780" s="204">
        <v>1.8</v>
      </c>
      <c r="M780" s="204">
        <v>3</v>
      </c>
      <c r="N780" s="204">
        <v>1</v>
      </c>
      <c r="O780" s="204">
        <f t="shared" si="153"/>
        <v>2</v>
      </c>
      <c r="P780" s="204"/>
      <c r="Q780" s="204"/>
      <c r="R780" s="204">
        <f t="shared" si="154"/>
        <v>3.6</v>
      </c>
      <c r="S780" s="207" t="s">
        <v>41</v>
      </c>
      <c r="T780" s="215" t="s">
        <v>58</v>
      </c>
      <c r="U780" s="216">
        <v>44719</v>
      </c>
      <c r="V780" s="216">
        <v>44827</v>
      </c>
      <c r="W780" s="217">
        <v>1</v>
      </c>
      <c r="X780" s="218"/>
      <c r="Y780" s="212">
        <f t="shared" si="151"/>
        <v>15.571428571428571</v>
      </c>
      <c r="Z780" s="237">
        <v>18</v>
      </c>
      <c r="AA780" s="237"/>
      <c r="AB780" s="213">
        <f t="shared" si="155"/>
        <v>64.8</v>
      </c>
      <c r="AC780" s="213">
        <f t="shared" si="149"/>
        <v>0</v>
      </c>
      <c r="AD780" s="213">
        <f t="shared" si="152"/>
        <v>45.36</v>
      </c>
      <c r="AE780" s="213">
        <f t="shared" si="150"/>
        <v>19.440000000000001</v>
      </c>
      <c r="AF780" s="213">
        <f t="shared" si="148"/>
        <v>0</v>
      </c>
      <c r="AG780" s="213">
        <f t="shared" si="156"/>
        <v>64.8</v>
      </c>
      <c r="AH780" s="213">
        <v>64.8</v>
      </c>
      <c r="AI780" s="213">
        <f t="shared" si="157"/>
        <v>0</v>
      </c>
      <c r="AJ780" s="262"/>
      <c r="AK780" s="297"/>
      <c r="AL780" s="304"/>
      <c r="AM780" s="304"/>
    </row>
    <row r="781" spans="1:39" ht="32.25" hidden="1" customHeight="1" x14ac:dyDescent="0.35">
      <c r="A781" s="202"/>
      <c r="B781" s="202">
        <v>3</v>
      </c>
      <c r="C781" s="203">
        <v>496</v>
      </c>
      <c r="D781" s="204">
        <v>12701</v>
      </c>
      <c r="E781" s="204">
        <v>6722</v>
      </c>
      <c r="F781" s="204"/>
      <c r="G781" s="202" t="s">
        <v>120</v>
      </c>
      <c r="H781" s="202" t="s">
        <v>207</v>
      </c>
      <c r="I781" s="202"/>
      <c r="J781" s="202" t="s">
        <v>207</v>
      </c>
      <c r="K781" s="204">
        <v>2.5</v>
      </c>
      <c r="L781" s="204">
        <v>1.8</v>
      </c>
      <c r="M781" s="204">
        <v>6</v>
      </c>
      <c r="N781" s="204">
        <v>1</v>
      </c>
      <c r="O781" s="204">
        <f>(M781-N781)/2</f>
        <v>2.5</v>
      </c>
      <c r="P781" s="204"/>
      <c r="Q781" s="204"/>
      <c r="R781" s="204">
        <f t="shared" si="154"/>
        <v>2.5</v>
      </c>
      <c r="S781" s="207" t="s">
        <v>70</v>
      </c>
      <c r="T781" s="215" t="s">
        <v>58</v>
      </c>
      <c r="U781" s="216">
        <v>44827</v>
      </c>
      <c r="V781" s="216">
        <v>44865</v>
      </c>
      <c r="W781" s="217">
        <v>1</v>
      </c>
      <c r="X781" s="218"/>
      <c r="Y781" s="212">
        <f>-IF(T781="on hire",$B$5-U781+1,IF(T781="off hired",V781-U781+1,0))/7</f>
        <v>-5.5714285714285712</v>
      </c>
      <c r="Z781" s="237">
        <v>100</v>
      </c>
      <c r="AA781" s="237">
        <v>10.15</v>
      </c>
      <c r="AB781" s="213">
        <f t="shared" si="155"/>
        <v>250</v>
      </c>
      <c r="AC781" s="213">
        <f t="shared" si="149"/>
        <v>25.375</v>
      </c>
      <c r="AD781" s="213"/>
      <c r="AE781" s="213">
        <f t="shared" si="150"/>
        <v>75</v>
      </c>
      <c r="AF781" s="213">
        <f>(R781*Y781*AA781)</f>
        <v>-141.375</v>
      </c>
      <c r="AG781" s="213">
        <f t="shared" si="156"/>
        <v>-66.375</v>
      </c>
      <c r="AH781" s="213">
        <v>-66.375</v>
      </c>
      <c r="AI781" s="213">
        <f t="shared" si="157"/>
        <v>0</v>
      </c>
      <c r="AJ781" s="160"/>
    </row>
    <row r="782" spans="1:39" ht="32.25" hidden="1" customHeight="1" x14ac:dyDescent="0.35">
      <c r="A782" s="202"/>
      <c r="B782" s="202">
        <v>3</v>
      </c>
      <c r="C782" s="203">
        <v>496</v>
      </c>
      <c r="D782" s="204">
        <v>12701</v>
      </c>
      <c r="E782" s="204">
        <v>6722</v>
      </c>
      <c r="F782" s="204"/>
      <c r="G782" s="202" t="s">
        <v>120</v>
      </c>
      <c r="H782" s="202" t="s">
        <v>207</v>
      </c>
      <c r="I782" s="202"/>
      <c r="J782" s="202" t="s">
        <v>207</v>
      </c>
      <c r="K782" s="204">
        <v>2.5</v>
      </c>
      <c r="L782" s="204">
        <v>1.8</v>
      </c>
      <c r="M782" s="204">
        <v>6</v>
      </c>
      <c r="N782" s="204">
        <v>1</v>
      </c>
      <c r="O782" s="204">
        <f t="shared" ref="O782:O792" si="158">M782-N782</f>
        <v>5</v>
      </c>
      <c r="P782" s="204"/>
      <c r="Q782" s="204"/>
      <c r="R782" s="204">
        <f t="shared" si="154"/>
        <v>5</v>
      </c>
      <c r="S782" s="207" t="s">
        <v>70</v>
      </c>
      <c r="T782" s="215" t="s">
        <v>58</v>
      </c>
      <c r="U782" s="216">
        <v>44754</v>
      </c>
      <c r="V782" s="216">
        <v>44827</v>
      </c>
      <c r="W782" s="272">
        <v>1</v>
      </c>
      <c r="X782" s="218"/>
      <c r="Y782" s="212">
        <f t="shared" ref="Y782:Y845" si="159">IF(T782="on hire",$C$5-U782+1,IF(T782="off hired",V782-U782+1,0))/7</f>
        <v>10.571428571428571</v>
      </c>
      <c r="Z782" s="237">
        <v>100</v>
      </c>
      <c r="AA782" s="237">
        <v>10.15</v>
      </c>
      <c r="AB782" s="213">
        <f t="shared" si="155"/>
        <v>500</v>
      </c>
      <c r="AC782" s="213">
        <f t="shared" si="149"/>
        <v>50.75</v>
      </c>
      <c r="AD782" s="213">
        <f t="shared" ref="AD782:AD845" si="160">0.7*R782*Z782</f>
        <v>350</v>
      </c>
      <c r="AE782" s="213">
        <f t="shared" si="150"/>
        <v>150</v>
      </c>
      <c r="AF782" s="213">
        <f t="shared" ref="AF782:AF845" si="161">IF(Y782&gt;X782,(Y782-X782)*R782*AA782,0)</f>
        <v>536.5</v>
      </c>
      <c r="AG782" s="213">
        <f t="shared" si="156"/>
        <v>1036.5</v>
      </c>
      <c r="AH782" s="213">
        <v>1036.5</v>
      </c>
      <c r="AI782" s="213">
        <f t="shared" si="157"/>
        <v>0</v>
      </c>
      <c r="AJ782" s="160"/>
    </row>
    <row r="783" spans="1:39" ht="32.25" hidden="1" customHeight="1" x14ac:dyDescent="0.35">
      <c r="A783" s="202"/>
      <c r="B783" s="202">
        <v>3</v>
      </c>
      <c r="C783" s="203">
        <v>525</v>
      </c>
      <c r="D783" s="204">
        <v>12733</v>
      </c>
      <c r="E783" s="204">
        <v>8241</v>
      </c>
      <c r="F783" s="204"/>
      <c r="G783" s="202" t="s">
        <v>119</v>
      </c>
      <c r="H783" s="202" t="s">
        <v>95</v>
      </c>
      <c r="I783" s="202"/>
      <c r="J783" s="202" t="s">
        <v>69</v>
      </c>
      <c r="K783" s="204">
        <v>2.5</v>
      </c>
      <c r="L783" s="204">
        <v>1.3</v>
      </c>
      <c r="M783" s="204">
        <v>3</v>
      </c>
      <c r="N783" s="204">
        <v>1</v>
      </c>
      <c r="O783" s="204">
        <f t="shared" si="158"/>
        <v>2</v>
      </c>
      <c r="P783" s="204"/>
      <c r="Q783" s="204"/>
      <c r="R783" s="204">
        <f t="shared" si="154"/>
        <v>2</v>
      </c>
      <c r="S783" s="207" t="s">
        <v>70</v>
      </c>
      <c r="T783" s="215" t="s">
        <v>58</v>
      </c>
      <c r="U783" s="216">
        <v>44757</v>
      </c>
      <c r="V783" s="216">
        <v>44880</v>
      </c>
      <c r="W783" s="217">
        <v>1</v>
      </c>
      <c r="X783" s="218"/>
      <c r="Y783" s="212">
        <f t="shared" si="159"/>
        <v>17.714285714285715</v>
      </c>
      <c r="Z783" s="237">
        <v>135</v>
      </c>
      <c r="AA783" s="237">
        <v>12.25</v>
      </c>
      <c r="AB783" s="213">
        <f t="shared" si="155"/>
        <v>270</v>
      </c>
      <c r="AC783" s="213">
        <f t="shared" si="149"/>
        <v>24.5</v>
      </c>
      <c r="AD783" s="213">
        <f t="shared" si="160"/>
        <v>189</v>
      </c>
      <c r="AE783" s="213">
        <f t="shared" si="150"/>
        <v>81</v>
      </c>
      <c r="AF783" s="213">
        <f t="shared" si="161"/>
        <v>434</v>
      </c>
      <c r="AG783" s="213">
        <f t="shared" si="156"/>
        <v>704</v>
      </c>
      <c r="AH783" s="213">
        <v>704</v>
      </c>
      <c r="AI783" s="213">
        <f t="shared" si="157"/>
        <v>0</v>
      </c>
      <c r="AJ783" s="160"/>
    </row>
    <row r="784" spans="1:39" ht="32.25" hidden="1" customHeight="1" x14ac:dyDescent="0.35">
      <c r="A784" s="202"/>
      <c r="B784" s="202">
        <v>3</v>
      </c>
      <c r="C784" s="203">
        <v>529</v>
      </c>
      <c r="D784" s="204">
        <v>12738</v>
      </c>
      <c r="E784" s="204">
        <v>7900</v>
      </c>
      <c r="F784" s="204"/>
      <c r="G784" s="202" t="s">
        <v>120</v>
      </c>
      <c r="H784" s="202" t="s">
        <v>95</v>
      </c>
      <c r="I784" s="202"/>
      <c r="J784" s="202" t="s">
        <v>69</v>
      </c>
      <c r="K784" s="204">
        <v>1.8</v>
      </c>
      <c r="L784" s="204">
        <v>1.3</v>
      </c>
      <c r="M784" s="204">
        <v>3</v>
      </c>
      <c r="N784" s="204">
        <v>1</v>
      </c>
      <c r="O784" s="204">
        <f t="shared" si="158"/>
        <v>2</v>
      </c>
      <c r="P784" s="204"/>
      <c r="Q784" s="204"/>
      <c r="R784" s="204">
        <f t="shared" si="154"/>
        <v>2</v>
      </c>
      <c r="S784" s="207" t="s">
        <v>70</v>
      </c>
      <c r="T784" s="215" t="s">
        <v>58</v>
      </c>
      <c r="U784" s="216">
        <v>44759</v>
      </c>
      <c r="V784" s="216">
        <v>44824</v>
      </c>
      <c r="W784" s="217">
        <v>1</v>
      </c>
      <c r="X784" s="218"/>
      <c r="Y784" s="212">
        <f t="shared" si="159"/>
        <v>9.4285714285714288</v>
      </c>
      <c r="Z784" s="237">
        <v>135</v>
      </c>
      <c r="AA784" s="237">
        <v>12.25</v>
      </c>
      <c r="AB784" s="213">
        <f t="shared" si="155"/>
        <v>270</v>
      </c>
      <c r="AC784" s="213">
        <f t="shared" si="149"/>
        <v>24.5</v>
      </c>
      <c r="AD784" s="213">
        <f t="shared" si="160"/>
        <v>189</v>
      </c>
      <c r="AE784" s="213">
        <f t="shared" si="150"/>
        <v>81</v>
      </c>
      <c r="AF784" s="213">
        <f t="shared" si="161"/>
        <v>231</v>
      </c>
      <c r="AG784" s="213">
        <f t="shared" si="156"/>
        <v>501</v>
      </c>
      <c r="AH784" s="213">
        <v>501</v>
      </c>
      <c r="AI784" s="213">
        <f t="shared" si="157"/>
        <v>0</v>
      </c>
      <c r="AJ784" s="160"/>
    </row>
    <row r="785" spans="1:39" ht="32.25" hidden="1" customHeight="1" x14ac:dyDescent="0.35">
      <c r="A785" s="202"/>
      <c r="B785" s="202">
        <v>3</v>
      </c>
      <c r="C785" s="203">
        <v>331</v>
      </c>
      <c r="D785" s="204">
        <v>12740</v>
      </c>
      <c r="E785" s="204">
        <v>8197</v>
      </c>
      <c r="F785" s="204"/>
      <c r="G785" s="202" t="s">
        <v>120</v>
      </c>
      <c r="H785" s="202" t="s">
        <v>95</v>
      </c>
      <c r="I785" s="202"/>
      <c r="J785" s="202" t="s">
        <v>69</v>
      </c>
      <c r="K785" s="204">
        <v>2.5</v>
      </c>
      <c r="L785" s="204">
        <v>2.5</v>
      </c>
      <c r="M785" s="204">
        <v>3</v>
      </c>
      <c r="N785" s="204">
        <v>1</v>
      </c>
      <c r="O785" s="204">
        <f t="shared" si="158"/>
        <v>2</v>
      </c>
      <c r="P785" s="204"/>
      <c r="Q785" s="204"/>
      <c r="R785" s="204">
        <f t="shared" si="154"/>
        <v>2</v>
      </c>
      <c r="S785" s="207" t="s">
        <v>70</v>
      </c>
      <c r="T785" s="215" t="s">
        <v>58</v>
      </c>
      <c r="U785" s="216">
        <v>44759</v>
      </c>
      <c r="V785" s="216">
        <v>44865</v>
      </c>
      <c r="W785" s="217">
        <v>1</v>
      </c>
      <c r="X785" s="218"/>
      <c r="Y785" s="212">
        <f t="shared" si="159"/>
        <v>15.285714285714286</v>
      </c>
      <c r="Z785" s="237">
        <v>135</v>
      </c>
      <c r="AA785" s="237">
        <v>12.25</v>
      </c>
      <c r="AB785" s="213">
        <f t="shared" si="155"/>
        <v>270</v>
      </c>
      <c r="AC785" s="213">
        <f t="shared" si="149"/>
        <v>24.5</v>
      </c>
      <c r="AD785" s="213">
        <f t="shared" si="160"/>
        <v>189</v>
      </c>
      <c r="AE785" s="213">
        <f t="shared" si="150"/>
        <v>81</v>
      </c>
      <c r="AF785" s="213">
        <f t="shared" si="161"/>
        <v>374.5</v>
      </c>
      <c r="AG785" s="213">
        <f t="shared" si="156"/>
        <v>644.5</v>
      </c>
      <c r="AH785" s="213">
        <v>644.5</v>
      </c>
      <c r="AI785" s="213">
        <f t="shared" si="157"/>
        <v>0</v>
      </c>
      <c r="AJ785" s="160"/>
    </row>
    <row r="786" spans="1:39" ht="32.25" hidden="1" customHeight="1" x14ac:dyDescent="0.35">
      <c r="A786" s="234"/>
      <c r="B786" s="202">
        <v>3</v>
      </c>
      <c r="C786" s="261">
        <v>519</v>
      </c>
      <c r="D786" s="233">
        <v>12580</v>
      </c>
      <c r="E786" s="233">
        <v>8191</v>
      </c>
      <c r="F786" s="233"/>
      <c r="G786" s="202" t="s">
        <v>119</v>
      </c>
      <c r="H786" s="234" t="s">
        <v>36</v>
      </c>
      <c r="I786" s="234"/>
      <c r="J786" s="234" t="s">
        <v>42</v>
      </c>
      <c r="K786" s="277">
        <v>12</v>
      </c>
      <c r="L786" s="277">
        <v>1.3</v>
      </c>
      <c r="M786" s="277">
        <v>7</v>
      </c>
      <c r="N786" s="204">
        <v>1</v>
      </c>
      <c r="O786" s="204">
        <f t="shared" si="158"/>
        <v>6</v>
      </c>
      <c r="P786" s="233"/>
      <c r="Q786" s="233"/>
      <c r="R786" s="204">
        <f t="shared" si="154"/>
        <v>72</v>
      </c>
      <c r="S786" s="261" t="s">
        <v>41</v>
      </c>
      <c r="T786" s="270" t="s">
        <v>58</v>
      </c>
      <c r="U786" s="271">
        <v>44743</v>
      </c>
      <c r="V786" s="271">
        <v>44869</v>
      </c>
      <c r="W786" s="272">
        <v>1</v>
      </c>
      <c r="X786" s="273"/>
      <c r="Y786" s="212">
        <f t="shared" si="159"/>
        <v>18.142857142857142</v>
      </c>
      <c r="Z786" s="238">
        <v>14</v>
      </c>
      <c r="AA786" s="238"/>
      <c r="AB786" s="213">
        <f t="shared" si="155"/>
        <v>1008</v>
      </c>
      <c r="AC786" s="213">
        <f t="shared" si="149"/>
        <v>0</v>
      </c>
      <c r="AD786" s="213">
        <f t="shared" si="160"/>
        <v>705.6</v>
      </c>
      <c r="AE786" s="213">
        <f t="shared" si="150"/>
        <v>302.39999999999998</v>
      </c>
      <c r="AF786" s="213">
        <f t="shared" si="161"/>
        <v>0</v>
      </c>
      <c r="AG786" s="213">
        <f t="shared" si="156"/>
        <v>1008</v>
      </c>
      <c r="AH786" s="213">
        <v>1008</v>
      </c>
      <c r="AI786" s="213">
        <f t="shared" si="157"/>
        <v>0</v>
      </c>
      <c r="AJ786" s="160"/>
    </row>
    <row r="787" spans="1:39" ht="32.25" hidden="1" customHeight="1" x14ac:dyDescent="0.35">
      <c r="A787" s="234"/>
      <c r="B787" s="202">
        <v>3</v>
      </c>
      <c r="C787" s="261">
        <v>426</v>
      </c>
      <c r="D787" s="233">
        <v>12586</v>
      </c>
      <c r="E787" s="233">
        <v>7729</v>
      </c>
      <c r="F787" s="233"/>
      <c r="G787" s="202" t="s">
        <v>119</v>
      </c>
      <c r="H787" s="234" t="s">
        <v>36</v>
      </c>
      <c r="I787" s="234"/>
      <c r="J787" s="234" t="s">
        <v>42</v>
      </c>
      <c r="K787" s="233">
        <v>5</v>
      </c>
      <c r="L787" s="233">
        <v>1.3</v>
      </c>
      <c r="M787" s="233">
        <v>4</v>
      </c>
      <c r="N787" s="204">
        <v>1</v>
      </c>
      <c r="O787" s="204">
        <f t="shared" si="158"/>
        <v>3</v>
      </c>
      <c r="P787" s="233"/>
      <c r="Q787" s="233"/>
      <c r="R787" s="204">
        <f t="shared" si="154"/>
        <v>15</v>
      </c>
      <c r="S787" s="261" t="s">
        <v>41</v>
      </c>
      <c r="T787" s="270" t="s">
        <v>58</v>
      </c>
      <c r="U787" s="271">
        <v>44745</v>
      </c>
      <c r="V787" s="271">
        <v>44769</v>
      </c>
      <c r="W787" s="272">
        <v>1</v>
      </c>
      <c r="X787" s="273"/>
      <c r="Y787" s="212">
        <f t="shared" si="159"/>
        <v>3.5714285714285716</v>
      </c>
      <c r="Z787" s="238">
        <v>14</v>
      </c>
      <c r="AA787" s="238"/>
      <c r="AB787" s="213">
        <f t="shared" si="155"/>
        <v>210</v>
      </c>
      <c r="AC787" s="213">
        <f t="shared" si="149"/>
        <v>0</v>
      </c>
      <c r="AD787" s="213">
        <f t="shared" si="160"/>
        <v>147</v>
      </c>
      <c r="AE787" s="213">
        <f t="shared" si="150"/>
        <v>63</v>
      </c>
      <c r="AF787" s="213">
        <f t="shared" si="161"/>
        <v>0</v>
      </c>
      <c r="AG787" s="213">
        <f t="shared" si="156"/>
        <v>210</v>
      </c>
      <c r="AH787" s="213">
        <v>210</v>
      </c>
      <c r="AI787" s="213">
        <f t="shared" si="157"/>
        <v>0</v>
      </c>
      <c r="AJ787" s="160"/>
    </row>
    <row r="788" spans="1:39" ht="32.25" hidden="1" customHeight="1" x14ac:dyDescent="0.35">
      <c r="A788" s="234"/>
      <c r="B788" s="202">
        <v>3</v>
      </c>
      <c r="C788" s="261">
        <v>527</v>
      </c>
      <c r="D788" s="233">
        <v>12741</v>
      </c>
      <c r="E788" s="233">
        <v>7736</v>
      </c>
      <c r="F788" s="233"/>
      <c r="G788" s="278" t="s">
        <v>120</v>
      </c>
      <c r="H788" s="234" t="s">
        <v>36</v>
      </c>
      <c r="I788" s="234"/>
      <c r="J788" s="234" t="s">
        <v>42</v>
      </c>
      <c r="K788" s="233">
        <v>4</v>
      </c>
      <c r="L788" s="233">
        <v>1.3</v>
      </c>
      <c r="M788" s="233">
        <v>6</v>
      </c>
      <c r="N788" s="204">
        <v>1</v>
      </c>
      <c r="O788" s="204">
        <f t="shared" si="158"/>
        <v>5</v>
      </c>
      <c r="P788" s="233"/>
      <c r="Q788" s="233"/>
      <c r="R788" s="204">
        <f t="shared" si="154"/>
        <v>20</v>
      </c>
      <c r="S788" s="261" t="s">
        <v>41</v>
      </c>
      <c r="T788" s="270" t="s">
        <v>58</v>
      </c>
      <c r="U788" s="271">
        <v>44759</v>
      </c>
      <c r="V788" s="271">
        <v>44768</v>
      </c>
      <c r="W788" s="272">
        <v>1</v>
      </c>
      <c r="X788" s="273"/>
      <c r="Y788" s="212">
        <f t="shared" si="159"/>
        <v>1.4285714285714286</v>
      </c>
      <c r="Z788" s="238">
        <v>14</v>
      </c>
      <c r="AA788" s="238"/>
      <c r="AB788" s="213">
        <f t="shared" si="155"/>
        <v>280</v>
      </c>
      <c r="AC788" s="213">
        <f t="shared" si="149"/>
        <v>0</v>
      </c>
      <c r="AD788" s="213">
        <f t="shared" si="160"/>
        <v>196</v>
      </c>
      <c r="AE788" s="213">
        <f t="shared" si="150"/>
        <v>84</v>
      </c>
      <c r="AF788" s="213">
        <f t="shared" si="161"/>
        <v>0</v>
      </c>
      <c r="AG788" s="213">
        <f t="shared" si="156"/>
        <v>280</v>
      </c>
      <c r="AH788" s="213">
        <v>280</v>
      </c>
      <c r="AI788" s="213">
        <f t="shared" si="157"/>
        <v>0</v>
      </c>
      <c r="AJ788" s="160"/>
    </row>
    <row r="789" spans="1:39" ht="32.25" hidden="1" customHeight="1" x14ac:dyDescent="0.35">
      <c r="A789" s="234"/>
      <c r="B789" s="202">
        <v>3</v>
      </c>
      <c r="C789" s="261">
        <v>451</v>
      </c>
      <c r="D789" s="233">
        <v>12617</v>
      </c>
      <c r="E789" s="233">
        <v>7824</v>
      </c>
      <c r="F789" s="233"/>
      <c r="G789" s="234" t="s">
        <v>224</v>
      </c>
      <c r="H789" s="234" t="s">
        <v>36</v>
      </c>
      <c r="I789" s="234"/>
      <c r="J789" s="234" t="s">
        <v>42</v>
      </c>
      <c r="K789" s="233">
        <v>4</v>
      </c>
      <c r="L789" s="233">
        <v>1.3</v>
      </c>
      <c r="M789" s="233">
        <v>3</v>
      </c>
      <c r="N789" s="204">
        <v>1</v>
      </c>
      <c r="O789" s="204">
        <f t="shared" si="158"/>
        <v>2</v>
      </c>
      <c r="P789" s="233"/>
      <c r="Q789" s="233"/>
      <c r="R789" s="204">
        <f t="shared" si="154"/>
        <v>8</v>
      </c>
      <c r="S789" s="261" t="s">
        <v>41</v>
      </c>
      <c r="T789" s="270" t="s">
        <v>58</v>
      </c>
      <c r="U789" s="271">
        <v>44749</v>
      </c>
      <c r="V789" s="271">
        <v>44789</v>
      </c>
      <c r="W789" s="272">
        <v>1</v>
      </c>
      <c r="X789" s="273"/>
      <c r="Y789" s="212">
        <f t="shared" si="159"/>
        <v>5.8571428571428568</v>
      </c>
      <c r="Z789" s="238">
        <v>14</v>
      </c>
      <c r="AA789" s="238">
        <v>0.84</v>
      </c>
      <c r="AB789" s="213">
        <f t="shared" si="155"/>
        <v>112</v>
      </c>
      <c r="AC789" s="213">
        <f t="shared" si="149"/>
        <v>6.72</v>
      </c>
      <c r="AD789" s="213">
        <f t="shared" si="160"/>
        <v>78.399999999999991</v>
      </c>
      <c r="AE789" s="213">
        <f t="shared" si="150"/>
        <v>33.6</v>
      </c>
      <c r="AF789" s="213">
        <f t="shared" si="161"/>
        <v>39.36</v>
      </c>
      <c r="AG789" s="213">
        <f t="shared" si="156"/>
        <v>151.36000000000001</v>
      </c>
      <c r="AH789" s="213">
        <v>151.36000000000001</v>
      </c>
      <c r="AI789" s="213">
        <f t="shared" si="157"/>
        <v>0</v>
      </c>
      <c r="AJ789" s="160"/>
    </row>
    <row r="790" spans="1:39" ht="32.25" hidden="1" customHeight="1" x14ac:dyDescent="0.35">
      <c r="A790" s="234"/>
      <c r="B790" s="202">
        <v>3</v>
      </c>
      <c r="C790" s="261">
        <v>461</v>
      </c>
      <c r="D790" s="233">
        <v>12616</v>
      </c>
      <c r="E790" s="233">
        <v>6740</v>
      </c>
      <c r="F790" s="233"/>
      <c r="G790" s="234" t="s">
        <v>224</v>
      </c>
      <c r="H790" s="234" t="s">
        <v>36</v>
      </c>
      <c r="I790" s="234"/>
      <c r="J790" s="234" t="s">
        <v>42</v>
      </c>
      <c r="K790" s="233">
        <v>8</v>
      </c>
      <c r="L790" s="233">
        <v>1.3</v>
      </c>
      <c r="M790" s="233">
        <v>3.5</v>
      </c>
      <c r="N790" s="204">
        <v>1</v>
      </c>
      <c r="O790" s="204">
        <f t="shared" si="158"/>
        <v>2.5</v>
      </c>
      <c r="P790" s="233"/>
      <c r="Q790" s="233"/>
      <c r="R790" s="204">
        <f t="shared" si="154"/>
        <v>20</v>
      </c>
      <c r="S790" s="261" t="s">
        <v>41</v>
      </c>
      <c r="T790" s="270" t="s">
        <v>58</v>
      </c>
      <c r="U790" s="271">
        <v>44749</v>
      </c>
      <c r="V790" s="271">
        <v>44834</v>
      </c>
      <c r="W790" s="272">
        <v>1</v>
      </c>
      <c r="X790" s="273"/>
      <c r="Y790" s="212">
        <f t="shared" si="159"/>
        <v>12.285714285714286</v>
      </c>
      <c r="Z790" s="238">
        <v>14</v>
      </c>
      <c r="AA790" s="238">
        <v>0.84</v>
      </c>
      <c r="AB790" s="213">
        <f t="shared" si="155"/>
        <v>280</v>
      </c>
      <c r="AC790" s="213">
        <f t="shared" si="149"/>
        <v>16.8</v>
      </c>
      <c r="AD790" s="213">
        <f t="shared" si="160"/>
        <v>196</v>
      </c>
      <c r="AE790" s="213">
        <f t="shared" si="150"/>
        <v>84</v>
      </c>
      <c r="AF790" s="213">
        <f t="shared" si="161"/>
        <v>206.4</v>
      </c>
      <c r="AG790" s="213">
        <f t="shared" si="156"/>
        <v>486.4</v>
      </c>
      <c r="AH790" s="213">
        <v>486.4</v>
      </c>
      <c r="AI790" s="213">
        <f t="shared" si="157"/>
        <v>0</v>
      </c>
      <c r="AJ790" s="160"/>
    </row>
    <row r="791" spans="1:39" s="231" customFormat="1" ht="32.25" hidden="1" customHeight="1" x14ac:dyDescent="0.35">
      <c r="A791" s="234"/>
      <c r="B791" s="202">
        <v>3</v>
      </c>
      <c r="C791" s="261">
        <v>581</v>
      </c>
      <c r="D791" s="233">
        <v>12788</v>
      </c>
      <c r="E791" s="233">
        <v>7738</v>
      </c>
      <c r="F791" s="233"/>
      <c r="G791" s="234" t="s">
        <v>219</v>
      </c>
      <c r="H791" s="234" t="s">
        <v>36</v>
      </c>
      <c r="I791" s="234"/>
      <c r="J791" s="234" t="s">
        <v>42</v>
      </c>
      <c r="K791" s="233">
        <v>7.5</v>
      </c>
      <c r="L791" s="233">
        <v>1.3</v>
      </c>
      <c r="M791" s="233">
        <v>7</v>
      </c>
      <c r="N791" s="204">
        <v>1</v>
      </c>
      <c r="O791" s="204">
        <f t="shared" si="158"/>
        <v>6</v>
      </c>
      <c r="P791" s="233"/>
      <c r="Q791" s="233"/>
      <c r="R791" s="204">
        <f t="shared" si="154"/>
        <v>45</v>
      </c>
      <c r="S791" s="261" t="s">
        <v>41</v>
      </c>
      <c r="T791" s="270" t="s">
        <v>58</v>
      </c>
      <c r="U791" s="271">
        <v>44763</v>
      </c>
      <c r="V791" s="271">
        <v>44768</v>
      </c>
      <c r="W791" s="272">
        <v>1</v>
      </c>
      <c r="X791" s="273"/>
      <c r="Y791" s="212">
        <f t="shared" si="159"/>
        <v>0.8571428571428571</v>
      </c>
      <c r="Z791" s="238">
        <v>14</v>
      </c>
      <c r="AA791" s="238">
        <v>0.84</v>
      </c>
      <c r="AB791" s="213">
        <f t="shared" si="155"/>
        <v>630</v>
      </c>
      <c r="AC791" s="213">
        <f t="shared" si="149"/>
        <v>37.799999999999997</v>
      </c>
      <c r="AD791" s="213">
        <f t="shared" si="160"/>
        <v>440.99999999999994</v>
      </c>
      <c r="AE791" s="213">
        <f t="shared" si="150"/>
        <v>189</v>
      </c>
      <c r="AF791" s="213">
        <f t="shared" si="161"/>
        <v>32.4</v>
      </c>
      <c r="AG791" s="213">
        <f t="shared" si="156"/>
        <v>662.4</v>
      </c>
      <c r="AH791" s="213">
        <v>662.4</v>
      </c>
      <c r="AI791" s="213">
        <f t="shared" si="157"/>
        <v>0</v>
      </c>
      <c r="AJ791" s="160"/>
      <c r="AK791" s="296"/>
      <c r="AL791" s="303"/>
      <c r="AM791" s="303"/>
    </row>
    <row r="792" spans="1:39" s="231" customFormat="1" ht="32.25" customHeight="1" x14ac:dyDescent="0.35">
      <c r="A792" s="202"/>
      <c r="B792" s="202">
        <v>3</v>
      </c>
      <c r="C792" s="342">
        <v>495</v>
      </c>
      <c r="D792" s="344">
        <v>12649</v>
      </c>
      <c r="E792" s="204"/>
      <c r="F792" s="204"/>
      <c r="G792" s="202" t="s">
        <v>119</v>
      </c>
      <c r="H792" s="202" t="s">
        <v>60</v>
      </c>
      <c r="I792" s="202"/>
      <c r="J792" s="202" t="s">
        <v>61</v>
      </c>
      <c r="K792" s="204">
        <v>13</v>
      </c>
      <c r="L792" s="204">
        <v>6</v>
      </c>
      <c r="M792" s="204">
        <f>7.5</f>
        <v>7.5</v>
      </c>
      <c r="N792" s="204">
        <v>1</v>
      </c>
      <c r="O792" s="204">
        <f t="shared" si="158"/>
        <v>6.5</v>
      </c>
      <c r="P792" s="204"/>
      <c r="Q792" s="204"/>
      <c r="R792" s="204">
        <f t="shared" si="154"/>
        <v>507</v>
      </c>
      <c r="S792" s="207" t="s">
        <v>62</v>
      </c>
      <c r="T792" s="215" t="s">
        <v>87</v>
      </c>
      <c r="U792" s="216">
        <v>44749</v>
      </c>
      <c r="V792" s="216"/>
      <c r="W792" s="217">
        <v>1</v>
      </c>
      <c r="X792" s="218"/>
      <c r="Y792" s="212">
        <f t="shared" si="159"/>
        <v>29.857142857142858</v>
      </c>
      <c r="Z792" s="237">
        <v>7.5</v>
      </c>
      <c r="AA792" s="237">
        <v>0.7</v>
      </c>
      <c r="AB792" s="213">
        <f t="shared" si="155"/>
        <v>3802.5</v>
      </c>
      <c r="AC792" s="213">
        <f t="shared" si="149"/>
        <v>354.9</v>
      </c>
      <c r="AD792" s="213">
        <f t="shared" si="160"/>
        <v>2661.75</v>
      </c>
      <c r="AE792" s="213">
        <f t="shared" si="150"/>
        <v>0</v>
      </c>
      <c r="AF792" s="213">
        <f t="shared" si="161"/>
        <v>10596.3</v>
      </c>
      <c r="AG792" s="343">
        <f t="shared" si="156"/>
        <v>13258.05</v>
      </c>
      <c r="AH792" s="213">
        <v>11686.349999999999</v>
      </c>
      <c r="AI792" s="213">
        <f t="shared" si="157"/>
        <v>1571.7000000000007</v>
      </c>
      <c r="AJ792" s="160"/>
      <c r="AK792" s="296"/>
      <c r="AL792" s="303"/>
      <c r="AM792" s="303"/>
    </row>
    <row r="793" spans="1:39" s="231" customFormat="1" ht="32.25" hidden="1" customHeight="1" x14ac:dyDescent="0.35">
      <c r="A793" s="202"/>
      <c r="B793" s="202">
        <v>3</v>
      </c>
      <c r="C793" s="203">
        <v>81</v>
      </c>
      <c r="D793" s="204">
        <v>12707</v>
      </c>
      <c r="E793" s="204">
        <v>7738</v>
      </c>
      <c r="F793" s="204"/>
      <c r="G793" s="202" t="s">
        <v>120</v>
      </c>
      <c r="H793" s="202" t="s">
        <v>150</v>
      </c>
      <c r="I793" s="202"/>
      <c r="J793" s="202" t="s">
        <v>149</v>
      </c>
      <c r="K793" s="204">
        <v>28</v>
      </c>
      <c r="L793" s="204">
        <v>1.3</v>
      </c>
      <c r="M793" s="204"/>
      <c r="N793" s="204"/>
      <c r="O793" s="204"/>
      <c r="P793" s="204">
        <v>1</v>
      </c>
      <c r="Q793" s="204"/>
      <c r="R793" s="204">
        <f t="shared" si="154"/>
        <v>36.4</v>
      </c>
      <c r="S793" s="207" t="s">
        <v>151</v>
      </c>
      <c r="T793" s="215" t="s">
        <v>58</v>
      </c>
      <c r="U793" s="216">
        <v>44754</v>
      </c>
      <c r="V793" s="216">
        <v>44768</v>
      </c>
      <c r="W793" s="217">
        <v>1</v>
      </c>
      <c r="X793" s="218"/>
      <c r="Y793" s="212">
        <f t="shared" si="159"/>
        <v>2.1428571428571428</v>
      </c>
      <c r="Z793" s="237">
        <v>7.5</v>
      </c>
      <c r="AA793" s="237">
        <v>1.05</v>
      </c>
      <c r="AB793" s="213">
        <f t="shared" si="155"/>
        <v>273</v>
      </c>
      <c r="AC793" s="213">
        <f t="shared" si="149"/>
        <v>38.22</v>
      </c>
      <c r="AD793" s="213">
        <f t="shared" si="160"/>
        <v>191.09999999999997</v>
      </c>
      <c r="AE793" s="213">
        <f t="shared" si="150"/>
        <v>81.900000000000006</v>
      </c>
      <c r="AF793" s="213">
        <f t="shared" si="161"/>
        <v>81.900000000000006</v>
      </c>
      <c r="AG793" s="213">
        <f t="shared" si="156"/>
        <v>354.9</v>
      </c>
      <c r="AH793" s="213">
        <v>354.9</v>
      </c>
      <c r="AI793" s="213">
        <f t="shared" si="157"/>
        <v>0</v>
      </c>
      <c r="AJ793" s="161"/>
      <c r="AK793" s="296"/>
      <c r="AL793" s="303"/>
      <c r="AM793" s="303"/>
    </row>
    <row r="794" spans="1:39" s="231" customFormat="1" ht="32.25" hidden="1" customHeight="1" x14ac:dyDescent="0.35">
      <c r="A794" s="202"/>
      <c r="B794" s="202">
        <v>3</v>
      </c>
      <c r="C794" s="203">
        <v>81</v>
      </c>
      <c r="D794" s="204">
        <v>12640</v>
      </c>
      <c r="E794" s="204">
        <v>8241</v>
      </c>
      <c r="F794" s="204"/>
      <c r="G794" s="202" t="s">
        <v>120</v>
      </c>
      <c r="H794" s="202" t="s">
        <v>241</v>
      </c>
      <c r="I794" s="202"/>
      <c r="J794" s="202" t="s">
        <v>81</v>
      </c>
      <c r="K794" s="204">
        <v>40</v>
      </c>
      <c r="L794" s="204">
        <v>0.6</v>
      </c>
      <c r="M794" s="204"/>
      <c r="N794" s="204"/>
      <c r="O794" s="204"/>
      <c r="P794" s="204">
        <v>1</v>
      </c>
      <c r="Q794" s="204"/>
      <c r="R794" s="204">
        <f t="shared" si="154"/>
        <v>24</v>
      </c>
      <c r="S794" s="207" t="s">
        <v>151</v>
      </c>
      <c r="T794" s="215" t="s">
        <v>58</v>
      </c>
      <c r="U794" s="216">
        <v>44748</v>
      </c>
      <c r="V794" s="216">
        <v>44880</v>
      </c>
      <c r="W794" s="217">
        <v>1</v>
      </c>
      <c r="X794" s="218"/>
      <c r="Y794" s="212">
        <f t="shared" si="159"/>
        <v>19</v>
      </c>
      <c r="Z794" s="237">
        <v>36.5</v>
      </c>
      <c r="AA794" s="237">
        <v>3.15</v>
      </c>
      <c r="AB794" s="213">
        <f t="shared" si="155"/>
        <v>876</v>
      </c>
      <c r="AC794" s="213">
        <f t="shared" si="149"/>
        <v>75.599999999999994</v>
      </c>
      <c r="AD794" s="213">
        <f t="shared" si="160"/>
        <v>613.19999999999993</v>
      </c>
      <c r="AE794" s="213">
        <f t="shared" si="150"/>
        <v>262.79999999999995</v>
      </c>
      <c r="AF794" s="213">
        <f t="shared" si="161"/>
        <v>1436.3999999999999</v>
      </c>
      <c r="AG794" s="213">
        <f t="shared" si="156"/>
        <v>2312.3999999999996</v>
      </c>
      <c r="AH794" s="213">
        <v>2312.3999999999996</v>
      </c>
      <c r="AI794" s="213">
        <f t="shared" si="157"/>
        <v>0</v>
      </c>
      <c r="AJ794" s="160"/>
      <c r="AK794" s="296"/>
      <c r="AL794" s="303"/>
      <c r="AM794" s="303"/>
    </row>
    <row r="795" spans="1:39" s="231" customFormat="1" ht="32.25" hidden="1" customHeight="1" x14ac:dyDescent="0.35">
      <c r="A795" s="202"/>
      <c r="B795" s="202">
        <v>3</v>
      </c>
      <c r="C795" s="203">
        <v>81</v>
      </c>
      <c r="D795" s="204">
        <v>12640</v>
      </c>
      <c r="E795" s="204">
        <v>8241</v>
      </c>
      <c r="F795" s="204"/>
      <c r="G795" s="202" t="s">
        <v>120</v>
      </c>
      <c r="H795" s="202" t="s">
        <v>241</v>
      </c>
      <c r="I795" s="202"/>
      <c r="J795" s="202" t="s">
        <v>81</v>
      </c>
      <c r="K795" s="204">
        <v>40</v>
      </c>
      <c r="L795" s="204">
        <v>0.6</v>
      </c>
      <c r="M795" s="204"/>
      <c r="N795" s="204"/>
      <c r="O795" s="204"/>
      <c r="P795" s="204">
        <v>1</v>
      </c>
      <c r="Q795" s="204"/>
      <c r="R795" s="204">
        <f t="shared" si="154"/>
        <v>24</v>
      </c>
      <c r="S795" s="207" t="s">
        <v>151</v>
      </c>
      <c r="T795" s="215" t="s">
        <v>58</v>
      </c>
      <c r="U795" s="216">
        <v>44748</v>
      </c>
      <c r="V795" s="216">
        <v>44880</v>
      </c>
      <c r="W795" s="217">
        <v>1</v>
      </c>
      <c r="X795" s="218"/>
      <c r="Y795" s="212">
        <f t="shared" si="159"/>
        <v>19</v>
      </c>
      <c r="Z795" s="237">
        <v>36.5</v>
      </c>
      <c r="AA795" s="237">
        <v>3.15</v>
      </c>
      <c r="AB795" s="213">
        <f t="shared" si="155"/>
        <v>876</v>
      </c>
      <c r="AC795" s="213">
        <f t="shared" si="149"/>
        <v>75.599999999999994</v>
      </c>
      <c r="AD795" s="213">
        <f t="shared" si="160"/>
        <v>613.19999999999993</v>
      </c>
      <c r="AE795" s="213">
        <f t="shared" si="150"/>
        <v>262.79999999999995</v>
      </c>
      <c r="AF795" s="213">
        <f t="shared" si="161"/>
        <v>1436.3999999999999</v>
      </c>
      <c r="AG795" s="213">
        <f t="shared" si="156"/>
        <v>2312.3999999999996</v>
      </c>
      <c r="AH795" s="213">
        <v>2312.3999999999996</v>
      </c>
      <c r="AI795" s="213">
        <f t="shared" si="157"/>
        <v>0</v>
      </c>
      <c r="AJ795" s="160"/>
      <c r="AK795" s="296"/>
      <c r="AL795" s="303"/>
      <c r="AM795" s="303"/>
    </row>
    <row r="796" spans="1:39" s="231" customFormat="1" ht="32.25" hidden="1" customHeight="1" x14ac:dyDescent="0.35">
      <c r="A796" s="202"/>
      <c r="B796" s="202">
        <v>3</v>
      </c>
      <c r="C796" s="203">
        <v>81</v>
      </c>
      <c r="D796" s="204">
        <v>12640</v>
      </c>
      <c r="E796" s="204">
        <v>8241</v>
      </c>
      <c r="F796" s="204"/>
      <c r="G796" s="202" t="s">
        <v>120</v>
      </c>
      <c r="H796" s="202" t="s">
        <v>241</v>
      </c>
      <c r="I796" s="202"/>
      <c r="J796" s="202" t="s">
        <v>81</v>
      </c>
      <c r="K796" s="204">
        <v>40</v>
      </c>
      <c r="L796" s="204">
        <v>0.6</v>
      </c>
      <c r="M796" s="204"/>
      <c r="N796" s="204"/>
      <c r="O796" s="204"/>
      <c r="P796" s="204">
        <v>1</v>
      </c>
      <c r="Q796" s="204"/>
      <c r="R796" s="204">
        <f t="shared" si="154"/>
        <v>24</v>
      </c>
      <c r="S796" s="207" t="s">
        <v>151</v>
      </c>
      <c r="T796" s="215" t="s">
        <v>58</v>
      </c>
      <c r="U796" s="216">
        <v>44748</v>
      </c>
      <c r="V796" s="216">
        <v>44880</v>
      </c>
      <c r="W796" s="217">
        <v>1</v>
      </c>
      <c r="X796" s="218"/>
      <c r="Y796" s="212">
        <f t="shared" si="159"/>
        <v>19</v>
      </c>
      <c r="Z796" s="237">
        <v>36.5</v>
      </c>
      <c r="AA796" s="237">
        <v>3.15</v>
      </c>
      <c r="AB796" s="213">
        <f t="shared" si="155"/>
        <v>876</v>
      </c>
      <c r="AC796" s="213">
        <f t="shared" si="149"/>
        <v>75.599999999999994</v>
      </c>
      <c r="AD796" s="213">
        <f t="shared" si="160"/>
        <v>613.19999999999993</v>
      </c>
      <c r="AE796" s="213">
        <f t="shared" si="150"/>
        <v>262.79999999999995</v>
      </c>
      <c r="AF796" s="213">
        <f t="shared" si="161"/>
        <v>1436.3999999999999</v>
      </c>
      <c r="AG796" s="213">
        <f t="shared" si="156"/>
        <v>2312.3999999999996</v>
      </c>
      <c r="AH796" s="213">
        <v>2312.3999999999996</v>
      </c>
      <c r="AI796" s="213">
        <f t="shared" si="157"/>
        <v>0</v>
      </c>
      <c r="AJ796" s="160"/>
      <c r="AK796" s="296"/>
      <c r="AL796" s="303"/>
      <c r="AM796" s="303"/>
    </row>
    <row r="797" spans="1:39" s="231" customFormat="1" ht="32.25" hidden="1" customHeight="1" x14ac:dyDescent="0.35">
      <c r="A797" s="202"/>
      <c r="B797" s="202">
        <v>3</v>
      </c>
      <c r="C797" s="203">
        <v>81</v>
      </c>
      <c r="D797" s="204">
        <v>12640</v>
      </c>
      <c r="E797" s="204">
        <v>8241</v>
      </c>
      <c r="F797" s="204"/>
      <c r="G797" s="202" t="s">
        <v>120</v>
      </c>
      <c r="H797" s="202" t="s">
        <v>241</v>
      </c>
      <c r="I797" s="202"/>
      <c r="J797" s="202" t="s">
        <v>81</v>
      </c>
      <c r="K797" s="204">
        <v>40</v>
      </c>
      <c r="L797" s="204">
        <v>0.6</v>
      </c>
      <c r="M797" s="204"/>
      <c r="N797" s="204"/>
      <c r="O797" s="204"/>
      <c r="P797" s="204">
        <v>1</v>
      </c>
      <c r="Q797" s="204"/>
      <c r="R797" s="204">
        <f t="shared" si="154"/>
        <v>24</v>
      </c>
      <c r="S797" s="207" t="s">
        <v>151</v>
      </c>
      <c r="T797" s="215" t="s">
        <v>58</v>
      </c>
      <c r="U797" s="216">
        <v>44748</v>
      </c>
      <c r="V797" s="216">
        <v>44880</v>
      </c>
      <c r="W797" s="217">
        <v>1</v>
      </c>
      <c r="X797" s="218"/>
      <c r="Y797" s="212">
        <f t="shared" si="159"/>
        <v>19</v>
      </c>
      <c r="Z797" s="237">
        <v>36.5</v>
      </c>
      <c r="AA797" s="237">
        <v>3.15</v>
      </c>
      <c r="AB797" s="213">
        <f t="shared" si="155"/>
        <v>876</v>
      </c>
      <c r="AC797" s="213">
        <f t="shared" si="149"/>
        <v>75.599999999999994</v>
      </c>
      <c r="AD797" s="213">
        <f t="shared" si="160"/>
        <v>613.19999999999993</v>
      </c>
      <c r="AE797" s="213">
        <f t="shared" si="150"/>
        <v>262.79999999999995</v>
      </c>
      <c r="AF797" s="213">
        <f t="shared" si="161"/>
        <v>1436.3999999999999</v>
      </c>
      <c r="AG797" s="213">
        <f t="shared" si="156"/>
        <v>2312.3999999999996</v>
      </c>
      <c r="AH797" s="213">
        <v>2312.3999999999996</v>
      </c>
      <c r="AI797" s="213">
        <f t="shared" si="157"/>
        <v>0</v>
      </c>
      <c r="AJ797" s="160"/>
      <c r="AK797" s="296"/>
      <c r="AL797" s="303"/>
      <c r="AM797" s="303"/>
    </row>
    <row r="798" spans="1:39" s="231" customFormat="1" ht="32.25" hidden="1" customHeight="1" x14ac:dyDescent="0.35">
      <c r="A798" s="202"/>
      <c r="B798" s="202">
        <v>3</v>
      </c>
      <c r="C798" s="203">
        <v>81</v>
      </c>
      <c r="D798" s="204">
        <v>12707</v>
      </c>
      <c r="E798" s="204">
        <v>7738</v>
      </c>
      <c r="F798" s="204"/>
      <c r="G798" s="202" t="s">
        <v>120</v>
      </c>
      <c r="H798" s="202" t="s">
        <v>241</v>
      </c>
      <c r="I798" s="202"/>
      <c r="J798" s="202" t="s">
        <v>81</v>
      </c>
      <c r="K798" s="204">
        <v>28</v>
      </c>
      <c r="L798" s="204">
        <v>0.6</v>
      </c>
      <c r="M798" s="204"/>
      <c r="N798" s="204"/>
      <c r="O798" s="204"/>
      <c r="P798" s="204">
        <v>1</v>
      </c>
      <c r="Q798" s="204"/>
      <c r="R798" s="204">
        <f t="shared" si="154"/>
        <v>16.8</v>
      </c>
      <c r="S798" s="207" t="s">
        <v>151</v>
      </c>
      <c r="T798" s="215" t="s">
        <v>58</v>
      </c>
      <c r="U798" s="216">
        <v>44754</v>
      </c>
      <c r="V798" s="216">
        <v>44768</v>
      </c>
      <c r="W798" s="217">
        <v>1</v>
      </c>
      <c r="X798" s="218"/>
      <c r="Y798" s="212">
        <f t="shared" si="159"/>
        <v>2.1428571428571428</v>
      </c>
      <c r="Z798" s="237">
        <v>36.5</v>
      </c>
      <c r="AA798" s="237">
        <v>3.15</v>
      </c>
      <c r="AB798" s="213">
        <f t="shared" si="155"/>
        <v>613.20000000000005</v>
      </c>
      <c r="AC798" s="213">
        <f t="shared" si="149"/>
        <v>52.92</v>
      </c>
      <c r="AD798" s="213">
        <f t="shared" si="160"/>
        <v>429.24</v>
      </c>
      <c r="AE798" s="213">
        <f t="shared" si="150"/>
        <v>183.96</v>
      </c>
      <c r="AF798" s="213">
        <f t="shared" si="161"/>
        <v>113.39999999999999</v>
      </c>
      <c r="AG798" s="213">
        <f t="shared" si="156"/>
        <v>726.6</v>
      </c>
      <c r="AH798" s="213">
        <v>726.6</v>
      </c>
      <c r="AI798" s="213">
        <f t="shared" si="157"/>
        <v>0</v>
      </c>
      <c r="AJ798" s="160"/>
      <c r="AK798" s="296"/>
      <c r="AL798" s="303"/>
      <c r="AM798" s="303"/>
    </row>
    <row r="799" spans="1:39" s="231" customFormat="1" ht="32.25" hidden="1" customHeight="1" x14ac:dyDescent="0.35">
      <c r="A799" s="202"/>
      <c r="B799" s="202">
        <v>3</v>
      </c>
      <c r="C799" s="203">
        <v>677</v>
      </c>
      <c r="D799" s="204">
        <v>12953</v>
      </c>
      <c r="E799" s="204">
        <v>8148</v>
      </c>
      <c r="F799" s="204"/>
      <c r="G799" s="202" t="s">
        <v>120</v>
      </c>
      <c r="H799" s="202" t="s">
        <v>36</v>
      </c>
      <c r="I799" s="202"/>
      <c r="J799" s="202" t="s">
        <v>69</v>
      </c>
      <c r="K799" s="204">
        <v>1.3</v>
      </c>
      <c r="L799" s="204">
        <v>1.3</v>
      </c>
      <c r="M799" s="204">
        <v>3</v>
      </c>
      <c r="N799" s="204">
        <v>1</v>
      </c>
      <c r="O799" s="204">
        <f t="shared" ref="O799:O804" si="162">M799-N799</f>
        <v>2</v>
      </c>
      <c r="P799" s="204"/>
      <c r="Q799" s="204"/>
      <c r="R799" s="204">
        <f t="shared" si="154"/>
        <v>2</v>
      </c>
      <c r="S799" s="207" t="s">
        <v>70</v>
      </c>
      <c r="T799" s="215" t="s">
        <v>58</v>
      </c>
      <c r="U799" s="216">
        <v>44781</v>
      </c>
      <c r="V799" s="216">
        <v>44859</v>
      </c>
      <c r="W799" s="217">
        <v>1</v>
      </c>
      <c r="X799" s="218"/>
      <c r="Y799" s="212">
        <f t="shared" si="159"/>
        <v>11.285714285714286</v>
      </c>
      <c r="Z799" s="238">
        <v>135</v>
      </c>
      <c r="AA799" s="237"/>
      <c r="AB799" s="213">
        <f t="shared" si="155"/>
        <v>270</v>
      </c>
      <c r="AC799" s="213">
        <f t="shared" si="149"/>
        <v>0</v>
      </c>
      <c r="AD799" s="213">
        <f t="shared" si="160"/>
        <v>189</v>
      </c>
      <c r="AE799" s="213">
        <f t="shared" si="150"/>
        <v>81</v>
      </c>
      <c r="AF799" s="213">
        <f t="shared" si="161"/>
        <v>0</v>
      </c>
      <c r="AG799" s="213">
        <f t="shared" si="156"/>
        <v>270</v>
      </c>
      <c r="AH799" s="213">
        <v>270</v>
      </c>
      <c r="AI799" s="213">
        <f t="shared" si="157"/>
        <v>0</v>
      </c>
      <c r="AJ799" s="160"/>
      <c r="AK799" s="296"/>
      <c r="AL799" s="303"/>
      <c r="AM799" s="303"/>
    </row>
    <row r="800" spans="1:39" s="231" customFormat="1" ht="32.25" hidden="1" customHeight="1" x14ac:dyDescent="0.35">
      <c r="A800" s="202"/>
      <c r="B800" s="202">
        <v>3</v>
      </c>
      <c r="C800" s="203">
        <v>671</v>
      </c>
      <c r="D800" s="204">
        <v>12888</v>
      </c>
      <c r="E800" s="204">
        <v>7860</v>
      </c>
      <c r="F800" s="204"/>
      <c r="G800" s="202" t="s">
        <v>219</v>
      </c>
      <c r="H800" s="202" t="s">
        <v>36</v>
      </c>
      <c r="I800" s="202"/>
      <c r="J800" s="202" t="s">
        <v>69</v>
      </c>
      <c r="K800" s="204">
        <v>1.8</v>
      </c>
      <c r="L800" s="204">
        <v>1.3</v>
      </c>
      <c r="M800" s="204">
        <v>3.5</v>
      </c>
      <c r="N800" s="204">
        <v>1</v>
      </c>
      <c r="O800" s="204">
        <f t="shared" si="162"/>
        <v>2.5</v>
      </c>
      <c r="P800" s="204"/>
      <c r="Q800" s="204"/>
      <c r="R800" s="204">
        <f t="shared" si="154"/>
        <v>2.5</v>
      </c>
      <c r="S800" s="207" t="s">
        <v>70</v>
      </c>
      <c r="T800" s="215" t="s">
        <v>58</v>
      </c>
      <c r="U800" s="216">
        <v>44779</v>
      </c>
      <c r="V800" s="216">
        <v>44804</v>
      </c>
      <c r="W800" s="217">
        <v>1</v>
      </c>
      <c r="X800" s="218"/>
      <c r="Y800" s="212">
        <f t="shared" si="159"/>
        <v>3.7142857142857144</v>
      </c>
      <c r="Z800" s="238">
        <v>135</v>
      </c>
      <c r="AA800" s="237">
        <v>12.25</v>
      </c>
      <c r="AB800" s="213">
        <f t="shared" si="155"/>
        <v>337.5</v>
      </c>
      <c r="AC800" s="213">
        <f t="shared" si="149"/>
        <v>30.625</v>
      </c>
      <c r="AD800" s="213">
        <f t="shared" si="160"/>
        <v>236.25</v>
      </c>
      <c r="AE800" s="213">
        <f t="shared" si="150"/>
        <v>101.25</v>
      </c>
      <c r="AF800" s="213">
        <f t="shared" si="161"/>
        <v>113.75000000000001</v>
      </c>
      <c r="AG800" s="213">
        <f t="shared" si="156"/>
        <v>451.25</v>
      </c>
      <c r="AH800" s="213">
        <v>451.25</v>
      </c>
      <c r="AI800" s="213">
        <f t="shared" si="157"/>
        <v>0</v>
      </c>
      <c r="AJ800" s="160"/>
      <c r="AK800" s="296"/>
      <c r="AL800" s="303"/>
      <c r="AM800" s="303"/>
    </row>
    <row r="801" spans="1:39" s="231" customFormat="1" ht="32.25" hidden="1" customHeight="1" x14ac:dyDescent="0.35">
      <c r="A801" s="202"/>
      <c r="B801" s="202">
        <v>3</v>
      </c>
      <c r="C801" s="203">
        <v>608</v>
      </c>
      <c r="D801" s="204">
        <v>12828</v>
      </c>
      <c r="E801" s="204">
        <v>7740</v>
      </c>
      <c r="F801" s="204"/>
      <c r="G801" s="202" t="s">
        <v>219</v>
      </c>
      <c r="H801" s="202" t="s">
        <v>36</v>
      </c>
      <c r="I801" s="202"/>
      <c r="J801" s="202" t="s">
        <v>436</v>
      </c>
      <c r="K801" s="204">
        <v>7.5</v>
      </c>
      <c r="L801" s="204">
        <v>1.3</v>
      </c>
      <c r="M801" s="204">
        <v>7</v>
      </c>
      <c r="N801" s="204">
        <v>1</v>
      </c>
      <c r="O801" s="204">
        <f t="shared" si="162"/>
        <v>6</v>
      </c>
      <c r="P801" s="204"/>
      <c r="Q801" s="204"/>
      <c r="R801" s="204">
        <f t="shared" si="154"/>
        <v>45</v>
      </c>
      <c r="S801" s="207" t="s">
        <v>41</v>
      </c>
      <c r="T801" s="215" t="s">
        <v>58</v>
      </c>
      <c r="U801" s="216">
        <v>44769</v>
      </c>
      <c r="V801" s="216">
        <v>44771</v>
      </c>
      <c r="W801" s="217">
        <v>1</v>
      </c>
      <c r="X801" s="218"/>
      <c r="Y801" s="212">
        <f t="shared" si="159"/>
        <v>0.42857142857142855</v>
      </c>
      <c r="Z801" s="237">
        <v>14</v>
      </c>
      <c r="AA801" s="237">
        <v>0.84</v>
      </c>
      <c r="AB801" s="213">
        <f t="shared" si="155"/>
        <v>630</v>
      </c>
      <c r="AC801" s="213">
        <f t="shared" si="149"/>
        <v>37.799999999999997</v>
      </c>
      <c r="AD801" s="213">
        <f t="shared" si="160"/>
        <v>440.99999999999994</v>
      </c>
      <c r="AE801" s="213">
        <f t="shared" si="150"/>
        <v>189</v>
      </c>
      <c r="AF801" s="213">
        <f t="shared" si="161"/>
        <v>16.2</v>
      </c>
      <c r="AG801" s="213">
        <f t="shared" si="156"/>
        <v>646.20000000000005</v>
      </c>
      <c r="AH801" s="213">
        <v>646.20000000000005</v>
      </c>
      <c r="AI801" s="213">
        <f t="shared" si="157"/>
        <v>0</v>
      </c>
      <c r="AJ801" s="160"/>
      <c r="AK801" s="296"/>
      <c r="AL801" s="303"/>
      <c r="AM801" s="303"/>
    </row>
    <row r="802" spans="1:39" s="231" customFormat="1" ht="32.25" hidden="1" customHeight="1" x14ac:dyDescent="0.35">
      <c r="A802" s="202"/>
      <c r="B802" s="202">
        <v>3</v>
      </c>
      <c r="C802" s="203">
        <v>608</v>
      </c>
      <c r="D802" s="204">
        <v>12828</v>
      </c>
      <c r="E802" s="204">
        <v>7740</v>
      </c>
      <c r="F802" s="204"/>
      <c r="G802" s="202" t="s">
        <v>219</v>
      </c>
      <c r="H802" s="202" t="s">
        <v>36</v>
      </c>
      <c r="I802" s="202"/>
      <c r="J802" s="202" t="s">
        <v>436</v>
      </c>
      <c r="K802" s="204">
        <v>7.5</v>
      </c>
      <c r="L802" s="204">
        <v>1.3</v>
      </c>
      <c r="M802" s="204">
        <v>7</v>
      </c>
      <c r="N802" s="204">
        <v>1</v>
      </c>
      <c r="O802" s="204">
        <f t="shared" si="162"/>
        <v>6</v>
      </c>
      <c r="P802" s="204"/>
      <c r="Q802" s="204"/>
      <c r="R802" s="204">
        <f t="shared" si="154"/>
        <v>45</v>
      </c>
      <c r="S802" s="207" t="s">
        <v>41</v>
      </c>
      <c r="T802" s="215" t="s">
        <v>58</v>
      </c>
      <c r="U802" s="216">
        <v>44769</v>
      </c>
      <c r="V802" s="216">
        <v>44771</v>
      </c>
      <c r="W802" s="217">
        <v>1</v>
      </c>
      <c r="X802" s="218"/>
      <c r="Y802" s="212">
        <f t="shared" si="159"/>
        <v>0.42857142857142855</v>
      </c>
      <c r="Z802" s="237">
        <v>14</v>
      </c>
      <c r="AA802" s="237">
        <v>0.84</v>
      </c>
      <c r="AB802" s="213">
        <f t="shared" si="155"/>
        <v>630</v>
      </c>
      <c r="AC802" s="213">
        <f t="shared" si="149"/>
        <v>37.799999999999997</v>
      </c>
      <c r="AD802" s="213">
        <f t="shared" si="160"/>
        <v>440.99999999999994</v>
      </c>
      <c r="AE802" s="213">
        <f t="shared" si="150"/>
        <v>189</v>
      </c>
      <c r="AF802" s="213">
        <f t="shared" si="161"/>
        <v>16.2</v>
      </c>
      <c r="AG802" s="213">
        <f t="shared" si="156"/>
        <v>646.20000000000005</v>
      </c>
      <c r="AH802" s="213">
        <v>646.20000000000005</v>
      </c>
      <c r="AI802" s="213">
        <f t="shared" si="157"/>
        <v>0</v>
      </c>
      <c r="AJ802" s="160"/>
      <c r="AK802" s="296"/>
      <c r="AL802" s="303"/>
      <c r="AM802" s="303"/>
    </row>
    <row r="803" spans="1:39" s="231" customFormat="1" ht="32.25" hidden="1" customHeight="1" x14ac:dyDescent="0.35">
      <c r="A803" s="202"/>
      <c r="B803" s="202">
        <v>3</v>
      </c>
      <c r="C803" s="203">
        <v>796</v>
      </c>
      <c r="D803" s="204">
        <v>13056</v>
      </c>
      <c r="E803" s="204">
        <v>8338</v>
      </c>
      <c r="F803" s="204"/>
      <c r="G803" s="202" t="s">
        <v>120</v>
      </c>
      <c r="H803" s="202" t="s">
        <v>36</v>
      </c>
      <c r="I803" s="202"/>
      <c r="J803" s="202" t="s">
        <v>436</v>
      </c>
      <c r="K803" s="204">
        <v>7.5</v>
      </c>
      <c r="L803" s="204">
        <v>1.3</v>
      </c>
      <c r="M803" s="204">
        <v>6</v>
      </c>
      <c r="N803" s="204"/>
      <c r="O803" s="204">
        <f t="shared" si="162"/>
        <v>6</v>
      </c>
      <c r="P803" s="204"/>
      <c r="Q803" s="204"/>
      <c r="R803" s="204">
        <f t="shared" si="154"/>
        <v>45</v>
      </c>
      <c r="S803" s="207" t="s">
        <v>41</v>
      </c>
      <c r="T803" s="215" t="s">
        <v>58</v>
      </c>
      <c r="U803" s="216">
        <v>44796</v>
      </c>
      <c r="V803" s="216">
        <v>44911</v>
      </c>
      <c r="W803" s="217">
        <v>1</v>
      </c>
      <c r="X803" s="218"/>
      <c r="Y803" s="212">
        <f t="shared" si="159"/>
        <v>16.571428571428573</v>
      </c>
      <c r="Z803" s="237">
        <v>14</v>
      </c>
      <c r="AA803" s="237">
        <v>0.84</v>
      </c>
      <c r="AB803" s="213">
        <f t="shared" si="155"/>
        <v>630</v>
      </c>
      <c r="AC803" s="213">
        <f t="shared" si="149"/>
        <v>37.799999999999997</v>
      </c>
      <c r="AD803" s="213">
        <f t="shared" si="160"/>
        <v>440.99999999999994</v>
      </c>
      <c r="AE803" s="213">
        <f t="shared" si="150"/>
        <v>189</v>
      </c>
      <c r="AF803" s="213">
        <f t="shared" si="161"/>
        <v>626.4</v>
      </c>
      <c r="AG803" s="213">
        <f t="shared" si="156"/>
        <v>1256.4000000000001</v>
      </c>
      <c r="AH803" s="213">
        <v>1256.4000000000001</v>
      </c>
      <c r="AI803" s="213">
        <f t="shared" si="157"/>
        <v>0</v>
      </c>
      <c r="AJ803" s="160"/>
      <c r="AK803" s="296"/>
      <c r="AL803" s="303"/>
      <c r="AM803" s="303"/>
    </row>
    <row r="804" spans="1:39" s="231" customFormat="1" ht="32.25" hidden="1" customHeight="1" x14ac:dyDescent="0.35">
      <c r="A804" s="202"/>
      <c r="B804" s="202">
        <v>3</v>
      </c>
      <c r="C804" s="203">
        <v>766</v>
      </c>
      <c r="D804" s="204">
        <v>13028</v>
      </c>
      <c r="E804" s="204">
        <v>8256</v>
      </c>
      <c r="F804" s="204"/>
      <c r="G804" s="202" t="s">
        <v>219</v>
      </c>
      <c r="H804" s="202" t="s">
        <v>60</v>
      </c>
      <c r="I804" s="202"/>
      <c r="J804" s="202" t="s">
        <v>61</v>
      </c>
      <c r="K804" s="204">
        <v>24</v>
      </c>
      <c r="L804" s="204">
        <v>4</v>
      </c>
      <c r="M804" s="204">
        <v>7.5</v>
      </c>
      <c r="N804" s="204">
        <v>1</v>
      </c>
      <c r="O804" s="204">
        <f t="shared" si="162"/>
        <v>6.5</v>
      </c>
      <c r="P804" s="204"/>
      <c r="Q804" s="204"/>
      <c r="R804" s="204">
        <f t="shared" si="154"/>
        <v>624</v>
      </c>
      <c r="S804" s="207" t="s">
        <v>62</v>
      </c>
      <c r="T804" s="215" t="s">
        <v>58</v>
      </c>
      <c r="U804" s="216">
        <v>44791</v>
      </c>
      <c r="V804" s="216">
        <v>44884</v>
      </c>
      <c r="W804" s="217">
        <v>1</v>
      </c>
      <c r="X804" s="218"/>
      <c r="Y804" s="212">
        <f t="shared" si="159"/>
        <v>13.428571428571429</v>
      </c>
      <c r="Z804" s="237">
        <v>7.5</v>
      </c>
      <c r="AA804" s="237">
        <v>0.7</v>
      </c>
      <c r="AB804" s="213">
        <f t="shared" si="155"/>
        <v>4680</v>
      </c>
      <c r="AC804" s="213">
        <f t="shared" si="149"/>
        <v>436.79999999999995</v>
      </c>
      <c r="AD804" s="213">
        <f t="shared" si="160"/>
        <v>3275.9999999999995</v>
      </c>
      <c r="AE804" s="213">
        <f t="shared" si="150"/>
        <v>1404</v>
      </c>
      <c r="AF804" s="213">
        <f t="shared" si="161"/>
        <v>5865.6</v>
      </c>
      <c r="AG804" s="213">
        <f t="shared" si="156"/>
        <v>10545.6</v>
      </c>
      <c r="AH804" s="213">
        <v>10545.6</v>
      </c>
      <c r="AI804" s="213">
        <f t="shared" si="157"/>
        <v>0</v>
      </c>
      <c r="AJ804" s="160"/>
      <c r="AK804" s="296"/>
      <c r="AL804" s="303"/>
      <c r="AM804" s="303"/>
    </row>
    <row r="805" spans="1:39" s="231" customFormat="1" ht="32.25" hidden="1" customHeight="1" x14ac:dyDescent="0.35">
      <c r="A805" s="205"/>
      <c r="B805" s="202">
        <v>3</v>
      </c>
      <c r="C805" s="173">
        <v>900</v>
      </c>
      <c r="D805" s="206">
        <v>13273</v>
      </c>
      <c r="E805" s="206">
        <v>6744</v>
      </c>
      <c r="F805" s="206"/>
      <c r="G805" s="205" t="s">
        <v>224</v>
      </c>
      <c r="H805" s="205" t="s">
        <v>95</v>
      </c>
      <c r="I805" s="205"/>
      <c r="J805" s="205" t="s">
        <v>69</v>
      </c>
      <c r="K805" s="206">
        <v>2.5</v>
      </c>
      <c r="L805" s="206">
        <v>1.3</v>
      </c>
      <c r="M805" s="206">
        <v>4</v>
      </c>
      <c r="N805" s="206"/>
      <c r="O805" s="206">
        <v>4</v>
      </c>
      <c r="P805" s="206"/>
      <c r="Q805" s="206"/>
      <c r="R805" s="204">
        <f t="shared" si="154"/>
        <v>4</v>
      </c>
      <c r="S805" s="207" t="s">
        <v>70</v>
      </c>
      <c r="T805" s="208" t="s">
        <v>58</v>
      </c>
      <c r="U805" s="209">
        <v>44810</v>
      </c>
      <c r="V805" s="209">
        <v>44834</v>
      </c>
      <c r="W805" s="210">
        <v>1</v>
      </c>
      <c r="X805" s="211"/>
      <c r="Y805" s="212">
        <f t="shared" si="159"/>
        <v>3.5714285714285716</v>
      </c>
      <c r="Z805" s="237">
        <v>135</v>
      </c>
      <c r="AA805" s="219"/>
      <c r="AB805" s="213">
        <f t="shared" si="155"/>
        <v>540</v>
      </c>
      <c r="AC805" s="213">
        <f t="shared" si="149"/>
        <v>0</v>
      </c>
      <c r="AD805" s="213">
        <f t="shared" si="160"/>
        <v>378</v>
      </c>
      <c r="AE805" s="213">
        <f t="shared" si="150"/>
        <v>162</v>
      </c>
      <c r="AF805" s="213">
        <f t="shared" si="161"/>
        <v>0</v>
      </c>
      <c r="AG805" s="213">
        <f t="shared" si="156"/>
        <v>540</v>
      </c>
      <c r="AH805" s="214">
        <v>540</v>
      </c>
      <c r="AI805" s="213">
        <f t="shared" si="157"/>
        <v>0</v>
      </c>
      <c r="AJ805" s="160"/>
      <c r="AK805" s="296"/>
      <c r="AL805" s="303"/>
      <c r="AM805" s="303"/>
    </row>
    <row r="806" spans="1:39" s="231" customFormat="1" ht="32.25" hidden="1" customHeight="1" x14ac:dyDescent="0.35">
      <c r="A806" s="205"/>
      <c r="B806" s="202">
        <v>3</v>
      </c>
      <c r="C806" s="173">
        <v>901</v>
      </c>
      <c r="D806" s="206">
        <v>13273</v>
      </c>
      <c r="E806" s="206">
        <v>6744</v>
      </c>
      <c r="F806" s="206"/>
      <c r="G806" s="205" t="s">
        <v>224</v>
      </c>
      <c r="H806" s="205" t="s">
        <v>95</v>
      </c>
      <c r="I806" s="205"/>
      <c r="J806" s="205" t="s">
        <v>69</v>
      </c>
      <c r="K806" s="206">
        <v>2.5</v>
      </c>
      <c r="L806" s="206">
        <v>1.3</v>
      </c>
      <c r="M806" s="206">
        <v>4</v>
      </c>
      <c r="N806" s="206"/>
      <c r="O806" s="206">
        <v>4</v>
      </c>
      <c r="P806" s="206"/>
      <c r="Q806" s="206"/>
      <c r="R806" s="204">
        <f t="shared" si="154"/>
        <v>4</v>
      </c>
      <c r="S806" s="207" t="s">
        <v>70</v>
      </c>
      <c r="T806" s="208" t="s">
        <v>58</v>
      </c>
      <c r="U806" s="209">
        <v>44810</v>
      </c>
      <c r="V806" s="209">
        <v>44834</v>
      </c>
      <c r="W806" s="210">
        <v>1</v>
      </c>
      <c r="X806" s="211"/>
      <c r="Y806" s="212">
        <f t="shared" si="159"/>
        <v>3.5714285714285716</v>
      </c>
      <c r="Z806" s="237">
        <v>135</v>
      </c>
      <c r="AA806" s="219"/>
      <c r="AB806" s="213">
        <f t="shared" si="155"/>
        <v>540</v>
      </c>
      <c r="AC806" s="213">
        <f t="shared" si="149"/>
        <v>0</v>
      </c>
      <c r="AD806" s="213">
        <f t="shared" si="160"/>
        <v>378</v>
      </c>
      <c r="AE806" s="213">
        <f t="shared" si="150"/>
        <v>162</v>
      </c>
      <c r="AF806" s="213">
        <f t="shared" si="161"/>
        <v>0</v>
      </c>
      <c r="AG806" s="213">
        <f t="shared" si="156"/>
        <v>540</v>
      </c>
      <c r="AH806" s="214">
        <v>540</v>
      </c>
      <c r="AI806" s="213">
        <f t="shared" si="157"/>
        <v>0</v>
      </c>
      <c r="AJ806" s="160"/>
      <c r="AK806" s="296"/>
      <c r="AL806" s="303"/>
      <c r="AM806" s="303"/>
    </row>
    <row r="807" spans="1:39" s="231" customFormat="1" ht="32.25" hidden="1" customHeight="1" x14ac:dyDescent="0.35">
      <c r="A807" s="205"/>
      <c r="B807" s="202">
        <v>3</v>
      </c>
      <c r="C807" s="173">
        <v>903</v>
      </c>
      <c r="D807" s="206">
        <v>13274</v>
      </c>
      <c r="E807" s="206">
        <v>8150</v>
      </c>
      <c r="F807" s="206"/>
      <c r="G807" s="205" t="s">
        <v>224</v>
      </c>
      <c r="H807" s="205" t="s">
        <v>95</v>
      </c>
      <c r="I807" s="205"/>
      <c r="J807" s="205" t="s">
        <v>69</v>
      </c>
      <c r="K807" s="206">
        <v>2.5</v>
      </c>
      <c r="L807" s="206">
        <v>1.3</v>
      </c>
      <c r="M807" s="206">
        <v>4</v>
      </c>
      <c r="N807" s="206"/>
      <c r="O807" s="206">
        <v>4</v>
      </c>
      <c r="P807" s="206"/>
      <c r="Q807" s="206"/>
      <c r="R807" s="204">
        <f t="shared" si="154"/>
        <v>4</v>
      </c>
      <c r="S807" s="207" t="s">
        <v>70</v>
      </c>
      <c r="T807" s="208" t="s">
        <v>58</v>
      </c>
      <c r="U807" s="209">
        <v>44811</v>
      </c>
      <c r="V807" s="209">
        <v>44859</v>
      </c>
      <c r="W807" s="210">
        <v>1</v>
      </c>
      <c r="X807" s="211"/>
      <c r="Y807" s="212">
        <f t="shared" si="159"/>
        <v>7</v>
      </c>
      <c r="Z807" s="237">
        <v>135</v>
      </c>
      <c r="AA807" s="219"/>
      <c r="AB807" s="213">
        <f t="shared" si="155"/>
        <v>540</v>
      </c>
      <c r="AC807" s="213">
        <f t="shared" si="149"/>
        <v>0</v>
      </c>
      <c r="AD807" s="213">
        <f t="shared" si="160"/>
        <v>378</v>
      </c>
      <c r="AE807" s="213">
        <f t="shared" si="150"/>
        <v>162</v>
      </c>
      <c r="AF807" s="213">
        <f t="shared" si="161"/>
        <v>0</v>
      </c>
      <c r="AG807" s="213">
        <f t="shared" si="156"/>
        <v>540</v>
      </c>
      <c r="AH807" s="214">
        <v>540</v>
      </c>
      <c r="AI807" s="213">
        <f t="shared" si="157"/>
        <v>0</v>
      </c>
      <c r="AJ807" s="160"/>
      <c r="AK807" s="296"/>
      <c r="AL807" s="303"/>
      <c r="AM807" s="303"/>
    </row>
    <row r="808" spans="1:39" ht="32.25" hidden="1" customHeight="1" x14ac:dyDescent="0.35">
      <c r="A808" s="205"/>
      <c r="B808" s="202">
        <v>3</v>
      </c>
      <c r="C808" s="173">
        <v>849</v>
      </c>
      <c r="D808" s="206">
        <v>13120</v>
      </c>
      <c r="E808" s="206">
        <v>8151</v>
      </c>
      <c r="F808" s="206"/>
      <c r="G808" s="205" t="s">
        <v>120</v>
      </c>
      <c r="H808" s="205" t="s">
        <v>95</v>
      </c>
      <c r="I808" s="205"/>
      <c r="J808" s="205" t="s">
        <v>69</v>
      </c>
      <c r="K808" s="206">
        <v>1.8</v>
      </c>
      <c r="L808" s="206">
        <v>1.3</v>
      </c>
      <c r="M808" s="206">
        <v>2.5</v>
      </c>
      <c r="N808" s="206"/>
      <c r="O808" s="206">
        <v>2.5</v>
      </c>
      <c r="P808" s="206"/>
      <c r="Q808" s="206"/>
      <c r="R808" s="204">
        <f t="shared" si="154"/>
        <v>2.5</v>
      </c>
      <c r="S808" s="207" t="s">
        <v>70</v>
      </c>
      <c r="T808" s="208" t="s">
        <v>58</v>
      </c>
      <c r="U808" s="209">
        <v>44802</v>
      </c>
      <c r="V808" s="209">
        <v>44861</v>
      </c>
      <c r="W808" s="210">
        <v>1</v>
      </c>
      <c r="X808" s="211"/>
      <c r="Y808" s="212">
        <f t="shared" si="159"/>
        <v>8.5714285714285712</v>
      </c>
      <c r="Z808" s="237">
        <v>135</v>
      </c>
      <c r="AA808" s="237">
        <v>12.25</v>
      </c>
      <c r="AB808" s="213">
        <f t="shared" si="155"/>
        <v>337.5</v>
      </c>
      <c r="AC808" s="213">
        <f t="shared" si="149"/>
        <v>30.625</v>
      </c>
      <c r="AD808" s="213">
        <f t="shared" si="160"/>
        <v>236.25</v>
      </c>
      <c r="AE808" s="213">
        <f t="shared" si="150"/>
        <v>101.25</v>
      </c>
      <c r="AF808" s="213">
        <f t="shared" si="161"/>
        <v>262.5</v>
      </c>
      <c r="AG808" s="213">
        <f t="shared" si="156"/>
        <v>600</v>
      </c>
      <c r="AH808" s="214">
        <v>600</v>
      </c>
      <c r="AI808" s="213">
        <f t="shared" si="157"/>
        <v>0</v>
      </c>
      <c r="AJ808" s="160"/>
    </row>
    <row r="809" spans="1:39" ht="32.25" hidden="1" customHeight="1" x14ac:dyDescent="0.35">
      <c r="A809" s="205"/>
      <c r="B809" s="202">
        <v>3</v>
      </c>
      <c r="C809" s="173">
        <v>849</v>
      </c>
      <c r="D809" s="206">
        <v>13120</v>
      </c>
      <c r="E809" s="206">
        <v>8151</v>
      </c>
      <c r="F809" s="206"/>
      <c r="G809" s="205" t="s">
        <v>120</v>
      </c>
      <c r="H809" s="205" t="s">
        <v>95</v>
      </c>
      <c r="I809" s="205"/>
      <c r="J809" s="205" t="s">
        <v>69</v>
      </c>
      <c r="K809" s="206">
        <v>1.8</v>
      </c>
      <c r="L809" s="206">
        <v>1.3</v>
      </c>
      <c r="M809" s="206">
        <v>2.5</v>
      </c>
      <c r="N809" s="206"/>
      <c r="O809" s="206">
        <v>2.5</v>
      </c>
      <c r="P809" s="206"/>
      <c r="Q809" s="206"/>
      <c r="R809" s="204">
        <f t="shared" si="154"/>
        <v>2.5</v>
      </c>
      <c r="S809" s="207" t="s">
        <v>70</v>
      </c>
      <c r="T809" s="208" t="s">
        <v>58</v>
      </c>
      <c r="U809" s="209">
        <v>44802</v>
      </c>
      <c r="V809" s="209">
        <v>44861</v>
      </c>
      <c r="W809" s="210">
        <v>1</v>
      </c>
      <c r="X809" s="211"/>
      <c r="Y809" s="212">
        <f t="shared" si="159"/>
        <v>8.5714285714285712</v>
      </c>
      <c r="Z809" s="237">
        <v>135</v>
      </c>
      <c r="AA809" s="237">
        <v>12.25</v>
      </c>
      <c r="AB809" s="213">
        <f t="shared" si="155"/>
        <v>337.5</v>
      </c>
      <c r="AC809" s="213">
        <f t="shared" si="149"/>
        <v>30.625</v>
      </c>
      <c r="AD809" s="213">
        <f t="shared" si="160"/>
        <v>236.25</v>
      </c>
      <c r="AE809" s="213">
        <f t="shared" si="150"/>
        <v>101.25</v>
      </c>
      <c r="AF809" s="213">
        <f t="shared" si="161"/>
        <v>262.5</v>
      </c>
      <c r="AG809" s="213">
        <f t="shared" si="156"/>
        <v>600</v>
      </c>
      <c r="AH809" s="214">
        <v>600</v>
      </c>
      <c r="AI809" s="213">
        <f t="shared" si="157"/>
        <v>0</v>
      </c>
      <c r="AJ809" s="171"/>
    </row>
    <row r="810" spans="1:39" ht="32.25" hidden="1" customHeight="1" x14ac:dyDescent="0.35">
      <c r="A810" s="205"/>
      <c r="B810" s="202">
        <v>3</v>
      </c>
      <c r="C810" s="173">
        <v>864</v>
      </c>
      <c r="D810" s="206">
        <v>13136</v>
      </c>
      <c r="E810" s="206">
        <v>8051</v>
      </c>
      <c r="F810" s="206"/>
      <c r="G810" s="205" t="s">
        <v>120</v>
      </c>
      <c r="H810" s="205" t="s">
        <v>95</v>
      </c>
      <c r="I810" s="205"/>
      <c r="J810" s="205" t="s">
        <v>69</v>
      </c>
      <c r="K810" s="206">
        <v>2.5</v>
      </c>
      <c r="L810" s="206">
        <v>1</v>
      </c>
      <c r="M810" s="206">
        <v>2.5</v>
      </c>
      <c r="N810" s="206"/>
      <c r="O810" s="206">
        <v>2.5</v>
      </c>
      <c r="P810" s="206"/>
      <c r="Q810" s="206"/>
      <c r="R810" s="204">
        <f t="shared" si="154"/>
        <v>2.5</v>
      </c>
      <c r="S810" s="207" t="s">
        <v>70</v>
      </c>
      <c r="T810" s="208" t="s">
        <v>58</v>
      </c>
      <c r="U810" s="209">
        <v>44804</v>
      </c>
      <c r="V810" s="209">
        <v>44835</v>
      </c>
      <c r="W810" s="210">
        <v>1</v>
      </c>
      <c r="X810" s="211"/>
      <c r="Y810" s="212">
        <f t="shared" si="159"/>
        <v>4.5714285714285712</v>
      </c>
      <c r="Z810" s="237">
        <v>135</v>
      </c>
      <c r="AA810" s="237">
        <v>12.25</v>
      </c>
      <c r="AB810" s="213">
        <f t="shared" si="155"/>
        <v>337.5</v>
      </c>
      <c r="AC810" s="213">
        <f t="shared" si="149"/>
        <v>30.625</v>
      </c>
      <c r="AD810" s="213">
        <f t="shared" si="160"/>
        <v>236.25</v>
      </c>
      <c r="AE810" s="213">
        <f t="shared" si="150"/>
        <v>101.25</v>
      </c>
      <c r="AF810" s="213">
        <f t="shared" si="161"/>
        <v>139.99999999999997</v>
      </c>
      <c r="AG810" s="213">
        <f t="shared" si="156"/>
        <v>477.5</v>
      </c>
      <c r="AH810" s="214">
        <v>477.5</v>
      </c>
      <c r="AI810" s="213">
        <f t="shared" si="157"/>
        <v>0</v>
      </c>
      <c r="AJ810" s="160"/>
    </row>
    <row r="811" spans="1:39" ht="32.25" hidden="1" customHeight="1" x14ac:dyDescent="0.35">
      <c r="A811" s="205"/>
      <c r="B811" s="202">
        <v>3</v>
      </c>
      <c r="C811" s="173">
        <v>849</v>
      </c>
      <c r="D811" s="206">
        <v>13326</v>
      </c>
      <c r="E811" s="206">
        <v>8308</v>
      </c>
      <c r="F811" s="206"/>
      <c r="G811" s="205" t="s">
        <v>224</v>
      </c>
      <c r="H811" s="205" t="s">
        <v>95</v>
      </c>
      <c r="I811" s="205"/>
      <c r="J811" s="205" t="s">
        <v>69</v>
      </c>
      <c r="K811" s="206">
        <v>2.5</v>
      </c>
      <c r="L811" s="206">
        <v>1</v>
      </c>
      <c r="M811" s="206">
        <v>2</v>
      </c>
      <c r="N811" s="206"/>
      <c r="O811" s="206">
        <v>2</v>
      </c>
      <c r="P811" s="206"/>
      <c r="Q811" s="206"/>
      <c r="R811" s="204">
        <f t="shared" si="154"/>
        <v>2</v>
      </c>
      <c r="S811" s="207" t="s">
        <v>70</v>
      </c>
      <c r="T811" s="208" t="s">
        <v>58</v>
      </c>
      <c r="U811" s="209">
        <v>44817</v>
      </c>
      <c r="V811" s="209">
        <v>44901</v>
      </c>
      <c r="W811" s="210">
        <v>1</v>
      </c>
      <c r="X811" s="211"/>
      <c r="Y811" s="212">
        <f t="shared" si="159"/>
        <v>12.142857142857142</v>
      </c>
      <c r="Z811" s="237">
        <v>135</v>
      </c>
      <c r="AA811" s="237">
        <v>12.25</v>
      </c>
      <c r="AB811" s="213">
        <f t="shared" si="155"/>
        <v>270</v>
      </c>
      <c r="AC811" s="213">
        <f t="shared" si="149"/>
        <v>24.5</v>
      </c>
      <c r="AD811" s="213">
        <f t="shared" si="160"/>
        <v>189</v>
      </c>
      <c r="AE811" s="213">
        <f t="shared" si="150"/>
        <v>81</v>
      </c>
      <c r="AF811" s="213">
        <f t="shared" si="161"/>
        <v>297.5</v>
      </c>
      <c r="AG811" s="213">
        <f t="shared" si="156"/>
        <v>567.5</v>
      </c>
      <c r="AH811" s="214">
        <v>567.5</v>
      </c>
      <c r="AI811" s="213">
        <f t="shared" si="157"/>
        <v>0</v>
      </c>
      <c r="AJ811" s="160"/>
    </row>
    <row r="812" spans="1:39" ht="32.25" customHeight="1" x14ac:dyDescent="0.35">
      <c r="A812" s="205"/>
      <c r="B812" s="202">
        <v>3</v>
      </c>
      <c r="C812" s="399">
        <v>964</v>
      </c>
      <c r="D812" s="400">
        <v>13339</v>
      </c>
      <c r="E812" s="400">
        <v>8488</v>
      </c>
      <c r="F812" s="206"/>
      <c r="G812" s="205" t="s">
        <v>120</v>
      </c>
      <c r="H812" s="205" t="s">
        <v>95</v>
      </c>
      <c r="I812" s="205"/>
      <c r="J812" s="205" t="s">
        <v>69</v>
      </c>
      <c r="K812" s="206">
        <v>2.5</v>
      </c>
      <c r="L812" s="206">
        <v>1.3</v>
      </c>
      <c r="M812" s="206">
        <v>5</v>
      </c>
      <c r="N812" s="206"/>
      <c r="O812" s="206">
        <v>5</v>
      </c>
      <c r="P812" s="206"/>
      <c r="Q812" s="206"/>
      <c r="R812" s="204">
        <f t="shared" si="154"/>
        <v>5</v>
      </c>
      <c r="S812" s="207" t="s">
        <v>70</v>
      </c>
      <c r="T812" s="208" t="s">
        <v>58</v>
      </c>
      <c r="U812" s="209">
        <v>44819</v>
      </c>
      <c r="V812" s="209">
        <v>44929</v>
      </c>
      <c r="W812" s="210">
        <v>1</v>
      </c>
      <c r="X812" s="211"/>
      <c r="Y812" s="212">
        <f t="shared" si="159"/>
        <v>15.857142857142858</v>
      </c>
      <c r="Z812" s="237">
        <v>135</v>
      </c>
      <c r="AA812" s="237">
        <v>12.25</v>
      </c>
      <c r="AB812" s="213">
        <f t="shared" si="155"/>
        <v>675</v>
      </c>
      <c r="AC812" s="213">
        <f t="shared" si="149"/>
        <v>61.25</v>
      </c>
      <c r="AD812" s="213">
        <f t="shared" si="160"/>
        <v>472.5</v>
      </c>
      <c r="AE812" s="213">
        <f t="shared" si="150"/>
        <v>202.5</v>
      </c>
      <c r="AF812" s="213">
        <f t="shared" si="161"/>
        <v>971.25000000000011</v>
      </c>
      <c r="AG812" s="343">
        <f t="shared" si="156"/>
        <v>1646.25</v>
      </c>
      <c r="AH812" s="214">
        <v>1417.5</v>
      </c>
      <c r="AI812" s="213">
        <f t="shared" si="157"/>
        <v>228.75</v>
      </c>
      <c r="AJ812" s="160"/>
    </row>
    <row r="813" spans="1:39" ht="32.25" hidden="1" customHeight="1" x14ac:dyDescent="0.35">
      <c r="A813" s="205"/>
      <c r="B813" s="202">
        <v>3</v>
      </c>
      <c r="C813" s="173">
        <v>865</v>
      </c>
      <c r="D813" s="206">
        <v>13137</v>
      </c>
      <c r="E813" s="206">
        <v>8104</v>
      </c>
      <c r="F813" s="206"/>
      <c r="G813" s="205" t="s">
        <v>120</v>
      </c>
      <c r="H813" s="205" t="s">
        <v>36</v>
      </c>
      <c r="I813" s="205"/>
      <c r="J813" s="205" t="s">
        <v>436</v>
      </c>
      <c r="K813" s="206">
        <v>5</v>
      </c>
      <c r="L813" s="206">
        <v>1.3</v>
      </c>
      <c r="M813" s="206">
        <v>2.5</v>
      </c>
      <c r="N813" s="206"/>
      <c r="O813" s="206">
        <v>2.5</v>
      </c>
      <c r="P813" s="206"/>
      <c r="Q813" s="206"/>
      <c r="R813" s="204">
        <f t="shared" si="154"/>
        <v>12.5</v>
      </c>
      <c r="S813" s="173" t="s">
        <v>41</v>
      </c>
      <c r="T813" s="208" t="s">
        <v>58</v>
      </c>
      <c r="U813" s="209">
        <v>44804</v>
      </c>
      <c r="V813" s="209">
        <v>44848</v>
      </c>
      <c r="W813" s="210">
        <v>1</v>
      </c>
      <c r="X813" s="211"/>
      <c r="Y813" s="212">
        <f t="shared" si="159"/>
        <v>6.4285714285714288</v>
      </c>
      <c r="Z813" s="219">
        <v>14</v>
      </c>
      <c r="AA813" s="219">
        <v>0.84</v>
      </c>
      <c r="AB813" s="213">
        <f t="shared" si="155"/>
        <v>175</v>
      </c>
      <c r="AC813" s="213">
        <f t="shared" si="149"/>
        <v>10.5</v>
      </c>
      <c r="AD813" s="213">
        <f t="shared" si="160"/>
        <v>122.5</v>
      </c>
      <c r="AE813" s="213">
        <f t="shared" si="150"/>
        <v>52.5</v>
      </c>
      <c r="AF813" s="213">
        <f t="shared" si="161"/>
        <v>67.5</v>
      </c>
      <c r="AG813" s="213">
        <f t="shared" si="156"/>
        <v>242.5</v>
      </c>
      <c r="AH813" s="214">
        <v>242.5</v>
      </c>
      <c r="AI813" s="213">
        <f t="shared" si="157"/>
        <v>0</v>
      </c>
      <c r="AJ813" s="171"/>
    </row>
    <row r="814" spans="1:39" ht="32.25" customHeight="1" x14ac:dyDescent="0.35">
      <c r="A814" s="205"/>
      <c r="B814" s="202">
        <v>3</v>
      </c>
      <c r="C814" s="399">
        <v>899</v>
      </c>
      <c r="D814" s="400">
        <v>13272</v>
      </c>
      <c r="E814" s="400">
        <v>8417</v>
      </c>
      <c r="F814" s="206"/>
      <c r="G814" s="205" t="s">
        <v>120</v>
      </c>
      <c r="H814" s="205" t="s">
        <v>36</v>
      </c>
      <c r="I814" s="205"/>
      <c r="J814" s="205" t="s">
        <v>436</v>
      </c>
      <c r="K814" s="206">
        <v>7</v>
      </c>
      <c r="L814" s="206">
        <v>1.3</v>
      </c>
      <c r="M814" s="206">
        <v>4</v>
      </c>
      <c r="N814" s="206"/>
      <c r="O814" s="206">
        <v>4</v>
      </c>
      <c r="P814" s="206"/>
      <c r="Q814" s="206"/>
      <c r="R814" s="204">
        <f t="shared" si="154"/>
        <v>28</v>
      </c>
      <c r="S814" s="173" t="s">
        <v>41</v>
      </c>
      <c r="T814" s="208" t="s">
        <v>58</v>
      </c>
      <c r="U814" s="209">
        <v>44810</v>
      </c>
      <c r="V814" s="209">
        <v>44937</v>
      </c>
      <c r="W814" s="210">
        <v>1</v>
      </c>
      <c r="X814" s="211"/>
      <c r="Y814" s="212">
        <f t="shared" si="159"/>
        <v>18.285714285714285</v>
      </c>
      <c r="Z814" s="219">
        <v>14</v>
      </c>
      <c r="AA814" s="219">
        <v>0.84</v>
      </c>
      <c r="AB814" s="213">
        <f t="shared" si="155"/>
        <v>392</v>
      </c>
      <c r="AC814" s="213">
        <f t="shared" si="149"/>
        <v>23.52</v>
      </c>
      <c r="AD814" s="213">
        <f t="shared" si="160"/>
        <v>274.39999999999998</v>
      </c>
      <c r="AE814" s="213">
        <f t="shared" si="150"/>
        <v>117.60000000000001</v>
      </c>
      <c r="AF814" s="213">
        <f t="shared" si="161"/>
        <v>430.08</v>
      </c>
      <c r="AG814" s="343">
        <f t="shared" si="156"/>
        <v>822.07999999999993</v>
      </c>
      <c r="AH814" s="214">
        <v>667.52</v>
      </c>
      <c r="AI814" s="213">
        <f t="shared" si="157"/>
        <v>154.55999999999995</v>
      </c>
      <c r="AJ814" s="171"/>
    </row>
    <row r="815" spans="1:39" ht="32.25" customHeight="1" x14ac:dyDescent="0.35">
      <c r="A815" s="205"/>
      <c r="B815" s="202">
        <v>3</v>
      </c>
      <c r="C815" s="399">
        <v>920</v>
      </c>
      <c r="D815" s="400">
        <v>13293</v>
      </c>
      <c r="E815" s="206"/>
      <c r="F815" s="206"/>
      <c r="G815" s="205" t="s">
        <v>120</v>
      </c>
      <c r="H815" s="205" t="s">
        <v>36</v>
      </c>
      <c r="I815" s="205"/>
      <c r="J815" s="205" t="s">
        <v>436</v>
      </c>
      <c r="K815" s="206">
        <v>4</v>
      </c>
      <c r="L815" s="206">
        <v>1.3</v>
      </c>
      <c r="M815" s="206">
        <v>7</v>
      </c>
      <c r="N815" s="206"/>
      <c r="O815" s="206">
        <v>7</v>
      </c>
      <c r="P815" s="206"/>
      <c r="Q815" s="206"/>
      <c r="R815" s="204">
        <f t="shared" si="154"/>
        <v>28</v>
      </c>
      <c r="S815" s="173" t="s">
        <v>41</v>
      </c>
      <c r="T815" s="208" t="s">
        <v>87</v>
      </c>
      <c r="U815" s="209">
        <v>44812</v>
      </c>
      <c r="V815" s="209"/>
      <c r="W815" s="210">
        <v>1</v>
      </c>
      <c r="X815" s="211"/>
      <c r="Y815" s="212">
        <f t="shared" si="159"/>
        <v>20.857142857142858</v>
      </c>
      <c r="Z815" s="219">
        <v>14</v>
      </c>
      <c r="AA815" s="219">
        <v>0.84</v>
      </c>
      <c r="AB815" s="213">
        <f t="shared" si="155"/>
        <v>392</v>
      </c>
      <c r="AC815" s="213">
        <f t="shared" si="149"/>
        <v>23.52</v>
      </c>
      <c r="AD815" s="213">
        <f t="shared" si="160"/>
        <v>274.39999999999998</v>
      </c>
      <c r="AE815" s="213">
        <f t="shared" si="150"/>
        <v>0</v>
      </c>
      <c r="AF815" s="213">
        <f t="shared" si="161"/>
        <v>490.56</v>
      </c>
      <c r="AG815" s="343">
        <f t="shared" si="156"/>
        <v>764.96</v>
      </c>
      <c r="AH815" s="214">
        <v>660.8</v>
      </c>
      <c r="AI815" s="213">
        <f t="shared" si="157"/>
        <v>104.16000000000008</v>
      </c>
      <c r="AJ815" s="171"/>
    </row>
    <row r="816" spans="1:39" ht="32.25" customHeight="1" x14ac:dyDescent="0.35">
      <c r="A816" s="205"/>
      <c r="B816" s="202">
        <v>3</v>
      </c>
      <c r="C816" s="399">
        <v>971</v>
      </c>
      <c r="D816" s="400">
        <v>13346</v>
      </c>
      <c r="E816" s="400">
        <v>8478</v>
      </c>
      <c r="F816" s="206"/>
      <c r="G816" s="205" t="s">
        <v>120</v>
      </c>
      <c r="H816" s="205" t="s">
        <v>36</v>
      </c>
      <c r="I816" s="205"/>
      <c r="J816" s="205" t="s">
        <v>436</v>
      </c>
      <c r="K816" s="206">
        <v>22.5</v>
      </c>
      <c r="L816" s="206">
        <v>1.3</v>
      </c>
      <c r="M816" s="206">
        <v>6</v>
      </c>
      <c r="N816" s="206"/>
      <c r="O816" s="206">
        <v>6</v>
      </c>
      <c r="P816" s="206"/>
      <c r="Q816" s="206"/>
      <c r="R816" s="204">
        <f t="shared" si="154"/>
        <v>135</v>
      </c>
      <c r="S816" s="173" t="s">
        <v>41</v>
      </c>
      <c r="T816" s="208" t="s">
        <v>58</v>
      </c>
      <c r="U816" s="209">
        <v>44818</v>
      </c>
      <c r="V816" s="209">
        <v>44926</v>
      </c>
      <c r="W816" s="210">
        <v>1</v>
      </c>
      <c r="X816" s="211"/>
      <c r="Y816" s="212">
        <f t="shared" si="159"/>
        <v>15.571428571428571</v>
      </c>
      <c r="Z816" s="219">
        <v>14</v>
      </c>
      <c r="AA816" s="219">
        <v>0.84</v>
      </c>
      <c r="AB816" s="213">
        <f t="shared" si="155"/>
        <v>1890</v>
      </c>
      <c r="AC816" s="213">
        <f t="shared" si="149"/>
        <v>113.39999999999999</v>
      </c>
      <c r="AD816" s="213">
        <f t="shared" si="160"/>
        <v>1323</v>
      </c>
      <c r="AE816" s="213">
        <f t="shared" si="150"/>
        <v>567</v>
      </c>
      <c r="AF816" s="213">
        <f t="shared" si="161"/>
        <v>1765.7999999999997</v>
      </c>
      <c r="AG816" s="343">
        <f t="shared" si="156"/>
        <v>3655.7999999999997</v>
      </c>
      <c r="AH816" s="214">
        <v>3088.7999999999997</v>
      </c>
      <c r="AI816" s="213">
        <f t="shared" si="157"/>
        <v>567</v>
      </c>
      <c r="AJ816" s="171"/>
    </row>
    <row r="817" spans="1:39" ht="32.25" hidden="1" customHeight="1" x14ac:dyDescent="0.35">
      <c r="A817" s="205"/>
      <c r="B817" s="202">
        <v>3</v>
      </c>
      <c r="C817" s="173">
        <v>910</v>
      </c>
      <c r="D817" s="206">
        <v>13284</v>
      </c>
      <c r="E817" s="206">
        <v>8271</v>
      </c>
      <c r="F817" s="206"/>
      <c r="G817" s="205" t="s">
        <v>482</v>
      </c>
      <c r="H817" s="205" t="s">
        <v>36</v>
      </c>
      <c r="I817" s="205"/>
      <c r="J817" s="205" t="s">
        <v>436</v>
      </c>
      <c r="K817" s="206">
        <v>6.5</v>
      </c>
      <c r="L817" s="206">
        <v>1.8</v>
      </c>
      <c r="M817" s="206">
        <v>4</v>
      </c>
      <c r="N817" s="206"/>
      <c r="O817" s="206">
        <v>4</v>
      </c>
      <c r="P817" s="206"/>
      <c r="Q817" s="206"/>
      <c r="R817" s="204">
        <f t="shared" si="154"/>
        <v>26</v>
      </c>
      <c r="S817" s="173" t="s">
        <v>41</v>
      </c>
      <c r="T817" s="208" t="s">
        <v>58</v>
      </c>
      <c r="U817" s="209">
        <v>44812</v>
      </c>
      <c r="V817" s="209">
        <v>44889</v>
      </c>
      <c r="W817" s="210">
        <v>1</v>
      </c>
      <c r="X817" s="211"/>
      <c r="Y817" s="212">
        <f t="shared" si="159"/>
        <v>11.142857142857142</v>
      </c>
      <c r="Z817" s="219">
        <v>18</v>
      </c>
      <c r="AA817" s="219">
        <v>1.05</v>
      </c>
      <c r="AB817" s="213">
        <f t="shared" si="155"/>
        <v>468</v>
      </c>
      <c r="AC817" s="213">
        <f t="shared" si="149"/>
        <v>27.3</v>
      </c>
      <c r="AD817" s="213">
        <f t="shared" si="160"/>
        <v>327.59999999999997</v>
      </c>
      <c r="AE817" s="213">
        <f t="shared" si="150"/>
        <v>140.4</v>
      </c>
      <c r="AF817" s="213">
        <f t="shared" si="161"/>
        <v>304.20000000000005</v>
      </c>
      <c r="AG817" s="213">
        <f t="shared" si="156"/>
        <v>772.2</v>
      </c>
      <c r="AH817" s="214">
        <v>772.2</v>
      </c>
      <c r="AI817" s="213">
        <f t="shared" si="157"/>
        <v>0</v>
      </c>
      <c r="AJ817" s="171"/>
    </row>
    <row r="818" spans="1:39" ht="32.25" hidden="1" customHeight="1" x14ac:dyDescent="0.35">
      <c r="A818" s="202"/>
      <c r="B818" s="202">
        <v>3</v>
      </c>
      <c r="C818" s="203">
        <v>160</v>
      </c>
      <c r="D818" s="204">
        <v>12157</v>
      </c>
      <c r="E818" s="204">
        <v>7559</v>
      </c>
      <c r="F818" s="204"/>
      <c r="G818" s="202" t="s">
        <v>119</v>
      </c>
      <c r="H818" s="202" t="s">
        <v>36</v>
      </c>
      <c r="I818" s="202"/>
      <c r="J818" s="202" t="s">
        <v>42</v>
      </c>
      <c r="K818" s="204">
        <v>6</v>
      </c>
      <c r="L818" s="204">
        <v>1.3</v>
      </c>
      <c r="M818" s="204">
        <v>5</v>
      </c>
      <c r="N818" s="204">
        <v>1</v>
      </c>
      <c r="O818" s="204">
        <f t="shared" ref="O818:O827" si="163">M818-N818</f>
        <v>4</v>
      </c>
      <c r="P818" s="204"/>
      <c r="Q818" s="204"/>
      <c r="R818" s="204">
        <f t="shared" si="154"/>
        <v>24</v>
      </c>
      <c r="S818" s="207" t="s">
        <v>41</v>
      </c>
      <c r="T818" s="215" t="s">
        <v>58</v>
      </c>
      <c r="U818" s="216">
        <v>44719</v>
      </c>
      <c r="V818" s="216">
        <v>44720</v>
      </c>
      <c r="W818" s="217">
        <v>1</v>
      </c>
      <c r="X818" s="218"/>
      <c r="Y818" s="212">
        <f t="shared" si="159"/>
        <v>0.2857142857142857</v>
      </c>
      <c r="Z818" s="237">
        <v>14</v>
      </c>
      <c r="AA818" s="237"/>
      <c r="AB818" s="213">
        <f t="shared" si="155"/>
        <v>336</v>
      </c>
      <c r="AC818" s="213">
        <f t="shared" si="149"/>
        <v>0</v>
      </c>
      <c r="AD818" s="213">
        <f t="shared" si="160"/>
        <v>235.19999999999996</v>
      </c>
      <c r="AE818" s="213">
        <f t="shared" si="150"/>
        <v>100.79999999999998</v>
      </c>
      <c r="AF818" s="213">
        <f t="shared" si="161"/>
        <v>0</v>
      </c>
      <c r="AG818" s="213">
        <f t="shared" si="156"/>
        <v>335.99999999999994</v>
      </c>
      <c r="AH818" s="213">
        <v>335.99999999999994</v>
      </c>
      <c r="AI818" s="213">
        <f t="shared" si="157"/>
        <v>0</v>
      </c>
      <c r="AJ818" s="171"/>
    </row>
    <row r="819" spans="1:39" ht="32.25" hidden="1" customHeight="1" x14ac:dyDescent="0.35">
      <c r="A819" s="202"/>
      <c r="B819" s="202">
        <v>3</v>
      </c>
      <c r="C819" s="203">
        <v>180</v>
      </c>
      <c r="D819" s="204">
        <v>12176</v>
      </c>
      <c r="E819" s="204">
        <v>7595</v>
      </c>
      <c r="F819" s="204"/>
      <c r="G819" s="202" t="s">
        <v>119</v>
      </c>
      <c r="H819" s="202" t="s">
        <v>36</v>
      </c>
      <c r="I819" s="202"/>
      <c r="J819" s="202" t="s">
        <v>42</v>
      </c>
      <c r="K819" s="204">
        <v>1.3</v>
      </c>
      <c r="L819" s="204">
        <v>1.3</v>
      </c>
      <c r="M819" s="204">
        <v>3</v>
      </c>
      <c r="N819" s="204">
        <v>1</v>
      </c>
      <c r="O819" s="204">
        <f t="shared" si="163"/>
        <v>2</v>
      </c>
      <c r="P819" s="204"/>
      <c r="Q819" s="204"/>
      <c r="R819" s="204">
        <f t="shared" si="154"/>
        <v>2.6</v>
      </c>
      <c r="S819" s="207" t="s">
        <v>41</v>
      </c>
      <c r="T819" s="215" t="s">
        <v>58</v>
      </c>
      <c r="U819" s="216">
        <v>44720</v>
      </c>
      <c r="V819" s="216">
        <v>44742</v>
      </c>
      <c r="W819" s="217">
        <v>1</v>
      </c>
      <c r="X819" s="218"/>
      <c r="Y819" s="212">
        <f t="shared" si="159"/>
        <v>3.2857142857142856</v>
      </c>
      <c r="Z819" s="237">
        <v>14</v>
      </c>
      <c r="AA819" s="237">
        <v>0.84</v>
      </c>
      <c r="AB819" s="213">
        <f t="shared" si="155"/>
        <v>36.4</v>
      </c>
      <c r="AC819" s="213">
        <f t="shared" si="149"/>
        <v>2.1840000000000002</v>
      </c>
      <c r="AD819" s="213">
        <f t="shared" si="160"/>
        <v>25.479999999999997</v>
      </c>
      <c r="AE819" s="213">
        <f t="shared" si="150"/>
        <v>10.92</v>
      </c>
      <c r="AF819" s="213">
        <f t="shared" si="161"/>
        <v>7.1759999999999993</v>
      </c>
      <c r="AG819" s="213">
        <f t="shared" si="156"/>
        <v>43.576000000000001</v>
      </c>
      <c r="AH819" s="213">
        <v>43.576000000000001</v>
      </c>
      <c r="AI819" s="213">
        <f t="shared" si="157"/>
        <v>0</v>
      </c>
      <c r="AJ819" s="171"/>
    </row>
    <row r="820" spans="1:39" ht="32.25" hidden="1" customHeight="1" x14ac:dyDescent="0.35">
      <c r="A820" s="202"/>
      <c r="B820" s="202">
        <v>3</v>
      </c>
      <c r="C820" s="203">
        <v>153</v>
      </c>
      <c r="D820" s="204">
        <v>12249</v>
      </c>
      <c r="E820" s="204">
        <v>7564</v>
      </c>
      <c r="F820" s="204"/>
      <c r="G820" s="202" t="s">
        <v>119</v>
      </c>
      <c r="H820" s="202" t="s">
        <v>36</v>
      </c>
      <c r="I820" s="202"/>
      <c r="J820" s="202" t="s">
        <v>42</v>
      </c>
      <c r="K820" s="204">
        <v>5</v>
      </c>
      <c r="L820" s="204">
        <v>1.8</v>
      </c>
      <c r="M820" s="204">
        <v>3.5</v>
      </c>
      <c r="N820" s="204">
        <v>1</v>
      </c>
      <c r="O820" s="204">
        <f t="shared" si="163"/>
        <v>2.5</v>
      </c>
      <c r="P820" s="204"/>
      <c r="Q820" s="204"/>
      <c r="R820" s="204">
        <f t="shared" si="154"/>
        <v>12.5</v>
      </c>
      <c r="S820" s="207" t="s">
        <v>41</v>
      </c>
      <c r="T820" s="215" t="s">
        <v>58</v>
      </c>
      <c r="U820" s="216">
        <v>44718</v>
      </c>
      <c r="V820" s="216">
        <v>44729</v>
      </c>
      <c r="W820" s="217">
        <v>1</v>
      </c>
      <c r="X820" s="218"/>
      <c r="Y820" s="212">
        <f t="shared" si="159"/>
        <v>1.7142857142857142</v>
      </c>
      <c r="Z820" s="238">
        <v>18</v>
      </c>
      <c r="AA820" s="237">
        <v>1.05</v>
      </c>
      <c r="AB820" s="213">
        <f t="shared" si="155"/>
        <v>225</v>
      </c>
      <c r="AC820" s="213">
        <f t="shared" si="149"/>
        <v>13.125</v>
      </c>
      <c r="AD820" s="213">
        <f t="shared" si="160"/>
        <v>157.5</v>
      </c>
      <c r="AE820" s="213">
        <f t="shared" si="150"/>
        <v>67.5</v>
      </c>
      <c r="AF820" s="213">
        <f t="shared" si="161"/>
        <v>22.5</v>
      </c>
      <c r="AG820" s="213">
        <f t="shared" si="156"/>
        <v>247.5</v>
      </c>
      <c r="AH820" s="213">
        <v>247.5</v>
      </c>
      <c r="AI820" s="213">
        <f t="shared" si="157"/>
        <v>0</v>
      </c>
      <c r="AJ820" s="171"/>
    </row>
    <row r="821" spans="1:39" ht="32.25" hidden="1" customHeight="1" x14ac:dyDescent="0.35">
      <c r="A821" s="202"/>
      <c r="B821" s="202">
        <v>3</v>
      </c>
      <c r="C821" s="203">
        <v>189</v>
      </c>
      <c r="D821" s="204">
        <v>12186</v>
      </c>
      <c r="E821" s="204">
        <v>7567</v>
      </c>
      <c r="F821" s="204"/>
      <c r="G821" s="202" t="s">
        <v>119</v>
      </c>
      <c r="H821" s="202" t="s">
        <v>36</v>
      </c>
      <c r="I821" s="202"/>
      <c r="J821" s="202" t="s">
        <v>42</v>
      </c>
      <c r="K821" s="204">
        <v>2.5</v>
      </c>
      <c r="L821" s="204">
        <v>1.8</v>
      </c>
      <c r="M821" s="204">
        <v>7.5</v>
      </c>
      <c r="N821" s="204">
        <v>1</v>
      </c>
      <c r="O821" s="204">
        <f t="shared" si="163"/>
        <v>6.5</v>
      </c>
      <c r="P821" s="204"/>
      <c r="Q821" s="204"/>
      <c r="R821" s="204">
        <f t="shared" si="154"/>
        <v>16.25</v>
      </c>
      <c r="S821" s="207" t="s">
        <v>41</v>
      </c>
      <c r="T821" s="215" t="s">
        <v>58</v>
      </c>
      <c r="U821" s="216">
        <v>44721</v>
      </c>
      <c r="V821" s="216">
        <v>44732</v>
      </c>
      <c r="W821" s="217">
        <v>1</v>
      </c>
      <c r="X821" s="218"/>
      <c r="Y821" s="212">
        <f t="shared" si="159"/>
        <v>1.7142857142857142</v>
      </c>
      <c r="Z821" s="238">
        <v>18</v>
      </c>
      <c r="AA821" s="237">
        <v>1.05</v>
      </c>
      <c r="AB821" s="213">
        <f t="shared" si="155"/>
        <v>292.5</v>
      </c>
      <c r="AC821" s="213">
        <f t="shared" si="149"/>
        <v>17.0625</v>
      </c>
      <c r="AD821" s="213">
        <f t="shared" si="160"/>
        <v>204.75</v>
      </c>
      <c r="AE821" s="213">
        <f t="shared" si="150"/>
        <v>87.75</v>
      </c>
      <c r="AF821" s="213">
        <f t="shared" si="161"/>
        <v>29.249999999999996</v>
      </c>
      <c r="AG821" s="213">
        <f t="shared" si="156"/>
        <v>321.75</v>
      </c>
      <c r="AH821" s="213">
        <v>321.75</v>
      </c>
      <c r="AI821" s="213">
        <f t="shared" si="157"/>
        <v>0</v>
      </c>
      <c r="AJ821" s="160"/>
    </row>
    <row r="822" spans="1:39" ht="32.25" hidden="1" customHeight="1" x14ac:dyDescent="0.35">
      <c r="A822" s="202"/>
      <c r="B822" s="202">
        <v>3</v>
      </c>
      <c r="C822" s="203">
        <v>190</v>
      </c>
      <c r="D822" s="204">
        <v>12187</v>
      </c>
      <c r="E822" s="204">
        <v>7567</v>
      </c>
      <c r="F822" s="204"/>
      <c r="G822" s="202" t="s">
        <v>119</v>
      </c>
      <c r="H822" s="202" t="s">
        <v>36</v>
      </c>
      <c r="I822" s="202"/>
      <c r="J822" s="202" t="s">
        <v>42</v>
      </c>
      <c r="K822" s="204">
        <v>4</v>
      </c>
      <c r="L822" s="204">
        <v>1.8</v>
      </c>
      <c r="M822" s="204">
        <v>7.5</v>
      </c>
      <c r="N822" s="204">
        <v>1</v>
      </c>
      <c r="O822" s="204">
        <f t="shared" si="163"/>
        <v>6.5</v>
      </c>
      <c r="P822" s="204"/>
      <c r="Q822" s="204"/>
      <c r="R822" s="204">
        <f t="shared" si="154"/>
        <v>26</v>
      </c>
      <c r="S822" s="207" t="s">
        <v>41</v>
      </c>
      <c r="T822" s="215" t="s">
        <v>58</v>
      </c>
      <c r="U822" s="216">
        <v>44721</v>
      </c>
      <c r="V822" s="216">
        <v>44732</v>
      </c>
      <c r="W822" s="217">
        <v>1</v>
      </c>
      <c r="X822" s="218"/>
      <c r="Y822" s="212">
        <f t="shared" si="159"/>
        <v>1.7142857142857142</v>
      </c>
      <c r="Z822" s="238">
        <v>18</v>
      </c>
      <c r="AA822" s="237">
        <v>1.05</v>
      </c>
      <c r="AB822" s="213">
        <f t="shared" si="155"/>
        <v>468</v>
      </c>
      <c r="AC822" s="213">
        <f t="shared" ref="AC822:AC885" si="164">AA822*R822</f>
        <v>27.3</v>
      </c>
      <c r="AD822" s="213">
        <f t="shared" si="160"/>
        <v>327.59999999999997</v>
      </c>
      <c r="AE822" s="213">
        <f t="shared" si="150"/>
        <v>140.4</v>
      </c>
      <c r="AF822" s="213">
        <f t="shared" si="161"/>
        <v>46.8</v>
      </c>
      <c r="AG822" s="213">
        <f t="shared" si="156"/>
        <v>514.79999999999995</v>
      </c>
      <c r="AH822" s="213">
        <v>514.79999999999995</v>
      </c>
      <c r="AI822" s="213">
        <f t="shared" si="157"/>
        <v>0</v>
      </c>
      <c r="AJ822" s="160"/>
    </row>
    <row r="823" spans="1:39" ht="32.25" hidden="1" customHeight="1" x14ac:dyDescent="0.35">
      <c r="A823" s="202"/>
      <c r="B823" s="202">
        <v>3</v>
      </c>
      <c r="C823" s="203">
        <v>190</v>
      </c>
      <c r="D823" s="204">
        <v>12187</v>
      </c>
      <c r="E823" s="204">
        <v>7567</v>
      </c>
      <c r="F823" s="204"/>
      <c r="G823" s="202" t="s">
        <v>119</v>
      </c>
      <c r="H823" s="202" t="s">
        <v>36</v>
      </c>
      <c r="I823" s="202"/>
      <c r="J823" s="202" t="s">
        <v>42</v>
      </c>
      <c r="K823" s="204">
        <v>4</v>
      </c>
      <c r="L823" s="204">
        <v>1.8</v>
      </c>
      <c r="M823" s="204">
        <v>7.5</v>
      </c>
      <c r="N823" s="204">
        <v>1</v>
      </c>
      <c r="O823" s="204">
        <f t="shared" si="163"/>
        <v>6.5</v>
      </c>
      <c r="P823" s="204"/>
      <c r="Q823" s="204"/>
      <c r="R823" s="204">
        <f t="shared" si="154"/>
        <v>26</v>
      </c>
      <c r="S823" s="207" t="s">
        <v>41</v>
      </c>
      <c r="T823" s="215" t="s">
        <v>58</v>
      </c>
      <c r="U823" s="216">
        <v>44721</v>
      </c>
      <c r="V823" s="216">
        <v>44732</v>
      </c>
      <c r="W823" s="217">
        <v>1</v>
      </c>
      <c r="X823" s="218"/>
      <c r="Y823" s="212">
        <f t="shared" si="159"/>
        <v>1.7142857142857142</v>
      </c>
      <c r="Z823" s="238">
        <v>18</v>
      </c>
      <c r="AA823" s="237">
        <v>1.05</v>
      </c>
      <c r="AB823" s="213">
        <f t="shared" si="155"/>
        <v>468</v>
      </c>
      <c r="AC823" s="213">
        <f t="shared" si="164"/>
        <v>27.3</v>
      </c>
      <c r="AD823" s="213">
        <f t="shared" si="160"/>
        <v>327.59999999999997</v>
      </c>
      <c r="AE823" s="213">
        <f t="shared" ref="AE823:AE886" si="165">IF(T823="off hired",0.3*R823*Z823*W823,0)</f>
        <v>140.4</v>
      </c>
      <c r="AF823" s="213">
        <f t="shared" si="161"/>
        <v>46.8</v>
      </c>
      <c r="AG823" s="213">
        <f t="shared" si="156"/>
        <v>514.79999999999995</v>
      </c>
      <c r="AH823" s="213">
        <v>514.79999999999995</v>
      </c>
      <c r="AI823" s="213">
        <f t="shared" si="157"/>
        <v>0</v>
      </c>
      <c r="AJ823" s="160"/>
    </row>
    <row r="824" spans="1:39" ht="32.25" hidden="1" customHeight="1" x14ac:dyDescent="0.35">
      <c r="A824" s="202"/>
      <c r="B824" s="202">
        <v>3</v>
      </c>
      <c r="C824" s="203">
        <v>424</v>
      </c>
      <c r="D824" s="204">
        <v>12584</v>
      </c>
      <c r="E824" s="204">
        <v>8028</v>
      </c>
      <c r="F824" s="204"/>
      <c r="G824" s="202" t="s">
        <v>119</v>
      </c>
      <c r="H824" s="202" t="s">
        <v>95</v>
      </c>
      <c r="I824" s="202"/>
      <c r="J824" s="202" t="s">
        <v>69</v>
      </c>
      <c r="K824" s="204">
        <v>1.3</v>
      </c>
      <c r="L824" s="204">
        <v>1</v>
      </c>
      <c r="M824" s="204">
        <v>4</v>
      </c>
      <c r="N824" s="204">
        <v>1</v>
      </c>
      <c r="O824" s="204">
        <f t="shared" si="163"/>
        <v>3</v>
      </c>
      <c r="P824" s="204"/>
      <c r="Q824" s="204"/>
      <c r="R824" s="204">
        <f t="shared" si="154"/>
        <v>3</v>
      </c>
      <c r="S824" s="207" t="s">
        <v>70</v>
      </c>
      <c r="T824" s="215" t="s">
        <v>58</v>
      </c>
      <c r="U824" s="216">
        <v>44745</v>
      </c>
      <c r="V824" s="216">
        <v>44844</v>
      </c>
      <c r="W824" s="217">
        <v>1</v>
      </c>
      <c r="X824" s="218"/>
      <c r="Y824" s="212">
        <f t="shared" si="159"/>
        <v>14.285714285714286</v>
      </c>
      <c r="Z824" s="237">
        <v>135</v>
      </c>
      <c r="AA824" s="237">
        <v>12.25</v>
      </c>
      <c r="AB824" s="213">
        <f t="shared" si="155"/>
        <v>405</v>
      </c>
      <c r="AC824" s="213">
        <f t="shared" si="164"/>
        <v>36.75</v>
      </c>
      <c r="AD824" s="213">
        <f t="shared" si="160"/>
        <v>283.49999999999994</v>
      </c>
      <c r="AE824" s="213">
        <f t="shared" si="165"/>
        <v>121.49999999999999</v>
      </c>
      <c r="AF824" s="213">
        <f t="shared" si="161"/>
        <v>525</v>
      </c>
      <c r="AG824" s="213">
        <f t="shared" si="156"/>
        <v>930</v>
      </c>
      <c r="AH824" s="213">
        <v>930</v>
      </c>
      <c r="AI824" s="213">
        <f t="shared" si="157"/>
        <v>0</v>
      </c>
      <c r="AJ824" s="160"/>
    </row>
    <row r="825" spans="1:39" ht="32.25" hidden="1" customHeight="1" x14ac:dyDescent="0.35">
      <c r="A825" s="202"/>
      <c r="B825" s="202">
        <v>3</v>
      </c>
      <c r="C825" s="203">
        <v>525</v>
      </c>
      <c r="D825" s="204">
        <v>12733</v>
      </c>
      <c r="E825" s="204">
        <v>8241</v>
      </c>
      <c r="F825" s="204"/>
      <c r="G825" s="202" t="s">
        <v>119</v>
      </c>
      <c r="H825" s="202" t="s">
        <v>95</v>
      </c>
      <c r="I825" s="202"/>
      <c r="J825" s="202" t="s">
        <v>69</v>
      </c>
      <c r="K825" s="204">
        <v>1</v>
      </c>
      <c r="L825" s="204">
        <v>0.6</v>
      </c>
      <c r="M825" s="204">
        <v>3</v>
      </c>
      <c r="N825" s="204">
        <v>1</v>
      </c>
      <c r="O825" s="204">
        <f t="shared" si="163"/>
        <v>2</v>
      </c>
      <c r="P825" s="204"/>
      <c r="Q825" s="204"/>
      <c r="R825" s="204">
        <f t="shared" si="154"/>
        <v>2</v>
      </c>
      <c r="S825" s="207" t="s">
        <v>70</v>
      </c>
      <c r="T825" s="215" t="s">
        <v>58</v>
      </c>
      <c r="U825" s="216">
        <v>44757</v>
      </c>
      <c r="V825" s="216">
        <v>44880</v>
      </c>
      <c r="W825" s="217">
        <v>1</v>
      </c>
      <c r="X825" s="218"/>
      <c r="Y825" s="212">
        <f t="shared" si="159"/>
        <v>17.714285714285715</v>
      </c>
      <c r="Z825" s="237">
        <v>135</v>
      </c>
      <c r="AA825" s="237">
        <v>12.25</v>
      </c>
      <c r="AB825" s="213">
        <f t="shared" si="155"/>
        <v>270</v>
      </c>
      <c r="AC825" s="213">
        <f t="shared" si="164"/>
        <v>24.5</v>
      </c>
      <c r="AD825" s="213">
        <f t="shared" si="160"/>
        <v>189</v>
      </c>
      <c r="AE825" s="213">
        <f t="shared" si="165"/>
        <v>81</v>
      </c>
      <c r="AF825" s="213">
        <f t="shared" si="161"/>
        <v>434</v>
      </c>
      <c r="AG825" s="213">
        <f t="shared" si="156"/>
        <v>704</v>
      </c>
      <c r="AH825" s="213">
        <v>704</v>
      </c>
      <c r="AI825" s="213">
        <f t="shared" si="157"/>
        <v>0</v>
      </c>
      <c r="AJ825" s="160"/>
    </row>
    <row r="826" spans="1:39" ht="32.25" hidden="1" customHeight="1" x14ac:dyDescent="0.35">
      <c r="A826" s="234"/>
      <c r="B826" s="202">
        <v>3</v>
      </c>
      <c r="C826" s="261" t="s">
        <v>218</v>
      </c>
      <c r="D826" s="233">
        <v>12789</v>
      </c>
      <c r="E826" s="233">
        <v>7738</v>
      </c>
      <c r="F826" s="233"/>
      <c r="G826" s="234" t="s">
        <v>219</v>
      </c>
      <c r="H826" s="234" t="s">
        <v>36</v>
      </c>
      <c r="I826" s="234"/>
      <c r="J826" s="234" t="s">
        <v>42</v>
      </c>
      <c r="K826" s="233">
        <v>7.5</v>
      </c>
      <c r="L826" s="233">
        <v>1.3</v>
      </c>
      <c r="M826" s="233">
        <v>7</v>
      </c>
      <c r="N826" s="204">
        <v>1</v>
      </c>
      <c r="O826" s="204">
        <f t="shared" si="163"/>
        <v>6</v>
      </c>
      <c r="P826" s="233"/>
      <c r="Q826" s="233"/>
      <c r="R826" s="204">
        <f t="shared" si="154"/>
        <v>45</v>
      </c>
      <c r="S826" s="261" t="s">
        <v>41</v>
      </c>
      <c r="T826" s="270" t="s">
        <v>58</v>
      </c>
      <c r="U826" s="271">
        <v>44763</v>
      </c>
      <c r="V826" s="271">
        <v>44768</v>
      </c>
      <c r="W826" s="272">
        <v>1</v>
      </c>
      <c r="X826" s="273"/>
      <c r="Y826" s="212">
        <f t="shared" si="159"/>
        <v>0.8571428571428571</v>
      </c>
      <c r="Z826" s="238">
        <v>14</v>
      </c>
      <c r="AA826" s="238"/>
      <c r="AB826" s="213">
        <f t="shared" si="155"/>
        <v>630</v>
      </c>
      <c r="AC826" s="213">
        <f t="shared" si="164"/>
        <v>0</v>
      </c>
      <c r="AD826" s="213">
        <f t="shared" si="160"/>
        <v>440.99999999999994</v>
      </c>
      <c r="AE826" s="213">
        <f t="shared" si="165"/>
        <v>189</v>
      </c>
      <c r="AF826" s="213">
        <f t="shared" si="161"/>
        <v>0</v>
      </c>
      <c r="AG826" s="213">
        <f t="shared" si="156"/>
        <v>630</v>
      </c>
      <c r="AH826" s="213">
        <v>630</v>
      </c>
      <c r="AI826" s="213">
        <f t="shared" si="157"/>
        <v>0</v>
      </c>
      <c r="AJ826" s="160"/>
    </row>
    <row r="827" spans="1:39" ht="32.25" hidden="1" customHeight="1" x14ac:dyDescent="0.35">
      <c r="A827" s="234"/>
      <c r="B827" s="202">
        <v>3</v>
      </c>
      <c r="C827" s="261">
        <v>483</v>
      </c>
      <c r="D827" s="233">
        <v>12643</v>
      </c>
      <c r="E827" s="233">
        <v>8051</v>
      </c>
      <c r="F827" s="233"/>
      <c r="G827" s="234" t="s">
        <v>219</v>
      </c>
      <c r="H827" s="234" t="s">
        <v>36</v>
      </c>
      <c r="I827" s="234"/>
      <c r="J827" s="234" t="s">
        <v>42</v>
      </c>
      <c r="K827" s="233">
        <v>4</v>
      </c>
      <c r="L827" s="233">
        <v>1.3</v>
      </c>
      <c r="M827" s="233">
        <v>3</v>
      </c>
      <c r="N827" s="204">
        <v>1</v>
      </c>
      <c r="O827" s="204">
        <f t="shared" si="163"/>
        <v>2</v>
      </c>
      <c r="P827" s="233"/>
      <c r="Q827" s="233"/>
      <c r="R827" s="204">
        <f t="shared" si="154"/>
        <v>8</v>
      </c>
      <c r="S827" s="261" t="s">
        <v>41</v>
      </c>
      <c r="T827" s="270" t="s">
        <v>58</v>
      </c>
      <c r="U827" s="271">
        <v>44748</v>
      </c>
      <c r="V827" s="271">
        <v>44835</v>
      </c>
      <c r="W827" s="272">
        <v>1</v>
      </c>
      <c r="X827" s="273"/>
      <c r="Y827" s="212">
        <f t="shared" si="159"/>
        <v>12.571428571428571</v>
      </c>
      <c r="Z827" s="238">
        <v>14</v>
      </c>
      <c r="AA827" s="238">
        <v>0.84</v>
      </c>
      <c r="AB827" s="213">
        <f t="shared" si="155"/>
        <v>112</v>
      </c>
      <c r="AC827" s="213">
        <f t="shared" si="164"/>
        <v>6.72</v>
      </c>
      <c r="AD827" s="213">
        <f t="shared" si="160"/>
        <v>78.399999999999991</v>
      </c>
      <c r="AE827" s="213">
        <f t="shared" si="165"/>
        <v>33.6</v>
      </c>
      <c r="AF827" s="213">
        <f t="shared" si="161"/>
        <v>84.47999999999999</v>
      </c>
      <c r="AG827" s="213">
        <f t="shared" si="156"/>
        <v>196.48</v>
      </c>
      <c r="AH827" s="213">
        <v>196.48</v>
      </c>
      <c r="AI827" s="213">
        <f t="shared" si="157"/>
        <v>0</v>
      </c>
      <c r="AJ827" s="160"/>
    </row>
    <row r="828" spans="1:39" s="231" customFormat="1" ht="32.25" hidden="1" customHeight="1" x14ac:dyDescent="0.35">
      <c r="A828" s="202"/>
      <c r="B828" s="202">
        <v>3</v>
      </c>
      <c r="C828" s="203">
        <v>418</v>
      </c>
      <c r="D828" s="204">
        <v>12578</v>
      </c>
      <c r="E828" s="204">
        <v>8192</v>
      </c>
      <c r="F828" s="204"/>
      <c r="G828" s="202" t="s">
        <v>119</v>
      </c>
      <c r="H828" s="202" t="s">
        <v>241</v>
      </c>
      <c r="I828" s="202"/>
      <c r="J828" s="202" t="s">
        <v>81</v>
      </c>
      <c r="K828" s="204">
        <v>60</v>
      </c>
      <c r="L828" s="204">
        <v>0.6</v>
      </c>
      <c r="M828" s="204"/>
      <c r="N828" s="204"/>
      <c r="O828" s="204"/>
      <c r="P828" s="204">
        <v>1</v>
      </c>
      <c r="Q828" s="204"/>
      <c r="R828" s="204">
        <f t="shared" si="154"/>
        <v>36</v>
      </c>
      <c r="S828" s="207" t="s">
        <v>151</v>
      </c>
      <c r="T828" s="215" t="s">
        <v>58</v>
      </c>
      <c r="U828" s="216">
        <v>44743</v>
      </c>
      <c r="V828" s="216">
        <v>44868</v>
      </c>
      <c r="W828" s="217">
        <v>1</v>
      </c>
      <c r="X828" s="218"/>
      <c r="Y828" s="212">
        <f t="shared" si="159"/>
        <v>18</v>
      </c>
      <c r="Z828" s="237">
        <v>36.5</v>
      </c>
      <c r="AA828" s="237"/>
      <c r="AB828" s="213">
        <f t="shared" si="155"/>
        <v>1314</v>
      </c>
      <c r="AC828" s="213">
        <f t="shared" si="164"/>
        <v>0</v>
      </c>
      <c r="AD828" s="213">
        <f t="shared" si="160"/>
        <v>919.8</v>
      </c>
      <c r="AE828" s="213">
        <f t="shared" si="165"/>
        <v>394.2</v>
      </c>
      <c r="AF828" s="213">
        <f t="shared" si="161"/>
        <v>0</v>
      </c>
      <c r="AG828" s="213">
        <f t="shared" si="156"/>
        <v>1314</v>
      </c>
      <c r="AH828" s="213">
        <v>1314</v>
      </c>
      <c r="AI828" s="213">
        <f t="shared" si="157"/>
        <v>0</v>
      </c>
      <c r="AJ828" s="160"/>
      <c r="AK828" s="296"/>
      <c r="AL828" s="303"/>
      <c r="AM828" s="303"/>
    </row>
    <row r="829" spans="1:39" ht="32.25" hidden="1" customHeight="1" x14ac:dyDescent="0.35">
      <c r="A829" s="202"/>
      <c r="B829" s="202">
        <v>3</v>
      </c>
      <c r="C829" s="203">
        <v>658</v>
      </c>
      <c r="D829" s="204">
        <v>12885</v>
      </c>
      <c r="E829" s="204"/>
      <c r="F829" s="204"/>
      <c r="G829" s="202" t="s">
        <v>119</v>
      </c>
      <c r="H829" s="202" t="s">
        <v>36</v>
      </c>
      <c r="I829" s="202"/>
      <c r="J829" s="202" t="s">
        <v>69</v>
      </c>
      <c r="K829" s="204">
        <v>2.5</v>
      </c>
      <c r="L829" s="204">
        <v>1.3</v>
      </c>
      <c r="M829" s="204">
        <v>8</v>
      </c>
      <c r="N829" s="204">
        <v>1</v>
      </c>
      <c r="O829" s="204">
        <f>M829-N829</f>
        <v>7</v>
      </c>
      <c r="P829" s="204"/>
      <c r="Q829" s="204"/>
      <c r="R829" s="204">
        <f t="shared" si="154"/>
        <v>7</v>
      </c>
      <c r="S829" s="207" t="s">
        <v>70</v>
      </c>
      <c r="T829" s="215" t="s">
        <v>87</v>
      </c>
      <c r="U829" s="216">
        <v>44778</v>
      </c>
      <c r="V829" s="216"/>
      <c r="W829" s="217">
        <v>1</v>
      </c>
      <c r="X829" s="218"/>
      <c r="Y829" s="212">
        <f t="shared" si="159"/>
        <v>25.714285714285715</v>
      </c>
      <c r="Z829" s="238">
        <v>135</v>
      </c>
      <c r="AA829" s="237"/>
      <c r="AB829" s="213">
        <f t="shared" si="155"/>
        <v>945</v>
      </c>
      <c r="AC829" s="213">
        <f t="shared" si="164"/>
        <v>0</v>
      </c>
      <c r="AD829" s="213">
        <f t="shared" si="160"/>
        <v>661.49999999999989</v>
      </c>
      <c r="AE829" s="213">
        <f t="shared" si="165"/>
        <v>0</v>
      </c>
      <c r="AF829" s="213">
        <f t="shared" si="161"/>
        <v>0</v>
      </c>
      <c r="AG829" s="213">
        <f t="shared" si="156"/>
        <v>661.49999999999989</v>
      </c>
      <c r="AH829" s="213">
        <v>661.49999999999989</v>
      </c>
      <c r="AI829" s="213">
        <f t="shared" si="157"/>
        <v>0</v>
      </c>
      <c r="AJ829" s="160"/>
    </row>
    <row r="830" spans="1:39" ht="32.25" hidden="1" customHeight="1" x14ac:dyDescent="0.35">
      <c r="A830" s="202"/>
      <c r="B830" s="202">
        <v>3</v>
      </c>
      <c r="C830" s="203">
        <v>658</v>
      </c>
      <c r="D830" s="204">
        <v>12885</v>
      </c>
      <c r="E830" s="204"/>
      <c r="F830" s="204"/>
      <c r="G830" s="202" t="s">
        <v>119</v>
      </c>
      <c r="H830" s="202" t="s">
        <v>36</v>
      </c>
      <c r="I830" s="202"/>
      <c r="J830" s="202" t="s">
        <v>69</v>
      </c>
      <c r="K830" s="204">
        <v>2.5</v>
      </c>
      <c r="L830" s="204">
        <v>1.3</v>
      </c>
      <c r="M830" s="204">
        <v>8</v>
      </c>
      <c r="N830" s="204">
        <v>1</v>
      </c>
      <c r="O830" s="204">
        <f>M830-N830</f>
        <v>7</v>
      </c>
      <c r="P830" s="204"/>
      <c r="Q830" s="204"/>
      <c r="R830" s="204">
        <f t="shared" si="154"/>
        <v>7</v>
      </c>
      <c r="S830" s="207" t="s">
        <v>70</v>
      </c>
      <c r="T830" s="215" t="s">
        <v>87</v>
      </c>
      <c r="U830" s="216">
        <v>44778</v>
      </c>
      <c r="V830" s="216"/>
      <c r="W830" s="217">
        <v>1</v>
      </c>
      <c r="X830" s="218"/>
      <c r="Y830" s="212">
        <f t="shared" si="159"/>
        <v>25.714285714285715</v>
      </c>
      <c r="Z830" s="238">
        <v>135</v>
      </c>
      <c r="AA830" s="237"/>
      <c r="AB830" s="213">
        <f t="shared" si="155"/>
        <v>945</v>
      </c>
      <c r="AC830" s="213">
        <f t="shared" si="164"/>
        <v>0</v>
      </c>
      <c r="AD830" s="213">
        <f t="shared" si="160"/>
        <v>661.49999999999989</v>
      </c>
      <c r="AE830" s="213">
        <f t="shared" si="165"/>
        <v>0</v>
      </c>
      <c r="AF830" s="213">
        <f t="shared" si="161"/>
        <v>0</v>
      </c>
      <c r="AG830" s="213">
        <f t="shared" si="156"/>
        <v>661.49999999999989</v>
      </c>
      <c r="AH830" s="213">
        <v>661.49999999999989</v>
      </c>
      <c r="AI830" s="213">
        <f t="shared" si="157"/>
        <v>0</v>
      </c>
      <c r="AJ830" s="160"/>
    </row>
    <row r="831" spans="1:39" s="231" customFormat="1" ht="32.25" customHeight="1" x14ac:dyDescent="0.35">
      <c r="A831" s="202"/>
      <c r="B831" s="202">
        <v>3</v>
      </c>
      <c r="C831" s="399">
        <v>890</v>
      </c>
      <c r="D831" s="400">
        <v>13261</v>
      </c>
      <c r="E831" s="206"/>
      <c r="F831" s="206"/>
      <c r="G831" s="205" t="s">
        <v>119</v>
      </c>
      <c r="H831" s="205" t="s">
        <v>207</v>
      </c>
      <c r="I831" s="205"/>
      <c r="J831" s="205" t="s">
        <v>207</v>
      </c>
      <c r="K831" s="206">
        <v>2.5</v>
      </c>
      <c r="L831" s="206">
        <v>1.8</v>
      </c>
      <c r="M831" s="206">
        <v>7</v>
      </c>
      <c r="N831" s="206"/>
      <c r="O831" s="206">
        <v>7</v>
      </c>
      <c r="P831" s="206"/>
      <c r="Q831" s="206"/>
      <c r="R831" s="204">
        <f t="shared" si="154"/>
        <v>7</v>
      </c>
      <c r="S831" s="173" t="s">
        <v>70</v>
      </c>
      <c r="T831" s="208" t="s">
        <v>87</v>
      </c>
      <c r="U831" s="209">
        <v>44809</v>
      </c>
      <c r="V831" s="209"/>
      <c r="W831" s="210">
        <v>1</v>
      </c>
      <c r="X831" s="211"/>
      <c r="Y831" s="212">
        <f t="shared" si="159"/>
        <v>21.285714285714285</v>
      </c>
      <c r="Z831" s="219">
        <v>100</v>
      </c>
      <c r="AA831" s="219">
        <v>10.15</v>
      </c>
      <c r="AB831" s="213">
        <f t="shared" si="155"/>
        <v>700</v>
      </c>
      <c r="AC831" s="213">
        <f t="shared" si="164"/>
        <v>71.05</v>
      </c>
      <c r="AD831" s="213">
        <f t="shared" si="160"/>
        <v>489.99999999999994</v>
      </c>
      <c r="AE831" s="213">
        <f t="shared" si="165"/>
        <v>0</v>
      </c>
      <c r="AF831" s="213">
        <f t="shared" si="161"/>
        <v>1512.3500000000001</v>
      </c>
      <c r="AG831" s="343">
        <f t="shared" si="156"/>
        <v>2002.3500000000001</v>
      </c>
      <c r="AH831" s="214">
        <v>1687.7</v>
      </c>
      <c r="AI831" s="213">
        <f t="shared" si="157"/>
        <v>314.65000000000009</v>
      </c>
      <c r="AJ831" s="160"/>
      <c r="AK831" s="296"/>
      <c r="AL831" s="303"/>
      <c r="AM831" s="303"/>
    </row>
    <row r="832" spans="1:39" s="231" customFormat="1" ht="32.25" customHeight="1" x14ac:dyDescent="0.35">
      <c r="A832" s="202"/>
      <c r="B832" s="202">
        <v>3</v>
      </c>
      <c r="C832" s="399">
        <v>890</v>
      </c>
      <c r="D832" s="400">
        <v>13261</v>
      </c>
      <c r="E832" s="206"/>
      <c r="F832" s="206"/>
      <c r="G832" s="205" t="s">
        <v>119</v>
      </c>
      <c r="H832" s="205" t="s">
        <v>207</v>
      </c>
      <c r="I832" s="205"/>
      <c r="J832" s="205" t="s">
        <v>207</v>
      </c>
      <c r="K832" s="206">
        <v>2.5</v>
      </c>
      <c r="L832" s="206">
        <v>1.8</v>
      </c>
      <c r="M832" s="206">
        <v>7</v>
      </c>
      <c r="N832" s="206"/>
      <c r="O832" s="206">
        <v>7</v>
      </c>
      <c r="P832" s="206"/>
      <c r="Q832" s="206"/>
      <c r="R832" s="204">
        <f t="shared" si="154"/>
        <v>7</v>
      </c>
      <c r="S832" s="173" t="s">
        <v>70</v>
      </c>
      <c r="T832" s="208" t="s">
        <v>87</v>
      </c>
      <c r="U832" s="209">
        <v>44809</v>
      </c>
      <c r="V832" s="209"/>
      <c r="W832" s="210">
        <v>1</v>
      </c>
      <c r="X832" s="211"/>
      <c r="Y832" s="212">
        <f t="shared" si="159"/>
        <v>21.285714285714285</v>
      </c>
      <c r="Z832" s="219">
        <v>100</v>
      </c>
      <c r="AA832" s="219">
        <v>10.15</v>
      </c>
      <c r="AB832" s="213">
        <f t="shared" si="155"/>
        <v>700</v>
      </c>
      <c r="AC832" s="213">
        <f t="shared" si="164"/>
        <v>71.05</v>
      </c>
      <c r="AD832" s="213">
        <f t="shared" si="160"/>
        <v>489.99999999999994</v>
      </c>
      <c r="AE832" s="213">
        <f t="shared" si="165"/>
        <v>0</v>
      </c>
      <c r="AF832" s="213">
        <f t="shared" si="161"/>
        <v>1512.3500000000001</v>
      </c>
      <c r="AG832" s="343">
        <f t="shared" si="156"/>
        <v>2002.3500000000001</v>
      </c>
      <c r="AH832" s="214">
        <v>1687.7</v>
      </c>
      <c r="AI832" s="213">
        <f t="shared" si="157"/>
        <v>314.65000000000009</v>
      </c>
      <c r="AJ832" s="160"/>
      <c r="AK832" s="296"/>
      <c r="AL832" s="303"/>
      <c r="AM832" s="303"/>
    </row>
    <row r="833" spans="1:39" ht="32.25" customHeight="1" x14ac:dyDescent="0.35">
      <c r="A833" s="202"/>
      <c r="B833" s="202">
        <v>3</v>
      </c>
      <c r="C833" s="399">
        <v>890</v>
      </c>
      <c r="D833" s="400">
        <v>13261</v>
      </c>
      <c r="E833" s="206"/>
      <c r="F833" s="206"/>
      <c r="G833" s="205" t="s">
        <v>119</v>
      </c>
      <c r="H833" s="205" t="s">
        <v>207</v>
      </c>
      <c r="I833" s="205"/>
      <c r="J833" s="205" t="s">
        <v>207</v>
      </c>
      <c r="K833" s="206">
        <v>2.5</v>
      </c>
      <c r="L833" s="206">
        <v>1.8</v>
      </c>
      <c r="M833" s="206">
        <v>7</v>
      </c>
      <c r="N833" s="206"/>
      <c r="O833" s="206">
        <v>7</v>
      </c>
      <c r="P833" s="206"/>
      <c r="Q833" s="206"/>
      <c r="R833" s="204">
        <f t="shared" si="154"/>
        <v>7</v>
      </c>
      <c r="S833" s="173" t="s">
        <v>70</v>
      </c>
      <c r="T833" s="208" t="s">
        <v>87</v>
      </c>
      <c r="U833" s="209">
        <v>44809</v>
      </c>
      <c r="V833" s="209"/>
      <c r="W833" s="210">
        <v>1</v>
      </c>
      <c r="X833" s="211"/>
      <c r="Y833" s="212">
        <f t="shared" si="159"/>
        <v>21.285714285714285</v>
      </c>
      <c r="Z833" s="219">
        <v>100</v>
      </c>
      <c r="AA833" s="219">
        <v>10.15</v>
      </c>
      <c r="AB833" s="213">
        <f t="shared" si="155"/>
        <v>700</v>
      </c>
      <c r="AC833" s="213">
        <f t="shared" si="164"/>
        <v>71.05</v>
      </c>
      <c r="AD833" s="213">
        <f t="shared" si="160"/>
        <v>489.99999999999994</v>
      </c>
      <c r="AE833" s="213">
        <f t="shared" si="165"/>
        <v>0</v>
      </c>
      <c r="AF833" s="213">
        <f t="shared" si="161"/>
        <v>1512.3500000000001</v>
      </c>
      <c r="AG833" s="343">
        <f t="shared" si="156"/>
        <v>2002.3500000000001</v>
      </c>
      <c r="AH833" s="214">
        <v>1687.7</v>
      </c>
      <c r="AI833" s="213">
        <f t="shared" si="157"/>
        <v>314.65000000000009</v>
      </c>
      <c r="AJ833" s="160"/>
    </row>
    <row r="834" spans="1:39" ht="32.25" hidden="1" customHeight="1" x14ac:dyDescent="0.35">
      <c r="A834" s="205"/>
      <c r="B834" s="202">
        <v>3</v>
      </c>
      <c r="C834" s="173">
        <v>830</v>
      </c>
      <c r="D834" s="206">
        <v>13099</v>
      </c>
      <c r="E834" s="206">
        <v>8150</v>
      </c>
      <c r="F834" s="206"/>
      <c r="G834" s="205" t="s">
        <v>119</v>
      </c>
      <c r="H834" s="205" t="s">
        <v>95</v>
      </c>
      <c r="I834" s="205"/>
      <c r="J834" s="205" t="s">
        <v>69</v>
      </c>
      <c r="K834" s="206">
        <v>1.8</v>
      </c>
      <c r="L834" s="206">
        <v>1.3</v>
      </c>
      <c r="M834" s="206">
        <v>8</v>
      </c>
      <c r="N834" s="206"/>
      <c r="O834" s="206">
        <v>8</v>
      </c>
      <c r="P834" s="206"/>
      <c r="Q834" s="206"/>
      <c r="R834" s="204">
        <f t="shared" si="154"/>
        <v>8</v>
      </c>
      <c r="S834" s="207" t="s">
        <v>70</v>
      </c>
      <c r="T834" s="208" t="s">
        <v>58</v>
      </c>
      <c r="U834" s="209">
        <v>44799</v>
      </c>
      <c r="V834" s="209">
        <v>44859</v>
      </c>
      <c r="W834" s="210">
        <v>1</v>
      </c>
      <c r="X834" s="211"/>
      <c r="Y834" s="212">
        <f t="shared" si="159"/>
        <v>8.7142857142857135</v>
      </c>
      <c r="Z834" s="237">
        <v>135</v>
      </c>
      <c r="AA834" s="219"/>
      <c r="AB834" s="213">
        <f t="shared" si="155"/>
        <v>1080</v>
      </c>
      <c r="AC834" s="213">
        <f t="shared" si="164"/>
        <v>0</v>
      </c>
      <c r="AD834" s="213">
        <f t="shared" si="160"/>
        <v>756</v>
      </c>
      <c r="AE834" s="213">
        <f t="shared" si="165"/>
        <v>324</v>
      </c>
      <c r="AF834" s="213">
        <f t="shared" si="161"/>
        <v>0</v>
      </c>
      <c r="AG834" s="213">
        <f t="shared" si="156"/>
        <v>1080</v>
      </c>
      <c r="AH834" s="214">
        <v>1080</v>
      </c>
      <c r="AI834" s="213">
        <f t="shared" si="157"/>
        <v>0</v>
      </c>
      <c r="AJ834" s="160"/>
    </row>
    <row r="835" spans="1:39" ht="32.25" hidden="1" customHeight="1" x14ac:dyDescent="0.35">
      <c r="A835" s="205"/>
      <c r="B835" s="202">
        <v>3</v>
      </c>
      <c r="C835" s="173">
        <v>876</v>
      </c>
      <c r="D835" s="206">
        <v>13147</v>
      </c>
      <c r="E835" s="206">
        <v>8107</v>
      </c>
      <c r="F835" s="206"/>
      <c r="G835" s="205" t="s">
        <v>119</v>
      </c>
      <c r="H835" s="205" t="s">
        <v>95</v>
      </c>
      <c r="I835" s="205"/>
      <c r="J835" s="205" t="s">
        <v>69</v>
      </c>
      <c r="K835" s="206">
        <v>2.5</v>
      </c>
      <c r="L835" s="206">
        <v>1.8</v>
      </c>
      <c r="M835" s="206">
        <v>2.5</v>
      </c>
      <c r="N835" s="206"/>
      <c r="O835" s="206">
        <v>2.5</v>
      </c>
      <c r="P835" s="206"/>
      <c r="Q835" s="206"/>
      <c r="R835" s="204">
        <f t="shared" si="154"/>
        <v>2.5</v>
      </c>
      <c r="S835" s="207" t="s">
        <v>70</v>
      </c>
      <c r="T835" s="208" t="s">
        <v>58</v>
      </c>
      <c r="U835" s="209">
        <v>44805</v>
      </c>
      <c r="V835" s="209">
        <v>44848</v>
      </c>
      <c r="W835" s="210">
        <v>1</v>
      </c>
      <c r="X835" s="211"/>
      <c r="Y835" s="212">
        <f t="shared" si="159"/>
        <v>6.2857142857142856</v>
      </c>
      <c r="Z835" s="237">
        <v>135</v>
      </c>
      <c r="AA835" s="237">
        <v>12.25</v>
      </c>
      <c r="AB835" s="213">
        <f t="shared" si="155"/>
        <v>337.5</v>
      </c>
      <c r="AC835" s="213">
        <f t="shared" si="164"/>
        <v>30.625</v>
      </c>
      <c r="AD835" s="213">
        <f t="shared" si="160"/>
        <v>236.25</v>
      </c>
      <c r="AE835" s="213">
        <f t="shared" si="165"/>
        <v>101.25</v>
      </c>
      <c r="AF835" s="213">
        <f t="shared" si="161"/>
        <v>192.5</v>
      </c>
      <c r="AG835" s="213">
        <f t="shared" si="156"/>
        <v>530</v>
      </c>
      <c r="AH835" s="214">
        <v>530</v>
      </c>
      <c r="AI835" s="213">
        <f t="shared" si="157"/>
        <v>0</v>
      </c>
      <c r="AJ835" s="160"/>
    </row>
    <row r="836" spans="1:39" ht="32.25" hidden="1" customHeight="1" x14ac:dyDescent="0.35">
      <c r="A836" s="205"/>
      <c r="B836" s="202">
        <v>3</v>
      </c>
      <c r="C836" s="173">
        <v>844</v>
      </c>
      <c r="D836" s="206">
        <v>13112</v>
      </c>
      <c r="E836" s="206">
        <v>7882</v>
      </c>
      <c r="F836" s="206"/>
      <c r="G836" s="205" t="s">
        <v>119</v>
      </c>
      <c r="H836" s="205" t="s">
        <v>36</v>
      </c>
      <c r="I836" s="205"/>
      <c r="J836" s="205" t="s">
        <v>436</v>
      </c>
      <c r="K836" s="206">
        <v>7</v>
      </c>
      <c r="L836" s="206">
        <v>1.3</v>
      </c>
      <c r="M836" s="206">
        <v>2.5</v>
      </c>
      <c r="N836" s="206"/>
      <c r="O836" s="206">
        <v>2.5</v>
      </c>
      <c r="P836" s="206"/>
      <c r="Q836" s="206"/>
      <c r="R836" s="204">
        <f t="shared" si="154"/>
        <v>17.5</v>
      </c>
      <c r="S836" s="173" t="s">
        <v>41</v>
      </c>
      <c r="T836" s="208" t="s">
        <v>58</v>
      </c>
      <c r="U836" s="209">
        <v>44800</v>
      </c>
      <c r="V836" s="209">
        <v>44814</v>
      </c>
      <c r="W836" s="210">
        <v>1</v>
      </c>
      <c r="X836" s="211"/>
      <c r="Y836" s="212">
        <f t="shared" si="159"/>
        <v>2.1428571428571428</v>
      </c>
      <c r="Z836" s="219">
        <v>14</v>
      </c>
      <c r="AA836" s="219">
        <v>0.84</v>
      </c>
      <c r="AB836" s="213">
        <f t="shared" si="155"/>
        <v>245</v>
      </c>
      <c r="AC836" s="213">
        <f t="shared" si="164"/>
        <v>14.7</v>
      </c>
      <c r="AD836" s="213">
        <f t="shared" si="160"/>
        <v>171.5</v>
      </c>
      <c r="AE836" s="213">
        <f t="shared" si="165"/>
        <v>73.5</v>
      </c>
      <c r="AF836" s="213">
        <f t="shared" si="161"/>
        <v>31.5</v>
      </c>
      <c r="AG836" s="213">
        <f t="shared" si="156"/>
        <v>276.5</v>
      </c>
      <c r="AH836" s="214">
        <v>276.5</v>
      </c>
      <c r="AI836" s="213">
        <f t="shared" si="157"/>
        <v>0</v>
      </c>
      <c r="AJ836" s="160"/>
    </row>
    <row r="837" spans="1:39" ht="32.25" hidden="1" customHeight="1" x14ac:dyDescent="0.35">
      <c r="A837" s="202"/>
      <c r="B837" s="202">
        <v>3</v>
      </c>
      <c r="C837" s="203">
        <v>347</v>
      </c>
      <c r="D837" s="204">
        <v>13275</v>
      </c>
      <c r="E837" s="204">
        <v>8203</v>
      </c>
      <c r="F837" s="204"/>
      <c r="G837" s="202" t="s">
        <v>475</v>
      </c>
      <c r="H837" s="205" t="s">
        <v>60</v>
      </c>
      <c r="I837" s="205"/>
      <c r="J837" s="205" t="s">
        <v>61</v>
      </c>
      <c r="K837" s="206">
        <v>4</v>
      </c>
      <c r="L837" s="206">
        <v>4</v>
      </c>
      <c r="M837" s="206">
        <v>16</v>
      </c>
      <c r="N837" s="206"/>
      <c r="O837" s="206">
        <v>16</v>
      </c>
      <c r="P837" s="206"/>
      <c r="Q837" s="206"/>
      <c r="R837" s="204">
        <f t="shared" si="154"/>
        <v>256</v>
      </c>
      <c r="S837" s="207" t="s">
        <v>62</v>
      </c>
      <c r="T837" s="215" t="s">
        <v>58</v>
      </c>
      <c r="U837" s="216">
        <v>44811</v>
      </c>
      <c r="V837" s="216">
        <v>44870</v>
      </c>
      <c r="W837" s="217">
        <v>1</v>
      </c>
      <c r="X837" s="218"/>
      <c r="Y837" s="212">
        <f t="shared" si="159"/>
        <v>8.5714285714285712</v>
      </c>
      <c r="Z837" s="237">
        <v>7.5</v>
      </c>
      <c r="AA837" s="237">
        <v>0.7</v>
      </c>
      <c r="AB837" s="213">
        <f t="shared" si="155"/>
        <v>1920</v>
      </c>
      <c r="AC837" s="213">
        <f t="shared" si="164"/>
        <v>179.2</v>
      </c>
      <c r="AD837" s="213">
        <f t="shared" si="160"/>
        <v>1344</v>
      </c>
      <c r="AE837" s="213">
        <f t="shared" si="165"/>
        <v>576</v>
      </c>
      <c r="AF837" s="213">
        <f t="shared" si="161"/>
        <v>1535.9999999999998</v>
      </c>
      <c r="AG837" s="213">
        <f t="shared" si="156"/>
        <v>3456</v>
      </c>
      <c r="AH837" s="213">
        <v>3456</v>
      </c>
      <c r="AI837" s="213">
        <f t="shared" si="157"/>
        <v>0</v>
      </c>
      <c r="AJ837" s="160"/>
    </row>
    <row r="838" spans="1:39" ht="32.25" customHeight="1" x14ac:dyDescent="0.35">
      <c r="A838" s="202"/>
      <c r="B838" s="202">
        <v>3</v>
      </c>
      <c r="C838" s="342">
        <v>941</v>
      </c>
      <c r="D838" s="344">
        <v>13314</v>
      </c>
      <c r="E838" s="344">
        <v>8612</v>
      </c>
      <c r="F838" s="204"/>
      <c r="G838" s="202" t="s">
        <v>119</v>
      </c>
      <c r="H838" s="205" t="s">
        <v>60</v>
      </c>
      <c r="I838" s="205"/>
      <c r="J838" s="205" t="s">
        <v>61</v>
      </c>
      <c r="K838" s="206">
        <v>4</v>
      </c>
      <c r="L838" s="206">
        <v>3</v>
      </c>
      <c r="M838" s="206">
        <v>5.5</v>
      </c>
      <c r="N838" s="206"/>
      <c r="O838" s="206">
        <v>5.5</v>
      </c>
      <c r="P838" s="206"/>
      <c r="Q838" s="206"/>
      <c r="R838" s="204">
        <f t="shared" si="154"/>
        <v>66</v>
      </c>
      <c r="S838" s="207" t="s">
        <v>62</v>
      </c>
      <c r="T838" s="215" t="s">
        <v>58</v>
      </c>
      <c r="U838" s="216">
        <v>44814</v>
      </c>
      <c r="V838" s="216">
        <v>44952</v>
      </c>
      <c r="W838" s="217">
        <v>1</v>
      </c>
      <c r="X838" s="218"/>
      <c r="Y838" s="212">
        <f t="shared" si="159"/>
        <v>19.857142857142858</v>
      </c>
      <c r="Z838" s="237">
        <v>7.5</v>
      </c>
      <c r="AA838" s="237">
        <v>0.7</v>
      </c>
      <c r="AB838" s="213">
        <f t="shared" si="155"/>
        <v>495</v>
      </c>
      <c r="AC838" s="213">
        <f t="shared" si="164"/>
        <v>46.199999999999996</v>
      </c>
      <c r="AD838" s="213">
        <f t="shared" si="160"/>
        <v>346.49999999999994</v>
      </c>
      <c r="AE838" s="213">
        <f t="shared" si="165"/>
        <v>148.5</v>
      </c>
      <c r="AF838" s="213">
        <f t="shared" si="161"/>
        <v>917.4</v>
      </c>
      <c r="AG838" s="343">
        <f t="shared" si="156"/>
        <v>1412.3999999999999</v>
      </c>
      <c r="AH838" s="213">
        <v>1092.2999999999997</v>
      </c>
      <c r="AI838" s="213">
        <f t="shared" si="157"/>
        <v>320.10000000000014</v>
      </c>
      <c r="AJ838" s="160"/>
    </row>
    <row r="839" spans="1:39" ht="32.25" hidden="1" customHeight="1" x14ac:dyDescent="0.35">
      <c r="A839" s="202"/>
      <c r="B839" s="202">
        <v>3</v>
      </c>
      <c r="C839" s="203">
        <v>410</v>
      </c>
      <c r="D839" s="204">
        <v>12571</v>
      </c>
      <c r="E839" s="204">
        <v>8148</v>
      </c>
      <c r="F839" s="204"/>
      <c r="G839" s="202" t="s">
        <v>120</v>
      </c>
      <c r="H839" s="202" t="s">
        <v>95</v>
      </c>
      <c r="I839" s="202"/>
      <c r="J839" s="202" t="s">
        <v>69</v>
      </c>
      <c r="K839" s="204">
        <v>2.5</v>
      </c>
      <c r="L839" s="204">
        <v>2.5</v>
      </c>
      <c r="M839" s="204">
        <v>6</v>
      </c>
      <c r="N839" s="204">
        <v>1</v>
      </c>
      <c r="O839" s="204">
        <f>M839-N839</f>
        <v>5</v>
      </c>
      <c r="P839" s="204"/>
      <c r="Q839" s="204"/>
      <c r="R839" s="204">
        <f t="shared" ref="R839:R902" si="166">IF(S839="m3",K839*L839*O839,IF(S839="m2-LxH",K839*O839,IF(S839="m2-LxW",K839*L839*P839,IF(S839="rm",O839,IF(S839="lm",K839,IF(S839="unit",Q839,))))))</f>
        <v>5</v>
      </c>
      <c r="S839" s="207" t="s">
        <v>70</v>
      </c>
      <c r="T839" s="215" t="s">
        <v>58</v>
      </c>
      <c r="U839" s="216">
        <v>44742</v>
      </c>
      <c r="V839" s="216">
        <v>44859</v>
      </c>
      <c r="W839" s="217">
        <v>1</v>
      </c>
      <c r="X839" s="218"/>
      <c r="Y839" s="212">
        <f t="shared" si="159"/>
        <v>16.857142857142858</v>
      </c>
      <c r="Z839" s="237">
        <v>135</v>
      </c>
      <c r="AA839" s="237"/>
      <c r="AB839" s="213">
        <f t="shared" ref="AB839:AB902" si="167">Z839*R839</f>
        <v>675</v>
      </c>
      <c r="AC839" s="213">
        <f t="shared" si="164"/>
        <v>0</v>
      </c>
      <c r="AD839" s="213">
        <f t="shared" si="160"/>
        <v>472.5</v>
      </c>
      <c r="AE839" s="213">
        <f t="shared" si="165"/>
        <v>202.5</v>
      </c>
      <c r="AF839" s="213">
        <f t="shared" si="161"/>
        <v>0</v>
      </c>
      <c r="AG839" s="213">
        <f t="shared" ref="AG839:AG902" si="168">AD839+AE839+AF839</f>
        <v>675</v>
      </c>
      <c r="AH839" s="213">
        <v>675</v>
      </c>
      <c r="AI839" s="213">
        <f t="shared" ref="AI839:AI902" si="169">AG839-AH839</f>
        <v>0</v>
      </c>
      <c r="AJ839" s="160"/>
    </row>
    <row r="840" spans="1:39" ht="32.25" hidden="1" customHeight="1" x14ac:dyDescent="0.35">
      <c r="A840" s="202"/>
      <c r="B840" s="202">
        <v>3</v>
      </c>
      <c r="C840" s="203">
        <v>1021</v>
      </c>
      <c r="D840" s="204">
        <v>13456</v>
      </c>
      <c r="E840" s="204">
        <v>8290</v>
      </c>
      <c r="F840" s="204"/>
      <c r="G840" s="202" t="s">
        <v>119</v>
      </c>
      <c r="H840" s="205" t="s">
        <v>95</v>
      </c>
      <c r="I840" s="205"/>
      <c r="J840" s="205" t="s">
        <v>69</v>
      </c>
      <c r="K840" s="206">
        <v>1.8</v>
      </c>
      <c r="L840" s="206">
        <v>1.3</v>
      </c>
      <c r="M840" s="206">
        <v>2.5</v>
      </c>
      <c r="N840" s="206"/>
      <c r="O840" s="206">
        <v>2.5</v>
      </c>
      <c r="P840" s="206"/>
      <c r="Q840" s="206"/>
      <c r="R840" s="204">
        <f t="shared" si="166"/>
        <v>2.5</v>
      </c>
      <c r="S840" s="207" t="s">
        <v>70</v>
      </c>
      <c r="T840" s="208" t="s">
        <v>58</v>
      </c>
      <c r="U840" s="209">
        <v>44824</v>
      </c>
      <c r="V840" s="209">
        <v>44894</v>
      </c>
      <c r="W840" s="210">
        <v>1</v>
      </c>
      <c r="X840" s="211"/>
      <c r="Y840" s="212">
        <f t="shared" si="159"/>
        <v>10.142857142857142</v>
      </c>
      <c r="Z840" s="237">
        <v>135</v>
      </c>
      <c r="AA840" s="237">
        <v>12.25</v>
      </c>
      <c r="AB840" s="213">
        <f t="shared" si="167"/>
        <v>337.5</v>
      </c>
      <c r="AC840" s="213">
        <f t="shared" si="164"/>
        <v>30.625</v>
      </c>
      <c r="AD840" s="213">
        <f t="shared" si="160"/>
        <v>236.25</v>
      </c>
      <c r="AE840" s="213">
        <f t="shared" si="165"/>
        <v>101.25</v>
      </c>
      <c r="AF840" s="213">
        <f t="shared" si="161"/>
        <v>310.62499999999994</v>
      </c>
      <c r="AG840" s="213">
        <f t="shared" si="168"/>
        <v>648.125</v>
      </c>
      <c r="AH840" s="214">
        <v>648.125</v>
      </c>
      <c r="AI840" s="213">
        <f t="shared" si="169"/>
        <v>0</v>
      </c>
      <c r="AJ840" s="160"/>
    </row>
    <row r="841" spans="1:39" s="231" customFormat="1" ht="32.25" hidden="1" customHeight="1" x14ac:dyDescent="0.35">
      <c r="A841" s="202"/>
      <c r="B841" s="202">
        <v>3</v>
      </c>
      <c r="C841" s="203">
        <v>1034</v>
      </c>
      <c r="D841" s="204">
        <v>13471</v>
      </c>
      <c r="E841" s="204">
        <v>8165</v>
      </c>
      <c r="F841" s="204"/>
      <c r="G841" s="202" t="s">
        <v>533</v>
      </c>
      <c r="H841" s="205" t="s">
        <v>95</v>
      </c>
      <c r="I841" s="205"/>
      <c r="J841" s="205" t="s">
        <v>69</v>
      </c>
      <c r="K841" s="206">
        <v>1.3</v>
      </c>
      <c r="L841" s="206">
        <v>1</v>
      </c>
      <c r="M841" s="206">
        <v>5</v>
      </c>
      <c r="N841" s="206"/>
      <c r="O841" s="206">
        <v>5</v>
      </c>
      <c r="P841" s="206"/>
      <c r="Q841" s="206"/>
      <c r="R841" s="204">
        <f t="shared" si="166"/>
        <v>5</v>
      </c>
      <c r="S841" s="207" t="s">
        <v>70</v>
      </c>
      <c r="T841" s="208" t="s">
        <v>58</v>
      </c>
      <c r="U841" s="209">
        <v>44827</v>
      </c>
      <c r="V841" s="209">
        <v>44862</v>
      </c>
      <c r="W841" s="210">
        <v>1</v>
      </c>
      <c r="X841" s="211"/>
      <c r="Y841" s="212">
        <f t="shared" si="159"/>
        <v>5.1428571428571432</v>
      </c>
      <c r="Z841" s="237">
        <v>135</v>
      </c>
      <c r="AA841" s="237">
        <v>12.25</v>
      </c>
      <c r="AB841" s="213">
        <f t="shared" si="167"/>
        <v>675</v>
      </c>
      <c r="AC841" s="213">
        <f t="shared" si="164"/>
        <v>61.25</v>
      </c>
      <c r="AD841" s="213">
        <f t="shared" si="160"/>
        <v>472.5</v>
      </c>
      <c r="AE841" s="213">
        <f t="shared" si="165"/>
        <v>202.5</v>
      </c>
      <c r="AF841" s="213">
        <f t="shared" si="161"/>
        <v>315</v>
      </c>
      <c r="AG841" s="213">
        <f t="shared" si="168"/>
        <v>990</v>
      </c>
      <c r="AH841" s="214">
        <v>990</v>
      </c>
      <c r="AI841" s="213">
        <f t="shared" si="169"/>
        <v>0</v>
      </c>
      <c r="AJ841" s="160"/>
      <c r="AK841" s="296"/>
      <c r="AL841" s="303"/>
      <c r="AM841" s="303"/>
    </row>
    <row r="842" spans="1:39" s="231" customFormat="1" ht="32.25" hidden="1" customHeight="1" x14ac:dyDescent="0.35">
      <c r="A842" s="202"/>
      <c r="B842" s="202">
        <v>3</v>
      </c>
      <c r="C842" s="203">
        <v>1034</v>
      </c>
      <c r="D842" s="204">
        <v>13471</v>
      </c>
      <c r="E842" s="204">
        <v>8165</v>
      </c>
      <c r="F842" s="204"/>
      <c r="G842" s="202" t="s">
        <v>120</v>
      </c>
      <c r="H842" s="205" t="s">
        <v>95</v>
      </c>
      <c r="I842" s="205"/>
      <c r="J842" s="205" t="s">
        <v>69</v>
      </c>
      <c r="K842" s="206">
        <v>2.5</v>
      </c>
      <c r="L842" s="206">
        <v>2.5</v>
      </c>
      <c r="M842" s="206">
        <v>4</v>
      </c>
      <c r="N842" s="206"/>
      <c r="O842" s="206">
        <v>4</v>
      </c>
      <c r="P842" s="206"/>
      <c r="Q842" s="206"/>
      <c r="R842" s="204">
        <f t="shared" si="166"/>
        <v>4</v>
      </c>
      <c r="S842" s="207" t="s">
        <v>70</v>
      </c>
      <c r="T842" s="208" t="s">
        <v>58</v>
      </c>
      <c r="U842" s="209">
        <v>44827</v>
      </c>
      <c r="V842" s="209">
        <v>44862</v>
      </c>
      <c r="W842" s="210">
        <v>1</v>
      </c>
      <c r="X842" s="211"/>
      <c r="Y842" s="212">
        <f t="shared" si="159"/>
        <v>5.1428571428571432</v>
      </c>
      <c r="Z842" s="237">
        <v>135</v>
      </c>
      <c r="AA842" s="237">
        <v>12.25</v>
      </c>
      <c r="AB842" s="213">
        <f t="shared" si="167"/>
        <v>540</v>
      </c>
      <c r="AC842" s="213">
        <f t="shared" si="164"/>
        <v>49</v>
      </c>
      <c r="AD842" s="213">
        <f t="shared" si="160"/>
        <v>378</v>
      </c>
      <c r="AE842" s="213">
        <f t="shared" si="165"/>
        <v>162</v>
      </c>
      <c r="AF842" s="213">
        <f t="shared" si="161"/>
        <v>252.00000000000003</v>
      </c>
      <c r="AG842" s="213">
        <f t="shared" si="168"/>
        <v>792</v>
      </c>
      <c r="AH842" s="214">
        <v>792</v>
      </c>
      <c r="AI842" s="213">
        <f t="shared" si="169"/>
        <v>0</v>
      </c>
      <c r="AJ842" s="160"/>
      <c r="AK842" s="296"/>
      <c r="AL842" s="303"/>
      <c r="AM842" s="303"/>
    </row>
    <row r="843" spans="1:39" ht="32.25" hidden="1" customHeight="1" x14ac:dyDescent="0.35">
      <c r="A843" s="202"/>
      <c r="B843" s="202">
        <v>3</v>
      </c>
      <c r="C843" s="203">
        <v>1022</v>
      </c>
      <c r="D843" s="204">
        <v>13457</v>
      </c>
      <c r="E843" s="204">
        <v>8165</v>
      </c>
      <c r="F843" s="204"/>
      <c r="G843" s="202" t="s">
        <v>120</v>
      </c>
      <c r="H843" s="205" t="s">
        <v>36</v>
      </c>
      <c r="I843" s="205"/>
      <c r="J843" s="205" t="s">
        <v>436</v>
      </c>
      <c r="K843" s="206">
        <v>35</v>
      </c>
      <c r="L843" s="206">
        <v>1.3</v>
      </c>
      <c r="M843" s="206">
        <v>4</v>
      </c>
      <c r="N843" s="206"/>
      <c r="O843" s="206">
        <v>4</v>
      </c>
      <c r="P843" s="206"/>
      <c r="Q843" s="206"/>
      <c r="R843" s="204">
        <f t="shared" si="166"/>
        <v>140</v>
      </c>
      <c r="S843" s="173" t="s">
        <v>41</v>
      </c>
      <c r="T843" s="208" t="s">
        <v>58</v>
      </c>
      <c r="U843" s="209">
        <v>44826</v>
      </c>
      <c r="V843" s="209">
        <v>44862</v>
      </c>
      <c r="W843" s="210">
        <v>1</v>
      </c>
      <c r="X843" s="211"/>
      <c r="Y843" s="212">
        <f t="shared" si="159"/>
        <v>5.2857142857142856</v>
      </c>
      <c r="Z843" s="219">
        <v>14</v>
      </c>
      <c r="AA843" s="219">
        <v>0.84</v>
      </c>
      <c r="AB843" s="213">
        <f t="shared" si="167"/>
        <v>1960</v>
      </c>
      <c r="AC843" s="213">
        <f t="shared" si="164"/>
        <v>117.6</v>
      </c>
      <c r="AD843" s="213">
        <f t="shared" si="160"/>
        <v>1372</v>
      </c>
      <c r="AE843" s="213">
        <f t="shared" si="165"/>
        <v>588</v>
      </c>
      <c r="AF843" s="213">
        <f t="shared" si="161"/>
        <v>621.6</v>
      </c>
      <c r="AG843" s="213">
        <f t="shared" si="168"/>
        <v>2581.6</v>
      </c>
      <c r="AH843" s="214">
        <v>2581.6</v>
      </c>
      <c r="AI843" s="213">
        <f t="shared" si="169"/>
        <v>0</v>
      </c>
      <c r="AJ843" s="160"/>
    </row>
    <row r="844" spans="1:39" ht="32.25" hidden="1" customHeight="1" x14ac:dyDescent="0.35">
      <c r="A844" s="202"/>
      <c r="B844" s="202">
        <v>3</v>
      </c>
      <c r="C844" s="203">
        <v>886</v>
      </c>
      <c r="D844" s="204">
        <v>13133</v>
      </c>
      <c r="E844" s="204">
        <v>7890</v>
      </c>
      <c r="F844" s="204"/>
      <c r="G844" s="202" t="s">
        <v>120</v>
      </c>
      <c r="H844" s="202" t="s">
        <v>150</v>
      </c>
      <c r="I844" s="202"/>
      <c r="J844" s="202" t="s">
        <v>149</v>
      </c>
      <c r="K844" s="204">
        <v>20</v>
      </c>
      <c r="L844" s="204">
        <v>1</v>
      </c>
      <c r="M844" s="204"/>
      <c r="N844" s="204"/>
      <c r="O844" s="204"/>
      <c r="P844" s="204">
        <v>1</v>
      </c>
      <c r="Q844" s="204"/>
      <c r="R844" s="204">
        <f t="shared" si="166"/>
        <v>20</v>
      </c>
      <c r="S844" s="207" t="s">
        <v>151</v>
      </c>
      <c r="T844" s="215" t="s">
        <v>58</v>
      </c>
      <c r="U844" s="216">
        <v>44803</v>
      </c>
      <c r="V844" s="216">
        <v>44819</v>
      </c>
      <c r="W844" s="217">
        <v>1</v>
      </c>
      <c r="X844" s="218"/>
      <c r="Y844" s="212">
        <f t="shared" si="159"/>
        <v>2.4285714285714284</v>
      </c>
      <c r="Z844" s="237">
        <v>7.5</v>
      </c>
      <c r="AA844" s="237">
        <v>1.05</v>
      </c>
      <c r="AB844" s="213">
        <f t="shared" si="167"/>
        <v>150</v>
      </c>
      <c r="AC844" s="213">
        <f t="shared" si="164"/>
        <v>21</v>
      </c>
      <c r="AD844" s="213">
        <f t="shared" si="160"/>
        <v>105</v>
      </c>
      <c r="AE844" s="213">
        <f t="shared" si="165"/>
        <v>45</v>
      </c>
      <c r="AF844" s="213">
        <f t="shared" si="161"/>
        <v>51</v>
      </c>
      <c r="AG844" s="213">
        <f t="shared" si="168"/>
        <v>201</v>
      </c>
      <c r="AH844" s="213">
        <v>201</v>
      </c>
      <c r="AI844" s="213">
        <f t="shared" si="169"/>
        <v>0</v>
      </c>
      <c r="AJ844" s="160"/>
    </row>
    <row r="845" spans="1:39" ht="32.25" hidden="1" customHeight="1" x14ac:dyDescent="0.35">
      <c r="A845" s="202"/>
      <c r="B845" s="202">
        <v>3</v>
      </c>
      <c r="C845" s="203">
        <v>886</v>
      </c>
      <c r="D845" s="204">
        <v>13133</v>
      </c>
      <c r="E845" s="204">
        <v>7890</v>
      </c>
      <c r="F845" s="204"/>
      <c r="G845" s="202" t="s">
        <v>120</v>
      </c>
      <c r="H845" s="202" t="s">
        <v>150</v>
      </c>
      <c r="I845" s="202"/>
      <c r="J845" s="202" t="s">
        <v>149</v>
      </c>
      <c r="K845" s="204">
        <v>20</v>
      </c>
      <c r="L845" s="204">
        <v>1</v>
      </c>
      <c r="M845" s="204"/>
      <c r="N845" s="204"/>
      <c r="O845" s="204"/>
      <c r="P845" s="204">
        <v>1</v>
      </c>
      <c r="Q845" s="204"/>
      <c r="R845" s="204">
        <f t="shared" si="166"/>
        <v>20</v>
      </c>
      <c r="S845" s="207" t="s">
        <v>151</v>
      </c>
      <c r="T845" s="215" t="s">
        <v>58</v>
      </c>
      <c r="U845" s="216">
        <v>44803</v>
      </c>
      <c r="V845" s="216">
        <v>44819</v>
      </c>
      <c r="W845" s="217">
        <v>1</v>
      </c>
      <c r="X845" s="218"/>
      <c r="Y845" s="212">
        <f t="shared" si="159"/>
        <v>2.4285714285714284</v>
      </c>
      <c r="Z845" s="237">
        <v>7.5</v>
      </c>
      <c r="AA845" s="237">
        <v>1.05</v>
      </c>
      <c r="AB845" s="213">
        <f t="shared" si="167"/>
        <v>150</v>
      </c>
      <c r="AC845" s="213">
        <f t="shared" si="164"/>
        <v>21</v>
      </c>
      <c r="AD845" s="213">
        <f t="shared" si="160"/>
        <v>105</v>
      </c>
      <c r="AE845" s="213">
        <f t="shared" si="165"/>
        <v>45</v>
      </c>
      <c r="AF845" s="213">
        <f t="shared" si="161"/>
        <v>51</v>
      </c>
      <c r="AG845" s="213">
        <f t="shared" si="168"/>
        <v>201</v>
      </c>
      <c r="AH845" s="213">
        <v>201</v>
      </c>
      <c r="AI845" s="213">
        <f t="shared" si="169"/>
        <v>0</v>
      </c>
      <c r="AJ845" s="160"/>
    </row>
    <row r="846" spans="1:39" ht="32.25" hidden="1" customHeight="1" x14ac:dyDescent="0.35">
      <c r="A846" s="202"/>
      <c r="B846" s="202">
        <v>3</v>
      </c>
      <c r="C846" s="203">
        <v>1118</v>
      </c>
      <c r="D846" s="204">
        <v>13602</v>
      </c>
      <c r="E846" s="204">
        <v>8204</v>
      </c>
      <c r="F846" s="204"/>
      <c r="G846" s="202" t="s">
        <v>561</v>
      </c>
      <c r="H846" s="202" t="s">
        <v>95</v>
      </c>
      <c r="I846" s="202"/>
      <c r="J846" s="202" t="s">
        <v>69</v>
      </c>
      <c r="K846" s="204">
        <v>1.8</v>
      </c>
      <c r="L846" s="204">
        <v>1.3</v>
      </c>
      <c r="M846" s="204">
        <v>4</v>
      </c>
      <c r="N846" s="204"/>
      <c r="O846" s="204">
        <f t="shared" ref="O846:O852" si="170">M846-N846</f>
        <v>4</v>
      </c>
      <c r="P846" s="204"/>
      <c r="Q846" s="204"/>
      <c r="R846" s="204">
        <f t="shared" si="166"/>
        <v>4</v>
      </c>
      <c r="S846" s="207" t="s">
        <v>70</v>
      </c>
      <c r="T846" s="215" t="s">
        <v>58</v>
      </c>
      <c r="U846" s="216">
        <v>44837</v>
      </c>
      <c r="V846" s="216">
        <v>44870</v>
      </c>
      <c r="W846" s="217">
        <v>1</v>
      </c>
      <c r="X846" s="218"/>
      <c r="Y846" s="212">
        <f t="shared" ref="Y846:Y909" si="171">IF(T846="on hire",$C$5-U846+1,IF(T846="off hired",V846-U846+1,0))/7</f>
        <v>4.8571428571428568</v>
      </c>
      <c r="Z846" s="213">
        <v>135</v>
      </c>
      <c r="AA846" s="213">
        <v>12.25</v>
      </c>
      <c r="AB846" s="213">
        <f t="shared" si="167"/>
        <v>540</v>
      </c>
      <c r="AC846" s="213">
        <f t="shared" si="164"/>
        <v>49</v>
      </c>
      <c r="AD846" s="213">
        <f t="shared" ref="AD846:AD909" si="172">0.7*R846*Z846</f>
        <v>378</v>
      </c>
      <c r="AE846" s="213">
        <f t="shared" si="165"/>
        <v>162</v>
      </c>
      <c r="AF846" s="213">
        <f t="shared" ref="AF846:AF909" si="173">IF(Y846&gt;X846,(Y846-X846)*R846*AA846,0)</f>
        <v>237.99999999999997</v>
      </c>
      <c r="AG846" s="213">
        <f t="shared" si="168"/>
        <v>778</v>
      </c>
      <c r="AH846" s="213">
        <v>778</v>
      </c>
      <c r="AI846" s="213">
        <f t="shared" si="169"/>
        <v>0</v>
      </c>
      <c r="AJ846" s="160"/>
    </row>
    <row r="847" spans="1:39" s="231" customFormat="1" ht="32.25" hidden="1" customHeight="1" x14ac:dyDescent="0.35">
      <c r="A847" s="202"/>
      <c r="B847" s="202">
        <v>3</v>
      </c>
      <c r="C847" s="203">
        <v>1118</v>
      </c>
      <c r="D847" s="204">
        <v>13602</v>
      </c>
      <c r="E847" s="204">
        <v>8204</v>
      </c>
      <c r="F847" s="204"/>
      <c r="G847" s="202" t="s">
        <v>561</v>
      </c>
      <c r="H847" s="202" t="s">
        <v>95</v>
      </c>
      <c r="I847" s="202"/>
      <c r="J847" s="202" t="s">
        <v>69</v>
      </c>
      <c r="K847" s="204">
        <v>1.8</v>
      </c>
      <c r="L847" s="204">
        <v>1.3</v>
      </c>
      <c r="M847" s="204">
        <v>4</v>
      </c>
      <c r="N847" s="204"/>
      <c r="O847" s="204">
        <f t="shared" si="170"/>
        <v>4</v>
      </c>
      <c r="P847" s="204"/>
      <c r="Q847" s="204"/>
      <c r="R847" s="204">
        <f t="shared" si="166"/>
        <v>4</v>
      </c>
      <c r="S847" s="207" t="s">
        <v>70</v>
      </c>
      <c r="T847" s="215" t="s">
        <v>58</v>
      </c>
      <c r="U847" s="216">
        <v>44837</v>
      </c>
      <c r="V847" s="216">
        <v>44870</v>
      </c>
      <c r="W847" s="217">
        <v>1</v>
      </c>
      <c r="X847" s="218"/>
      <c r="Y847" s="212">
        <f t="shared" si="171"/>
        <v>4.8571428571428568</v>
      </c>
      <c r="Z847" s="213">
        <v>135</v>
      </c>
      <c r="AA847" s="213">
        <v>12.25</v>
      </c>
      <c r="AB847" s="213">
        <f t="shared" si="167"/>
        <v>540</v>
      </c>
      <c r="AC847" s="213">
        <f t="shared" si="164"/>
        <v>49</v>
      </c>
      <c r="AD847" s="213">
        <f t="shared" si="172"/>
        <v>378</v>
      </c>
      <c r="AE847" s="213">
        <f t="shared" si="165"/>
        <v>162</v>
      </c>
      <c r="AF847" s="213">
        <f t="shared" si="173"/>
        <v>237.99999999999997</v>
      </c>
      <c r="AG847" s="213">
        <f t="shared" si="168"/>
        <v>778</v>
      </c>
      <c r="AH847" s="213">
        <v>778</v>
      </c>
      <c r="AI847" s="213">
        <f t="shared" si="169"/>
        <v>0</v>
      </c>
      <c r="AJ847" s="160"/>
      <c r="AK847" s="296"/>
      <c r="AL847" s="303"/>
      <c r="AM847" s="303"/>
    </row>
    <row r="848" spans="1:39" ht="32.25" hidden="1" customHeight="1" x14ac:dyDescent="0.35">
      <c r="A848" s="202"/>
      <c r="B848" s="202">
        <v>3</v>
      </c>
      <c r="C848" s="203">
        <v>1173</v>
      </c>
      <c r="D848" s="204">
        <v>13658</v>
      </c>
      <c r="E848" s="204">
        <v>8093</v>
      </c>
      <c r="F848" s="204"/>
      <c r="G848" s="202" t="s">
        <v>119</v>
      </c>
      <c r="H848" s="202" t="s">
        <v>95</v>
      </c>
      <c r="I848" s="202"/>
      <c r="J848" s="202" t="s">
        <v>69</v>
      </c>
      <c r="K848" s="204">
        <v>2.5</v>
      </c>
      <c r="L848" s="204">
        <v>1.3</v>
      </c>
      <c r="M848" s="204">
        <v>6</v>
      </c>
      <c r="N848" s="204"/>
      <c r="O848" s="204">
        <f t="shared" si="170"/>
        <v>6</v>
      </c>
      <c r="P848" s="204"/>
      <c r="Q848" s="204"/>
      <c r="R848" s="204">
        <f t="shared" si="166"/>
        <v>6</v>
      </c>
      <c r="S848" s="207" t="s">
        <v>70</v>
      </c>
      <c r="T848" s="215" t="s">
        <v>58</v>
      </c>
      <c r="U848" s="216">
        <v>44844</v>
      </c>
      <c r="V848" s="216">
        <v>44845</v>
      </c>
      <c r="W848" s="217">
        <v>1</v>
      </c>
      <c r="X848" s="218"/>
      <c r="Y848" s="212">
        <f t="shared" si="171"/>
        <v>0.2857142857142857</v>
      </c>
      <c r="Z848" s="213">
        <v>135</v>
      </c>
      <c r="AA848" s="213">
        <v>12.25</v>
      </c>
      <c r="AB848" s="213">
        <f t="shared" si="167"/>
        <v>810</v>
      </c>
      <c r="AC848" s="213">
        <f t="shared" si="164"/>
        <v>73.5</v>
      </c>
      <c r="AD848" s="213">
        <f t="shared" si="172"/>
        <v>566.99999999999989</v>
      </c>
      <c r="AE848" s="213">
        <f t="shared" si="165"/>
        <v>242.99999999999997</v>
      </c>
      <c r="AF848" s="213">
        <f t="shared" si="173"/>
        <v>21</v>
      </c>
      <c r="AG848" s="213">
        <f t="shared" si="168"/>
        <v>830.99999999999989</v>
      </c>
      <c r="AH848" s="213">
        <v>830.99999999999989</v>
      </c>
      <c r="AI848" s="213">
        <f t="shared" si="169"/>
        <v>0</v>
      </c>
      <c r="AJ848" s="161"/>
    </row>
    <row r="849" spans="1:39" ht="32.25" hidden="1" customHeight="1" x14ac:dyDescent="0.35">
      <c r="A849" s="205"/>
      <c r="B849" s="205">
        <v>3</v>
      </c>
      <c r="C849" s="173">
        <v>1221</v>
      </c>
      <c r="D849" s="206">
        <v>13757</v>
      </c>
      <c r="E849" s="206">
        <v>8240</v>
      </c>
      <c r="F849" s="206"/>
      <c r="G849" s="205" t="s">
        <v>119</v>
      </c>
      <c r="H849" s="202" t="s">
        <v>95</v>
      </c>
      <c r="I849" s="202"/>
      <c r="J849" s="202" t="s">
        <v>69</v>
      </c>
      <c r="K849" s="204">
        <v>2.5</v>
      </c>
      <c r="L849" s="204">
        <v>1.3</v>
      </c>
      <c r="M849" s="204">
        <v>6</v>
      </c>
      <c r="N849" s="204"/>
      <c r="O849" s="204">
        <f t="shared" si="170"/>
        <v>6</v>
      </c>
      <c r="P849" s="204"/>
      <c r="Q849" s="204"/>
      <c r="R849" s="204">
        <f t="shared" si="166"/>
        <v>6</v>
      </c>
      <c r="S849" s="207" t="s">
        <v>70</v>
      </c>
      <c r="T849" s="215" t="s">
        <v>58</v>
      </c>
      <c r="U849" s="216">
        <v>44849</v>
      </c>
      <c r="V849" s="216">
        <v>44880</v>
      </c>
      <c r="W849" s="217">
        <v>1</v>
      </c>
      <c r="X849" s="218"/>
      <c r="Y849" s="212">
        <f t="shared" si="171"/>
        <v>4.5714285714285712</v>
      </c>
      <c r="Z849" s="213">
        <v>135</v>
      </c>
      <c r="AA849" s="213">
        <v>12.25</v>
      </c>
      <c r="AB849" s="213">
        <f t="shared" si="167"/>
        <v>810</v>
      </c>
      <c r="AC849" s="213">
        <f t="shared" si="164"/>
        <v>73.5</v>
      </c>
      <c r="AD849" s="213">
        <f t="shared" si="172"/>
        <v>566.99999999999989</v>
      </c>
      <c r="AE849" s="213">
        <f t="shared" si="165"/>
        <v>242.99999999999997</v>
      </c>
      <c r="AF849" s="213">
        <f t="shared" si="173"/>
        <v>336</v>
      </c>
      <c r="AG849" s="213">
        <f t="shared" si="168"/>
        <v>1146</v>
      </c>
      <c r="AH849" s="213">
        <v>1146</v>
      </c>
      <c r="AI849" s="213">
        <f t="shared" si="169"/>
        <v>0</v>
      </c>
      <c r="AJ849" s="160"/>
    </row>
    <row r="850" spans="1:39" ht="32.25" hidden="1" customHeight="1" x14ac:dyDescent="0.35">
      <c r="A850" s="205"/>
      <c r="B850" s="205">
        <v>3</v>
      </c>
      <c r="C850" s="173">
        <v>1239</v>
      </c>
      <c r="D850" s="206">
        <v>13777</v>
      </c>
      <c r="E850" s="206">
        <v>8219</v>
      </c>
      <c r="F850" s="206"/>
      <c r="G850" s="205" t="s">
        <v>120</v>
      </c>
      <c r="H850" s="202" t="s">
        <v>95</v>
      </c>
      <c r="I850" s="202"/>
      <c r="J850" s="202" t="s">
        <v>69</v>
      </c>
      <c r="K850" s="204">
        <v>2.5</v>
      </c>
      <c r="L850" s="204">
        <v>1.3</v>
      </c>
      <c r="M850" s="204">
        <v>4.5</v>
      </c>
      <c r="N850" s="204"/>
      <c r="O850" s="204">
        <f t="shared" si="170"/>
        <v>4.5</v>
      </c>
      <c r="P850" s="204"/>
      <c r="Q850" s="204"/>
      <c r="R850" s="204">
        <f t="shared" si="166"/>
        <v>4.5</v>
      </c>
      <c r="S850" s="207" t="s">
        <v>70</v>
      </c>
      <c r="T850" s="215" t="s">
        <v>58</v>
      </c>
      <c r="U850" s="216">
        <v>44851</v>
      </c>
      <c r="V850" s="216">
        <v>44875</v>
      </c>
      <c r="W850" s="217">
        <v>1</v>
      </c>
      <c r="X850" s="218"/>
      <c r="Y850" s="212">
        <f t="shared" si="171"/>
        <v>3.5714285714285716</v>
      </c>
      <c r="Z850" s="213">
        <v>135</v>
      </c>
      <c r="AA850" s="213">
        <v>12.25</v>
      </c>
      <c r="AB850" s="213">
        <f t="shared" si="167"/>
        <v>607.5</v>
      </c>
      <c r="AC850" s="213">
        <f t="shared" si="164"/>
        <v>55.125</v>
      </c>
      <c r="AD850" s="213">
        <f t="shared" si="172"/>
        <v>425.25</v>
      </c>
      <c r="AE850" s="213">
        <f t="shared" si="165"/>
        <v>182.24999999999997</v>
      </c>
      <c r="AF850" s="213">
        <f t="shared" si="173"/>
        <v>196.87500000000003</v>
      </c>
      <c r="AG850" s="213">
        <f t="shared" si="168"/>
        <v>804.375</v>
      </c>
      <c r="AH850" s="213">
        <v>804.375</v>
      </c>
      <c r="AI850" s="213">
        <f t="shared" si="169"/>
        <v>0</v>
      </c>
      <c r="AJ850" s="160"/>
    </row>
    <row r="851" spans="1:39" ht="32.25" customHeight="1" x14ac:dyDescent="0.35">
      <c r="A851" s="205"/>
      <c r="B851" s="205">
        <v>3</v>
      </c>
      <c r="C851" s="399">
        <v>1267</v>
      </c>
      <c r="D851" s="400">
        <v>13705</v>
      </c>
      <c r="E851" s="400">
        <v>8613</v>
      </c>
      <c r="F851" s="206"/>
      <c r="G851" s="205" t="s">
        <v>119</v>
      </c>
      <c r="H851" s="202" t="s">
        <v>95</v>
      </c>
      <c r="I851" s="202"/>
      <c r="J851" s="202" t="s">
        <v>69</v>
      </c>
      <c r="K851" s="204">
        <v>1.8</v>
      </c>
      <c r="L851" s="204">
        <v>1.3</v>
      </c>
      <c r="M851" s="204">
        <v>5.5</v>
      </c>
      <c r="N851" s="204"/>
      <c r="O851" s="204">
        <f t="shared" si="170"/>
        <v>5.5</v>
      </c>
      <c r="P851" s="204"/>
      <c r="Q851" s="204"/>
      <c r="R851" s="204">
        <f t="shared" si="166"/>
        <v>5.5</v>
      </c>
      <c r="S851" s="207" t="s">
        <v>70</v>
      </c>
      <c r="T851" s="215" t="s">
        <v>58</v>
      </c>
      <c r="U851" s="216">
        <v>44855</v>
      </c>
      <c r="V851" s="216">
        <v>44953</v>
      </c>
      <c r="W851" s="217">
        <v>1</v>
      </c>
      <c r="X851" s="218"/>
      <c r="Y851" s="212">
        <f t="shared" si="171"/>
        <v>14.142857142857142</v>
      </c>
      <c r="Z851" s="213">
        <v>135</v>
      </c>
      <c r="AA851" s="213">
        <v>12.25</v>
      </c>
      <c r="AB851" s="213">
        <f t="shared" si="167"/>
        <v>742.5</v>
      </c>
      <c r="AC851" s="213">
        <f t="shared" si="164"/>
        <v>67.375</v>
      </c>
      <c r="AD851" s="213">
        <f t="shared" si="172"/>
        <v>519.75</v>
      </c>
      <c r="AE851" s="213">
        <f t="shared" si="165"/>
        <v>222.75</v>
      </c>
      <c r="AF851" s="213">
        <f t="shared" si="173"/>
        <v>952.87499999999989</v>
      </c>
      <c r="AG851" s="343">
        <f t="shared" si="168"/>
        <v>1695.375</v>
      </c>
      <c r="AH851" s="213">
        <v>1212.75</v>
      </c>
      <c r="AI851" s="213">
        <f t="shared" si="169"/>
        <v>482.625</v>
      </c>
      <c r="AJ851" s="171"/>
    </row>
    <row r="852" spans="1:39" ht="32.25" hidden="1" customHeight="1" x14ac:dyDescent="0.35">
      <c r="A852" s="205"/>
      <c r="B852" s="205">
        <v>3</v>
      </c>
      <c r="C852" s="173">
        <v>1278</v>
      </c>
      <c r="D852" s="206">
        <v>13717</v>
      </c>
      <c r="E852" s="206">
        <v>8204</v>
      </c>
      <c r="F852" s="206"/>
      <c r="G852" s="205" t="s">
        <v>577</v>
      </c>
      <c r="H852" s="202" t="s">
        <v>95</v>
      </c>
      <c r="I852" s="202"/>
      <c r="J852" s="202" t="s">
        <v>69</v>
      </c>
      <c r="K852" s="204">
        <v>1.8</v>
      </c>
      <c r="L852" s="204">
        <v>1.3</v>
      </c>
      <c r="M852" s="204">
        <v>2</v>
      </c>
      <c r="N852" s="204"/>
      <c r="O852" s="204">
        <f t="shared" si="170"/>
        <v>2</v>
      </c>
      <c r="P852" s="204"/>
      <c r="Q852" s="204"/>
      <c r="R852" s="204">
        <f t="shared" si="166"/>
        <v>2</v>
      </c>
      <c r="S852" s="207" t="s">
        <v>70</v>
      </c>
      <c r="T852" s="215" t="s">
        <v>58</v>
      </c>
      <c r="U852" s="216">
        <v>44856</v>
      </c>
      <c r="V852" s="216">
        <v>44870</v>
      </c>
      <c r="W852" s="217">
        <v>1</v>
      </c>
      <c r="X852" s="218"/>
      <c r="Y852" s="212">
        <f t="shared" si="171"/>
        <v>2.1428571428571428</v>
      </c>
      <c r="Z852" s="213">
        <v>135</v>
      </c>
      <c r="AA852" s="213">
        <v>12.25</v>
      </c>
      <c r="AB852" s="213">
        <f t="shared" si="167"/>
        <v>270</v>
      </c>
      <c r="AC852" s="213">
        <f t="shared" si="164"/>
        <v>24.5</v>
      </c>
      <c r="AD852" s="213">
        <f t="shared" si="172"/>
        <v>189</v>
      </c>
      <c r="AE852" s="213">
        <f t="shared" si="165"/>
        <v>81</v>
      </c>
      <c r="AF852" s="213">
        <f t="shared" si="173"/>
        <v>52.5</v>
      </c>
      <c r="AG852" s="213">
        <f t="shared" si="168"/>
        <v>322.5</v>
      </c>
      <c r="AH852" s="213">
        <v>322.5</v>
      </c>
      <c r="AI852" s="213">
        <f t="shared" si="169"/>
        <v>0</v>
      </c>
      <c r="AJ852" s="171"/>
    </row>
    <row r="853" spans="1:39" s="263" customFormat="1" ht="32.25" hidden="1" customHeight="1" x14ac:dyDescent="0.35">
      <c r="A853" s="205"/>
      <c r="B853" s="205">
        <v>3</v>
      </c>
      <c r="C853" s="173">
        <v>1187</v>
      </c>
      <c r="D853" s="206">
        <v>13672</v>
      </c>
      <c r="E853" s="206">
        <v>8166</v>
      </c>
      <c r="F853" s="206"/>
      <c r="G853" s="205" t="s">
        <v>120</v>
      </c>
      <c r="H853" s="205" t="s">
        <v>36</v>
      </c>
      <c r="I853" s="205"/>
      <c r="J853" s="205" t="s">
        <v>436</v>
      </c>
      <c r="K853" s="206">
        <v>1.3</v>
      </c>
      <c r="L853" s="206">
        <v>1.3</v>
      </c>
      <c r="M853" s="206">
        <v>2</v>
      </c>
      <c r="N853" s="206"/>
      <c r="O853" s="206">
        <v>2</v>
      </c>
      <c r="P853" s="206"/>
      <c r="Q853" s="206"/>
      <c r="R853" s="204">
        <f t="shared" si="166"/>
        <v>2.6</v>
      </c>
      <c r="S853" s="173" t="s">
        <v>41</v>
      </c>
      <c r="T853" s="208" t="s">
        <v>58</v>
      </c>
      <c r="U853" s="209">
        <v>44846</v>
      </c>
      <c r="V853" s="209">
        <v>44862</v>
      </c>
      <c r="W853" s="210">
        <v>1</v>
      </c>
      <c r="X853" s="211"/>
      <c r="Y853" s="212">
        <f t="shared" si="171"/>
        <v>2.4285714285714284</v>
      </c>
      <c r="Z853" s="214">
        <v>14</v>
      </c>
      <c r="AA853" s="214">
        <v>0.84</v>
      </c>
      <c r="AB853" s="213">
        <f t="shared" si="167"/>
        <v>36.4</v>
      </c>
      <c r="AC853" s="213">
        <f t="shared" si="164"/>
        <v>2.1840000000000002</v>
      </c>
      <c r="AD853" s="213">
        <f t="shared" si="172"/>
        <v>25.479999999999997</v>
      </c>
      <c r="AE853" s="213">
        <f t="shared" si="165"/>
        <v>10.92</v>
      </c>
      <c r="AF853" s="213">
        <f t="shared" si="173"/>
        <v>5.3039999999999994</v>
      </c>
      <c r="AG853" s="213">
        <f t="shared" si="168"/>
        <v>41.704000000000001</v>
      </c>
      <c r="AH853" s="214">
        <v>41.704000000000001</v>
      </c>
      <c r="AI853" s="213">
        <f t="shared" si="169"/>
        <v>0</v>
      </c>
      <c r="AJ853" s="160"/>
      <c r="AK853" s="297"/>
      <c r="AL853" s="304"/>
      <c r="AM853" s="304"/>
    </row>
    <row r="854" spans="1:39" s="263" customFormat="1" ht="32.25" hidden="1" customHeight="1" x14ac:dyDescent="0.35">
      <c r="A854" s="205"/>
      <c r="B854" s="205">
        <v>3</v>
      </c>
      <c r="C854" s="173">
        <v>1204</v>
      </c>
      <c r="D854" s="206">
        <v>13690</v>
      </c>
      <c r="E854" s="206">
        <v>8249</v>
      </c>
      <c r="F854" s="206"/>
      <c r="G854" s="205" t="s">
        <v>119</v>
      </c>
      <c r="H854" s="205" t="s">
        <v>36</v>
      </c>
      <c r="I854" s="205"/>
      <c r="J854" s="205" t="s">
        <v>436</v>
      </c>
      <c r="K854" s="206">
        <v>13.5</v>
      </c>
      <c r="L854" s="206">
        <v>1.3</v>
      </c>
      <c r="M854" s="206">
        <v>5.5</v>
      </c>
      <c r="N854" s="206"/>
      <c r="O854" s="206">
        <v>5.5</v>
      </c>
      <c r="P854" s="206"/>
      <c r="Q854" s="206"/>
      <c r="R854" s="204">
        <f t="shared" si="166"/>
        <v>74.25</v>
      </c>
      <c r="S854" s="173" t="s">
        <v>41</v>
      </c>
      <c r="T854" s="208" t="s">
        <v>58</v>
      </c>
      <c r="U854" s="209">
        <v>44847</v>
      </c>
      <c r="V854" s="209">
        <v>44882</v>
      </c>
      <c r="W854" s="210">
        <v>1</v>
      </c>
      <c r="X854" s="211"/>
      <c r="Y854" s="212">
        <f t="shared" si="171"/>
        <v>5.1428571428571432</v>
      </c>
      <c r="Z854" s="214">
        <v>14</v>
      </c>
      <c r="AA854" s="214">
        <v>0.84</v>
      </c>
      <c r="AB854" s="213">
        <f t="shared" si="167"/>
        <v>1039.5</v>
      </c>
      <c r="AC854" s="213">
        <f t="shared" si="164"/>
        <v>62.37</v>
      </c>
      <c r="AD854" s="213">
        <f t="shared" si="172"/>
        <v>727.64999999999986</v>
      </c>
      <c r="AE854" s="213">
        <f t="shared" si="165"/>
        <v>311.84999999999997</v>
      </c>
      <c r="AF854" s="213">
        <f t="shared" si="173"/>
        <v>320.76</v>
      </c>
      <c r="AG854" s="213">
        <f t="shared" si="168"/>
        <v>1360.2599999999998</v>
      </c>
      <c r="AH854" s="214">
        <v>1360.2599999999998</v>
      </c>
      <c r="AI854" s="213">
        <f t="shared" si="169"/>
        <v>0</v>
      </c>
      <c r="AJ854" s="160"/>
      <c r="AK854" s="297"/>
      <c r="AL854" s="304"/>
      <c r="AM854" s="304"/>
    </row>
    <row r="855" spans="1:39" s="263" customFormat="1" ht="32.25" hidden="1" customHeight="1" x14ac:dyDescent="0.35">
      <c r="A855" s="205"/>
      <c r="B855" s="205">
        <v>3</v>
      </c>
      <c r="C855" s="173">
        <v>1116</v>
      </c>
      <c r="D855" s="206">
        <v>13550</v>
      </c>
      <c r="E855" s="206">
        <v>8165</v>
      </c>
      <c r="F855" s="206"/>
      <c r="G855" s="205" t="s">
        <v>120</v>
      </c>
      <c r="H855" s="205" t="s">
        <v>36</v>
      </c>
      <c r="I855" s="205"/>
      <c r="J855" s="205" t="s">
        <v>436</v>
      </c>
      <c r="K855" s="206">
        <v>5</v>
      </c>
      <c r="L855" s="206">
        <v>1.3</v>
      </c>
      <c r="M855" s="206">
        <v>4</v>
      </c>
      <c r="N855" s="206"/>
      <c r="O855" s="206">
        <v>4</v>
      </c>
      <c r="P855" s="206"/>
      <c r="Q855" s="206"/>
      <c r="R855" s="204">
        <f t="shared" si="166"/>
        <v>20</v>
      </c>
      <c r="S855" s="173" t="s">
        <v>41</v>
      </c>
      <c r="T855" s="208" t="s">
        <v>58</v>
      </c>
      <c r="U855" s="209">
        <v>44837</v>
      </c>
      <c r="V855" s="209">
        <v>44862</v>
      </c>
      <c r="W855" s="210">
        <v>1</v>
      </c>
      <c r="X855" s="211"/>
      <c r="Y855" s="212">
        <f t="shared" si="171"/>
        <v>3.7142857142857144</v>
      </c>
      <c r="Z855" s="214">
        <v>14</v>
      </c>
      <c r="AA855" s="214">
        <v>0.84</v>
      </c>
      <c r="AB855" s="213">
        <f t="shared" si="167"/>
        <v>280</v>
      </c>
      <c r="AC855" s="213">
        <f t="shared" si="164"/>
        <v>16.8</v>
      </c>
      <c r="AD855" s="213">
        <f t="shared" si="172"/>
        <v>196</v>
      </c>
      <c r="AE855" s="213">
        <f t="shared" si="165"/>
        <v>84</v>
      </c>
      <c r="AF855" s="213">
        <f t="shared" si="173"/>
        <v>62.400000000000006</v>
      </c>
      <c r="AG855" s="213">
        <f t="shared" si="168"/>
        <v>342.4</v>
      </c>
      <c r="AH855" s="214">
        <v>342.4</v>
      </c>
      <c r="AI855" s="213">
        <f t="shared" si="169"/>
        <v>0</v>
      </c>
      <c r="AJ855" s="262"/>
      <c r="AK855" s="297"/>
      <c r="AL855" s="304"/>
      <c r="AM855" s="304"/>
    </row>
    <row r="856" spans="1:39" s="263" customFormat="1" ht="32.25" hidden="1" customHeight="1" x14ac:dyDescent="0.35">
      <c r="A856" s="205"/>
      <c r="B856" s="205">
        <v>3</v>
      </c>
      <c r="C856" s="173">
        <v>1061</v>
      </c>
      <c r="D856" s="206">
        <v>13498</v>
      </c>
      <c r="E856" s="206">
        <v>8228</v>
      </c>
      <c r="F856" s="206"/>
      <c r="G856" s="205" t="s">
        <v>119</v>
      </c>
      <c r="H856" s="205" t="s">
        <v>36</v>
      </c>
      <c r="I856" s="205"/>
      <c r="J856" s="205" t="s">
        <v>436</v>
      </c>
      <c r="K856" s="206">
        <v>7.3</v>
      </c>
      <c r="L856" s="206">
        <v>1.3</v>
      </c>
      <c r="M856" s="206">
        <v>6</v>
      </c>
      <c r="N856" s="206"/>
      <c r="O856" s="206">
        <v>6</v>
      </c>
      <c r="P856" s="206"/>
      <c r="Q856" s="206"/>
      <c r="R856" s="204">
        <f t="shared" si="166"/>
        <v>43.8</v>
      </c>
      <c r="S856" s="173" t="s">
        <v>41</v>
      </c>
      <c r="T856" s="208" t="s">
        <v>58</v>
      </c>
      <c r="U856" s="209">
        <v>44830</v>
      </c>
      <c r="V856" s="209">
        <v>44878</v>
      </c>
      <c r="W856" s="210">
        <v>1</v>
      </c>
      <c r="X856" s="211"/>
      <c r="Y856" s="212">
        <f t="shared" si="171"/>
        <v>7</v>
      </c>
      <c r="Z856" s="214">
        <v>14</v>
      </c>
      <c r="AA856" s="214">
        <v>0.84</v>
      </c>
      <c r="AB856" s="213">
        <f t="shared" si="167"/>
        <v>613.19999999999993</v>
      </c>
      <c r="AC856" s="213">
        <f t="shared" si="164"/>
        <v>36.791999999999994</v>
      </c>
      <c r="AD856" s="213">
        <f t="shared" si="172"/>
        <v>429.23999999999995</v>
      </c>
      <c r="AE856" s="213">
        <f t="shared" si="165"/>
        <v>183.95999999999998</v>
      </c>
      <c r="AF856" s="213">
        <f t="shared" si="173"/>
        <v>257.54399999999998</v>
      </c>
      <c r="AG856" s="213">
        <f t="shared" si="168"/>
        <v>870.74399999999991</v>
      </c>
      <c r="AH856" s="214">
        <v>870.74399999999991</v>
      </c>
      <c r="AI856" s="213">
        <f t="shared" si="169"/>
        <v>0</v>
      </c>
      <c r="AJ856" s="262"/>
      <c r="AK856" s="297"/>
      <c r="AL856" s="304"/>
      <c r="AM856" s="304"/>
    </row>
    <row r="857" spans="1:39" s="263" customFormat="1" ht="32.25" customHeight="1" x14ac:dyDescent="0.35">
      <c r="A857" s="205"/>
      <c r="B857" s="205">
        <v>3</v>
      </c>
      <c r="C857" s="399">
        <v>658</v>
      </c>
      <c r="D857" s="400">
        <v>13761</v>
      </c>
      <c r="E857" s="206"/>
      <c r="F857" s="206"/>
      <c r="G857" s="205" t="s">
        <v>119</v>
      </c>
      <c r="H857" s="205" t="s">
        <v>36</v>
      </c>
      <c r="I857" s="205"/>
      <c r="J857" s="205" t="s">
        <v>436</v>
      </c>
      <c r="K857" s="206">
        <v>13</v>
      </c>
      <c r="L857" s="206">
        <v>1.3</v>
      </c>
      <c r="M857" s="206">
        <v>6</v>
      </c>
      <c r="N857" s="206"/>
      <c r="O857" s="206">
        <v>6</v>
      </c>
      <c r="P857" s="206"/>
      <c r="Q857" s="206"/>
      <c r="R857" s="204">
        <f t="shared" si="166"/>
        <v>78</v>
      </c>
      <c r="S857" s="173" t="s">
        <v>41</v>
      </c>
      <c r="T857" s="208" t="s">
        <v>87</v>
      </c>
      <c r="U857" s="209">
        <v>44849</v>
      </c>
      <c r="V857" s="209"/>
      <c r="W857" s="210">
        <v>1</v>
      </c>
      <c r="X857" s="211"/>
      <c r="Y857" s="212">
        <f t="shared" si="171"/>
        <v>15.571428571428571</v>
      </c>
      <c r="Z857" s="214">
        <v>14</v>
      </c>
      <c r="AA857" s="214">
        <v>0.84</v>
      </c>
      <c r="AB857" s="213">
        <f t="shared" si="167"/>
        <v>1092</v>
      </c>
      <c r="AC857" s="213">
        <f t="shared" si="164"/>
        <v>65.52</v>
      </c>
      <c r="AD857" s="213">
        <f t="shared" si="172"/>
        <v>764.39999999999986</v>
      </c>
      <c r="AE857" s="213">
        <f t="shared" si="165"/>
        <v>0</v>
      </c>
      <c r="AF857" s="213">
        <f t="shared" si="173"/>
        <v>1020.2399999999999</v>
      </c>
      <c r="AG857" s="343">
        <f t="shared" si="168"/>
        <v>1784.6399999999999</v>
      </c>
      <c r="AH857" s="214">
        <v>1494.4799999999998</v>
      </c>
      <c r="AI857" s="213">
        <f t="shared" si="169"/>
        <v>290.16000000000008</v>
      </c>
      <c r="AJ857" s="262"/>
      <c r="AK857" s="297"/>
      <c r="AL857" s="304"/>
      <c r="AM857" s="304"/>
    </row>
    <row r="858" spans="1:39" s="263" customFormat="1" ht="32.25" hidden="1" customHeight="1" x14ac:dyDescent="0.35">
      <c r="A858" s="205"/>
      <c r="B858" s="205">
        <v>3</v>
      </c>
      <c r="C858" s="173">
        <v>1227</v>
      </c>
      <c r="D858" s="206">
        <v>13765</v>
      </c>
      <c r="E858" s="206">
        <v>8111</v>
      </c>
      <c r="F858" s="206"/>
      <c r="G858" s="205" t="s">
        <v>570</v>
      </c>
      <c r="H858" s="205" t="s">
        <v>36</v>
      </c>
      <c r="I858" s="205"/>
      <c r="J858" s="205" t="s">
        <v>436</v>
      </c>
      <c r="K858" s="206">
        <v>2.5</v>
      </c>
      <c r="L858" s="206">
        <v>1.3</v>
      </c>
      <c r="M858" s="206">
        <v>4</v>
      </c>
      <c r="N858" s="206"/>
      <c r="O858" s="206">
        <v>4</v>
      </c>
      <c r="P858" s="206"/>
      <c r="Q858" s="206"/>
      <c r="R858" s="204">
        <f t="shared" si="166"/>
        <v>10</v>
      </c>
      <c r="S858" s="173" t="s">
        <v>41</v>
      </c>
      <c r="T858" s="208" t="s">
        <v>58</v>
      </c>
      <c r="U858" s="209">
        <v>44850</v>
      </c>
      <c r="V858" s="209">
        <v>44851</v>
      </c>
      <c r="W858" s="210">
        <v>1</v>
      </c>
      <c r="X858" s="211"/>
      <c r="Y858" s="212">
        <f t="shared" si="171"/>
        <v>0.2857142857142857</v>
      </c>
      <c r="Z858" s="214">
        <v>14</v>
      </c>
      <c r="AA858" s="214">
        <v>0.84</v>
      </c>
      <c r="AB858" s="213">
        <f t="shared" si="167"/>
        <v>140</v>
      </c>
      <c r="AC858" s="213">
        <f t="shared" si="164"/>
        <v>8.4</v>
      </c>
      <c r="AD858" s="213">
        <f t="shared" si="172"/>
        <v>98</v>
      </c>
      <c r="AE858" s="213">
        <f t="shared" si="165"/>
        <v>42</v>
      </c>
      <c r="AF858" s="213">
        <f t="shared" si="173"/>
        <v>2.3999999999999995</v>
      </c>
      <c r="AG858" s="213">
        <f t="shared" si="168"/>
        <v>142.4</v>
      </c>
      <c r="AH858" s="214">
        <v>142.4</v>
      </c>
      <c r="AI858" s="213">
        <f t="shared" si="169"/>
        <v>0</v>
      </c>
      <c r="AJ858" s="262"/>
      <c r="AK858" s="297"/>
      <c r="AL858" s="304"/>
      <c r="AM858" s="304"/>
    </row>
    <row r="859" spans="1:39" s="231" customFormat="1" ht="32.25" hidden="1" customHeight="1" x14ac:dyDescent="0.35">
      <c r="A859" s="205"/>
      <c r="B859" s="205">
        <v>3</v>
      </c>
      <c r="C859" s="173">
        <v>1286</v>
      </c>
      <c r="D859" s="206">
        <v>13725</v>
      </c>
      <c r="E859" s="206">
        <v>8229</v>
      </c>
      <c r="F859" s="206"/>
      <c r="G859" s="205" t="s">
        <v>119</v>
      </c>
      <c r="H859" s="205" t="s">
        <v>36</v>
      </c>
      <c r="I859" s="205"/>
      <c r="J859" s="205" t="s">
        <v>436</v>
      </c>
      <c r="K859" s="206">
        <v>13</v>
      </c>
      <c r="L859" s="206">
        <v>1.3</v>
      </c>
      <c r="M859" s="206">
        <v>6</v>
      </c>
      <c r="N859" s="206"/>
      <c r="O859" s="206">
        <v>6</v>
      </c>
      <c r="P859" s="206"/>
      <c r="Q859" s="206"/>
      <c r="R859" s="204">
        <f t="shared" si="166"/>
        <v>78</v>
      </c>
      <c r="S859" s="173" t="s">
        <v>41</v>
      </c>
      <c r="T859" s="208" t="s">
        <v>58</v>
      </c>
      <c r="U859" s="209">
        <v>44858</v>
      </c>
      <c r="V859" s="209">
        <v>44869</v>
      </c>
      <c r="W859" s="210">
        <v>1</v>
      </c>
      <c r="X859" s="211"/>
      <c r="Y859" s="212">
        <f t="shared" si="171"/>
        <v>1.7142857142857142</v>
      </c>
      <c r="Z859" s="214">
        <v>14</v>
      </c>
      <c r="AA859" s="214">
        <v>0.84</v>
      </c>
      <c r="AB859" s="213">
        <f t="shared" si="167"/>
        <v>1092</v>
      </c>
      <c r="AC859" s="213">
        <f t="shared" si="164"/>
        <v>65.52</v>
      </c>
      <c r="AD859" s="213">
        <f t="shared" si="172"/>
        <v>764.39999999999986</v>
      </c>
      <c r="AE859" s="213">
        <f t="shared" si="165"/>
        <v>327.59999999999997</v>
      </c>
      <c r="AF859" s="213">
        <f t="shared" si="173"/>
        <v>112.31999999999998</v>
      </c>
      <c r="AG859" s="213">
        <f t="shared" si="168"/>
        <v>1204.3199999999997</v>
      </c>
      <c r="AH859" s="214">
        <v>1204.3199999999997</v>
      </c>
      <c r="AI859" s="213">
        <f t="shared" si="169"/>
        <v>0</v>
      </c>
      <c r="AJ859" s="171"/>
      <c r="AK859" s="296"/>
      <c r="AL859" s="303"/>
      <c r="AM859" s="303"/>
    </row>
    <row r="860" spans="1:39" ht="32.25" hidden="1" customHeight="1" x14ac:dyDescent="0.35">
      <c r="A860" s="205"/>
      <c r="B860" s="205">
        <v>3</v>
      </c>
      <c r="C860" s="173">
        <v>1071</v>
      </c>
      <c r="D860" s="206">
        <v>13507</v>
      </c>
      <c r="E860" s="206">
        <v>8298</v>
      </c>
      <c r="F860" s="206"/>
      <c r="G860" s="205" t="s">
        <v>120</v>
      </c>
      <c r="H860" s="205" t="s">
        <v>36</v>
      </c>
      <c r="I860" s="205"/>
      <c r="J860" s="205" t="s">
        <v>436</v>
      </c>
      <c r="K860" s="206">
        <v>6</v>
      </c>
      <c r="L860" s="206">
        <v>1.8</v>
      </c>
      <c r="M860" s="206">
        <v>4</v>
      </c>
      <c r="N860" s="206"/>
      <c r="O860" s="206">
        <v>4</v>
      </c>
      <c r="P860" s="206"/>
      <c r="Q860" s="206"/>
      <c r="R860" s="204">
        <f t="shared" si="166"/>
        <v>24</v>
      </c>
      <c r="S860" s="173" t="s">
        <v>41</v>
      </c>
      <c r="T860" s="208" t="s">
        <v>58</v>
      </c>
      <c r="U860" s="209">
        <v>44831</v>
      </c>
      <c r="V860" s="209">
        <v>44899</v>
      </c>
      <c r="W860" s="210">
        <v>1</v>
      </c>
      <c r="X860" s="211"/>
      <c r="Y860" s="212">
        <f t="shared" si="171"/>
        <v>9.8571428571428577</v>
      </c>
      <c r="Z860" s="219">
        <v>18</v>
      </c>
      <c r="AA860" s="219">
        <v>1.05</v>
      </c>
      <c r="AB860" s="213">
        <f t="shared" si="167"/>
        <v>432</v>
      </c>
      <c r="AC860" s="213">
        <f t="shared" si="164"/>
        <v>25.200000000000003</v>
      </c>
      <c r="AD860" s="213">
        <f t="shared" si="172"/>
        <v>302.39999999999998</v>
      </c>
      <c r="AE860" s="213">
        <f t="shared" si="165"/>
        <v>129.6</v>
      </c>
      <c r="AF860" s="213">
        <f t="shared" si="173"/>
        <v>248.40000000000003</v>
      </c>
      <c r="AG860" s="213">
        <f t="shared" si="168"/>
        <v>680.40000000000009</v>
      </c>
      <c r="AH860" s="214">
        <v>680.40000000000009</v>
      </c>
      <c r="AI860" s="213">
        <f t="shared" si="169"/>
        <v>0</v>
      </c>
      <c r="AJ860" s="171"/>
    </row>
    <row r="861" spans="1:39" ht="32.25" hidden="1" customHeight="1" x14ac:dyDescent="0.35">
      <c r="A861" s="205"/>
      <c r="B861" s="205">
        <v>3</v>
      </c>
      <c r="C861" s="173">
        <v>1061</v>
      </c>
      <c r="D861" s="206">
        <v>13498</v>
      </c>
      <c r="E861" s="206">
        <v>8228</v>
      </c>
      <c r="F861" s="206"/>
      <c r="G861" s="205" t="s">
        <v>119</v>
      </c>
      <c r="H861" s="202" t="s">
        <v>60</v>
      </c>
      <c r="I861" s="202"/>
      <c r="J861" s="202" t="s">
        <v>61</v>
      </c>
      <c r="K861" s="204">
        <v>18</v>
      </c>
      <c r="L861" s="204">
        <v>8</v>
      </c>
      <c r="M861" s="204">
        <v>6</v>
      </c>
      <c r="N861" s="204"/>
      <c r="O861" s="204">
        <f>M861-N861</f>
        <v>6</v>
      </c>
      <c r="P861" s="204"/>
      <c r="Q861" s="204"/>
      <c r="R861" s="204">
        <f t="shared" si="166"/>
        <v>864</v>
      </c>
      <c r="S861" s="207" t="s">
        <v>62</v>
      </c>
      <c r="T861" s="215" t="s">
        <v>58</v>
      </c>
      <c r="U861" s="216">
        <v>44830</v>
      </c>
      <c r="V861" s="216">
        <v>44878</v>
      </c>
      <c r="W861" s="217">
        <v>1</v>
      </c>
      <c r="X861" s="218"/>
      <c r="Y861" s="212">
        <f t="shared" si="171"/>
        <v>7</v>
      </c>
      <c r="Z861" s="237">
        <v>7.5</v>
      </c>
      <c r="AA861" s="237">
        <v>0.7</v>
      </c>
      <c r="AB861" s="213">
        <f t="shared" si="167"/>
        <v>6480</v>
      </c>
      <c r="AC861" s="213">
        <f t="shared" si="164"/>
        <v>604.79999999999995</v>
      </c>
      <c r="AD861" s="213">
        <f t="shared" si="172"/>
        <v>4536</v>
      </c>
      <c r="AE861" s="213">
        <f t="shared" si="165"/>
        <v>1944</v>
      </c>
      <c r="AF861" s="213">
        <f t="shared" si="173"/>
        <v>4233.5999999999995</v>
      </c>
      <c r="AG861" s="213">
        <f t="shared" si="168"/>
        <v>10713.599999999999</v>
      </c>
      <c r="AH861" s="213">
        <v>10713.599999999999</v>
      </c>
      <c r="AI861" s="213">
        <f t="shared" si="169"/>
        <v>0</v>
      </c>
      <c r="AJ861" s="160"/>
    </row>
    <row r="862" spans="1:39" ht="32.25" hidden="1" customHeight="1" x14ac:dyDescent="0.35">
      <c r="A862" s="205"/>
      <c r="B862" s="205">
        <v>3</v>
      </c>
      <c r="C862" s="173">
        <v>1061</v>
      </c>
      <c r="D862" s="206">
        <v>13498</v>
      </c>
      <c r="E862" s="206">
        <v>8288</v>
      </c>
      <c r="F862" s="206"/>
      <c r="G862" s="205" t="s">
        <v>119</v>
      </c>
      <c r="H862" s="202" t="s">
        <v>60</v>
      </c>
      <c r="I862" s="202"/>
      <c r="J862" s="202" t="s">
        <v>61</v>
      </c>
      <c r="K862" s="204">
        <v>11</v>
      </c>
      <c r="L862" s="204">
        <v>7</v>
      </c>
      <c r="M862" s="204">
        <v>6</v>
      </c>
      <c r="N862" s="204"/>
      <c r="O862" s="204">
        <f>M862-N862</f>
        <v>6</v>
      </c>
      <c r="P862" s="204"/>
      <c r="Q862" s="204"/>
      <c r="R862" s="204">
        <f t="shared" si="166"/>
        <v>462</v>
      </c>
      <c r="S862" s="207" t="s">
        <v>62</v>
      </c>
      <c r="T862" s="215" t="s">
        <v>58</v>
      </c>
      <c r="U862" s="216">
        <v>44830</v>
      </c>
      <c r="V862" s="216">
        <v>44878</v>
      </c>
      <c r="W862" s="217">
        <v>1</v>
      </c>
      <c r="X862" s="218"/>
      <c r="Y862" s="212">
        <f t="shared" si="171"/>
        <v>7</v>
      </c>
      <c r="Z862" s="237">
        <v>7.5</v>
      </c>
      <c r="AA862" s="237">
        <v>0.7</v>
      </c>
      <c r="AB862" s="213">
        <f t="shared" si="167"/>
        <v>3465</v>
      </c>
      <c r="AC862" s="213">
        <f t="shared" si="164"/>
        <v>323.39999999999998</v>
      </c>
      <c r="AD862" s="213">
        <f t="shared" si="172"/>
        <v>2425.5</v>
      </c>
      <c r="AE862" s="213">
        <f t="shared" si="165"/>
        <v>1039.5</v>
      </c>
      <c r="AF862" s="213">
        <f t="shared" si="173"/>
        <v>2263.7999999999997</v>
      </c>
      <c r="AG862" s="213">
        <f t="shared" si="168"/>
        <v>5728.7999999999993</v>
      </c>
      <c r="AH862" s="213">
        <v>5728.7999999999993</v>
      </c>
      <c r="AI862" s="213">
        <f t="shared" si="169"/>
        <v>0</v>
      </c>
      <c r="AJ862" s="160"/>
    </row>
    <row r="863" spans="1:39" ht="32.25" customHeight="1" x14ac:dyDescent="0.35">
      <c r="A863" s="205"/>
      <c r="B863" s="205">
        <v>3</v>
      </c>
      <c r="C863" s="399">
        <v>1222</v>
      </c>
      <c r="D863" s="400">
        <v>13758</v>
      </c>
      <c r="E863" s="206"/>
      <c r="F863" s="206"/>
      <c r="G863" s="205" t="s">
        <v>119</v>
      </c>
      <c r="H863" s="202" t="s">
        <v>60</v>
      </c>
      <c r="I863" s="202"/>
      <c r="J863" s="202" t="s">
        <v>61</v>
      </c>
      <c r="K863" s="204">
        <v>3</v>
      </c>
      <c r="L863" s="204">
        <v>2.5</v>
      </c>
      <c r="M863" s="204">
        <v>6</v>
      </c>
      <c r="N863" s="204"/>
      <c r="O863" s="204">
        <f>M863-N863</f>
        <v>6</v>
      </c>
      <c r="P863" s="204"/>
      <c r="Q863" s="204"/>
      <c r="R863" s="204">
        <f t="shared" si="166"/>
        <v>45</v>
      </c>
      <c r="S863" s="207" t="s">
        <v>62</v>
      </c>
      <c r="T863" s="215" t="s">
        <v>87</v>
      </c>
      <c r="U863" s="216">
        <v>44849</v>
      </c>
      <c r="V863" s="216"/>
      <c r="W863" s="217">
        <v>1</v>
      </c>
      <c r="X863" s="218"/>
      <c r="Y863" s="212">
        <f t="shared" si="171"/>
        <v>15.571428571428571</v>
      </c>
      <c r="Z863" s="237">
        <v>7.5</v>
      </c>
      <c r="AA863" s="237">
        <v>0.7</v>
      </c>
      <c r="AB863" s="213">
        <f t="shared" si="167"/>
        <v>337.5</v>
      </c>
      <c r="AC863" s="213">
        <f t="shared" si="164"/>
        <v>31.499999999999996</v>
      </c>
      <c r="AD863" s="213">
        <f t="shared" si="172"/>
        <v>236.24999999999997</v>
      </c>
      <c r="AE863" s="213">
        <f t="shared" si="165"/>
        <v>0</v>
      </c>
      <c r="AF863" s="213">
        <f t="shared" si="173"/>
        <v>490.49999999999994</v>
      </c>
      <c r="AG863" s="343">
        <f t="shared" si="168"/>
        <v>726.74999999999989</v>
      </c>
      <c r="AH863" s="213">
        <v>587.24999999999989</v>
      </c>
      <c r="AI863" s="213">
        <f t="shared" si="169"/>
        <v>139.5</v>
      </c>
      <c r="AJ863" s="160"/>
    </row>
    <row r="864" spans="1:39" ht="32.25" hidden="1" customHeight="1" x14ac:dyDescent="0.35">
      <c r="A864" s="205"/>
      <c r="B864" s="205">
        <v>3</v>
      </c>
      <c r="C864" s="173">
        <v>1119</v>
      </c>
      <c r="D864" s="206">
        <v>13603</v>
      </c>
      <c r="E864" s="206">
        <v>8170</v>
      </c>
      <c r="F864" s="206"/>
      <c r="G864" s="205" t="s">
        <v>120</v>
      </c>
      <c r="H864" s="202" t="s">
        <v>150</v>
      </c>
      <c r="I864" s="202"/>
      <c r="J864" s="202" t="s">
        <v>149</v>
      </c>
      <c r="K864" s="204">
        <v>20</v>
      </c>
      <c r="L864" s="204">
        <v>5</v>
      </c>
      <c r="M864" s="204"/>
      <c r="N864" s="204"/>
      <c r="O864" s="204"/>
      <c r="P864" s="204">
        <v>1</v>
      </c>
      <c r="Q864" s="204"/>
      <c r="R864" s="204">
        <f t="shared" si="166"/>
        <v>100</v>
      </c>
      <c r="S864" s="207" t="s">
        <v>151</v>
      </c>
      <c r="T864" s="215" t="s">
        <v>58</v>
      </c>
      <c r="U864" s="216">
        <v>44837</v>
      </c>
      <c r="V864" s="216">
        <v>44863</v>
      </c>
      <c r="W864" s="217">
        <v>1</v>
      </c>
      <c r="X864" s="218"/>
      <c r="Y864" s="212">
        <f t="shared" si="171"/>
        <v>3.8571428571428572</v>
      </c>
      <c r="Z864" s="237">
        <v>7.5</v>
      </c>
      <c r="AA864" s="237">
        <v>1.05</v>
      </c>
      <c r="AB864" s="213">
        <f t="shared" si="167"/>
        <v>750</v>
      </c>
      <c r="AC864" s="213">
        <f t="shared" si="164"/>
        <v>105</v>
      </c>
      <c r="AD864" s="213">
        <f t="shared" si="172"/>
        <v>525</v>
      </c>
      <c r="AE864" s="213">
        <f t="shared" si="165"/>
        <v>225</v>
      </c>
      <c r="AF864" s="213">
        <f t="shared" si="173"/>
        <v>405</v>
      </c>
      <c r="AG864" s="213">
        <f t="shared" si="168"/>
        <v>1155</v>
      </c>
      <c r="AH864" s="213">
        <v>1155</v>
      </c>
      <c r="AI864" s="213">
        <f t="shared" si="169"/>
        <v>0</v>
      </c>
      <c r="AJ864" s="160"/>
    </row>
    <row r="865" spans="1:39" ht="32.25" customHeight="1" x14ac:dyDescent="0.35">
      <c r="A865" s="202"/>
      <c r="B865" s="202">
        <v>3</v>
      </c>
      <c r="C865" s="342">
        <v>1041</v>
      </c>
      <c r="D865" s="344">
        <v>13759</v>
      </c>
      <c r="E865" s="344">
        <v>8474</v>
      </c>
      <c r="F865" s="204"/>
      <c r="G865" s="202" t="s">
        <v>119</v>
      </c>
      <c r="H865" s="202" t="s">
        <v>241</v>
      </c>
      <c r="I865" s="202"/>
      <c r="J865" s="202" t="s">
        <v>81</v>
      </c>
      <c r="K865" s="204">
        <v>30</v>
      </c>
      <c r="L865" s="204">
        <v>0.6</v>
      </c>
      <c r="M865" s="204"/>
      <c r="N865" s="204"/>
      <c r="O865" s="204"/>
      <c r="P865" s="204">
        <v>1</v>
      </c>
      <c r="Q865" s="204"/>
      <c r="R865" s="204">
        <f t="shared" si="166"/>
        <v>18</v>
      </c>
      <c r="S865" s="207" t="s">
        <v>151</v>
      </c>
      <c r="T865" s="215" t="s">
        <v>58</v>
      </c>
      <c r="U865" s="216">
        <v>44849</v>
      </c>
      <c r="V865" s="216">
        <v>44922</v>
      </c>
      <c r="W865" s="217">
        <v>1</v>
      </c>
      <c r="X865" s="218"/>
      <c r="Y865" s="212">
        <f t="shared" si="171"/>
        <v>10.571428571428571</v>
      </c>
      <c r="Z865" s="237">
        <v>36.5</v>
      </c>
      <c r="AA865" s="237">
        <v>3.15</v>
      </c>
      <c r="AB865" s="213">
        <f t="shared" si="167"/>
        <v>657</v>
      </c>
      <c r="AC865" s="213">
        <f t="shared" si="164"/>
        <v>56.699999999999996</v>
      </c>
      <c r="AD865" s="213">
        <f t="shared" si="172"/>
        <v>459.9</v>
      </c>
      <c r="AE865" s="213">
        <f t="shared" si="165"/>
        <v>197.1</v>
      </c>
      <c r="AF865" s="213">
        <f t="shared" si="173"/>
        <v>599.4</v>
      </c>
      <c r="AG865" s="343">
        <f t="shared" si="168"/>
        <v>1256.4000000000001</v>
      </c>
      <c r="AH865" s="213">
        <v>1091.6999999999998</v>
      </c>
      <c r="AI865" s="213">
        <f t="shared" si="169"/>
        <v>164.70000000000027</v>
      </c>
      <c r="AJ865" s="160"/>
    </row>
    <row r="866" spans="1:39" ht="32.25" customHeight="1" x14ac:dyDescent="0.35">
      <c r="A866" s="205"/>
      <c r="B866" s="205">
        <v>3</v>
      </c>
      <c r="C866" s="342">
        <v>1041</v>
      </c>
      <c r="D866" s="344">
        <v>13759</v>
      </c>
      <c r="E866" s="344">
        <v>8474</v>
      </c>
      <c r="F866" s="204"/>
      <c r="G866" s="202" t="s">
        <v>119</v>
      </c>
      <c r="H866" s="202" t="s">
        <v>241</v>
      </c>
      <c r="I866" s="202"/>
      <c r="J866" s="202" t="s">
        <v>81</v>
      </c>
      <c r="K866" s="204">
        <v>30</v>
      </c>
      <c r="L866" s="204">
        <v>0.6</v>
      </c>
      <c r="M866" s="204"/>
      <c r="N866" s="204"/>
      <c r="O866" s="204"/>
      <c r="P866" s="204">
        <v>1</v>
      </c>
      <c r="Q866" s="204"/>
      <c r="R866" s="204">
        <f t="shared" si="166"/>
        <v>18</v>
      </c>
      <c r="S866" s="207" t="s">
        <v>151</v>
      </c>
      <c r="T866" s="215" t="s">
        <v>58</v>
      </c>
      <c r="U866" s="216">
        <v>44849</v>
      </c>
      <c r="V866" s="216">
        <v>44922</v>
      </c>
      <c r="W866" s="217">
        <v>1</v>
      </c>
      <c r="X866" s="218"/>
      <c r="Y866" s="212">
        <f t="shared" si="171"/>
        <v>10.571428571428571</v>
      </c>
      <c r="Z866" s="237">
        <v>36.5</v>
      </c>
      <c r="AA866" s="237">
        <v>3.15</v>
      </c>
      <c r="AB866" s="213">
        <f t="shared" si="167"/>
        <v>657</v>
      </c>
      <c r="AC866" s="213">
        <f t="shared" si="164"/>
        <v>56.699999999999996</v>
      </c>
      <c r="AD866" s="213">
        <f t="shared" si="172"/>
        <v>459.9</v>
      </c>
      <c r="AE866" s="213">
        <f t="shared" si="165"/>
        <v>197.1</v>
      </c>
      <c r="AF866" s="213">
        <f t="shared" si="173"/>
        <v>599.4</v>
      </c>
      <c r="AG866" s="343">
        <f t="shared" si="168"/>
        <v>1256.4000000000001</v>
      </c>
      <c r="AH866" s="213">
        <v>1091.6999999999998</v>
      </c>
      <c r="AI866" s="213">
        <f t="shared" si="169"/>
        <v>164.70000000000027</v>
      </c>
      <c r="AJ866" s="160"/>
    </row>
    <row r="867" spans="1:39" ht="32.25" customHeight="1" x14ac:dyDescent="0.35">
      <c r="A867" s="205"/>
      <c r="B867" s="205">
        <v>3</v>
      </c>
      <c r="C867" s="342">
        <v>1041</v>
      </c>
      <c r="D867" s="344">
        <v>13759</v>
      </c>
      <c r="E867" s="344">
        <v>8474</v>
      </c>
      <c r="F867" s="204"/>
      <c r="G867" s="202" t="s">
        <v>119</v>
      </c>
      <c r="H867" s="202" t="s">
        <v>241</v>
      </c>
      <c r="I867" s="202"/>
      <c r="J867" s="202" t="s">
        <v>81</v>
      </c>
      <c r="K867" s="204">
        <v>30</v>
      </c>
      <c r="L867" s="204">
        <v>0.6</v>
      </c>
      <c r="M867" s="204"/>
      <c r="N867" s="204"/>
      <c r="O867" s="204"/>
      <c r="P867" s="204">
        <v>1</v>
      </c>
      <c r="Q867" s="204"/>
      <c r="R867" s="204">
        <f t="shared" si="166"/>
        <v>18</v>
      </c>
      <c r="S867" s="207" t="s">
        <v>151</v>
      </c>
      <c r="T867" s="215" t="s">
        <v>58</v>
      </c>
      <c r="U867" s="216">
        <v>44849</v>
      </c>
      <c r="V867" s="216">
        <v>44922</v>
      </c>
      <c r="W867" s="217">
        <v>1</v>
      </c>
      <c r="X867" s="218"/>
      <c r="Y867" s="212">
        <f t="shared" si="171"/>
        <v>10.571428571428571</v>
      </c>
      <c r="Z867" s="237">
        <v>36.5</v>
      </c>
      <c r="AA867" s="237">
        <v>3.15</v>
      </c>
      <c r="AB867" s="213">
        <f t="shared" si="167"/>
        <v>657</v>
      </c>
      <c r="AC867" s="213">
        <f t="shared" si="164"/>
        <v>56.699999999999996</v>
      </c>
      <c r="AD867" s="213">
        <f t="shared" si="172"/>
        <v>459.9</v>
      </c>
      <c r="AE867" s="213">
        <f t="shared" si="165"/>
        <v>197.1</v>
      </c>
      <c r="AF867" s="213">
        <f t="shared" si="173"/>
        <v>599.4</v>
      </c>
      <c r="AG867" s="343">
        <f t="shared" si="168"/>
        <v>1256.4000000000001</v>
      </c>
      <c r="AH867" s="213">
        <v>1091.6999999999998</v>
      </c>
      <c r="AI867" s="213">
        <f t="shared" si="169"/>
        <v>164.70000000000027</v>
      </c>
      <c r="AJ867" s="160"/>
    </row>
    <row r="868" spans="1:39" ht="32.25" customHeight="1" x14ac:dyDescent="0.35">
      <c r="A868" s="205"/>
      <c r="B868" s="205">
        <v>3</v>
      </c>
      <c r="C868" s="399">
        <v>1267</v>
      </c>
      <c r="D868" s="400">
        <v>13705</v>
      </c>
      <c r="E868" s="400">
        <v>8613</v>
      </c>
      <c r="F868" s="206"/>
      <c r="G868" s="205" t="s">
        <v>119</v>
      </c>
      <c r="H868" s="202" t="s">
        <v>241</v>
      </c>
      <c r="I868" s="202"/>
      <c r="J868" s="202" t="s">
        <v>81</v>
      </c>
      <c r="K868" s="204">
        <v>1.8</v>
      </c>
      <c r="L868" s="204">
        <v>1</v>
      </c>
      <c r="M868" s="204"/>
      <c r="N868" s="204"/>
      <c r="O868" s="204"/>
      <c r="P868" s="204">
        <v>1</v>
      </c>
      <c r="Q868" s="204"/>
      <c r="R868" s="204">
        <f t="shared" si="166"/>
        <v>1.8</v>
      </c>
      <c r="S868" s="207" t="s">
        <v>151</v>
      </c>
      <c r="T868" s="215" t="s">
        <v>58</v>
      </c>
      <c r="U868" s="216">
        <v>44855</v>
      </c>
      <c r="V868" s="216">
        <v>44953</v>
      </c>
      <c r="W868" s="217">
        <v>1</v>
      </c>
      <c r="X868" s="218"/>
      <c r="Y868" s="212">
        <f t="shared" si="171"/>
        <v>14.142857142857142</v>
      </c>
      <c r="Z868" s="237">
        <v>36.5</v>
      </c>
      <c r="AA868" s="237">
        <v>3.15</v>
      </c>
      <c r="AB868" s="213">
        <f t="shared" si="167"/>
        <v>65.7</v>
      </c>
      <c r="AC868" s="213">
        <f t="shared" si="164"/>
        <v>5.67</v>
      </c>
      <c r="AD868" s="213">
        <f t="shared" si="172"/>
        <v>45.99</v>
      </c>
      <c r="AE868" s="213">
        <f t="shared" si="165"/>
        <v>19.71</v>
      </c>
      <c r="AF868" s="213">
        <f t="shared" si="173"/>
        <v>80.19</v>
      </c>
      <c r="AG868" s="343">
        <f t="shared" si="168"/>
        <v>145.88999999999999</v>
      </c>
      <c r="AH868" s="213">
        <v>104.31</v>
      </c>
      <c r="AI868" s="213">
        <f t="shared" si="169"/>
        <v>41.579999999999984</v>
      </c>
      <c r="AJ868" s="160"/>
    </row>
    <row r="869" spans="1:39" ht="32.25" hidden="1" customHeight="1" x14ac:dyDescent="0.35">
      <c r="A869" s="202"/>
      <c r="B869" s="202">
        <v>3</v>
      </c>
      <c r="C869" s="203">
        <v>1377</v>
      </c>
      <c r="D869" s="204">
        <v>13865</v>
      </c>
      <c r="E869" s="204">
        <v>8266</v>
      </c>
      <c r="F869" s="204"/>
      <c r="G869" s="202" t="s">
        <v>120</v>
      </c>
      <c r="H869" s="202" t="s">
        <v>95</v>
      </c>
      <c r="I869" s="202"/>
      <c r="J869" s="202" t="s">
        <v>69</v>
      </c>
      <c r="K869" s="204">
        <v>2.5</v>
      </c>
      <c r="L869" s="204">
        <v>1</v>
      </c>
      <c r="M869" s="204">
        <v>2</v>
      </c>
      <c r="N869" s="204"/>
      <c r="O869" s="204">
        <f t="shared" ref="O869:O881" si="174">M869-N869</f>
        <v>2</v>
      </c>
      <c r="P869" s="204"/>
      <c r="Q869" s="204"/>
      <c r="R869" s="204">
        <f t="shared" si="166"/>
        <v>2</v>
      </c>
      <c r="S869" s="207" t="s">
        <v>70</v>
      </c>
      <c r="T869" s="215" t="s">
        <v>58</v>
      </c>
      <c r="U869" s="216">
        <v>44870</v>
      </c>
      <c r="V869" s="216">
        <v>44887</v>
      </c>
      <c r="W869" s="217">
        <v>1</v>
      </c>
      <c r="X869" s="218"/>
      <c r="Y869" s="212">
        <f t="shared" si="171"/>
        <v>2.5714285714285716</v>
      </c>
      <c r="Z869" s="237">
        <v>135</v>
      </c>
      <c r="AA869" s="237">
        <v>12.25</v>
      </c>
      <c r="AB869" s="213">
        <f t="shared" si="167"/>
        <v>270</v>
      </c>
      <c r="AC869" s="213">
        <f t="shared" si="164"/>
        <v>24.5</v>
      </c>
      <c r="AD869" s="213">
        <f t="shared" si="172"/>
        <v>189</v>
      </c>
      <c r="AE869" s="213">
        <f t="shared" si="165"/>
        <v>81</v>
      </c>
      <c r="AF869" s="213">
        <f t="shared" si="173"/>
        <v>63.000000000000007</v>
      </c>
      <c r="AG869" s="213">
        <f t="shared" si="168"/>
        <v>333</v>
      </c>
      <c r="AH869" s="213">
        <v>333</v>
      </c>
      <c r="AI869" s="213">
        <f t="shared" si="169"/>
        <v>0</v>
      </c>
      <c r="AJ869" s="160"/>
    </row>
    <row r="870" spans="1:39" ht="32.25" hidden="1" customHeight="1" x14ac:dyDescent="0.35">
      <c r="A870" s="202"/>
      <c r="B870" s="202">
        <v>3</v>
      </c>
      <c r="C870" s="203">
        <v>1376</v>
      </c>
      <c r="D870" s="204">
        <v>13864</v>
      </c>
      <c r="E870" s="204">
        <v>8266</v>
      </c>
      <c r="F870" s="204"/>
      <c r="G870" s="202" t="s">
        <v>120</v>
      </c>
      <c r="H870" s="202" t="s">
        <v>95</v>
      </c>
      <c r="I870" s="202"/>
      <c r="J870" s="202" t="s">
        <v>69</v>
      </c>
      <c r="K870" s="204">
        <v>2.5</v>
      </c>
      <c r="L870" s="204">
        <v>1.3</v>
      </c>
      <c r="M870" s="204">
        <v>2</v>
      </c>
      <c r="N870" s="204"/>
      <c r="O870" s="204">
        <f t="shared" si="174"/>
        <v>2</v>
      </c>
      <c r="P870" s="204"/>
      <c r="Q870" s="204"/>
      <c r="R870" s="204">
        <f t="shared" si="166"/>
        <v>2</v>
      </c>
      <c r="S870" s="207" t="s">
        <v>70</v>
      </c>
      <c r="T870" s="215" t="s">
        <v>58</v>
      </c>
      <c r="U870" s="216">
        <v>44870</v>
      </c>
      <c r="V870" s="216">
        <v>44887</v>
      </c>
      <c r="W870" s="217">
        <v>1</v>
      </c>
      <c r="X870" s="218"/>
      <c r="Y870" s="212">
        <f t="shared" si="171"/>
        <v>2.5714285714285716</v>
      </c>
      <c r="Z870" s="237">
        <v>135</v>
      </c>
      <c r="AA870" s="237">
        <v>12.25</v>
      </c>
      <c r="AB870" s="213">
        <f t="shared" si="167"/>
        <v>270</v>
      </c>
      <c r="AC870" s="213">
        <f t="shared" si="164"/>
        <v>24.5</v>
      </c>
      <c r="AD870" s="213">
        <f t="shared" si="172"/>
        <v>189</v>
      </c>
      <c r="AE870" s="213">
        <f t="shared" si="165"/>
        <v>81</v>
      </c>
      <c r="AF870" s="213">
        <f t="shared" si="173"/>
        <v>63.000000000000007</v>
      </c>
      <c r="AG870" s="213">
        <f t="shared" si="168"/>
        <v>333</v>
      </c>
      <c r="AH870" s="213">
        <v>333</v>
      </c>
      <c r="AI870" s="213">
        <f t="shared" si="169"/>
        <v>0</v>
      </c>
      <c r="AJ870" s="160"/>
    </row>
    <row r="871" spans="1:39" s="231" customFormat="1" ht="32.25" hidden="1" customHeight="1" x14ac:dyDescent="0.35">
      <c r="A871" s="202"/>
      <c r="B871" s="202">
        <v>3</v>
      </c>
      <c r="C871" s="203">
        <v>1382</v>
      </c>
      <c r="D871" s="204">
        <v>13870</v>
      </c>
      <c r="E871" s="204">
        <v>8328</v>
      </c>
      <c r="F871" s="204"/>
      <c r="G871" s="202" t="s">
        <v>118</v>
      </c>
      <c r="H871" s="202" t="s">
        <v>95</v>
      </c>
      <c r="I871" s="202"/>
      <c r="J871" s="202" t="s">
        <v>69</v>
      </c>
      <c r="K871" s="204">
        <v>2.5</v>
      </c>
      <c r="L871" s="204">
        <v>1.3</v>
      </c>
      <c r="M871" s="204">
        <v>2</v>
      </c>
      <c r="N871" s="204"/>
      <c r="O871" s="204">
        <f t="shared" si="174"/>
        <v>2</v>
      </c>
      <c r="P871" s="204"/>
      <c r="Q871" s="204"/>
      <c r="R871" s="204">
        <f t="shared" si="166"/>
        <v>2</v>
      </c>
      <c r="S871" s="207" t="s">
        <v>70</v>
      </c>
      <c r="T871" s="215" t="s">
        <v>58</v>
      </c>
      <c r="U871" s="216">
        <v>44872</v>
      </c>
      <c r="V871" s="216">
        <v>44908</v>
      </c>
      <c r="W871" s="217">
        <v>1</v>
      </c>
      <c r="X871" s="218"/>
      <c r="Y871" s="212">
        <f t="shared" si="171"/>
        <v>5.2857142857142856</v>
      </c>
      <c r="Z871" s="237">
        <v>135</v>
      </c>
      <c r="AA871" s="237">
        <v>12.25</v>
      </c>
      <c r="AB871" s="213">
        <f t="shared" si="167"/>
        <v>270</v>
      </c>
      <c r="AC871" s="213">
        <f t="shared" si="164"/>
        <v>24.5</v>
      </c>
      <c r="AD871" s="213">
        <f t="shared" si="172"/>
        <v>189</v>
      </c>
      <c r="AE871" s="213">
        <f t="shared" si="165"/>
        <v>81</v>
      </c>
      <c r="AF871" s="213">
        <f t="shared" si="173"/>
        <v>129.5</v>
      </c>
      <c r="AG871" s="213">
        <f t="shared" si="168"/>
        <v>399.5</v>
      </c>
      <c r="AH871" s="213">
        <v>399.5</v>
      </c>
      <c r="AI871" s="213">
        <f t="shared" si="169"/>
        <v>0</v>
      </c>
      <c r="AJ871" s="160"/>
      <c r="AK871" s="296"/>
      <c r="AL871" s="303"/>
      <c r="AM871" s="303"/>
    </row>
    <row r="872" spans="1:39" ht="32.25" customHeight="1" x14ac:dyDescent="0.35">
      <c r="A872" s="202"/>
      <c r="B872" s="202">
        <v>3</v>
      </c>
      <c r="C872" s="342">
        <v>1386</v>
      </c>
      <c r="D872" s="344">
        <v>13874</v>
      </c>
      <c r="E872" s="344">
        <v>8431</v>
      </c>
      <c r="F872" s="204"/>
      <c r="G872" s="202" t="s">
        <v>120</v>
      </c>
      <c r="H872" s="202" t="s">
        <v>95</v>
      </c>
      <c r="I872" s="202"/>
      <c r="J872" s="202" t="s">
        <v>69</v>
      </c>
      <c r="K872" s="204">
        <v>1.3</v>
      </c>
      <c r="L872" s="204">
        <v>1</v>
      </c>
      <c r="M872" s="204">
        <v>6</v>
      </c>
      <c r="N872" s="204"/>
      <c r="O872" s="204">
        <f t="shared" si="174"/>
        <v>6</v>
      </c>
      <c r="P872" s="204"/>
      <c r="Q872" s="204"/>
      <c r="R872" s="204">
        <f t="shared" si="166"/>
        <v>6</v>
      </c>
      <c r="S872" s="207" t="s">
        <v>70</v>
      </c>
      <c r="T872" s="215" t="s">
        <v>58</v>
      </c>
      <c r="U872" s="216">
        <v>44873</v>
      </c>
      <c r="V872" s="216">
        <v>44943</v>
      </c>
      <c r="W872" s="217">
        <v>1</v>
      </c>
      <c r="X872" s="218"/>
      <c r="Y872" s="212">
        <f t="shared" si="171"/>
        <v>10.142857142857142</v>
      </c>
      <c r="Z872" s="237">
        <v>135</v>
      </c>
      <c r="AA872" s="237">
        <v>12.25</v>
      </c>
      <c r="AB872" s="213">
        <f t="shared" si="167"/>
        <v>810</v>
      </c>
      <c r="AC872" s="213">
        <f t="shared" si="164"/>
        <v>73.5</v>
      </c>
      <c r="AD872" s="213">
        <f t="shared" si="172"/>
        <v>566.99999999999989</v>
      </c>
      <c r="AE872" s="213">
        <f t="shared" si="165"/>
        <v>242.99999999999997</v>
      </c>
      <c r="AF872" s="213">
        <f t="shared" si="173"/>
        <v>745.5</v>
      </c>
      <c r="AG872" s="343">
        <f t="shared" si="168"/>
        <v>1555.5</v>
      </c>
      <c r="AH872" s="213">
        <v>1134</v>
      </c>
      <c r="AI872" s="213">
        <f t="shared" si="169"/>
        <v>421.5</v>
      </c>
      <c r="AJ872" s="160"/>
    </row>
    <row r="873" spans="1:39" ht="32.25" hidden="1" customHeight="1" x14ac:dyDescent="0.35">
      <c r="A873" s="202"/>
      <c r="B873" s="202">
        <v>3</v>
      </c>
      <c r="C873" s="203">
        <v>1406</v>
      </c>
      <c r="D873" s="204">
        <v>13894</v>
      </c>
      <c r="E873" s="204">
        <v>8224</v>
      </c>
      <c r="F873" s="204"/>
      <c r="G873" s="202" t="s">
        <v>119</v>
      </c>
      <c r="H873" s="202" t="s">
        <v>95</v>
      </c>
      <c r="I873" s="202"/>
      <c r="J873" s="202" t="s">
        <v>69</v>
      </c>
      <c r="K873" s="204">
        <v>2.5</v>
      </c>
      <c r="L873" s="204">
        <v>1.3</v>
      </c>
      <c r="M873" s="204">
        <v>5.5</v>
      </c>
      <c r="N873" s="204"/>
      <c r="O873" s="204">
        <f t="shared" si="174"/>
        <v>5.5</v>
      </c>
      <c r="P873" s="204"/>
      <c r="Q873" s="204"/>
      <c r="R873" s="204">
        <f t="shared" si="166"/>
        <v>5.5</v>
      </c>
      <c r="S873" s="207" t="s">
        <v>70</v>
      </c>
      <c r="T873" s="215" t="s">
        <v>58</v>
      </c>
      <c r="U873" s="216">
        <v>44875</v>
      </c>
      <c r="V873" s="216">
        <v>44876</v>
      </c>
      <c r="W873" s="217">
        <v>1</v>
      </c>
      <c r="X873" s="218"/>
      <c r="Y873" s="212">
        <f t="shared" si="171"/>
        <v>0.2857142857142857</v>
      </c>
      <c r="Z873" s="237">
        <v>135</v>
      </c>
      <c r="AA873" s="237">
        <v>12.25</v>
      </c>
      <c r="AB873" s="213">
        <f t="shared" si="167"/>
        <v>742.5</v>
      </c>
      <c r="AC873" s="213">
        <f t="shared" si="164"/>
        <v>67.375</v>
      </c>
      <c r="AD873" s="213">
        <f t="shared" si="172"/>
        <v>519.75</v>
      </c>
      <c r="AE873" s="213">
        <f t="shared" si="165"/>
        <v>222.75</v>
      </c>
      <c r="AF873" s="213">
        <f t="shared" si="173"/>
        <v>19.25</v>
      </c>
      <c r="AG873" s="213">
        <f t="shared" si="168"/>
        <v>761.75</v>
      </c>
      <c r="AH873" s="213">
        <v>761.75</v>
      </c>
      <c r="AI873" s="213">
        <f t="shared" si="169"/>
        <v>0</v>
      </c>
      <c r="AJ873" s="160"/>
    </row>
    <row r="874" spans="1:39" ht="32.25" hidden="1" customHeight="1" x14ac:dyDescent="0.35">
      <c r="A874" s="202"/>
      <c r="B874" s="202">
        <v>3</v>
      </c>
      <c r="C874" s="203">
        <v>1406</v>
      </c>
      <c r="D874" s="204">
        <v>13894</v>
      </c>
      <c r="E874" s="204">
        <v>8224</v>
      </c>
      <c r="F874" s="204"/>
      <c r="G874" s="202" t="s">
        <v>119</v>
      </c>
      <c r="H874" s="202" t="s">
        <v>148</v>
      </c>
      <c r="I874" s="202"/>
      <c r="J874" s="202" t="s">
        <v>69</v>
      </c>
      <c r="K874" s="204">
        <v>2.5</v>
      </c>
      <c r="L874" s="204">
        <v>2.5</v>
      </c>
      <c r="M874" s="204">
        <v>2.5</v>
      </c>
      <c r="N874" s="204"/>
      <c r="O874" s="204">
        <f t="shared" si="174"/>
        <v>2.5</v>
      </c>
      <c r="P874" s="204"/>
      <c r="Q874" s="204"/>
      <c r="R874" s="204">
        <f t="shared" si="166"/>
        <v>15.625</v>
      </c>
      <c r="S874" s="207" t="s">
        <v>62</v>
      </c>
      <c r="T874" s="215" t="s">
        <v>58</v>
      </c>
      <c r="U874" s="216">
        <v>44875</v>
      </c>
      <c r="V874" s="216">
        <v>44876</v>
      </c>
      <c r="W874" s="217">
        <v>1</v>
      </c>
      <c r="X874" s="218"/>
      <c r="Y874" s="212">
        <f t="shared" si="171"/>
        <v>0.2857142857142857</v>
      </c>
      <c r="Z874" s="237">
        <v>5.25</v>
      </c>
      <c r="AA874" s="237">
        <v>0.35</v>
      </c>
      <c r="AB874" s="213">
        <f t="shared" si="167"/>
        <v>82.03125</v>
      </c>
      <c r="AC874" s="213">
        <f t="shared" si="164"/>
        <v>5.46875</v>
      </c>
      <c r="AD874" s="213">
        <f t="shared" si="172"/>
        <v>57.421875</v>
      </c>
      <c r="AE874" s="213">
        <f t="shared" si="165"/>
        <v>24.609375</v>
      </c>
      <c r="AF874" s="213">
        <f t="shared" si="173"/>
        <v>1.5625</v>
      </c>
      <c r="AG874" s="213">
        <f t="shared" si="168"/>
        <v>83.59375</v>
      </c>
      <c r="AH874" s="213">
        <v>83.59375</v>
      </c>
      <c r="AI874" s="213">
        <f t="shared" si="169"/>
        <v>0</v>
      </c>
      <c r="AJ874" s="160"/>
    </row>
    <row r="875" spans="1:39" ht="32.25" customHeight="1" x14ac:dyDescent="0.35">
      <c r="A875" s="202"/>
      <c r="B875" s="202">
        <v>3</v>
      </c>
      <c r="C875" s="342">
        <v>1411</v>
      </c>
      <c r="D875" s="344">
        <v>13899</v>
      </c>
      <c r="E875" s="204"/>
      <c r="F875" s="204"/>
      <c r="G875" s="202" t="s">
        <v>120</v>
      </c>
      <c r="H875" s="202" t="s">
        <v>95</v>
      </c>
      <c r="I875" s="202"/>
      <c r="J875" s="202" t="s">
        <v>69</v>
      </c>
      <c r="K875" s="204">
        <v>2.5</v>
      </c>
      <c r="L875" s="204">
        <v>1.8</v>
      </c>
      <c r="M875" s="204">
        <v>5</v>
      </c>
      <c r="N875" s="204"/>
      <c r="O875" s="204">
        <f t="shared" si="174"/>
        <v>5</v>
      </c>
      <c r="P875" s="204"/>
      <c r="Q875" s="204"/>
      <c r="R875" s="204">
        <f t="shared" si="166"/>
        <v>5</v>
      </c>
      <c r="S875" s="207" t="s">
        <v>70</v>
      </c>
      <c r="T875" s="215" t="s">
        <v>87</v>
      </c>
      <c r="U875" s="216">
        <v>44875</v>
      </c>
      <c r="V875" s="216"/>
      <c r="W875" s="217">
        <v>1</v>
      </c>
      <c r="X875" s="218"/>
      <c r="Y875" s="212">
        <f t="shared" si="171"/>
        <v>11.857142857142858</v>
      </c>
      <c r="Z875" s="237">
        <v>135</v>
      </c>
      <c r="AA875" s="237">
        <v>12.25</v>
      </c>
      <c r="AB875" s="213">
        <f t="shared" si="167"/>
        <v>675</v>
      </c>
      <c r="AC875" s="213">
        <f t="shared" si="164"/>
        <v>61.25</v>
      </c>
      <c r="AD875" s="213">
        <f t="shared" si="172"/>
        <v>472.5</v>
      </c>
      <c r="AE875" s="213">
        <f t="shared" si="165"/>
        <v>0</v>
      </c>
      <c r="AF875" s="213">
        <f t="shared" si="173"/>
        <v>726.25000000000011</v>
      </c>
      <c r="AG875" s="343">
        <f t="shared" si="168"/>
        <v>1198.75</v>
      </c>
      <c r="AH875" s="213">
        <v>927.5</v>
      </c>
      <c r="AI875" s="213">
        <f t="shared" si="169"/>
        <v>271.25</v>
      </c>
      <c r="AJ875" s="160"/>
    </row>
    <row r="876" spans="1:39" ht="32.25" customHeight="1" x14ac:dyDescent="0.35">
      <c r="A876" s="202"/>
      <c r="B876" s="202">
        <v>3</v>
      </c>
      <c r="C876" s="342">
        <v>1323</v>
      </c>
      <c r="D876" s="344">
        <v>13811</v>
      </c>
      <c r="E876" s="344">
        <v>8478</v>
      </c>
      <c r="F876" s="204"/>
      <c r="G876" s="202" t="s">
        <v>120</v>
      </c>
      <c r="H876" s="202" t="s">
        <v>207</v>
      </c>
      <c r="I876" s="202"/>
      <c r="J876" s="202" t="s">
        <v>69</v>
      </c>
      <c r="K876" s="204">
        <v>1.8</v>
      </c>
      <c r="L876" s="204">
        <v>1.8</v>
      </c>
      <c r="M876" s="204">
        <v>6</v>
      </c>
      <c r="N876" s="204"/>
      <c r="O876" s="204">
        <f t="shared" si="174"/>
        <v>6</v>
      </c>
      <c r="P876" s="204"/>
      <c r="Q876" s="204"/>
      <c r="R876" s="204">
        <f t="shared" si="166"/>
        <v>6</v>
      </c>
      <c r="S876" s="207" t="s">
        <v>70</v>
      </c>
      <c r="T876" s="215" t="s">
        <v>58</v>
      </c>
      <c r="U876" s="216">
        <v>44865</v>
      </c>
      <c r="V876" s="216">
        <v>44926</v>
      </c>
      <c r="W876" s="217">
        <v>1</v>
      </c>
      <c r="X876" s="218"/>
      <c r="Y876" s="212">
        <f t="shared" si="171"/>
        <v>8.8571428571428577</v>
      </c>
      <c r="Z876" s="237">
        <v>100</v>
      </c>
      <c r="AA876" s="237">
        <v>10.15</v>
      </c>
      <c r="AB876" s="213">
        <f t="shared" si="167"/>
        <v>600</v>
      </c>
      <c r="AC876" s="213">
        <f t="shared" si="164"/>
        <v>60.900000000000006</v>
      </c>
      <c r="AD876" s="213">
        <f t="shared" si="172"/>
        <v>419.99999999999994</v>
      </c>
      <c r="AE876" s="213">
        <f t="shared" si="165"/>
        <v>179.99999999999997</v>
      </c>
      <c r="AF876" s="213">
        <f t="shared" si="173"/>
        <v>539.40000000000009</v>
      </c>
      <c r="AG876" s="343">
        <f t="shared" si="168"/>
        <v>1139.4000000000001</v>
      </c>
      <c r="AH876" s="213">
        <v>959.40000000000009</v>
      </c>
      <c r="AI876" s="213">
        <f t="shared" si="169"/>
        <v>180</v>
      </c>
      <c r="AJ876" s="160"/>
    </row>
    <row r="877" spans="1:39" ht="32.25" customHeight="1" x14ac:dyDescent="0.35">
      <c r="A877" s="202"/>
      <c r="B877" s="202">
        <v>3</v>
      </c>
      <c r="C877" s="342">
        <v>1344</v>
      </c>
      <c r="D877" s="344">
        <v>13832</v>
      </c>
      <c r="E877" s="204"/>
      <c r="F877" s="204"/>
      <c r="G877" s="202" t="s">
        <v>106</v>
      </c>
      <c r="H877" s="202" t="s">
        <v>95</v>
      </c>
      <c r="I877" s="202"/>
      <c r="J877" s="202" t="s">
        <v>69</v>
      </c>
      <c r="K877" s="204">
        <v>2.5</v>
      </c>
      <c r="L877" s="204">
        <v>1.3</v>
      </c>
      <c r="M877" s="204">
        <v>2</v>
      </c>
      <c r="N877" s="204"/>
      <c r="O877" s="204">
        <f t="shared" si="174"/>
        <v>2</v>
      </c>
      <c r="P877" s="204"/>
      <c r="Q877" s="204"/>
      <c r="R877" s="204">
        <f t="shared" si="166"/>
        <v>2</v>
      </c>
      <c r="S877" s="207" t="s">
        <v>70</v>
      </c>
      <c r="T877" s="215" t="s">
        <v>87</v>
      </c>
      <c r="U877" s="216">
        <v>44866</v>
      </c>
      <c r="V877" s="216"/>
      <c r="W877" s="217">
        <v>1</v>
      </c>
      <c r="X877" s="218"/>
      <c r="Y877" s="212">
        <f t="shared" si="171"/>
        <v>13.142857142857142</v>
      </c>
      <c r="Z877" s="237">
        <v>135</v>
      </c>
      <c r="AA877" s="237">
        <v>12.25</v>
      </c>
      <c r="AB877" s="213">
        <f t="shared" si="167"/>
        <v>270</v>
      </c>
      <c r="AC877" s="213">
        <f t="shared" si="164"/>
        <v>24.5</v>
      </c>
      <c r="AD877" s="213">
        <f t="shared" si="172"/>
        <v>189</v>
      </c>
      <c r="AE877" s="213">
        <f t="shared" si="165"/>
        <v>0</v>
      </c>
      <c r="AF877" s="213">
        <f t="shared" si="173"/>
        <v>322</v>
      </c>
      <c r="AG877" s="343">
        <f t="shared" si="168"/>
        <v>511</v>
      </c>
      <c r="AH877" s="213">
        <v>402.5</v>
      </c>
      <c r="AI877" s="213">
        <f t="shared" si="169"/>
        <v>108.5</v>
      </c>
      <c r="AJ877" s="171"/>
    </row>
    <row r="878" spans="1:39" ht="30" hidden="1" customHeight="1" x14ac:dyDescent="0.35">
      <c r="A878" s="202"/>
      <c r="B878" s="202">
        <v>3</v>
      </c>
      <c r="C878" s="203">
        <v>1468</v>
      </c>
      <c r="D878" s="204">
        <v>13956</v>
      </c>
      <c r="E878" s="204">
        <v>8451</v>
      </c>
      <c r="F878" s="204"/>
      <c r="G878" s="202" t="s">
        <v>120</v>
      </c>
      <c r="H878" s="202" t="s">
        <v>95</v>
      </c>
      <c r="I878" s="202"/>
      <c r="J878" s="202" t="s">
        <v>69</v>
      </c>
      <c r="K878" s="204">
        <v>1.3</v>
      </c>
      <c r="L878" s="204">
        <v>1.3</v>
      </c>
      <c r="M878" s="204">
        <v>1.5</v>
      </c>
      <c r="N878" s="204"/>
      <c r="O878" s="204">
        <f t="shared" si="174"/>
        <v>1.5</v>
      </c>
      <c r="P878" s="204"/>
      <c r="Q878" s="204"/>
      <c r="R878" s="204">
        <f t="shared" si="166"/>
        <v>1.5</v>
      </c>
      <c r="S878" s="207" t="s">
        <v>70</v>
      </c>
      <c r="T878" s="215" t="s">
        <v>58</v>
      </c>
      <c r="U878" s="216">
        <v>44884</v>
      </c>
      <c r="V878" s="216">
        <v>44916</v>
      </c>
      <c r="W878" s="217">
        <v>1</v>
      </c>
      <c r="X878" s="218"/>
      <c r="Y878" s="212">
        <f t="shared" si="171"/>
        <v>4.7142857142857144</v>
      </c>
      <c r="Z878" s="237">
        <v>135</v>
      </c>
      <c r="AA878" s="237">
        <v>12.25</v>
      </c>
      <c r="AB878" s="213">
        <f t="shared" si="167"/>
        <v>202.5</v>
      </c>
      <c r="AC878" s="213">
        <f t="shared" si="164"/>
        <v>18.375</v>
      </c>
      <c r="AD878" s="213">
        <f t="shared" si="172"/>
        <v>141.74999999999997</v>
      </c>
      <c r="AE878" s="213">
        <f t="shared" si="165"/>
        <v>60.749999999999993</v>
      </c>
      <c r="AF878" s="213">
        <f t="shared" si="173"/>
        <v>86.625</v>
      </c>
      <c r="AG878" s="213">
        <f t="shared" si="168"/>
        <v>289.125</v>
      </c>
      <c r="AH878" s="213">
        <v>289.125</v>
      </c>
      <c r="AI878" s="213">
        <f t="shared" si="169"/>
        <v>0</v>
      </c>
      <c r="AJ878" s="171"/>
    </row>
    <row r="879" spans="1:39" ht="30" hidden="1" customHeight="1" x14ac:dyDescent="0.35">
      <c r="A879" s="202"/>
      <c r="B879" s="202">
        <v>3</v>
      </c>
      <c r="C879" s="203">
        <v>1320</v>
      </c>
      <c r="D879" s="204">
        <v>13808</v>
      </c>
      <c r="E879" s="204">
        <v>8287</v>
      </c>
      <c r="F879" s="204"/>
      <c r="G879" s="202" t="s">
        <v>119</v>
      </c>
      <c r="H879" s="234" t="s">
        <v>36</v>
      </c>
      <c r="I879" s="234"/>
      <c r="J879" s="234" t="s">
        <v>42</v>
      </c>
      <c r="K879" s="233">
        <v>7.5</v>
      </c>
      <c r="L879" s="233">
        <v>1.3</v>
      </c>
      <c r="M879" s="233">
        <v>5.5</v>
      </c>
      <c r="N879" s="204"/>
      <c r="O879" s="204">
        <f t="shared" si="174"/>
        <v>5.5</v>
      </c>
      <c r="P879" s="233"/>
      <c r="Q879" s="233"/>
      <c r="R879" s="204">
        <f t="shared" si="166"/>
        <v>41.25</v>
      </c>
      <c r="S879" s="261" t="s">
        <v>41</v>
      </c>
      <c r="T879" s="215" t="s">
        <v>58</v>
      </c>
      <c r="U879" s="271">
        <v>44863</v>
      </c>
      <c r="V879" s="271">
        <v>44893</v>
      </c>
      <c r="W879" s="272">
        <v>1</v>
      </c>
      <c r="X879" s="273"/>
      <c r="Y879" s="212">
        <f t="shared" si="171"/>
        <v>4.4285714285714288</v>
      </c>
      <c r="Z879" s="238">
        <v>14</v>
      </c>
      <c r="AA879" s="238"/>
      <c r="AB879" s="213">
        <f t="shared" si="167"/>
        <v>577.5</v>
      </c>
      <c r="AC879" s="213">
        <f t="shared" si="164"/>
        <v>0</v>
      </c>
      <c r="AD879" s="213">
        <f t="shared" si="172"/>
        <v>404.24999999999994</v>
      </c>
      <c r="AE879" s="213">
        <f t="shared" si="165"/>
        <v>173.25</v>
      </c>
      <c r="AF879" s="213">
        <f t="shared" si="173"/>
        <v>0</v>
      </c>
      <c r="AG879" s="213">
        <f t="shared" si="168"/>
        <v>577.5</v>
      </c>
      <c r="AH879" s="213">
        <v>577.5</v>
      </c>
      <c r="AI879" s="213">
        <f t="shared" si="169"/>
        <v>0</v>
      </c>
      <c r="AJ879" s="171"/>
    </row>
    <row r="880" spans="1:39" ht="30" hidden="1" customHeight="1" x14ac:dyDescent="0.35">
      <c r="A880" s="202"/>
      <c r="B880" s="202">
        <v>3</v>
      </c>
      <c r="C880" s="203">
        <v>1426</v>
      </c>
      <c r="D880" s="204">
        <v>13914</v>
      </c>
      <c r="E880" s="204">
        <v>8329</v>
      </c>
      <c r="F880" s="204"/>
      <c r="G880" s="202" t="s">
        <v>570</v>
      </c>
      <c r="H880" s="234" t="s">
        <v>36</v>
      </c>
      <c r="I880" s="234"/>
      <c r="J880" s="234" t="s">
        <v>42</v>
      </c>
      <c r="K880" s="233">
        <v>30</v>
      </c>
      <c r="L880" s="233">
        <v>1</v>
      </c>
      <c r="M880" s="233">
        <v>2</v>
      </c>
      <c r="N880" s="204"/>
      <c r="O880" s="204">
        <f t="shared" si="174"/>
        <v>2</v>
      </c>
      <c r="P880" s="233"/>
      <c r="Q880" s="233"/>
      <c r="R880" s="204">
        <f t="shared" si="166"/>
        <v>60</v>
      </c>
      <c r="S880" s="261" t="s">
        <v>41</v>
      </c>
      <c r="T880" s="215" t="s">
        <v>58</v>
      </c>
      <c r="U880" s="271">
        <v>44877</v>
      </c>
      <c r="V880" s="271">
        <v>44909</v>
      </c>
      <c r="W880" s="272">
        <v>1</v>
      </c>
      <c r="X880" s="273"/>
      <c r="Y880" s="212">
        <f t="shared" si="171"/>
        <v>4.7142857142857144</v>
      </c>
      <c r="Z880" s="238">
        <v>14</v>
      </c>
      <c r="AA880" s="238">
        <v>0.84</v>
      </c>
      <c r="AB880" s="213">
        <f t="shared" si="167"/>
        <v>840</v>
      </c>
      <c r="AC880" s="213">
        <f t="shared" si="164"/>
        <v>50.4</v>
      </c>
      <c r="AD880" s="213">
        <f t="shared" si="172"/>
        <v>588</v>
      </c>
      <c r="AE880" s="213">
        <f t="shared" si="165"/>
        <v>252</v>
      </c>
      <c r="AF880" s="213">
        <f t="shared" si="173"/>
        <v>237.60000000000002</v>
      </c>
      <c r="AG880" s="213">
        <f t="shared" si="168"/>
        <v>1077.5999999999999</v>
      </c>
      <c r="AH880" s="213">
        <v>1077.5999999999999</v>
      </c>
      <c r="AI880" s="213">
        <f t="shared" si="169"/>
        <v>0</v>
      </c>
      <c r="AJ880" s="171"/>
    </row>
    <row r="881" spans="1:39" ht="30" hidden="1" customHeight="1" x14ac:dyDescent="0.35">
      <c r="A881" s="202"/>
      <c r="B881" s="202">
        <v>3</v>
      </c>
      <c r="C881" s="203">
        <v>1490</v>
      </c>
      <c r="D881" s="204">
        <v>13977</v>
      </c>
      <c r="E881" s="204">
        <v>8303</v>
      </c>
      <c r="F881" s="204"/>
      <c r="G881" s="202" t="s">
        <v>120</v>
      </c>
      <c r="H881" s="234" t="s">
        <v>36</v>
      </c>
      <c r="I881" s="234"/>
      <c r="J881" s="234" t="s">
        <v>42</v>
      </c>
      <c r="K881" s="233">
        <v>3.8</v>
      </c>
      <c r="L881" s="233">
        <v>1.3</v>
      </c>
      <c r="M881" s="233">
        <v>1.5</v>
      </c>
      <c r="N881" s="204"/>
      <c r="O881" s="204">
        <f t="shared" si="174"/>
        <v>1.5</v>
      </c>
      <c r="P881" s="233"/>
      <c r="Q881" s="233"/>
      <c r="R881" s="204">
        <f t="shared" si="166"/>
        <v>5.6999999999999993</v>
      </c>
      <c r="S881" s="261" t="s">
        <v>41</v>
      </c>
      <c r="T881" s="215" t="s">
        <v>58</v>
      </c>
      <c r="U881" s="271">
        <v>44889</v>
      </c>
      <c r="V881" s="271">
        <v>44900</v>
      </c>
      <c r="W881" s="272">
        <v>1</v>
      </c>
      <c r="X881" s="273"/>
      <c r="Y881" s="212">
        <f t="shared" si="171"/>
        <v>1.7142857142857142</v>
      </c>
      <c r="Z881" s="238">
        <v>14</v>
      </c>
      <c r="AA881" s="238">
        <v>0.84</v>
      </c>
      <c r="AB881" s="213">
        <f t="shared" si="167"/>
        <v>79.799999999999983</v>
      </c>
      <c r="AC881" s="213">
        <f t="shared" si="164"/>
        <v>4.7879999999999994</v>
      </c>
      <c r="AD881" s="213">
        <f t="shared" si="172"/>
        <v>55.859999999999992</v>
      </c>
      <c r="AE881" s="213">
        <f t="shared" si="165"/>
        <v>23.939999999999998</v>
      </c>
      <c r="AF881" s="213">
        <f t="shared" si="173"/>
        <v>8.2079999999999984</v>
      </c>
      <c r="AG881" s="213">
        <f t="shared" si="168"/>
        <v>88.007999999999981</v>
      </c>
      <c r="AH881" s="213">
        <v>88.007999999999981</v>
      </c>
      <c r="AI881" s="213">
        <f t="shared" si="169"/>
        <v>0</v>
      </c>
      <c r="AJ881" s="171"/>
    </row>
    <row r="882" spans="1:39" ht="30" hidden="1" customHeight="1" x14ac:dyDescent="0.35">
      <c r="A882" s="202"/>
      <c r="B882" s="202">
        <v>3</v>
      </c>
      <c r="C882" s="203">
        <v>1332</v>
      </c>
      <c r="D882" s="204">
        <v>13820</v>
      </c>
      <c r="E882" s="204">
        <v>8275</v>
      </c>
      <c r="F882" s="204"/>
      <c r="G882" s="202" t="s">
        <v>604</v>
      </c>
      <c r="H882" s="205" t="s">
        <v>36</v>
      </c>
      <c r="I882" s="205"/>
      <c r="J882" s="205" t="s">
        <v>436</v>
      </c>
      <c r="K882" s="206">
        <v>5</v>
      </c>
      <c r="L882" s="206">
        <v>1.8</v>
      </c>
      <c r="M882" s="206">
        <v>14.5</v>
      </c>
      <c r="N882" s="206"/>
      <c r="O882" s="206">
        <v>14.5</v>
      </c>
      <c r="P882" s="206"/>
      <c r="Q882" s="206"/>
      <c r="R882" s="204">
        <f t="shared" si="166"/>
        <v>72.5</v>
      </c>
      <c r="S882" s="173" t="s">
        <v>41</v>
      </c>
      <c r="T882" s="215" t="s">
        <v>58</v>
      </c>
      <c r="U882" s="209">
        <v>44865</v>
      </c>
      <c r="V882" s="209">
        <v>44891</v>
      </c>
      <c r="W882" s="210">
        <v>1</v>
      </c>
      <c r="X882" s="211"/>
      <c r="Y882" s="212">
        <f t="shared" si="171"/>
        <v>3.8571428571428572</v>
      </c>
      <c r="Z882" s="219">
        <v>18</v>
      </c>
      <c r="AA882" s="219">
        <v>1.05</v>
      </c>
      <c r="AB882" s="213">
        <f t="shared" si="167"/>
        <v>1305</v>
      </c>
      <c r="AC882" s="213">
        <f t="shared" si="164"/>
        <v>76.125</v>
      </c>
      <c r="AD882" s="213">
        <f t="shared" si="172"/>
        <v>913.5</v>
      </c>
      <c r="AE882" s="213">
        <f t="shared" si="165"/>
        <v>391.5</v>
      </c>
      <c r="AF882" s="213">
        <f t="shared" si="173"/>
        <v>293.62500000000006</v>
      </c>
      <c r="AG882" s="213">
        <f t="shared" si="168"/>
        <v>1598.625</v>
      </c>
      <c r="AH882" s="214">
        <v>1598.625</v>
      </c>
      <c r="AI882" s="213">
        <f t="shared" si="169"/>
        <v>0</v>
      </c>
      <c r="AJ882" s="171"/>
    </row>
    <row r="883" spans="1:39" ht="32.25" customHeight="1" x14ac:dyDescent="0.35">
      <c r="A883" s="202"/>
      <c r="B883" s="202">
        <v>3</v>
      </c>
      <c r="C883" s="342">
        <v>1336</v>
      </c>
      <c r="D883" s="344">
        <v>13824</v>
      </c>
      <c r="E883" s="204"/>
      <c r="F883" s="204"/>
      <c r="G883" s="202" t="s">
        <v>120</v>
      </c>
      <c r="H883" s="205" t="s">
        <v>36</v>
      </c>
      <c r="I883" s="205"/>
      <c r="J883" s="205" t="s">
        <v>436</v>
      </c>
      <c r="K883" s="206">
        <v>1.8</v>
      </c>
      <c r="L883" s="206">
        <v>1.8</v>
      </c>
      <c r="M883" s="206">
        <v>6</v>
      </c>
      <c r="N883" s="206"/>
      <c r="O883" s="206">
        <v>6</v>
      </c>
      <c r="P883" s="206"/>
      <c r="Q883" s="206"/>
      <c r="R883" s="204">
        <f t="shared" si="166"/>
        <v>10.8</v>
      </c>
      <c r="S883" s="173" t="s">
        <v>41</v>
      </c>
      <c r="T883" s="215" t="s">
        <v>87</v>
      </c>
      <c r="U883" s="209">
        <v>44866</v>
      </c>
      <c r="V883" s="209"/>
      <c r="W883" s="210">
        <v>1</v>
      </c>
      <c r="X883" s="211"/>
      <c r="Y883" s="212">
        <f t="shared" si="171"/>
        <v>13.142857142857142</v>
      </c>
      <c r="Z883" s="219">
        <v>18</v>
      </c>
      <c r="AA883" s="219">
        <v>1.05</v>
      </c>
      <c r="AB883" s="213">
        <f t="shared" si="167"/>
        <v>194.4</v>
      </c>
      <c r="AC883" s="213">
        <f t="shared" si="164"/>
        <v>11.340000000000002</v>
      </c>
      <c r="AD883" s="213">
        <f t="shared" si="172"/>
        <v>136.07999999999998</v>
      </c>
      <c r="AE883" s="213">
        <f t="shared" si="165"/>
        <v>0</v>
      </c>
      <c r="AF883" s="213">
        <f t="shared" si="173"/>
        <v>149.04000000000002</v>
      </c>
      <c r="AG883" s="343">
        <f t="shared" si="168"/>
        <v>285.12</v>
      </c>
      <c r="AH883" s="214">
        <v>234.89999999999998</v>
      </c>
      <c r="AI883" s="213">
        <f t="shared" si="169"/>
        <v>50.220000000000027</v>
      </c>
      <c r="AJ883" s="171"/>
    </row>
    <row r="884" spans="1:39" ht="32.25" hidden="1" customHeight="1" x14ac:dyDescent="0.35">
      <c r="A884" s="202"/>
      <c r="B884" s="202">
        <v>3</v>
      </c>
      <c r="C884" s="203">
        <v>1359</v>
      </c>
      <c r="D884" s="204">
        <v>13847</v>
      </c>
      <c r="E884" s="204">
        <v>8228</v>
      </c>
      <c r="F884" s="204"/>
      <c r="G884" s="202" t="s">
        <v>119</v>
      </c>
      <c r="H884" s="202" t="s">
        <v>60</v>
      </c>
      <c r="I884" s="202"/>
      <c r="J884" s="202" t="s">
        <v>61</v>
      </c>
      <c r="K884" s="204">
        <v>2.6</v>
      </c>
      <c r="L884" s="204">
        <v>2.6</v>
      </c>
      <c r="M884" s="204">
        <v>4</v>
      </c>
      <c r="N884" s="204"/>
      <c r="O884" s="204">
        <f t="shared" ref="O884:O893" si="175">M884-N884</f>
        <v>4</v>
      </c>
      <c r="P884" s="204"/>
      <c r="Q884" s="204"/>
      <c r="R884" s="204">
        <f t="shared" si="166"/>
        <v>27.040000000000003</v>
      </c>
      <c r="S884" s="207" t="s">
        <v>62</v>
      </c>
      <c r="T884" s="215" t="s">
        <v>58</v>
      </c>
      <c r="U884" s="216">
        <v>44868</v>
      </c>
      <c r="V884" s="216">
        <v>44878</v>
      </c>
      <c r="W884" s="217">
        <v>1</v>
      </c>
      <c r="X884" s="218"/>
      <c r="Y884" s="212">
        <f t="shared" si="171"/>
        <v>1.5714285714285714</v>
      </c>
      <c r="Z884" s="237">
        <v>7.5</v>
      </c>
      <c r="AA884" s="237">
        <v>0.7</v>
      </c>
      <c r="AB884" s="213">
        <f t="shared" si="167"/>
        <v>202.8</v>
      </c>
      <c r="AC884" s="213">
        <f t="shared" si="164"/>
        <v>18.928000000000001</v>
      </c>
      <c r="AD884" s="213">
        <f t="shared" si="172"/>
        <v>141.96</v>
      </c>
      <c r="AE884" s="213">
        <f t="shared" si="165"/>
        <v>60.84</v>
      </c>
      <c r="AF884" s="213">
        <f t="shared" si="173"/>
        <v>29.744000000000003</v>
      </c>
      <c r="AG884" s="213">
        <f t="shared" si="168"/>
        <v>232.54400000000001</v>
      </c>
      <c r="AH884" s="213">
        <v>232.54400000000001</v>
      </c>
      <c r="AI884" s="213">
        <f t="shared" si="169"/>
        <v>0</v>
      </c>
      <c r="AJ884" s="171"/>
    </row>
    <row r="885" spans="1:39" ht="32.25" hidden="1" customHeight="1" x14ac:dyDescent="0.35">
      <c r="A885" s="202"/>
      <c r="B885" s="202">
        <v>3</v>
      </c>
      <c r="C885" s="203">
        <v>1361</v>
      </c>
      <c r="D885" s="204">
        <v>13850</v>
      </c>
      <c r="E885" s="204">
        <v>8213</v>
      </c>
      <c r="F885" s="204"/>
      <c r="G885" s="202" t="s">
        <v>120</v>
      </c>
      <c r="H885" s="202" t="s">
        <v>60</v>
      </c>
      <c r="I885" s="202"/>
      <c r="J885" s="202" t="s">
        <v>61</v>
      </c>
      <c r="K885" s="204">
        <v>6.3</v>
      </c>
      <c r="L885" s="204">
        <v>3.9</v>
      </c>
      <c r="M885" s="204">
        <v>6</v>
      </c>
      <c r="N885" s="204"/>
      <c r="O885" s="204">
        <f t="shared" si="175"/>
        <v>6</v>
      </c>
      <c r="P885" s="204"/>
      <c r="Q885" s="204"/>
      <c r="R885" s="204">
        <f t="shared" si="166"/>
        <v>147.42000000000002</v>
      </c>
      <c r="S885" s="207" t="s">
        <v>62</v>
      </c>
      <c r="T885" s="215" t="s">
        <v>58</v>
      </c>
      <c r="U885" s="216">
        <v>44868</v>
      </c>
      <c r="V885" s="216">
        <v>44874</v>
      </c>
      <c r="W885" s="217">
        <v>1</v>
      </c>
      <c r="X885" s="218"/>
      <c r="Y885" s="212">
        <f t="shared" si="171"/>
        <v>1</v>
      </c>
      <c r="Z885" s="237">
        <v>7.5</v>
      </c>
      <c r="AA885" s="237">
        <v>0.7</v>
      </c>
      <c r="AB885" s="213">
        <f t="shared" si="167"/>
        <v>1105.6500000000001</v>
      </c>
      <c r="AC885" s="213">
        <f t="shared" si="164"/>
        <v>103.194</v>
      </c>
      <c r="AD885" s="213">
        <f t="shared" si="172"/>
        <v>773.95500000000004</v>
      </c>
      <c r="AE885" s="213">
        <f t="shared" si="165"/>
        <v>331.69500000000005</v>
      </c>
      <c r="AF885" s="213">
        <f t="shared" si="173"/>
        <v>103.194</v>
      </c>
      <c r="AG885" s="213">
        <f t="shared" si="168"/>
        <v>1208.8440000000001</v>
      </c>
      <c r="AH885" s="213">
        <v>1208.8440000000001</v>
      </c>
      <c r="AI885" s="213">
        <f t="shared" si="169"/>
        <v>0</v>
      </c>
      <c r="AJ885" s="171"/>
    </row>
    <row r="886" spans="1:39" ht="32.25" customHeight="1" x14ac:dyDescent="0.35">
      <c r="A886" s="202"/>
      <c r="B886" s="202">
        <v>3</v>
      </c>
      <c r="C886" s="342">
        <v>1517</v>
      </c>
      <c r="D886" s="344">
        <v>14055</v>
      </c>
      <c r="E886" s="344">
        <v>8477</v>
      </c>
      <c r="F886" s="204"/>
      <c r="G886" s="202" t="s">
        <v>120</v>
      </c>
      <c r="H886" s="202" t="s">
        <v>207</v>
      </c>
      <c r="I886" s="202"/>
      <c r="J886" s="202" t="s">
        <v>69</v>
      </c>
      <c r="K886" s="204">
        <v>1.8</v>
      </c>
      <c r="L886" s="204">
        <v>1.8</v>
      </c>
      <c r="M886" s="204">
        <v>5</v>
      </c>
      <c r="N886" s="204"/>
      <c r="O886" s="204">
        <f t="shared" si="175"/>
        <v>5</v>
      </c>
      <c r="P886" s="204"/>
      <c r="Q886" s="204"/>
      <c r="R886" s="204">
        <f t="shared" si="166"/>
        <v>5</v>
      </c>
      <c r="S886" s="207" t="s">
        <v>70</v>
      </c>
      <c r="T886" s="215" t="s">
        <v>58</v>
      </c>
      <c r="U886" s="216">
        <v>44895</v>
      </c>
      <c r="V886" s="216">
        <v>44926</v>
      </c>
      <c r="W886" s="217">
        <v>1</v>
      </c>
      <c r="X886" s="218"/>
      <c r="Y886" s="212">
        <f t="shared" si="171"/>
        <v>4.5714285714285712</v>
      </c>
      <c r="Z886" s="213">
        <v>100</v>
      </c>
      <c r="AA886" s="213">
        <v>10.15</v>
      </c>
      <c r="AB886" s="213">
        <f t="shared" si="167"/>
        <v>500</v>
      </c>
      <c r="AC886" s="213">
        <f t="shared" ref="AC886:AC949" si="176">AA886*R886</f>
        <v>50.75</v>
      </c>
      <c r="AD886" s="213">
        <f t="shared" si="172"/>
        <v>350</v>
      </c>
      <c r="AE886" s="213">
        <f t="shared" si="165"/>
        <v>150</v>
      </c>
      <c r="AF886" s="213">
        <f t="shared" si="173"/>
        <v>231.99999999999997</v>
      </c>
      <c r="AG886" s="343">
        <f t="shared" si="168"/>
        <v>732</v>
      </c>
      <c r="AH886" s="213">
        <v>582</v>
      </c>
      <c r="AI886" s="213">
        <f t="shared" si="169"/>
        <v>150</v>
      </c>
      <c r="AJ886" s="171"/>
    </row>
    <row r="887" spans="1:39" ht="32.25" customHeight="1" x14ac:dyDescent="0.35">
      <c r="A887" s="202"/>
      <c r="B887" s="202">
        <v>3</v>
      </c>
      <c r="C887" s="342">
        <v>1651</v>
      </c>
      <c r="D887" s="344">
        <v>14186</v>
      </c>
      <c r="E887" s="344">
        <v>8488</v>
      </c>
      <c r="F887" s="204"/>
      <c r="G887" s="202" t="s">
        <v>120</v>
      </c>
      <c r="H887" s="202" t="s">
        <v>95</v>
      </c>
      <c r="I887" s="202"/>
      <c r="J887" s="202" t="s">
        <v>69</v>
      </c>
      <c r="K887" s="204">
        <v>2.5</v>
      </c>
      <c r="L887" s="204">
        <v>1.8</v>
      </c>
      <c r="M887" s="204">
        <v>4.5</v>
      </c>
      <c r="N887" s="204"/>
      <c r="O887" s="204">
        <f t="shared" si="175"/>
        <v>4.5</v>
      </c>
      <c r="P887" s="204"/>
      <c r="Q887" s="204"/>
      <c r="R887" s="204">
        <f t="shared" si="166"/>
        <v>4.5</v>
      </c>
      <c r="S887" s="207" t="s">
        <v>70</v>
      </c>
      <c r="T887" s="215" t="s">
        <v>58</v>
      </c>
      <c r="U887" s="216">
        <v>44917</v>
      </c>
      <c r="V887" s="216">
        <v>44929</v>
      </c>
      <c r="W887" s="217">
        <v>1</v>
      </c>
      <c r="X887" s="218"/>
      <c r="Y887" s="212">
        <f t="shared" si="171"/>
        <v>1.8571428571428572</v>
      </c>
      <c r="Z887" s="213">
        <v>135</v>
      </c>
      <c r="AA887" s="213">
        <v>12.25</v>
      </c>
      <c r="AB887" s="213">
        <f t="shared" si="167"/>
        <v>607.5</v>
      </c>
      <c r="AC887" s="213">
        <f t="shared" si="176"/>
        <v>55.125</v>
      </c>
      <c r="AD887" s="213">
        <f t="shared" si="172"/>
        <v>425.25</v>
      </c>
      <c r="AE887" s="213">
        <f t="shared" ref="AE887:AE950" si="177">IF(T887="off hired",0.3*R887*Z887*W887,0)</f>
        <v>182.24999999999997</v>
      </c>
      <c r="AF887" s="213">
        <f t="shared" si="173"/>
        <v>102.375</v>
      </c>
      <c r="AG887" s="343">
        <f t="shared" si="168"/>
        <v>709.875</v>
      </c>
      <c r="AH887" s="213">
        <v>504</v>
      </c>
      <c r="AI887" s="213">
        <f t="shared" si="169"/>
        <v>205.875</v>
      </c>
      <c r="AJ887" s="171"/>
    </row>
    <row r="888" spans="1:39" ht="32.25" customHeight="1" x14ac:dyDescent="0.35">
      <c r="A888" s="202"/>
      <c r="B888" s="202">
        <v>3</v>
      </c>
      <c r="C888" s="342">
        <v>1618</v>
      </c>
      <c r="D888" s="344">
        <v>14153</v>
      </c>
      <c r="E888" s="344">
        <v>8482</v>
      </c>
      <c r="F888" s="204"/>
      <c r="G888" s="202" t="s">
        <v>120</v>
      </c>
      <c r="H888" s="234" t="s">
        <v>36</v>
      </c>
      <c r="I888" s="234"/>
      <c r="J888" s="234" t="s">
        <v>42</v>
      </c>
      <c r="K888" s="233">
        <v>8.1</v>
      </c>
      <c r="L888" s="233">
        <v>1</v>
      </c>
      <c r="M888" s="233">
        <v>2</v>
      </c>
      <c r="N888" s="204"/>
      <c r="O888" s="204">
        <f t="shared" si="175"/>
        <v>2</v>
      </c>
      <c r="P888" s="233"/>
      <c r="Q888" s="233"/>
      <c r="R888" s="204">
        <f t="shared" si="166"/>
        <v>16.2</v>
      </c>
      <c r="S888" s="261" t="s">
        <v>41</v>
      </c>
      <c r="T888" s="215" t="s">
        <v>58</v>
      </c>
      <c r="U888" s="271">
        <v>44912</v>
      </c>
      <c r="V888" s="271">
        <v>44928</v>
      </c>
      <c r="W888" s="272">
        <v>1</v>
      </c>
      <c r="X888" s="273"/>
      <c r="Y888" s="212">
        <f t="shared" si="171"/>
        <v>2.4285714285714284</v>
      </c>
      <c r="Z888" s="238">
        <v>14</v>
      </c>
      <c r="AA888" s="238">
        <v>0.84</v>
      </c>
      <c r="AB888" s="213">
        <f t="shared" si="167"/>
        <v>226.79999999999998</v>
      </c>
      <c r="AC888" s="213">
        <f t="shared" si="176"/>
        <v>13.607999999999999</v>
      </c>
      <c r="AD888" s="213">
        <f t="shared" si="172"/>
        <v>158.75999999999996</v>
      </c>
      <c r="AE888" s="213">
        <f t="shared" si="177"/>
        <v>68.039999999999992</v>
      </c>
      <c r="AF888" s="213">
        <f t="shared" si="173"/>
        <v>33.047999999999995</v>
      </c>
      <c r="AG888" s="343">
        <f t="shared" si="168"/>
        <v>259.84799999999996</v>
      </c>
      <c r="AH888" s="213">
        <v>187.91999999999996</v>
      </c>
      <c r="AI888" s="213">
        <f t="shared" si="169"/>
        <v>71.927999999999997</v>
      </c>
      <c r="AJ888" s="171"/>
    </row>
    <row r="889" spans="1:39" ht="32.25" customHeight="1" x14ac:dyDescent="0.35">
      <c r="A889" s="202"/>
      <c r="B889" s="202">
        <v>3</v>
      </c>
      <c r="C889" s="342">
        <v>1558</v>
      </c>
      <c r="D889" s="344">
        <v>14095</v>
      </c>
      <c r="E889" s="344">
        <v>8494</v>
      </c>
      <c r="F889" s="204"/>
      <c r="G889" s="202" t="s">
        <v>120</v>
      </c>
      <c r="H889" s="234" t="s">
        <v>36</v>
      </c>
      <c r="I889" s="234"/>
      <c r="J889" s="234" t="s">
        <v>42</v>
      </c>
      <c r="K889" s="233">
        <v>11.3</v>
      </c>
      <c r="L889" s="233">
        <v>1.3</v>
      </c>
      <c r="M889" s="233">
        <v>1.5</v>
      </c>
      <c r="N889" s="204"/>
      <c r="O889" s="204">
        <f t="shared" si="175"/>
        <v>1.5</v>
      </c>
      <c r="P889" s="233"/>
      <c r="Q889" s="233"/>
      <c r="R889" s="204">
        <f t="shared" si="166"/>
        <v>16.950000000000003</v>
      </c>
      <c r="S889" s="261" t="s">
        <v>41</v>
      </c>
      <c r="T889" s="215" t="s">
        <v>58</v>
      </c>
      <c r="U889" s="271">
        <v>44904</v>
      </c>
      <c r="V889" s="271">
        <v>44931</v>
      </c>
      <c r="W889" s="272">
        <v>1</v>
      </c>
      <c r="X889" s="273"/>
      <c r="Y889" s="212">
        <f t="shared" si="171"/>
        <v>4</v>
      </c>
      <c r="Z889" s="238">
        <v>14</v>
      </c>
      <c r="AA889" s="238">
        <v>0.84</v>
      </c>
      <c r="AB889" s="213">
        <f t="shared" si="167"/>
        <v>237.30000000000004</v>
      </c>
      <c r="AC889" s="213">
        <f t="shared" si="176"/>
        <v>14.238000000000001</v>
      </c>
      <c r="AD889" s="213">
        <f t="shared" si="172"/>
        <v>166.11</v>
      </c>
      <c r="AE889" s="213">
        <f t="shared" si="177"/>
        <v>71.190000000000012</v>
      </c>
      <c r="AF889" s="213">
        <f t="shared" si="173"/>
        <v>56.952000000000005</v>
      </c>
      <c r="AG889" s="343">
        <f t="shared" si="168"/>
        <v>294.25200000000001</v>
      </c>
      <c r="AH889" s="213">
        <v>212.89200000000002</v>
      </c>
      <c r="AI889" s="213">
        <f t="shared" si="169"/>
        <v>81.359999999999985</v>
      </c>
      <c r="AJ889" s="171"/>
    </row>
    <row r="890" spans="1:39" ht="32.25" hidden="1" customHeight="1" x14ac:dyDescent="0.35">
      <c r="A890" s="202"/>
      <c r="B890" s="202">
        <v>3</v>
      </c>
      <c r="C890" s="203">
        <v>1540</v>
      </c>
      <c r="D890" s="204">
        <v>14076</v>
      </c>
      <c r="E890" s="204"/>
      <c r="F890" s="204"/>
      <c r="G890" s="202" t="s">
        <v>120</v>
      </c>
      <c r="H890" s="234" t="s">
        <v>36</v>
      </c>
      <c r="I890" s="234"/>
      <c r="J890" s="234" t="s">
        <v>42</v>
      </c>
      <c r="K890" s="233">
        <v>4.5</v>
      </c>
      <c r="L890" s="233">
        <v>1.3</v>
      </c>
      <c r="M890" s="233">
        <v>6</v>
      </c>
      <c r="N890" s="204"/>
      <c r="O890" s="204">
        <f t="shared" si="175"/>
        <v>6</v>
      </c>
      <c r="P890" s="233"/>
      <c r="Q890" s="233"/>
      <c r="R890" s="204">
        <f t="shared" si="166"/>
        <v>27</v>
      </c>
      <c r="S890" s="261" t="s">
        <v>41</v>
      </c>
      <c r="T890" s="215" t="s">
        <v>87</v>
      </c>
      <c r="U890" s="271">
        <v>44902</v>
      </c>
      <c r="V890" s="271"/>
      <c r="W890" s="272">
        <v>1</v>
      </c>
      <c r="X890" s="273"/>
      <c r="Y890" s="212">
        <f t="shared" si="171"/>
        <v>8</v>
      </c>
      <c r="Z890" s="238">
        <v>14</v>
      </c>
      <c r="AA890" s="238">
        <v>0</v>
      </c>
      <c r="AB890" s="213">
        <f t="shared" si="167"/>
        <v>378</v>
      </c>
      <c r="AC890" s="213">
        <f t="shared" si="176"/>
        <v>0</v>
      </c>
      <c r="AD890" s="213">
        <f t="shared" si="172"/>
        <v>264.59999999999997</v>
      </c>
      <c r="AE890" s="213">
        <f t="shared" si="177"/>
        <v>0</v>
      </c>
      <c r="AF890" s="213">
        <f t="shared" si="173"/>
        <v>0</v>
      </c>
      <c r="AG890" s="213">
        <f t="shared" si="168"/>
        <v>264.59999999999997</v>
      </c>
      <c r="AH890" s="213">
        <v>264.59999999999997</v>
      </c>
      <c r="AI890" s="213">
        <f t="shared" si="169"/>
        <v>0</v>
      </c>
      <c r="AJ890" s="160"/>
    </row>
    <row r="891" spans="1:39" ht="32.25" hidden="1" customHeight="1" x14ac:dyDescent="0.35">
      <c r="A891" s="202"/>
      <c r="B891" s="202">
        <v>3</v>
      </c>
      <c r="C891" s="203">
        <v>1542</v>
      </c>
      <c r="D891" s="204">
        <v>14078</v>
      </c>
      <c r="E891" s="204">
        <v>8451</v>
      </c>
      <c r="F891" s="204"/>
      <c r="G891" s="202" t="s">
        <v>120</v>
      </c>
      <c r="H891" s="234" t="s">
        <v>36</v>
      </c>
      <c r="I891" s="234"/>
      <c r="J891" s="234" t="s">
        <v>42</v>
      </c>
      <c r="K891" s="233">
        <v>8.8000000000000007</v>
      </c>
      <c r="L891" s="233">
        <v>1.3</v>
      </c>
      <c r="M891" s="233">
        <v>5</v>
      </c>
      <c r="N891" s="204"/>
      <c r="O891" s="204">
        <f t="shared" si="175"/>
        <v>5</v>
      </c>
      <c r="P891" s="233"/>
      <c r="Q891" s="233"/>
      <c r="R891" s="204">
        <f t="shared" si="166"/>
        <v>44</v>
      </c>
      <c r="S891" s="261" t="s">
        <v>41</v>
      </c>
      <c r="T891" s="215" t="s">
        <v>58</v>
      </c>
      <c r="U891" s="271">
        <v>44902</v>
      </c>
      <c r="V891" s="271">
        <v>44916</v>
      </c>
      <c r="W891" s="272">
        <v>1</v>
      </c>
      <c r="X891" s="273"/>
      <c r="Y891" s="212">
        <f t="shared" si="171"/>
        <v>2.1428571428571428</v>
      </c>
      <c r="Z891" s="238">
        <v>14</v>
      </c>
      <c r="AA891" s="238">
        <v>0.84</v>
      </c>
      <c r="AB891" s="213">
        <f t="shared" si="167"/>
        <v>616</v>
      </c>
      <c r="AC891" s="213">
        <f t="shared" si="176"/>
        <v>36.96</v>
      </c>
      <c r="AD891" s="213">
        <f t="shared" si="172"/>
        <v>431.19999999999993</v>
      </c>
      <c r="AE891" s="213">
        <f t="shared" si="177"/>
        <v>184.79999999999998</v>
      </c>
      <c r="AF891" s="213">
        <f t="shared" si="173"/>
        <v>79.199999999999989</v>
      </c>
      <c r="AG891" s="213">
        <f t="shared" si="168"/>
        <v>695.19999999999982</v>
      </c>
      <c r="AH891" s="213">
        <v>695.19999999999982</v>
      </c>
      <c r="AI891" s="213">
        <f t="shared" si="169"/>
        <v>0</v>
      </c>
      <c r="AJ891" s="171"/>
    </row>
    <row r="892" spans="1:39" s="231" customFormat="1" ht="32.25" hidden="1" customHeight="1" x14ac:dyDescent="0.35">
      <c r="A892" s="202"/>
      <c r="B892" s="202">
        <v>3</v>
      </c>
      <c r="C892" s="203">
        <v>1521</v>
      </c>
      <c r="D892" s="204">
        <v>14059</v>
      </c>
      <c r="E892" s="204">
        <v>8307</v>
      </c>
      <c r="F892" s="204"/>
      <c r="G892" s="202" t="s">
        <v>119</v>
      </c>
      <c r="H892" s="234" t="s">
        <v>36</v>
      </c>
      <c r="I892" s="234"/>
      <c r="J892" s="234" t="s">
        <v>42</v>
      </c>
      <c r="K892" s="233">
        <v>7.9</v>
      </c>
      <c r="L892" s="233">
        <v>1</v>
      </c>
      <c r="M892" s="233">
        <v>6</v>
      </c>
      <c r="N892" s="204"/>
      <c r="O892" s="204">
        <f t="shared" si="175"/>
        <v>6</v>
      </c>
      <c r="P892" s="233"/>
      <c r="Q892" s="233"/>
      <c r="R892" s="204">
        <f t="shared" si="166"/>
        <v>47.400000000000006</v>
      </c>
      <c r="S892" s="261" t="s">
        <v>41</v>
      </c>
      <c r="T892" s="215" t="s">
        <v>58</v>
      </c>
      <c r="U892" s="271">
        <v>44898</v>
      </c>
      <c r="V892" s="271">
        <v>44901</v>
      </c>
      <c r="W892" s="272">
        <v>1</v>
      </c>
      <c r="X892" s="273"/>
      <c r="Y892" s="212">
        <f t="shared" si="171"/>
        <v>0.5714285714285714</v>
      </c>
      <c r="Z892" s="238">
        <v>14</v>
      </c>
      <c r="AA892" s="238">
        <v>0.84</v>
      </c>
      <c r="AB892" s="213">
        <f t="shared" si="167"/>
        <v>663.60000000000014</v>
      </c>
      <c r="AC892" s="213">
        <f t="shared" si="176"/>
        <v>39.816000000000003</v>
      </c>
      <c r="AD892" s="213">
        <f t="shared" si="172"/>
        <v>464.52</v>
      </c>
      <c r="AE892" s="213">
        <f t="shared" si="177"/>
        <v>199.08</v>
      </c>
      <c r="AF892" s="213">
        <f t="shared" si="173"/>
        <v>22.752000000000002</v>
      </c>
      <c r="AG892" s="213">
        <f t="shared" si="168"/>
        <v>686.35199999999998</v>
      </c>
      <c r="AH892" s="213">
        <v>686.35199999999998</v>
      </c>
      <c r="AI892" s="213">
        <f t="shared" si="169"/>
        <v>0</v>
      </c>
      <c r="AJ892" s="171"/>
      <c r="AK892" s="296"/>
      <c r="AL892" s="303"/>
      <c r="AM892" s="303"/>
    </row>
    <row r="893" spans="1:39" s="231" customFormat="1" ht="32.25" hidden="1" customHeight="1" x14ac:dyDescent="0.35">
      <c r="A893" s="202"/>
      <c r="B893" s="202">
        <v>3</v>
      </c>
      <c r="C893" s="203">
        <v>1557</v>
      </c>
      <c r="D893" s="204">
        <v>14089</v>
      </c>
      <c r="E893" s="204">
        <v>8451</v>
      </c>
      <c r="F893" s="204"/>
      <c r="G893" s="202" t="s">
        <v>120</v>
      </c>
      <c r="H893" s="234" t="s">
        <v>36</v>
      </c>
      <c r="I893" s="234"/>
      <c r="J893" s="234" t="s">
        <v>42</v>
      </c>
      <c r="K893" s="233">
        <v>11.1</v>
      </c>
      <c r="L893" s="233">
        <v>1.3</v>
      </c>
      <c r="M893" s="233">
        <v>5</v>
      </c>
      <c r="N893" s="204"/>
      <c r="O893" s="204">
        <f t="shared" si="175"/>
        <v>5</v>
      </c>
      <c r="P893" s="233"/>
      <c r="Q893" s="233"/>
      <c r="R893" s="204">
        <f t="shared" si="166"/>
        <v>55.5</v>
      </c>
      <c r="S893" s="261" t="s">
        <v>41</v>
      </c>
      <c r="T893" s="215" t="s">
        <v>58</v>
      </c>
      <c r="U893" s="271">
        <v>44904</v>
      </c>
      <c r="V893" s="271">
        <v>44916</v>
      </c>
      <c r="W893" s="272">
        <v>1</v>
      </c>
      <c r="X893" s="273"/>
      <c r="Y893" s="212">
        <f t="shared" si="171"/>
        <v>1.8571428571428572</v>
      </c>
      <c r="Z893" s="238">
        <v>14</v>
      </c>
      <c r="AA893" s="238">
        <v>0.84</v>
      </c>
      <c r="AB893" s="213">
        <f t="shared" si="167"/>
        <v>777</v>
      </c>
      <c r="AC893" s="213">
        <f t="shared" si="176"/>
        <v>46.62</v>
      </c>
      <c r="AD893" s="213">
        <f t="shared" si="172"/>
        <v>543.89999999999986</v>
      </c>
      <c r="AE893" s="213">
        <f t="shared" si="177"/>
        <v>233.09999999999997</v>
      </c>
      <c r="AF893" s="213">
        <f t="shared" si="173"/>
        <v>86.58</v>
      </c>
      <c r="AG893" s="213">
        <f t="shared" si="168"/>
        <v>863.57999999999981</v>
      </c>
      <c r="AH893" s="213">
        <v>863.57999999999981</v>
      </c>
      <c r="AI893" s="213">
        <f t="shared" si="169"/>
        <v>0</v>
      </c>
      <c r="AJ893" s="160"/>
      <c r="AK893" s="296"/>
      <c r="AL893" s="303"/>
      <c r="AM893" s="303"/>
    </row>
    <row r="894" spans="1:39" s="231" customFormat="1" ht="32.25" hidden="1" customHeight="1" x14ac:dyDescent="0.35">
      <c r="A894" s="202"/>
      <c r="B894" s="202">
        <v>3</v>
      </c>
      <c r="C894" s="203">
        <v>1621</v>
      </c>
      <c r="D894" s="204">
        <v>14158</v>
      </c>
      <c r="E894" s="204">
        <v>8463</v>
      </c>
      <c r="F894" s="204"/>
      <c r="G894" s="202" t="s">
        <v>120</v>
      </c>
      <c r="H894" s="205" t="s">
        <v>36</v>
      </c>
      <c r="I894" s="205"/>
      <c r="J894" s="205" t="s">
        <v>436</v>
      </c>
      <c r="K894" s="206">
        <v>6.3</v>
      </c>
      <c r="L894" s="206">
        <v>1.8</v>
      </c>
      <c r="M894" s="206">
        <v>4.3</v>
      </c>
      <c r="N894" s="206"/>
      <c r="O894" s="206">
        <v>4.3</v>
      </c>
      <c r="P894" s="206"/>
      <c r="Q894" s="206"/>
      <c r="R894" s="204">
        <f t="shared" si="166"/>
        <v>27.09</v>
      </c>
      <c r="S894" s="173" t="s">
        <v>41</v>
      </c>
      <c r="T894" s="215" t="s">
        <v>58</v>
      </c>
      <c r="U894" s="209">
        <v>44914</v>
      </c>
      <c r="V894" s="209">
        <v>44919</v>
      </c>
      <c r="W894" s="210">
        <v>1</v>
      </c>
      <c r="X894" s="211"/>
      <c r="Y894" s="212">
        <f t="shared" si="171"/>
        <v>0.8571428571428571</v>
      </c>
      <c r="Z894" s="219">
        <v>18</v>
      </c>
      <c r="AA894" s="219">
        <v>1.05</v>
      </c>
      <c r="AB894" s="213">
        <f t="shared" si="167"/>
        <v>487.62</v>
      </c>
      <c r="AC894" s="213">
        <f t="shared" si="176"/>
        <v>28.444500000000001</v>
      </c>
      <c r="AD894" s="213">
        <f t="shared" si="172"/>
        <v>341.33399999999995</v>
      </c>
      <c r="AE894" s="213">
        <f t="shared" si="177"/>
        <v>146.28599999999997</v>
      </c>
      <c r="AF894" s="213">
        <f t="shared" si="173"/>
        <v>24.381</v>
      </c>
      <c r="AG894" s="213">
        <f t="shared" si="168"/>
        <v>512.00099999999986</v>
      </c>
      <c r="AH894" s="214">
        <v>512.00099999999986</v>
      </c>
      <c r="AI894" s="213">
        <f t="shared" si="169"/>
        <v>0</v>
      </c>
      <c r="AJ894" s="160"/>
      <c r="AK894" s="296"/>
      <c r="AL894" s="303"/>
      <c r="AM894" s="303"/>
    </row>
    <row r="895" spans="1:39" s="231" customFormat="1" ht="32.25" hidden="1" customHeight="1" x14ac:dyDescent="0.35">
      <c r="A895" s="202"/>
      <c r="B895" s="202">
        <v>3</v>
      </c>
      <c r="C895" s="203">
        <v>1512</v>
      </c>
      <c r="D895" s="204">
        <v>13999</v>
      </c>
      <c r="E895" s="204">
        <v>8307</v>
      </c>
      <c r="F895" s="204"/>
      <c r="G895" s="202" t="s">
        <v>119</v>
      </c>
      <c r="H895" s="202" t="s">
        <v>60</v>
      </c>
      <c r="I895" s="202"/>
      <c r="J895" s="202" t="s">
        <v>61</v>
      </c>
      <c r="K895" s="204">
        <v>7.9</v>
      </c>
      <c r="L895" s="204">
        <v>2.5</v>
      </c>
      <c r="M895" s="204">
        <v>6</v>
      </c>
      <c r="N895" s="204"/>
      <c r="O895" s="204">
        <f>M895-N895</f>
        <v>6</v>
      </c>
      <c r="P895" s="204"/>
      <c r="Q895" s="204"/>
      <c r="R895" s="204">
        <f t="shared" si="166"/>
        <v>118.5</v>
      </c>
      <c r="S895" s="207" t="s">
        <v>62</v>
      </c>
      <c r="T895" s="215" t="s">
        <v>58</v>
      </c>
      <c r="U895" s="216">
        <v>44894</v>
      </c>
      <c r="V895" s="216">
        <v>44901</v>
      </c>
      <c r="W895" s="217">
        <v>1</v>
      </c>
      <c r="X895" s="218"/>
      <c r="Y895" s="212">
        <f t="shared" si="171"/>
        <v>1.1428571428571428</v>
      </c>
      <c r="Z895" s="237">
        <v>7.5</v>
      </c>
      <c r="AA895" s="237">
        <v>0.7</v>
      </c>
      <c r="AB895" s="213">
        <f t="shared" si="167"/>
        <v>888.75</v>
      </c>
      <c r="AC895" s="213">
        <f t="shared" si="176"/>
        <v>82.949999999999989</v>
      </c>
      <c r="AD895" s="213">
        <f t="shared" si="172"/>
        <v>622.12499999999989</v>
      </c>
      <c r="AE895" s="213">
        <f t="shared" si="177"/>
        <v>266.625</v>
      </c>
      <c r="AF895" s="213">
        <f t="shared" si="173"/>
        <v>94.799999999999983</v>
      </c>
      <c r="AG895" s="213">
        <f t="shared" si="168"/>
        <v>983.54999999999984</v>
      </c>
      <c r="AH895" s="213">
        <v>983.54999999999984</v>
      </c>
      <c r="AI895" s="213">
        <f t="shared" si="169"/>
        <v>0</v>
      </c>
      <c r="AJ895" s="160"/>
      <c r="AK895" s="296"/>
      <c r="AL895" s="303"/>
      <c r="AM895" s="303"/>
    </row>
    <row r="896" spans="1:39" s="263" customFormat="1" ht="32.25" hidden="1" customHeight="1" x14ac:dyDescent="0.35">
      <c r="A896" s="202"/>
      <c r="B896" s="202">
        <v>3</v>
      </c>
      <c r="C896" s="203">
        <v>1521</v>
      </c>
      <c r="D896" s="204">
        <v>14059</v>
      </c>
      <c r="E896" s="204">
        <v>8307</v>
      </c>
      <c r="F896" s="204"/>
      <c r="G896" s="202" t="s">
        <v>119</v>
      </c>
      <c r="H896" s="202" t="s">
        <v>241</v>
      </c>
      <c r="I896" s="234"/>
      <c r="J896" s="202" t="s">
        <v>81</v>
      </c>
      <c r="K896" s="204">
        <v>1.8</v>
      </c>
      <c r="L896" s="204">
        <v>1</v>
      </c>
      <c r="M896" s="204"/>
      <c r="N896" s="204"/>
      <c r="O896" s="204"/>
      <c r="P896" s="204">
        <v>1</v>
      </c>
      <c r="Q896" s="204"/>
      <c r="R896" s="204">
        <f t="shared" si="166"/>
        <v>1.8</v>
      </c>
      <c r="S896" s="207" t="s">
        <v>151</v>
      </c>
      <c r="T896" s="215" t="s">
        <v>58</v>
      </c>
      <c r="U896" s="216">
        <v>44898</v>
      </c>
      <c r="V896" s="216">
        <v>44901</v>
      </c>
      <c r="W896" s="217">
        <v>1</v>
      </c>
      <c r="X896" s="218"/>
      <c r="Y896" s="212">
        <f t="shared" si="171"/>
        <v>0.5714285714285714</v>
      </c>
      <c r="Z896" s="237">
        <v>36.5</v>
      </c>
      <c r="AA896" s="237">
        <v>3.15</v>
      </c>
      <c r="AB896" s="213">
        <f t="shared" si="167"/>
        <v>65.7</v>
      </c>
      <c r="AC896" s="213">
        <f t="shared" si="176"/>
        <v>5.67</v>
      </c>
      <c r="AD896" s="213">
        <f t="shared" si="172"/>
        <v>45.99</v>
      </c>
      <c r="AE896" s="213">
        <f t="shared" si="177"/>
        <v>19.71</v>
      </c>
      <c r="AF896" s="213">
        <f t="shared" si="173"/>
        <v>3.2399999999999998</v>
      </c>
      <c r="AG896" s="213">
        <f t="shared" si="168"/>
        <v>68.94</v>
      </c>
      <c r="AH896" s="213">
        <v>68.94</v>
      </c>
      <c r="AI896" s="213">
        <f t="shared" si="169"/>
        <v>0</v>
      </c>
      <c r="AJ896" s="262"/>
      <c r="AK896" s="297"/>
      <c r="AL896" s="304"/>
      <c r="AM896" s="304"/>
    </row>
    <row r="897" spans="1:39" s="231" customFormat="1" ht="32.25" hidden="1" customHeight="1" x14ac:dyDescent="0.35">
      <c r="A897" s="202"/>
      <c r="B897" s="202">
        <v>3</v>
      </c>
      <c r="C897" s="203">
        <v>1557</v>
      </c>
      <c r="D897" s="204">
        <v>14089</v>
      </c>
      <c r="E897" s="204">
        <v>8451</v>
      </c>
      <c r="F897" s="204"/>
      <c r="G897" s="202" t="s">
        <v>120</v>
      </c>
      <c r="H897" s="202" t="s">
        <v>150</v>
      </c>
      <c r="I897" s="202"/>
      <c r="J897" s="202" t="s">
        <v>149</v>
      </c>
      <c r="K897" s="204">
        <v>1.5</v>
      </c>
      <c r="L897" s="204">
        <v>1</v>
      </c>
      <c r="M897" s="204"/>
      <c r="N897" s="204"/>
      <c r="O897" s="204"/>
      <c r="P897" s="204">
        <v>1</v>
      </c>
      <c r="Q897" s="204"/>
      <c r="R897" s="204">
        <f t="shared" si="166"/>
        <v>1.5</v>
      </c>
      <c r="S897" s="207" t="s">
        <v>151</v>
      </c>
      <c r="T897" s="215" t="s">
        <v>58</v>
      </c>
      <c r="U897" s="216">
        <v>44904</v>
      </c>
      <c r="V897" s="216">
        <v>44916</v>
      </c>
      <c r="W897" s="217">
        <v>1</v>
      </c>
      <c r="X897" s="218"/>
      <c r="Y897" s="212">
        <f t="shared" si="171"/>
        <v>1.8571428571428572</v>
      </c>
      <c r="Z897" s="237">
        <v>7.5</v>
      </c>
      <c r="AA897" s="237">
        <v>1.05</v>
      </c>
      <c r="AB897" s="213">
        <f t="shared" si="167"/>
        <v>11.25</v>
      </c>
      <c r="AC897" s="213">
        <f t="shared" si="176"/>
        <v>1.5750000000000002</v>
      </c>
      <c r="AD897" s="213">
        <f t="shared" si="172"/>
        <v>7.8749999999999982</v>
      </c>
      <c r="AE897" s="213">
        <f t="shared" si="177"/>
        <v>3.3749999999999996</v>
      </c>
      <c r="AF897" s="213">
        <f t="shared" si="173"/>
        <v>2.9249999999999998</v>
      </c>
      <c r="AG897" s="213">
        <f t="shared" si="168"/>
        <v>14.174999999999997</v>
      </c>
      <c r="AH897" s="213">
        <v>14.174999999999997</v>
      </c>
      <c r="AI897" s="213">
        <f t="shared" si="169"/>
        <v>0</v>
      </c>
      <c r="AJ897" s="160"/>
      <c r="AK897" s="296"/>
      <c r="AL897" s="303"/>
      <c r="AM897" s="303"/>
    </row>
    <row r="898" spans="1:39" s="231" customFormat="1" ht="32.25" hidden="1" customHeight="1" x14ac:dyDescent="0.35">
      <c r="A898" s="202"/>
      <c r="B898" s="202">
        <v>3</v>
      </c>
      <c r="C898" s="203">
        <v>1557</v>
      </c>
      <c r="D898" s="204">
        <v>14089</v>
      </c>
      <c r="E898" s="204">
        <v>8451</v>
      </c>
      <c r="F898" s="204"/>
      <c r="G898" s="202" t="s">
        <v>120</v>
      </c>
      <c r="H898" s="202" t="s">
        <v>150</v>
      </c>
      <c r="I898" s="202"/>
      <c r="J898" s="202" t="s">
        <v>149</v>
      </c>
      <c r="K898" s="204">
        <v>1.5</v>
      </c>
      <c r="L898" s="204">
        <v>1</v>
      </c>
      <c r="M898" s="204"/>
      <c r="N898" s="204"/>
      <c r="O898" s="204"/>
      <c r="P898" s="204">
        <v>1</v>
      </c>
      <c r="Q898" s="204"/>
      <c r="R898" s="204">
        <f t="shared" si="166"/>
        <v>1.5</v>
      </c>
      <c r="S898" s="207" t="s">
        <v>151</v>
      </c>
      <c r="T898" s="215" t="s">
        <v>58</v>
      </c>
      <c r="U898" s="216">
        <v>44904</v>
      </c>
      <c r="V898" s="216">
        <v>44916</v>
      </c>
      <c r="W898" s="217">
        <v>1</v>
      </c>
      <c r="X898" s="218"/>
      <c r="Y898" s="212">
        <f t="shared" si="171"/>
        <v>1.8571428571428572</v>
      </c>
      <c r="Z898" s="237">
        <v>7.5</v>
      </c>
      <c r="AA898" s="237">
        <v>1.05</v>
      </c>
      <c r="AB898" s="213">
        <f t="shared" si="167"/>
        <v>11.25</v>
      </c>
      <c r="AC898" s="213">
        <f t="shared" si="176"/>
        <v>1.5750000000000002</v>
      </c>
      <c r="AD898" s="213">
        <f t="shared" si="172"/>
        <v>7.8749999999999982</v>
      </c>
      <c r="AE898" s="213">
        <f t="shared" si="177"/>
        <v>3.3749999999999996</v>
      </c>
      <c r="AF898" s="213">
        <f t="shared" si="173"/>
        <v>2.9249999999999998</v>
      </c>
      <c r="AG898" s="213">
        <f t="shared" si="168"/>
        <v>14.174999999999997</v>
      </c>
      <c r="AH898" s="213">
        <v>14.174999999999997</v>
      </c>
      <c r="AI898" s="213">
        <f t="shared" si="169"/>
        <v>0</v>
      </c>
      <c r="AJ898" s="160"/>
      <c r="AK898" s="296"/>
      <c r="AL898" s="303"/>
      <c r="AM898" s="303"/>
    </row>
    <row r="899" spans="1:39" s="231" customFormat="1" ht="32.25" hidden="1" customHeight="1" x14ac:dyDescent="0.35">
      <c r="A899" s="202"/>
      <c r="B899" s="202">
        <v>3</v>
      </c>
      <c r="C899" s="203">
        <v>1557</v>
      </c>
      <c r="D899" s="204">
        <v>14089</v>
      </c>
      <c r="E899" s="204">
        <v>8451</v>
      </c>
      <c r="F899" s="204"/>
      <c r="G899" s="202" t="s">
        <v>120</v>
      </c>
      <c r="H899" s="202" t="s">
        <v>150</v>
      </c>
      <c r="I899" s="202"/>
      <c r="J899" s="202" t="s">
        <v>149</v>
      </c>
      <c r="K899" s="204">
        <v>1.5</v>
      </c>
      <c r="L899" s="204">
        <v>1</v>
      </c>
      <c r="M899" s="204"/>
      <c r="N899" s="204"/>
      <c r="O899" s="204"/>
      <c r="P899" s="204">
        <v>1</v>
      </c>
      <c r="Q899" s="204"/>
      <c r="R899" s="204">
        <f t="shared" si="166"/>
        <v>1.5</v>
      </c>
      <c r="S899" s="207" t="s">
        <v>151</v>
      </c>
      <c r="T899" s="215" t="s">
        <v>58</v>
      </c>
      <c r="U899" s="216">
        <v>44904</v>
      </c>
      <c r="V899" s="216">
        <v>44916</v>
      </c>
      <c r="W899" s="217">
        <v>1</v>
      </c>
      <c r="X899" s="218"/>
      <c r="Y899" s="212">
        <f t="shared" si="171"/>
        <v>1.8571428571428572</v>
      </c>
      <c r="Z899" s="237">
        <v>7.5</v>
      </c>
      <c r="AA899" s="237">
        <v>1.05</v>
      </c>
      <c r="AB899" s="213">
        <f t="shared" si="167"/>
        <v>11.25</v>
      </c>
      <c r="AC899" s="213">
        <f t="shared" si="176"/>
        <v>1.5750000000000002</v>
      </c>
      <c r="AD899" s="213">
        <f t="shared" si="172"/>
        <v>7.8749999999999982</v>
      </c>
      <c r="AE899" s="213">
        <f t="shared" si="177"/>
        <v>3.3749999999999996</v>
      </c>
      <c r="AF899" s="213">
        <f t="shared" si="173"/>
        <v>2.9249999999999998</v>
      </c>
      <c r="AG899" s="213">
        <f t="shared" si="168"/>
        <v>14.174999999999997</v>
      </c>
      <c r="AH899" s="213">
        <v>14.174999999999997</v>
      </c>
      <c r="AI899" s="213">
        <f t="shared" si="169"/>
        <v>0</v>
      </c>
      <c r="AJ899" s="160"/>
      <c r="AK899" s="296"/>
      <c r="AL899" s="303"/>
      <c r="AM899" s="303"/>
    </row>
    <row r="900" spans="1:39" s="231" customFormat="1" ht="32.25" hidden="1" customHeight="1" x14ac:dyDescent="0.35">
      <c r="A900" s="202"/>
      <c r="B900" s="202">
        <v>3</v>
      </c>
      <c r="C900" s="203">
        <v>1557</v>
      </c>
      <c r="D900" s="204">
        <v>14089</v>
      </c>
      <c r="E900" s="204">
        <v>8451</v>
      </c>
      <c r="F900" s="204"/>
      <c r="G900" s="202" t="s">
        <v>120</v>
      </c>
      <c r="H900" s="202" t="s">
        <v>150</v>
      </c>
      <c r="I900" s="202"/>
      <c r="J900" s="202" t="s">
        <v>149</v>
      </c>
      <c r="K900" s="204">
        <v>1.5</v>
      </c>
      <c r="L900" s="204">
        <v>1</v>
      </c>
      <c r="M900" s="204"/>
      <c r="N900" s="204"/>
      <c r="O900" s="204"/>
      <c r="P900" s="204">
        <v>1</v>
      </c>
      <c r="Q900" s="204"/>
      <c r="R900" s="204">
        <f t="shared" si="166"/>
        <v>1.5</v>
      </c>
      <c r="S900" s="207" t="s">
        <v>151</v>
      </c>
      <c r="T900" s="215" t="s">
        <v>58</v>
      </c>
      <c r="U900" s="216">
        <v>44904</v>
      </c>
      <c r="V900" s="216">
        <v>44916</v>
      </c>
      <c r="W900" s="217">
        <v>1</v>
      </c>
      <c r="X900" s="218"/>
      <c r="Y900" s="212">
        <f t="shared" si="171"/>
        <v>1.8571428571428572</v>
      </c>
      <c r="Z900" s="237">
        <v>7.5</v>
      </c>
      <c r="AA900" s="237">
        <v>1.05</v>
      </c>
      <c r="AB900" s="213">
        <f t="shared" si="167"/>
        <v>11.25</v>
      </c>
      <c r="AC900" s="213">
        <f t="shared" si="176"/>
        <v>1.5750000000000002</v>
      </c>
      <c r="AD900" s="213">
        <f t="shared" si="172"/>
        <v>7.8749999999999982</v>
      </c>
      <c r="AE900" s="213">
        <f t="shared" si="177"/>
        <v>3.3749999999999996</v>
      </c>
      <c r="AF900" s="213">
        <f t="shared" si="173"/>
        <v>2.9249999999999998</v>
      </c>
      <c r="AG900" s="213">
        <f t="shared" si="168"/>
        <v>14.174999999999997</v>
      </c>
      <c r="AH900" s="213">
        <v>14.174999999999997</v>
      </c>
      <c r="AI900" s="213">
        <f t="shared" si="169"/>
        <v>0</v>
      </c>
      <c r="AJ900" s="160"/>
      <c r="AK900" s="296"/>
      <c r="AL900" s="303"/>
      <c r="AM900" s="303"/>
    </row>
    <row r="901" spans="1:39" ht="32.25" hidden="1" customHeight="1" x14ac:dyDescent="0.35">
      <c r="A901" s="202"/>
      <c r="B901" s="202">
        <v>3</v>
      </c>
      <c r="C901" s="203">
        <v>1557</v>
      </c>
      <c r="D901" s="204">
        <v>14089</v>
      </c>
      <c r="E901" s="204">
        <v>8451</v>
      </c>
      <c r="F901" s="204"/>
      <c r="G901" s="202" t="s">
        <v>120</v>
      </c>
      <c r="H901" s="202" t="s">
        <v>150</v>
      </c>
      <c r="I901" s="202"/>
      <c r="J901" s="202" t="s">
        <v>149</v>
      </c>
      <c r="K901" s="204">
        <v>1.5</v>
      </c>
      <c r="L901" s="204">
        <v>1</v>
      </c>
      <c r="M901" s="204"/>
      <c r="N901" s="204"/>
      <c r="O901" s="204"/>
      <c r="P901" s="204">
        <v>1</v>
      </c>
      <c r="Q901" s="204"/>
      <c r="R901" s="204">
        <f t="shared" si="166"/>
        <v>1.5</v>
      </c>
      <c r="S901" s="207" t="s">
        <v>151</v>
      </c>
      <c r="T901" s="215" t="s">
        <v>58</v>
      </c>
      <c r="U901" s="216">
        <v>44904</v>
      </c>
      <c r="V901" s="216">
        <v>44916</v>
      </c>
      <c r="W901" s="217">
        <v>1</v>
      </c>
      <c r="X901" s="218"/>
      <c r="Y901" s="212">
        <f t="shared" si="171"/>
        <v>1.8571428571428572</v>
      </c>
      <c r="Z901" s="237">
        <v>7.5</v>
      </c>
      <c r="AA901" s="237">
        <v>1.05</v>
      </c>
      <c r="AB901" s="213">
        <f t="shared" si="167"/>
        <v>11.25</v>
      </c>
      <c r="AC901" s="213">
        <f t="shared" si="176"/>
        <v>1.5750000000000002</v>
      </c>
      <c r="AD901" s="213">
        <f t="shared" si="172"/>
        <v>7.8749999999999982</v>
      </c>
      <c r="AE901" s="213">
        <f t="shared" si="177"/>
        <v>3.3749999999999996</v>
      </c>
      <c r="AF901" s="213">
        <f t="shared" si="173"/>
        <v>2.9249999999999998</v>
      </c>
      <c r="AG901" s="213">
        <f t="shared" si="168"/>
        <v>14.174999999999997</v>
      </c>
      <c r="AH901" s="213">
        <v>14.174999999999997</v>
      </c>
      <c r="AI901" s="213">
        <f t="shared" si="169"/>
        <v>0</v>
      </c>
      <c r="AJ901" s="160"/>
    </row>
    <row r="902" spans="1:39" ht="32.25" hidden="1" customHeight="1" x14ac:dyDescent="0.35">
      <c r="A902" s="202"/>
      <c r="B902" s="202">
        <v>3</v>
      </c>
      <c r="C902" s="203">
        <v>1557</v>
      </c>
      <c r="D902" s="204">
        <v>14089</v>
      </c>
      <c r="E902" s="204">
        <v>8451</v>
      </c>
      <c r="F902" s="204"/>
      <c r="G902" s="202" t="s">
        <v>120</v>
      </c>
      <c r="H902" s="202" t="s">
        <v>150</v>
      </c>
      <c r="I902" s="202"/>
      <c r="J902" s="202" t="s">
        <v>149</v>
      </c>
      <c r="K902" s="204">
        <v>1.5</v>
      </c>
      <c r="L902" s="204">
        <v>1</v>
      </c>
      <c r="M902" s="204"/>
      <c r="N902" s="204"/>
      <c r="O902" s="204"/>
      <c r="P902" s="204">
        <v>1</v>
      </c>
      <c r="Q902" s="204"/>
      <c r="R902" s="204">
        <f t="shared" si="166"/>
        <v>1.5</v>
      </c>
      <c r="S902" s="207" t="s">
        <v>151</v>
      </c>
      <c r="T902" s="215" t="s">
        <v>58</v>
      </c>
      <c r="U902" s="216">
        <v>44904</v>
      </c>
      <c r="V902" s="216">
        <v>44916</v>
      </c>
      <c r="W902" s="217">
        <v>1</v>
      </c>
      <c r="X902" s="218"/>
      <c r="Y902" s="212">
        <f t="shared" si="171"/>
        <v>1.8571428571428572</v>
      </c>
      <c r="Z902" s="237">
        <v>7.5</v>
      </c>
      <c r="AA902" s="237">
        <v>1.05</v>
      </c>
      <c r="AB902" s="213">
        <f t="shared" si="167"/>
        <v>11.25</v>
      </c>
      <c r="AC902" s="213">
        <f t="shared" si="176"/>
        <v>1.5750000000000002</v>
      </c>
      <c r="AD902" s="213">
        <f t="shared" si="172"/>
        <v>7.8749999999999982</v>
      </c>
      <c r="AE902" s="213">
        <f t="shared" si="177"/>
        <v>3.3749999999999996</v>
      </c>
      <c r="AF902" s="213">
        <f t="shared" si="173"/>
        <v>2.9249999999999998</v>
      </c>
      <c r="AG902" s="213">
        <f t="shared" si="168"/>
        <v>14.174999999999997</v>
      </c>
      <c r="AH902" s="213">
        <v>14.174999999999997</v>
      </c>
      <c r="AI902" s="213">
        <f t="shared" si="169"/>
        <v>0</v>
      </c>
      <c r="AJ902" s="160"/>
    </row>
    <row r="903" spans="1:39" s="231" customFormat="1" ht="32.25" hidden="1" customHeight="1" x14ac:dyDescent="0.35">
      <c r="A903" s="202"/>
      <c r="B903" s="202">
        <v>3</v>
      </c>
      <c r="C903" s="203">
        <v>1557</v>
      </c>
      <c r="D903" s="204">
        <v>14089</v>
      </c>
      <c r="E903" s="204">
        <v>8451</v>
      </c>
      <c r="F903" s="204"/>
      <c r="G903" s="202" t="s">
        <v>120</v>
      </c>
      <c r="H903" s="202" t="s">
        <v>150</v>
      </c>
      <c r="I903" s="202"/>
      <c r="J903" s="202" t="s">
        <v>149</v>
      </c>
      <c r="K903" s="204">
        <v>1.5</v>
      </c>
      <c r="L903" s="204">
        <v>1</v>
      </c>
      <c r="M903" s="204"/>
      <c r="N903" s="204"/>
      <c r="O903" s="204"/>
      <c r="P903" s="204">
        <v>1</v>
      </c>
      <c r="Q903" s="204"/>
      <c r="R903" s="204">
        <f t="shared" ref="R903:R966" si="178">IF(S903="m3",K903*L903*O903,IF(S903="m2-LxH",K903*O903,IF(S903="m2-LxW",K903*L903*P903,IF(S903="rm",O903,IF(S903="lm",K903,IF(S903="unit",Q903,))))))</f>
        <v>1.5</v>
      </c>
      <c r="S903" s="207" t="s">
        <v>151</v>
      </c>
      <c r="T903" s="215" t="s">
        <v>58</v>
      </c>
      <c r="U903" s="216">
        <v>44904</v>
      </c>
      <c r="V903" s="216">
        <v>44916</v>
      </c>
      <c r="W903" s="217">
        <v>1</v>
      </c>
      <c r="X903" s="218"/>
      <c r="Y903" s="212">
        <f t="shared" si="171"/>
        <v>1.8571428571428572</v>
      </c>
      <c r="Z903" s="237">
        <v>7.5</v>
      </c>
      <c r="AA903" s="237">
        <v>1.05</v>
      </c>
      <c r="AB903" s="213">
        <f t="shared" ref="AB903:AB966" si="179">Z903*R903</f>
        <v>11.25</v>
      </c>
      <c r="AC903" s="213">
        <f t="shared" si="176"/>
        <v>1.5750000000000002</v>
      </c>
      <c r="AD903" s="213">
        <f t="shared" si="172"/>
        <v>7.8749999999999982</v>
      </c>
      <c r="AE903" s="213">
        <f t="shared" si="177"/>
        <v>3.3749999999999996</v>
      </c>
      <c r="AF903" s="213">
        <f t="shared" si="173"/>
        <v>2.9249999999999998</v>
      </c>
      <c r="AG903" s="213">
        <f t="shared" ref="AG903:AG966" si="180">AD903+AE903+AF903</f>
        <v>14.174999999999997</v>
      </c>
      <c r="AH903" s="213">
        <v>14.174999999999997</v>
      </c>
      <c r="AI903" s="213">
        <f t="shared" ref="AI903:AI966" si="181">AG903-AH903</f>
        <v>0</v>
      </c>
      <c r="AJ903" s="160"/>
      <c r="AK903" s="296"/>
      <c r="AL903" s="303"/>
      <c r="AM903" s="303"/>
    </row>
    <row r="904" spans="1:39" s="231" customFormat="1" ht="32.25" hidden="1" customHeight="1" x14ac:dyDescent="0.35">
      <c r="A904" s="202"/>
      <c r="B904" s="202">
        <v>3</v>
      </c>
      <c r="C904" s="203">
        <v>1557</v>
      </c>
      <c r="D904" s="204">
        <v>14089</v>
      </c>
      <c r="E904" s="204">
        <v>8451</v>
      </c>
      <c r="F904" s="204"/>
      <c r="G904" s="202" t="s">
        <v>120</v>
      </c>
      <c r="H904" s="202" t="s">
        <v>150</v>
      </c>
      <c r="I904" s="202"/>
      <c r="J904" s="202" t="s">
        <v>149</v>
      </c>
      <c r="K904" s="204">
        <v>1.5</v>
      </c>
      <c r="L904" s="204">
        <v>1</v>
      </c>
      <c r="M904" s="204"/>
      <c r="N904" s="204"/>
      <c r="O904" s="204"/>
      <c r="P904" s="204">
        <v>1</v>
      </c>
      <c r="Q904" s="204"/>
      <c r="R904" s="204">
        <f t="shared" si="178"/>
        <v>1.5</v>
      </c>
      <c r="S904" s="207" t="s">
        <v>151</v>
      </c>
      <c r="T904" s="215" t="s">
        <v>58</v>
      </c>
      <c r="U904" s="216">
        <v>44904</v>
      </c>
      <c r="V904" s="216">
        <v>44916</v>
      </c>
      <c r="W904" s="217">
        <v>1</v>
      </c>
      <c r="X904" s="218"/>
      <c r="Y904" s="212">
        <f t="shared" si="171"/>
        <v>1.8571428571428572</v>
      </c>
      <c r="Z904" s="237">
        <v>7.5</v>
      </c>
      <c r="AA904" s="237">
        <v>1.05</v>
      </c>
      <c r="AB904" s="213">
        <f t="shared" si="179"/>
        <v>11.25</v>
      </c>
      <c r="AC904" s="213">
        <f t="shared" si="176"/>
        <v>1.5750000000000002</v>
      </c>
      <c r="AD904" s="213">
        <f t="shared" si="172"/>
        <v>7.8749999999999982</v>
      </c>
      <c r="AE904" s="213">
        <f t="shared" si="177"/>
        <v>3.3749999999999996</v>
      </c>
      <c r="AF904" s="213">
        <f t="shared" si="173"/>
        <v>2.9249999999999998</v>
      </c>
      <c r="AG904" s="213">
        <f t="shared" si="180"/>
        <v>14.174999999999997</v>
      </c>
      <c r="AH904" s="213">
        <v>14.174999999999997</v>
      </c>
      <c r="AI904" s="213">
        <f t="shared" si="181"/>
        <v>0</v>
      </c>
      <c r="AJ904" s="160"/>
      <c r="AK904" s="296"/>
      <c r="AL904" s="303"/>
      <c r="AM904" s="303"/>
    </row>
    <row r="905" spans="1:39" s="263" customFormat="1" ht="32.25" hidden="1" customHeight="1" x14ac:dyDescent="0.35">
      <c r="A905" s="202"/>
      <c r="B905" s="202">
        <v>3</v>
      </c>
      <c r="C905" s="203">
        <v>1557</v>
      </c>
      <c r="D905" s="204">
        <v>14089</v>
      </c>
      <c r="E905" s="204">
        <v>8451</v>
      </c>
      <c r="F905" s="204"/>
      <c r="G905" s="202" t="s">
        <v>120</v>
      </c>
      <c r="H905" s="202" t="s">
        <v>150</v>
      </c>
      <c r="I905" s="202"/>
      <c r="J905" s="202" t="s">
        <v>149</v>
      </c>
      <c r="K905" s="204">
        <v>1.5</v>
      </c>
      <c r="L905" s="204">
        <v>1</v>
      </c>
      <c r="M905" s="204"/>
      <c r="N905" s="204"/>
      <c r="O905" s="204"/>
      <c r="P905" s="204">
        <v>1</v>
      </c>
      <c r="Q905" s="204"/>
      <c r="R905" s="204">
        <f t="shared" si="178"/>
        <v>1.5</v>
      </c>
      <c r="S905" s="207" t="s">
        <v>151</v>
      </c>
      <c r="T905" s="215" t="s">
        <v>58</v>
      </c>
      <c r="U905" s="216">
        <v>44904</v>
      </c>
      <c r="V905" s="216">
        <v>44916</v>
      </c>
      <c r="W905" s="217">
        <v>1</v>
      </c>
      <c r="X905" s="218"/>
      <c r="Y905" s="212">
        <f t="shared" si="171"/>
        <v>1.8571428571428572</v>
      </c>
      <c r="Z905" s="237">
        <v>7.5</v>
      </c>
      <c r="AA905" s="237">
        <v>1.05</v>
      </c>
      <c r="AB905" s="213">
        <f t="shared" si="179"/>
        <v>11.25</v>
      </c>
      <c r="AC905" s="213">
        <f t="shared" si="176"/>
        <v>1.5750000000000002</v>
      </c>
      <c r="AD905" s="213">
        <f t="shared" si="172"/>
        <v>7.8749999999999982</v>
      </c>
      <c r="AE905" s="213">
        <f t="shared" si="177"/>
        <v>3.3749999999999996</v>
      </c>
      <c r="AF905" s="213">
        <f t="shared" si="173"/>
        <v>2.9249999999999998</v>
      </c>
      <c r="AG905" s="213">
        <f t="shared" si="180"/>
        <v>14.174999999999997</v>
      </c>
      <c r="AH905" s="213">
        <v>14.174999999999997</v>
      </c>
      <c r="AI905" s="213">
        <f t="shared" si="181"/>
        <v>0</v>
      </c>
      <c r="AJ905" s="160"/>
      <c r="AK905" s="297"/>
      <c r="AL905" s="304"/>
      <c r="AM905" s="304"/>
    </row>
    <row r="906" spans="1:39" s="263" customFormat="1" ht="32.25" hidden="1" customHeight="1" x14ac:dyDescent="0.35">
      <c r="A906" s="202"/>
      <c r="B906" s="202">
        <v>4</v>
      </c>
      <c r="C906" s="203"/>
      <c r="D906" s="204">
        <v>12081</v>
      </c>
      <c r="E906" s="204">
        <v>7597</v>
      </c>
      <c r="F906" s="204"/>
      <c r="G906" s="202" t="s">
        <v>43</v>
      </c>
      <c r="H906" s="202" t="s">
        <v>36</v>
      </c>
      <c r="I906" s="202"/>
      <c r="J906" s="202" t="s">
        <v>42</v>
      </c>
      <c r="K906" s="204">
        <v>1.3</v>
      </c>
      <c r="L906" s="204">
        <v>1.3</v>
      </c>
      <c r="M906" s="204">
        <v>3</v>
      </c>
      <c r="N906" s="204">
        <v>1</v>
      </c>
      <c r="O906" s="204">
        <f t="shared" ref="O906:O937" si="182">M906-N906</f>
        <v>2</v>
      </c>
      <c r="P906" s="204"/>
      <c r="Q906" s="204"/>
      <c r="R906" s="204">
        <f t="shared" si="178"/>
        <v>2.6</v>
      </c>
      <c r="S906" s="207" t="s">
        <v>41</v>
      </c>
      <c r="T906" s="215" t="s">
        <v>58</v>
      </c>
      <c r="U906" s="216">
        <v>44700</v>
      </c>
      <c r="V906" s="216">
        <v>44748</v>
      </c>
      <c r="W906" s="217">
        <v>1</v>
      </c>
      <c r="X906" s="218"/>
      <c r="Y906" s="212">
        <f t="shared" si="171"/>
        <v>7</v>
      </c>
      <c r="Z906" s="237">
        <v>14</v>
      </c>
      <c r="AA906" s="237"/>
      <c r="AB906" s="213">
        <f t="shared" si="179"/>
        <v>36.4</v>
      </c>
      <c r="AC906" s="213">
        <f t="shared" si="176"/>
        <v>0</v>
      </c>
      <c r="AD906" s="213">
        <f t="shared" si="172"/>
        <v>25.479999999999997</v>
      </c>
      <c r="AE906" s="213">
        <f t="shared" si="177"/>
        <v>10.92</v>
      </c>
      <c r="AF906" s="213">
        <f t="shared" si="173"/>
        <v>0</v>
      </c>
      <c r="AG906" s="213">
        <f t="shared" si="180"/>
        <v>36.4</v>
      </c>
      <c r="AH906" s="213">
        <v>36.4</v>
      </c>
      <c r="AI906" s="213">
        <f t="shared" si="181"/>
        <v>0</v>
      </c>
      <c r="AJ906" s="262"/>
      <c r="AK906" s="297"/>
      <c r="AL906" s="304"/>
      <c r="AM906" s="304"/>
    </row>
    <row r="907" spans="1:39" s="263" customFormat="1" ht="32.25" hidden="1" customHeight="1" x14ac:dyDescent="0.35">
      <c r="A907" s="202"/>
      <c r="B907" s="202">
        <v>4</v>
      </c>
      <c r="C907" s="203"/>
      <c r="D907" s="204">
        <v>12081</v>
      </c>
      <c r="E907" s="204">
        <v>7597</v>
      </c>
      <c r="F907" s="204"/>
      <c r="G907" s="202" t="s">
        <v>43</v>
      </c>
      <c r="H907" s="202" t="s">
        <v>36</v>
      </c>
      <c r="I907" s="202"/>
      <c r="J907" s="202" t="s">
        <v>42</v>
      </c>
      <c r="K907" s="204">
        <v>1.3</v>
      </c>
      <c r="L907" s="204">
        <v>1.3</v>
      </c>
      <c r="M907" s="204">
        <v>3</v>
      </c>
      <c r="N907" s="204">
        <v>1</v>
      </c>
      <c r="O907" s="204">
        <f t="shared" si="182"/>
        <v>2</v>
      </c>
      <c r="P907" s="204"/>
      <c r="Q907" s="204"/>
      <c r="R907" s="204">
        <f t="shared" si="178"/>
        <v>2.6</v>
      </c>
      <c r="S907" s="207" t="s">
        <v>41</v>
      </c>
      <c r="T907" s="215" t="s">
        <v>58</v>
      </c>
      <c r="U907" s="216">
        <v>44700</v>
      </c>
      <c r="V907" s="216">
        <v>44748</v>
      </c>
      <c r="W907" s="217">
        <v>1</v>
      </c>
      <c r="X907" s="218"/>
      <c r="Y907" s="212">
        <f t="shared" si="171"/>
        <v>7</v>
      </c>
      <c r="Z907" s="237">
        <v>14</v>
      </c>
      <c r="AA907" s="237"/>
      <c r="AB907" s="213">
        <f t="shared" si="179"/>
        <v>36.4</v>
      </c>
      <c r="AC907" s="213">
        <f t="shared" si="176"/>
        <v>0</v>
      </c>
      <c r="AD907" s="213">
        <f t="shared" si="172"/>
        <v>25.479999999999997</v>
      </c>
      <c r="AE907" s="213">
        <f t="shared" si="177"/>
        <v>10.92</v>
      </c>
      <c r="AF907" s="213">
        <f t="shared" si="173"/>
        <v>0</v>
      </c>
      <c r="AG907" s="213">
        <f t="shared" si="180"/>
        <v>36.4</v>
      </c>
      <c r="AH907" s="213">
        <v>36.4</v>
      </c>
      <c r="AI907" s="213">
        <f t="shared" si="181"/>
        <v>0</v>
      </c>
      <c r="AJ907" s="160"/>
      <c r="AK907" s="297"/>
      <c r="AL907" s="304"/>
      <c r="AM907" s="304"/>
    </row>
    <row r="908" spans="1:39" ht="32.25" hidden="1" customHeight="1" x14ac:dyDescent="0.35">
      <c r="A908" s="202"/>
      <c r="B908" s="202">
        <v>4</v>
      </c>
      <c r="C908" s="203"/>
      <c r="D908" s="204">
        <v>12079</v>
      </c>
      <c r="E908" s="204">
        <v>7580</v>
      </c>
      <c r="F908" s="204"/>
      <c r="G908" s="202" t="s">
        <v>488</v>
      </c>
      <c r="H908" s="202" t="s">
        <v>36</v>
      </c>
      <c r="I908" s="202"/>
      <c r="J908" s="202" t="s">
        <v>42</v>
      </c>
      <c r="K908" s="204">
        <v>1.8</v>
      </c>
      <c r="L908" s="204">
        <v>1.3</v>
      </c>
      <c r="M908" s="204">
        <v>3</v>
      </c>
      <c r="N908" s="204">
        <v>1</v>
      </c>
      <c r="O908" s="204">
        <f t="shared" si="182"/>
        <v>2</v>
      </c>
      <c r="P908" s="204"/>
      <c r="Q908" s="204"/>
      <c r="R908" s="204">
        <f t="shared" si="178"/>
        <v>3.6</v>
      </c>
      <c r="S908" s="207" t="s">
        <v>41</v>
      </c>
      <c r="T908" s="215" t="s">
        <v>58</v>
      </c>
      <c r="U908" s="216">
        <v>44700</v>
      </c>
      <c r="V908" s="216">
        <v>44735</v>
      </c>
      <c r="W908" s="217">
        <v>1</v>
      </c>
      <c r="X908" s="218"/>
      <c r="Y908" s="212">
        <f t="shared" si="171"/>
        <v>5.1428571428571432</v>
      </c>
      <c r="Z908" s="237">
        <v>14</v>
      </c>
      <c r="AA908" s="237"/>
      <c r="AB908" s="213">
        <f t="shared" si="179"/>
        <v>50.4</v>
      </c>
      <c r="AC908" s="213">
        <f t="shared" si="176"/>
        <v>0</v>
      </c>
      <c r="AD908" s="213">
        <f t="shared" si="172"/>
        <v>35.28</v>
      </c>
      <c r="AE908" s="213">
        <f t="shared" si="177"/>
        <v>15.120000000000001</v>
      </c>
      <c r="AF908" s="213">
        <f t="shared" si="173"/>
        <v>0</v>
      </c>
      <c r="AG908" s="213">
        <f t="shared" si="180"/>
        <v>50.400000000000006</v>
      </c>
      <c r="AH908" s="213">
        <v>50.400000000000006</v>
      </c>
      <c r="AI908" s="213">
        <f t="shared" si="181"/>
        <v>0</v>
      </c>
      <c r="AJ908" s="160"/>
    </row>
    <row r="909" spans="1:39" s="231" customFormat="1" ht="32.25" hidden="1" customHeight="1" x14ac:dyDescent="0.35">
      <c r="A909" s="202"/>
      <c r="B909" s="202">
        <v>4</v>
      </c>
      <c r="C909" s="203"/>
      <c r="D909" s="204">
        <v>12079</v>
      </c>
      <c r="E909" s="204">
        <v>7580</v>
      </c>
      <c r="F909" s="204"/>
      <c r="G909" s="202" t="s">
        <v>488</v>
      </c>
      <c r="H909" s="202" t="s">
        <v>36</v>
      </c>
      <c r="I909" s="202"/>
      <c r="J909" s="202" t="s">
        <v>42</v>
      </c>
      <c r="K909" s="204">
        <v>1.8</v>
      </c>
      <c r="L909" s="204">
        <v>1.3</v>
      </c>
      <c r="M909" s="204">
        <v>3</v>
      </c>
      <c r="N909" s="204">
        <v>1</v>
      </c>
      <c r="O909" s="204">
        <f t="shared" si="182"/>
        <v>2</v>
      </c>
      <c r="P909" s="204"/>
      <c r="Q909" s="204"/>
      <c r="R909" s="204">
        <f t="shared" si="178"/>
        <v>3.6</v>
      </c>
      <c r="S909" s="207" t="s">
        <v>41</v>
      </c>
      <c r="T909" s="215" t="s">
        <v>58</v>
      </c>
      <c r="U909" s="216">
        <v>44700</v>
      </c>
      <c r="V909" s="216">
        <v>44735</v>
      </c>
      <c r="W909" s="217">
        <v>1</v>
      </c>
      <c r="X909" s="218"/>
      <c r="Y909" s="212">
        <f t="shared" si="171"/>
        <v>5.1428571428571432</v>
      </c>
      <c r="Z909" s="237">
        <v>14</v>
      </c>
      <c r="AA909" s="237"/>
      <c r="AB909" s="213">
        <f t="shared" si="179"/>
        <v>50.4</v>
      </c>
      <c r="AC909" s="213">
        <f t="shared" si="176"/>
        <v>0</v>
      </c>
      <c r="AD909" s="213">
        <f t="shared" si="172"/>
        <v>35.28</v>
      </c>
      <c r="AE909" s="213">
        <f t="shared" si="177"/>
        <v>15.120000000000001</v>
      </c>
      <c r="AF909" s="213">
        <f t="shared" si="173"/>
        <v>0</v>
      </c>
      <c r="AG909" s="213">
        <f t="shared" si="180"/>
        <v>50.400000000000006</v>
      </c>
      <c r="AH909" s="213">
        <v>50.400000000000006</v>
      </c>
      <c r="AI909" s="213">
        <f t="shared" si="181"/>
        <v>0</v>
      </c>
      <c r="AJ909" s="161"/>
      <c r="AK909" s="296"/>
      <c r="AL909" s="303"/>
      <c r="AM909" s="303"/>
    </row>
    <row r="910" spans="1:39" s="231" customFormat="1" ht="32.25" hidden="1" customHeight="1" x14ac:dyDescent="0.35">
      <c r="A910" s="202"/>
      <c r="B910" s="202">
        <v>4</v>
      </c>
      <c r="C910" s="203"/>
      <c r="D910" s="204">
        <v>12079</v>
      </c>
      <c r="E910" s="204">
        <v>7580</v>
      </c>
      <c r="F910" s="204"/>
      <c r="G910" s="202" t="s">
        <v>488</v>
      </c>
      <c r="H910" s="202" t="s">
        <v>36</v>
      </c>
      <c r="I910" s="202"/>
      <c r="J910" s="202" t="s">
        <v>42</v>
      </c>
      <c r="K910" s="204">
        <v>1.8</v>
      </c>
      <c r="L910" s="204">
        <v>1.3</v>
      </c>
      <c r="M910" s="204">
        <v>3</v>
      </c>
      <c r="N910" s="204">
        <v>1</v>
      </c>
      <c r="O910" s="204">
        <f t="shared" si="182"/>
        <v>2</v>
      </c>
      <c r="P910" s="204"/>
      <c r="Q910" s="204"/>
      <c r="R910" s="204">
        <f t="shared" si="178"/>
        <v>3.6</v>
      </c>
      <c r="S910" s="207" t="s">
        <v>41</v>
      </c>
      <c r="T910" s="215" t="s">
        <v>58</v>
      </c>
      <c r="U910" s="216">
        <v>44700</v>
      </c>
      <c r="V910" s="216">
        <v>44735</v>
      </c>
      <c r="W910" s="217">
        <v>1</v>
      </c>
      <c r="X910" s="218"/>
      <c r="Y910" s="212">
        <f t="shared" ref="Y910:Y973" si="183">IF(T910="on hire",$C$5-U910+1,IF(T910="off hired",V910-U910+1,0))/7</f>
        <v>5.1428571428571432</v>
      </c>
      <c r="Z910" s="237">
        <v>14</v>
      </c>
      <c r="AA910" s="237"/>
      <c r="AB910" s="213">
        <f t="shared" si="179"/>
        <v>50.4</v>
      </c>
      <c r="AC910" s="213">
        <f t="shared" si="176"/>
        <v>0</v>
      </c>
      <c r="AD910" s="213">
        <f t="shared" ref="AD910:AD973" si="184">0.7*R910*Z910</f>
        <v>35.28</v>
      </c>
      <c r="AE910" s="213">
        <f t="shared" si="177"/>
        <v>15.120000000000001</v>
      </c>
      <c r="AF910" s="213">
        <f t="shared" ref="AF910:AF973" si="185">IF(Y910&gt;X910,(Y910-X910)*R910*AA910,0)</f>
        <v>0</v>
      </c>
      <c r="AG910" s="213">
        <f t="shared" si="180"/>
        <v>50.400000000000006</v>
      </c>
      <c r="AH910" s="213">
        <v>50.400000000000006</v>
      </c>
      <c r="AI910" s="213">
        <f t="shared" si="181"/>
        <v>0</v>
      </c>
      <c r="AJ910" s="161"/>
      <c r="AK910" s="296"/>
      <c r="AL910" s="303"/>
      <c r="AM910" s="303"/>
    </row>
    <row r="911" spans="1:39" ht="32.25" hidden="1" customHeight="1" x14ac:dyDescent="0.35">
      <c r="A911" s="202"/>
      <c r="B911" s="202">
        <v>4</v>
      </c>
      <c r="C911" s="203"/>
      <c r="D911" s="204">
        <v>12079</v>
      </c>
      <c r="E911" s="204">
        <v>7580</v>
      </c>
      <c r="F911" s="204"/>
      <c r="G911" s="202" t="s">
        <v>488</v>
      </c>
      <c r="H911" s="202" t="s">
        <v>36</v>
      </c>
      <c r="I911" s="202"/>
      <c r="J911" s="202" t="s">
        <v>42</v>
      </c>
      <c r="K911" s="204">
        <v>1.8</v>
      </c>
      <c r="L911" s="204">
        <v>1.3</v>
      </c>
      <c r="M911" s="204">
        <v>3</v>
      </c>
      <c r="N911" s="204">
        <v>1</v>
      </c>
      <c r="O911" s="204">
        <f t="shared" si="182"/>
        <v>2</v>
      </c>
      <c r="P911" s="204"/>
      <c r="Q911" s="204"/>
      <c r="R911" s="204">
        <f t="shared" si="178"/>
        <v>3.6</v>
      </c>
      <c r="S911" s="207" t="s">
        <v>41</v>
      </c>
      <c r="T911" s="215" t="s">
        <v>58</v>
      </c>
      <c r="U911" s="216">
        <v>44700</v>
      </c>
      <c r="V911" s="216">
        <v>44735</v>
      </c>
      <c r="W911" s="217">
        <v>1</v>
      </c>
      <c r="X911" s="218"/>
      <c r="Y911" s="212">
        <f t="shared" si="183"/>
        <v>5.1428571428571432</v>
      </c>
      <c r="Z911" s="237">
        <v>14</v>
      </c>
      <c r="AA911" s="237"/>
      <c r="AB911" s="213">
        <f t="shared" si="179"/>
        <v>50.4</v>
      </c>
      <c r="AC911" s="213">
        <f t="shared" si="176"/>
        <v>0</v>
      </c>
      <c r="AD911" s="213">
        <f t="shared" si="184"/>
        <v>35.28</v>
      </c>
      <c r="AE911" s="213">
        <f t="shared" si="177"/>
        <v>15.120000000000001</v>
      </c>
      <c r="AF911" s="213">
        <f t="shared" si="185"/>
        <v>0</v>
      </c>
      <c r="AG911" s="213">
        <f t="shared" si="180"/>
        <v>50.400000000000006</v>
      </c>
      <c r="AH911" s="213">
        <v>50.400000000000006</v>
      </c>
      <c r="AI911" s="213">
        <f t="shared" si="181"/>
        <v>0</v>
      </c>
      <c r="AJ911" s="160"/>
    </row>
    <row r="912" spans="1:39" s="231" customFormat="1" ht="32.25" hidden="1" customHeight="1" x14ac:dyDescent="0.35">
      <c r="A912" s="202"/>
      <c r="B912" s="202">
        <v>4</v>
      </c>
      <c r="C912" s="203"/>
      <c r="D912" s="204">
        <v>12079</v>
      </c>
      <c r="E912" s="204">
        <v>7580</v>
      </c>
      <c r="F912" s="204"/>
      <c r="G912" s="202" t="s">
        <v>488</v>
      </c>
      <c r="H912" s="202" t="s">
        <v>36</v>
      </c>
      <c r="I912" s="202"/>
      <c r="J912" s="202" t="s">
        <v>42</v>
      </c>
      <c r="K912" s="204">
        <v>1.8</v>
      </c>
      <c r="L912" s="204">
        <v>1.3</v>
      </c>
      <c r="M912" s="204">
        <v>3</v>
      </c>
      <c r="N912" s="204">
        <v>1</v>
      </c>
      <c r="O912" s="204">
        <f t="shared" si="182"/>
        <v>2</v>
      </c>
      <c r="P912" s="204"/>
      <c r="Q912" s="204"/>
      <c r="R912" s="204">
        <f t="shared" si="178"/>
        <v>3.6</v>
      </c>
      <c r="S912" s="207" t="s">
        <v>41</v>
      </c>
      <c r="T912" s="215" t="s">
        <v>58</v>
      </c>
      <c r="U912" s="216">
        <v>44700</v>
      </c>
      <c r="V912" s="216">
        <v>44735</v>
      </c>
      <c r="W912" s="217">
        <v>1</v>
      </c>
      <c r="X912" s="218"/>
      <c r="Y912" s="212">
        <f t="shared" si="183"/>
        <v>5.1428571428571432</v>
      </c>
      <c r="Z912" s="237">
        <v>14</v>
      </c>
      <c r="AA912" s="237"/>
      <c r="AB912" s="213">
        <f t="shared" si="179"/>
        <v>50.4</v>
      </c>
      <c r="AC912" s="213">
        <f t="shared" si="176"/>
        <v>0</v>
      </c>
      <c r="AD912" s="213">
        <f t="shared" si="184"/>
        <v>35.28</v>
      </c>
      <c r="AE912" s="213">
        <f t="shared" si="177"/>
        <v>15.120000000000001</v>
      </c>
      <c r="AF912" s="213">
        <f t="shared" si="185"/>
        <v>0</v>
      </c>
      <c r="AG912" s="213">
        <f t="shared" si="180"/>
        <v>50.400000000000006</v>
      </c>
      <c r="AH912" s="213">
        <v>50.400000000000006</v>
      </c>
      <c r="AI912" s="213">
        <f t="shared" si="181"/>
        <v>0</v>
      </c>
      <c r="AJ912" s="160"/>
      <c r="AK912" s="296"/>
      <c r="AL912" s="303"/>
      <c r="AM912" s="303"/>
    </row>
    <row r="913" spans="1:39" s="231" customFormat="1" ht="32.25" hidden="1" customHeight="1" x14ac:dyDescent="0.35">
      <c r="A913" s="202"/>
      <c r="B913" s="202">
        <v>4</v>
      </c>
      <c r="C913" s="203"/>
      <c r="D913" s="204">
        <v>12127</v>
      </c>
      <c r="E913" s="204">
        <v>7561</v>
      </c>
      <c r="F913" s="204"/>
      <c r="G913" s="202" t="s">
        <v>52</v>
      </c>
      <c r="H913" s="202" t="s">
        <v>36</v>
      </c>
      <c r="I913" s="202"/>
      <c r="J913" s="202" t="s">
        <v>42</v>
      </c>
      <c r="K913" s="204">
        <v>1.6</v>
      </c>
      <c r="L913" s="204">
        <v>1.3</v>
      </c>
      <c r="M913" s="204">
        <v>3</v>
      </c>
      <c r="N913" s="204">
        <v>1</v>
      </c>
      <c r="O913" s="204">
        <f t="shared" si="182"/>
        <v>2</v>
      </c>
      <c r="P913" s="204"/>
      <c r="Q913" s="204"/>
      <c r="R913" s="204">
        <f t="shared" si="178"/>
        <v>3.2</v>
      </c>
      <c r="S913" s="207" t="s">
        <v>41</v>
      </c>
      <c r="T913" s="215" t="s">
        <v>58</v>
      </c>
      <c r="U913" s="216">
        <v>44711</v>
      </c>
      <c r="V913" s="216">
        <v>44717</v>
      </c>
      <c r="W913" s="217">
        <v>1</v>
      </c>
      <c r="X913" s="218"/>
      <c r="Y913" s="212">
        <f t="shared" si="183"/>
        <v>1</v>
      </c>
      <c r="Z913" s="237">
        <v>14</v>
      </c>
      <c r="AA913" s="237"/>
      <c r="AB913" s="213">
        <f t="shared" si="179"/>
        <v>44.800000000000004</v>
      </c>
      <c r="AC913" s="213">
        <f t="shared" si="176"/>
        <v>0</v>
      </c>
      <c r="AD913" s="213">
        <f t="shared" si="184"/>
        <v>31.359999999999996</v>
      </c>
      <c r="AE913" s="213">
        <f t="shared" si="177"/>
        <v>13.44</v>
      </c>
      <c r="AF913" s="213">
        <f t="shared" si="185"/>
        <v>0</v>
      </c>
      <c r="AG913" s="213">
        <f t="shared" si="180"/>
        <v>44.8</v>
      </c>
      <c r="AH913" s="213">
        <v>44.8</v>
      </c>
      <c r="AI913" s="213">
        <f t="shared" si="181"/>
        <v>0</v>
      </c>
      <c r="AJ913" s="160"/>
      <c r="AK913" s="296"/>
      <c r="AL913" s="303"/>
      <c r="AM913" s="303"/>
    </row>
    <row r="914" spans="1:39" s="231" customFormat="1" ht="32.25" hidden="1" customHeight="1" x14ac:dyDescent="0.35">
      <c r="A914" s="202"/>
      <c r="B914" s="202">
        <v>4</v>
      </c>
      <c r="C914" s="203"/>
      <c r="D914" s="204">
        <v>12119</v>
      </c>
      <c r="E914" s="204">
        <v>7561</v>
      </c>
      <c r="F914" s="204"/>
      <c r="G914" s="202" t="s">
        <v>53</v>
      </c>
      <c r="H914" s="202" t="s">
        <v>36</v>
      </c>
      <c r="I914" s="202"/>
      <c r="J914" s="202" t="s">
        <v>42</v>
      </c>
      <c r="K914" s="204">
        <v>1.8</v>
      </c>
      <c r="L914" s="204">
        <v>1.3</v>
      </c>
      <c r="M914" s="204">
        <v>3</v>
      </c>
      <c r="N914" s="204">
        <v>1</v>
      </c>
      <c r="O914" s="204">
        <f t="shared" si="182"/>
        <v>2</v>
      </c>
      <c r="P914" s="204"/>
      <c r="Q914" s="204"/>
      <c r="R914" s="204">
        <f t="shared" si="178"/>
        <v>3.6</v>
      </c>
      <c r="S914" s="207" t="s">
        <v>41</v>
      </c>
      <c r="T914" s="215" t="s">
        <v>58</v>
      </c>
      <c r="U914" s="216">
        <v>44710</v>
      </c>
      <c r="V914" s="216">
        <v>44717</v>
      </c>
      <c r="W914" s="217">
        <v>1</v>
      </c>
      <c r="X914" s="218"/>
      <c r="Y914" s="212">
        <f t="shared" si="183"/>
        <v>1.1428571428571428</v>
      </c>
      <c r="Z914" s="237">
        <v>14</v>
      </c>
      <c r="AA914" s="237"/>
      <c r="AB914" s="213">
        <f t="shared" si="179"/>
        <v>50.4</v>
      </c>
      <c r="AC914" s="213">
        <f t="shared" si="176"/>
        <v>0</v>
      </c>
      <c r="AD914" s="213">
        <f t="shared" si="184"/>
        <v>35.28</v>
      </c>
      <c r="AE914" s="213">
        <f t="shared" si="177"/>
        <v>15.120000000000001</v>
      </c>
      <c r="AF914" s="213">
        <f t="shared" si="185"/>
        <v>0</v>
      </c>
      <c r="AG914" s="213">
        <f t="shared" si="180"/>
        <v>50.400000000000006</v>
      </c>
      <c r="AH914" s="213">
        <v>50.400000000000006</v>
      </c>
      <c r="AI914" s="213">
        <f t="shared" si="181"/>
        <v>0</v>
      </c>
      <c r="AJ914" s="160"/>
      <c r="AK914" s="296"/>
      <c r="AL914" s="303"/>
      <c r="AM914" s="303"/>
    </row>
    <row r="915" spans="1:39" ht="32.25" hidden="1" customHeight="1" x14ac:dyDescent="0.35">
      <c r="A915" s="202"/>
      <c r="B915" s="202">
        <v>4</v>
      </c>
      <c r="C915" s="203"/>
      <c r="D915" s="204">
        <v>12138</v>
      </c>
      <c r="E915" s="204">
        <v>7570</v>
      </c>
      <c r="F915" s="204"/>
      <c r="G915" s="202" t="s">
        <v>53</v>
      </c>
      <c r="H915" s="202" t="s">
        <v>36</v>
      </c>
      <c r="I915" s="202"/>
      <c r="J915" s="202" t="s">
        <v>42</v>
      </c>
      <c r="K915" s="204">
        <v>2.5</v>
      </c>
      <c r="L915" s="204">
        <v>1.3</v>
      </c>
      <c r="M915" s="204">
        <v>3</v>
      </c>
      <c r="N915" s="204">
        <v>1</v>
      </c>
      <c r="O915" s="204">
        <f t="shared" si="182"/>
        <v>2</v>
      </c>
      <c r="P915" s="204"/>
      <c r="Q915" s="204"/>
      <c r="R915" s="204">
        <f t="shared" si="178"/>
        <v>5</v>
      </c>
      <c r="S915" s="207" t="s">
        <v>41</v>
      </c>
      <c r="T915" s="215" t="s">
        <v>58</v>
      </c>
      <c r="U915" s="216">
        <v>44711</v>
      </c>
      <c r="V915" s="216">
        <v>44724</v>
      </c>
      <c r="W915" s="217">
        <v>1</v>
      </c>
      <c r="X915" s="218"/>
      <c r="Y915" s="212">
        <f t="shared" si="183"/>
        <v>2</v>
      </c>
      <c r="Z915" s="237">
        <v>14</v>
      </c>
      <c r="AA915" s="237"/>
      <c r="AB915" s="213">
        <f t="shared" si="179"/>
        <v>70</v>
      </c>
      <c r="AC915" s="213">
        <f t="shared" si="176"/>
        <v>0</v>
      </c>
      <c r="AD915" s="213">
        <f t="shared" si="184"/>
        <v>49</v>
      </c>
      <c r="AE915" s="213">
        <f t="shared" si="177"/>
        <v>21</v>
      </c>
      <c r="AF915" s="213">
        <f t="shared" si="185"/>
        <v>0</v>
      </c>
      <c r="AG915" s="213">
        <f t="shared" si="180"/>
        <v>70</v>
      </c>
      <c r="AH915" s="213">
        <v>70</v>
      </c>
      <c r="AI915" s="213">
        <f t="shared" si="181"/>
        <v>0</v>
      </c>
      <c r="AJ915" s="160"/>
    </row>
    <row r="916" spans="1:39" ht="32.25" hidden="1" customHeight="1" x14ac:dyDescent="0.35">
      <c r="A916" s="202"/>
      <c r="B916" s="202">
        <v>4</v>
      </c>
      <c r="C916" s="203"/>
      <c r="D916" s="204">
        <v>12138</v>
      </c>
      <c r="E916" s="204">
        <v>7570</v>
      </c>
      <c r="F916" s="204"/>
      <c r="G916" s="202" t="s">
        <v>53</v>
      </c>
      <c r="H916" s="202" t="s">
        <v>36</v>
      </c>
      <c r="I916" s="202"/>
      <c r="J916" s="202" t="s">
        <v>42</v>
      </c>
      <c r="K916" s="204">
        <v>6</v>
      </c>
      <c r="L916" s="204">
        <v>1.3</v>
      </c>
      <c r="M916" s="204">
        <v>3</v>
      </c>
      <c r="N916" s="204">
        <v>1</v>
      </c>
      <c r="O916" s="204">
        <f t="shared" si="182"/>
        <v>2</v>
      </c>
      <c r="P916" s="204"/>
      <c r="Q916" s="204"/>
      <c r="R916" s="204">
        <f t="shared" si="178"/>
        <v>12</v>
      </c>
      <c r="S916" s="207" t="s">
        <v>41</v>
      </c>
      <c r="T916" s="215" t="s">
        <v>58</v>
      </c>
      <c r="U916" s="216">
        <v>44711</v>
      </c>
      <c r="V916" s="216">
        <v>44724</v>
      </c>
      <c r="W916" s="217">
        <v>1</v>
      </c>
      <c r="X916" s="218"/>
      <c r="Y916" s="212">
        <f t="shared" si="183"/>
        <v>2</v>
      </c>
      <c r="Z916" s="237">
        <v>14</v>
      </c>
      <c r="AA916" s="237"/>
      <c r="AB916" s="213">
        <f t="shared" si="179"/>
        <v>168</v>
      </c>
      <c r="AC916" s="213">
        <f t="shared" si="176"/>
        <v>0</v>
      </c>
      <c r="AD916" s="213">
        <f t="shared" si="184"/>
        <v>117.59999999999998</v>
      </c>
      <c r="AE916" s="213">
        <f t="shared" si="177"/>
        <v>50.399999999999991</v>
      </c>
      <c r="AF916" s="213">
        <f t="shared" si="185"/>
        <v>0</v>
      </c>
      <c r="AG916" s="213">
        <f t="shared" si="180"/>
        <v>167.99999999999997</v>
      </c>
      <c r="AH916" s="213">
        <v>167.99999999999997</v>
      </c>
      <c r="AI916" s="213">
        <f t="shared" si="181"/>
        <v>0</v>
      </c>
      <c r="AJ916" s="160"/>
    </row>
    <row r="917" spans="1:39" ht="32.25" hidden="1" customHeight="1" x14ac:dyDescent="0.35">
      <c r="A917" s="202"/>
      <c r="B917" s="202">
        <v>4</v>
      </c>
      <c r="C917" s="203">
        <v>334</v>
      </c>
      <c r="D917" s="204">
        <v>12435</v>
      </c>
      <c r="E917" s="204">
        <v>7585</v>
      </c>
      <c r="F917" s="204"/>
      <c r="G917" s="202" t="s">
        <v>106</v>
      </c>
      <c r="H917" s="202" t="s">
        <v>95</v>
      </c>
      <c r="I917" s="202"/>
      <c r="J917" s="202" t="s">
        <v>69</v>
      </c>
      <c r="K917" s="204">
        <v>2.5</v>
      </c>
      <c r="L917" s="204">
        <v>1.3</v>
      </c>
      <c r="M917" s="204">
        <v>3</v>
      </c>
      <c r="N917" s="204">
        <v>1</v>
      </c>
      <c r="O917" s="204">
        <f t="shared" si="182"/>
        <v>2</v>
      </c>
      <c r="P917" s="204"/>
      <c r="Q917" s="204"/>
      <c r="R917" s="204">
        <f t="shared" si="178"/>
        <v>2</v>
      </c>
      <c r="S917" s="207" t="s">
        <v>70</v>
      </c>
      <c r="T917" s="215" t="s">
        <v>58</v>
      </c>
      <c r="U917" s="216">
        <v>44735</v>
      </c>
      <c r="V917" s="216">
        <v>44738</v>
      </c>
      <c r="W917" s="217">
        <v>1</v>
      </c>
      <c r="X917" s="218"/>
      <c r="Y917" s="212">
        <f t="shared" si="183"/>
        <v>0.5714285714285714</v>
      </c>
      <c r="Z917" s="237">
        <v>135</v>
      </c>
      <c r="AA917" s="237">
        <v>12.25</v>
      </c>
      <c r="AB917" s="213">
        <f t="shared" si="179"/>
        <v>270</v>
      </c>
      <c r="AC917" s="213">
        <f t="shared" si="176"/>
        <v>24.5</v>
      </c>
      <c r="AD917" s="213">
        <f t="shared" si="184"/>
        <v>189</v>
      </c>
      <c r="AE917" s="213">
        <f t="shared" si="177"/>
        <v>81</v>
      </c>
      <c r="AF917" s="213">
        <f t="shared" si="185"/>
        <v>14</v>
      </c>
      <c r="AG917" s="213">
        <f t="shared" si="180"/>
        <v>284</v>
      </c>
      <c r="AH917" s="213">
        <v>284</v>
      </c>
      <c r="AI917" s="213">
        <f t="shared" si="181"/>
        <v>0</v>
      </c>
      <c r="AJ917" s="160"/>
    </row>
    <row r="918" spans="1:39" ht="32.25" hidden="1" customHeight="1" x14ac:dyDescent="0.35">
      <c r="A918" s="202"/>
      <c r="B918" s="202">
        <v>4</v>
      </c>
      <c r="C918" s="203">
        <v>367</v>
      </c>
      <c r="D918" s="204">
        <v>12516</v>
      </c>
      <c r="E918" s="204">
        <v>7709</v>
      </c>
      <c r="F918" s="204"/>
      <c r="G918" s="202" t="s">
        <v>106</v>
      </c>
      <c r="H918" s="202" t="s">
        <v>95</v>
      </c>
      <c r="I918" s="202"/>
      <c r="J918" s="202" t="s">
        <v>69</v>
      </c>
      <c r="K918" s="204">
        <v>1.8</v>
      </c>
      <c r="L918" s="204">
        <v>1.3</v>
      </c>
      <c r="M918" s="204">
        <v>3</v>
      </c>
      <c r="N918" s="204">
        <v>1</v>
      </c>
      <c r="O918" s="204">
        <f t="shared" si="182"/>
        <v>2</v>
      </c>
      <c r="P918" s="204"/>
      <c r="Q918" s="204"/>
      <c r="R918" s="204">
        <f t="shared" si="178"/>
        <v>2</v>
      </c>
      <c r="S918" s="207" t="s">
        <v>70</v>
      </c>
      <c r="T918" s="215" t="s">
        <v>58</v>
      </c>
      <c r="U918" s="216">
        <v>44739</v>
      </c>
      <c r="V918" s="216">
        <v>44755</v>
      </c>
      <c r="W918" s="217">
        <v>1</v>
      </c>
      <c r="X918" s="218"/>
      <c r="Y918" s="212">
        <f t="shared" si="183"/>
        <v>2.4285714285714284</v>
      </c>
      <c r="Z918" s="237">
        <v>135</v>
      </c>
      <c r="AA918" s="237">
        <v>12.25</v>
      </c>
      <c r="AB918" s="213">
        <f t="shared" si="179"/>
        <v>270</v>
      </c>
      <c r="AC918" s="213">
        <f t="shared" si="176"/>
        <v>24.5</v>
      </c>
      <c r="AD918" s="213">
        <f t="shared" si="184"/>
        <v>189</v>
      </c>
      <c r="AE918" s="213">
        <f t="shared" si="177"/>
        <v>81</v>
      </c>
      <c r="AF918" s="213">
        <f t="shared" si="185"/>
        <v>59.499999999999993</v>
      </c>
      <c r="AG918" s="213">
        <f t="shared" si="180"/>
        <v>329.5</v>
      </c>
      <c r="AH918" s="213">
        <v>329.5</v>
      </c>
      <c r="AI918" s="213">
        <f t="shared" si="181"/>
        <v>0</v>
      </c>
      <c r="AJ918" s="160"/>
    </row>
    <row r="919" spans="1:39" ht="32.25" hidden="1" customHeight="1" x14ac:dyDescent="0.35">
      <c r="A919" s="202"/>
      <c r="B919" s="202">
        <v>4</v>
      </c>
      <c r="C919" s="203">
        <v>367</v>
      </c>
      <c r="D919" s="204">
        <v>12516</v>
      </c>
      <c r="E919" s="204">
        <v>7709</v>
      </c>
      <c r="F919" s="204"/>
      <c r="G919" s="202" t="s">
        <v>106</v>
      </c>
      <c r="H919" s="202" t="s">
        <v>95</v>
      </c>
      <c r="I919" s="202"/>
      <c r="J919" s="202" t="s">
        <v>69</v>
      </c>
      <c r="K919" s="204">
        <v>1.8</v>
      </c>
      <c r="L919" s="204">
        <v>1.3</v>
      </c>
      <c r="M919" s="204">
        <v>3</v>
      </c>
      <c r="N919" s="204">
        <v>1</v>
      </c>
      <c r="O919" s="204">
        <f t="shared" si="182"/>
        <v>2</v>
      </c>
      <c r="P919" s="204"/>
      <c r="Q919" s="204"/>
      <c r="R919" s="204">
        <f t="shared" si="178"/>
        <v>2</v>
      </c>
      <c r="S919" s="207" t="s">
        <v>70</v>
      </c>
      <c r="T919" s="215" t="s">
        <v>58</v>
      </c>
      <c r="U919" s="216">
        <v>44739</v>
      </c>
      <c r="V919" s="216">
        <v>44755</v>
      </c>
      <c r="W919" s="217">
        <v>1</v>
      </c>
      <c r="X919" s="218"/>
      <c r="Y919" s="212">
        <f t="shared" si="183"/>
        <v>2.4285714285714284</v>
      </c>
      <c r="Z919" s="237">
        <v>135</v>
      </c>
      <c r="AA919" s="237">
        <v>12.25</v>
      </c>
      <c r="AB919" s="213">
        <f t="shared" si="179"/>
        <v>270</v>
      </c>
      <c r="AC919" s="213">
        <f t="shared" si="176"/>
        <v>24.5</v>
      </c>
      <c r="AD919" s="213">
        <f t="shared" si="184"/>
        <v>189</v>
      </c>
      <c r="AE919" s="213">
        <f t="shared" si="177"/>
        <v>81</v>
      </c>
      <c r="AF919" s="213">
        <f t="shared" si="185"/>
        <v>59.499999999999993</v>
      </c>
      <c r="AG919" s="213">
        <f t="shared" si="180"/>
        <v>329.5</v>
      </c>
      <c r="AH919" s="213">
        <v>329.5</v>
      </c>
      <c r="AI919" s="213">
        <f t="shared" si="181"/>
        <v>0</v>
      </c>
      <c r="AJ919" s="160"/>
    </row>
    <row r="920" spans="1:39" ht="32.25" hidden="1" customHeight="1" x14ac:dyDescent="0.35">
      <c r="A920" s="202"/>
      <c r="B920" s="202">
        <v>4</v>
      </c>
      <c r="C920" s="203">
        <v>148</v>
      </c>
      <c r="D920" s="204">
        <v>12246</v>
      </c>
      <c r="E920" s="204">
        <v>7830</v>
      </c>
      <c r="F920" s="204"/>
      <c r="G920" s="202" t="s">
        <v>117</v>
      </c>
      <c r="H920" s="202" t="s">
        <v>36</v>
      </c>
      <c r="I920" s="202"/>
      <c r="J920" s="202" t="s">
        <v>42</v>
      </c>
      <c r="K920" s="204">
        <v>1.8</v>
      </c>
      <c r="L920" s="204">
        <v>1.3</v>
      </c>
      <c r="M920" s="204">
        <v>3.5</v>
      </c>
      <c r="N920" s="204">
        <v>1</v>
      </c>
      <c r="O920" s="204">
        <f t="shared" si="182"/>
        <v>2.5</v>
      </c>
      <c r="P920" s="204"/>
      <c r="Q920" s="204"/>
      <c r="R920" s="204">
        <f t="shared" si="178"/>
        <v>4.5</v>
      </c>
      <c r="S920" s="207" t="s">
        <v>41</v>
      </c>
      <c r="T920" s="215" t="s">
        <v>58</v>
      </c>
      <c r="U920" s="216">
        <v>44718</v>
      </c>
      <c r="V920" s="216">
        <v>44791</v>
      </c>
      <c r="W920" s="217">
        <v>1</v>
      </c>
      <c r="X920" s="218"/>
      <c r="Y920" s="212">
        <f t="shared" si="183"/>
        <v>10.571428571428571</v>
      </c>
      <c r="Z920" s="237">
        <v>14</v>
      </c>
      <c r="AA920" s="237"/>
      <c r="AB920" s="213">
        <f t="shared" si="179"/>
        <v>63</v>
      </c>
      <c r="AC920" s="213">
        <f t="shared" si="176"/>
        <v>0</v>
      </c>
      <c r="AD920" s="213">
        <f t="shared" si="184"/>
        <v>44.1</v>
      </c>
      <c r="AE920" s="213">
        <f t="shared" si="177"/>
        <v>18.899999999999999</v>
      </c>
      <c r="AF920" s="213">
        <f t="shared" si="185"/>
        <v>0</v>
      </c>
      <c r="AG920" s="213">
        <f t="shared" si="180"/>
        <v>63</v>
      </c>
      <c r="AH920" s="213">
        <v>63</v>
      </c>
      <c r="AI920" s="213">
        <f t="shared" si="181"/>
        <v>0</v>
      </c>
      <c r="AJ920" s="160"/>
    </row>
    <row r="921" spans="1:39" ht="32.25" hidden="1" customHeight="1" x14ac:dyDescent="0.35">
      <c r="A921" s="202"/>
      <c r="B921" s="202">
        <v>4</v>
      </c>
      <c r="C921" s="203">
        <v>156</v>
      </c>
      <c r="D921" s="204">
        <v>12152</v>
      </c>
      <c r="E921" s="204">
        <v>7559</v>
      </c>
      <c r="F921" s="204"/>
      <c r="G921" s="202" t="s">
        <v>118</v>
      </c>
      <c r="H921" s="202" t="s">
        <v>36</v>
      </c>
      <c r="I921" s="202"/>
      <c r="J921" s="202" t="s">
        <v>42</v>
      </c>
      <c r="K921" s="204">
        <v>1.3</v>
      </c>
      <c r="L921" s="204">
        <v>1.2</v>
      </c>
      <c r="M921" s="204">
        <v>3.5</v>
      </c>
      <c r="N921" s="204">
        <v>1</v>
      </c>
      <c r="O921" s="204">
        <f t="shared" si="182"/>
        <v>2.5</v>
      </c>
      <c r="P921" s="204"/>
      <c r="Q921" s="204"/>
      <c r="R921" s="204">
        <f t="shared" si="178"/>
        <v>3.25</v>
      </c>
      <c r="S921" s="207" t="s">
        <v>41</v>
      </c>
      <c r="T921" s="215" t="s">
        <v>58</v>
      </c>
      <c r="U921" s="216">
        <v>44718</v>
      </c>
      <c r="V921" s="216">
        <v>44745</v>
      </c>
      <c r="W921" s="217">
        <v>1</v>
      </c>
      <c r="X921" s="218"/>
      <c r="Y921" s="212">
        <f t="shared" si="183"/>
        <v>4</v>
      </c>
      <c r="Z921" s="237">
        <v>14</v>
      </c>
      <c r="AA921" s="237"/>
      <c r="AB921" s="213">
        <f t="shared" si="179"/>
        <v>45.5</v>
      </c>
      <c r="AC921" s="213">
        <f t="shared" si="176"/>
        <v>0</v>
      </c>
      <c r="AD921" s="213">
        <f t="shared" si="184"/>
        <v>31.849999999999998</v>
      </c>
      <c r="AE921" s="213">
        <f t="shared" si="177"/>
        <v>13.65</v>
      </c>
      <c r="AF921" s="213">
        <f t="shared" si="185"/>
        <v>0</v>
      </c>
      <c r="AG921" s="213">
        <f t="shared" si="180"/>
        <v>45.5</v>
      </c>
      <c r="AH921" s="213">
        <v>45.5</v>
      </c>
      <c r="AI921" s="213">
        <f t="shared" si="181"/>
        <v>0</v>
      </c>
      <c r="AJ921" s="160"/>
    </row>
    <row r="922" spans="1:39" ht="32.25" hidden="1" customHeight="1" x14ac:dyDescent="0.35">
      <c r="A922" s="202"/>
      <c r="B922" s="202">
        <v>4</v>
      </c>
      <c r="C922" s="203">
        <v>184</v>
      </c>
      <c r="D922" s="204">
        <v>12181</v>
      </c>
      <c r="E922" s="204">
        <v>7701</v>
      </c>
      <c r="F922" s="204"/>
      <c r="G922" s="202" t="s">
        <v>106</v>
      </c>
      <c r="H922" s="202" t="s">
        <v>36</v>
      </c>
      <c r="I922" s="202"/>
      <c r="J922" s="202" t="s">
        <v>42</v>
      </c>
      <c r="K922" s="204">
        <v>5</v>
      </c>
      <c r="L922" s="204">
        <v>1.3</v>
      </c>
      <c r="M922" s="204">
        <v>6</v>
      </c>
      <c r="N922" s="204">
        <v>1</v>
      </c>
      <c r="O922" s="204">
        <f t="shared" si="182"/>
        <v>5</v>
      </c>
      <c r="P922" s="204"/>
      <c r="Q922" s="204"/>
      <c r="R922" s="204">
        <f t="shared" si="178"/>
        <v>25</v>
      </c>
      <c r="S922" s="207" t="s">
        <v>41</v>
      </c>
      <c r="T922" s="215" t="s">
        <v>58</v>
      </c>
      <c r="U922" s="216">
        <v>44720</v>
      </c>
      <c r="V922" s="216">
        <v>44746</v>
      </c>
      <c r="W922" s="217">
        <v>1</v>
      </c>
      <c r="X922" s="218"/>
      <c r="Y922" s="212">
        <f t="shared" si="183"/>
        <v>3.8571428571428572</v>
      </c>
      <c r="Z922" s="237">
        <v>14</v>
      </c>
      <c r="AA922" s="237"/>
      <c r="AB922" s="213">
        <f t="shared" si="179"/>
        <v>350</v>
      </c>
      <c r="AC922" s="213">
        <f t="shared" si="176"/>
        <v>0</v>
      </c>
      <c r="AD922" s="213">
        <f t="shared" si="184"/>
        <v>245</v>
      </c>
      <c r="AE922" s="213">
        <f t="shared" si="177"/>
        <v>105</v>
      </c>
      <c r="AF922" s="213">
        <f t="shared" si="185"/>
        <v>0</v>
      </c>
      <c r="AG922" s="213">
        <f t="shared" si="180"/>
        <v>350</v>
      </c>
      <c r="AH922" s="213">
        <v>350</v>
      </c>
      <c r="AI922" s="213">
        <f t="shared" si="181"/>
        <v>0</v>
      </c>
      <c r="AJ922" s="171"/>
    </row>
    <row r="923" spans="1:39" ht="32.25" hidden="1" customHeight="1" x14ac:dyDescent="0.35">
      <c r="A923" s="202"/>
      <c r="B923" s="202">
        <v>4</v>
      </c>
      <c r="C923" s="203">
        <v>154</v>
      </c>
      <c r="D923" s="204">
        <v>12250</v>
      </c>
      <c r="E923" s="204">
        <v>7896</v>
      </c>
      <c r="F923" s="204"/>
      <c r="G923" s="202" t="s">
        <v>106</v>
      </c>
      <c r="H923" s="202" t="s">
        <v>36</v>
      </c>
      <c r="I923" s="202"/>
      <c r="J923" s="202" t="s">
        <v>42</v>
      </c>
      <c r="K923" s="204">
        <v>2.5</v>
      </c>
      <c r="L923" s="204">
        <v>1.3</v>
      </c>
      <c r="M923" s="204">
        <v>4</v>
      </c>
      <c r="N923" s="204">
        <v>1</v>
      </c>
      <c r="O923" s="204">
        <f t="shared" si="182"/>
        <v>3</v>
      </c>
      <c r="P923" s="204"/>
      <c r="Q923" s="204"/>
      <c r="R923" s="204">
        <f t="shared" si="178"/>
        <v>7.5</v>
      </c>
      <c r="S923" s="207" t="s">
        <v>41</v>
      </c>
      <c r="T923" s="215" t="s">
        <v>58</v>
      </c>
      <c r="U923" s="216">
        <v>44718</v>
      </c>
      <c r="V923" s="216">
        <v>44820</v>
      </c>
      <c r="W923" s="217">
        <v>1</v>
      </c>
      <c r="X923" s="218"/>
      <c r="Y923" s="212">
        <f t="shared" si="183"/>
        <v>14.714285714285714</v>
      </c>
      <c r="Z923" s="237">
        <v>14</v>
      </c>
      <c r="AA923" s="237">
        <v>0.84</v>
      </c>
      <c r="AB923" s="213">
        <f t="shared" si="179"/>
        <v>105</v>
      </c>
      <c r="AC923" s="213">
        <f t="shared" si="176"/>
        <v>6.3</v>
      </c>
      <c r="AD923" s="213">
        <f t="shared" si="184"/>
        <v>73.5</v>
      </c>
      <c r="AE923" s="213">
        <f t="shared" si="177"/>
        <v>31.5</v>
      </c>
      <c r="AF923" s="213">
        <f t="shared" si="185"/>
        <v>92.699999999999989</v>
      </c>
      <c r="AG923" s="213">
        <f t="shared" si="180"/>
        <v>197.7</v>
      </c>
      <c r="AH923" s="213">
        <v>197.7</v>
      </c>
      <c r="AI923" s="213">
        <f t="shared" si="181"/>
        <v>0</v>
      </c>
      <c r="AJ923" s="171"/>
    </row>
    <row r="924" spans="1:39" ht="32.25" hidden="1" customHeight="1" x14ac:dyDescent="0.35">
      <c r="A924" s="202"/>
      <c r="B924" s="202">
        <v>4</v>
      </c>
      <c r="C924" s="203">
        <v>144</v>
      </c>
      <c r="D924" s="204">
        <v>12239</v>
      </c>
      <c r="E924" s="204">
        <v>7900</v>
      </c>
      <c r="F924" s="204"/>
      <c r="G924" s="202" t="s">
        <v>118</v>
      </c>
      <c r="H924" s="202" t="s">
        <v>36</v>
      </c>
      <c r="I924" s="202"/>
      <c r="J924" s="202" t="s">
        <v>42</v>
      </c>
      <c r="K924" s="204">
        <v>1.8</v>
      </c>
      <c r="L924" s="204">
        <v>1.3</v>
      </c>
      <c r="M924" s="204">
        <v>5</v>
      </c>
      <c r="N924" s="204">
        <v>1</v>
      </c>
      <c r="O924" s="204">
        <f t="shared" si="182"/>
        <v>4</v>
      </c>
      <c r="P924" s="204"/>
      <c r="Q924" s="204"/>
      <c r="R924" s="204">
        <f t="shared" si="178"/>
        <v>7.2</v>
      </c>
      <c r="S924" s="207" t="s">
        <v>41</v>
      </c>
      <c r="T924" s="215" t="s">
        <v>58</v>
      </c>
      <c r="U924" s="216">
        <v>44718</v>
      </c>
      <c r="V924" s="216">
        <v>44824</v>
      </c>
      <c r="W924" s="217">
        <v>1</v>
      </c>
      <c r="X924" s="218"/>
      <c r="Y924" s="212">
        <f t="shared" si="183"/>
        <v>15.285714285714286</v>
      </c>
      <c r="Z924" s="237">
        <v>14</v>
      </c>
      <c r="AA924" s="237">
        <v>0.84</v>
      </c>
      <c r="AB924" s="213">
        <f t="shared" si="179"/>
        <v>100.8</v>
      </c>
      <c r="AC924" s="213">
        <f t="shared" si="176"/>
        <v>6.048</v>
      </c>
      <c r="AD924" s="213">
        <f t="shared" si="184"/>
        <v>70.56</v>
      </c>
      <c r="AE924" s="213">
        <f t="shared" si="177"/>
        <v>30.240000000000002</v>
      </c>
      <c r="AF924" s="213">
        <f t="shared" si="185"/>
        <v>92.448000000000008</v>
      </c>
      <c r="AG924" s="213">
        <f t="shared" si="180"/>
        <v>193.24800000000002</v>
      </c>
      <c r="AH924" s="213">
        <v>193.24800000000002</v>
      </c>
      <c r="AI924" s="213">
        <f t="shared" si="181"/>
        <v>0</v>
      </c>
      <c r="AJ924" s="171"/>
    </row>
    <row r="925" spans="1:39" s="231" customFormat="1" ht="32.25" hidden="1" customHeight="1" x14ac:dyDescent="0.35">
      <c r="A925" s="202"/>
      <c r="B925" s="202">
        <v>4</v>
      </c>
      <c r="C925" s="203">
        <v>150</v>
      </c>
      <c r="D925" s="204">
        <v>12247</v>
      </c>
      <c r="E925" s="204">
        <v>7565</v>
      </c>
      <c r="F925" s="204"/>
      <c r="G925" s="202" t="s">
        <v>117</v>
      </c>
      <c r="H925" s="202" t="s">
        <v>36</v>
      </c>
      <c r="I925" s="202"/>
      <c r="J925" s="202" t="s">
        <v>42</v>
      </c>
      <c r="K925" s="204">
        <v>1.8</v>
      </c>
      <c r="L925" s="204">
        <v>1.8</v>
      </c>
      <c r="M925" s="204">
        <v>3</v>
      </c>
      <c r="N925" s="204">
        <v>1</v>
      </c>
      <c r="O925" s="204">
        <f t="shared" si="182"/>
        <v>2</v>
      </c>
      <c r="P925" s="204"/>
      <c r="Q925" s="204"/>
      <c r="R925" s="204">
        <f t="shared" si="178"/>
        <v>3.6</v>
      </c>
      <c r="S925" s="207" t="s">
        <v>41</v>
      </c>
      <c r="T925" s="215" t="s">
        <v>58</v>
      </c>
      <c r="U925" s="216">
        <v>44718</v>
      </c>
      <c r="V925" s="216">
        <v>44728</v>
      </c>
      <c r="W925" s="217">
        <v>1</v>
      </c>
      <c r="X925" s="218"/>
      <c r="Y925" s="212">
        <f t="shared" si="183"/>
        <v>1.5714285714285714</v>
      </c>
      <c r="Z925" s="237">
        <v>18</v>
      </c>
      <c r="AA925" s="237"/>
      <c r="AB925" s="213">
        <f t="shared" si="179"/>
        <v>64.8</v>
      </c>
      <c r="AC925" s="213">
        <f t="shared" si="176"/>
        <v>0</v>
      </c>
      <c r="AD925" s="213">
        <f t="shared" si="184"/>
        <v>45.36</v>
      </c>
      <c r="AE925" s="213">
        <f t="shared" si="177"/>
        <v>19.440000000000001</v>
      </c>
      <c r="AF925" s="213">
        <f t="shared" si="185"/>
        <v>0</v>
      </c>
      <c r="AG925" s="213">
        <f t="shared" si="180"/>
        <v>64.8</v>
      </c>
      <c r="AH925" s="213">
        <v>64.8</v>
      </c>
      <c r="AI925" s="213">
        <f t="shared" si="181"/>
        <v>0</v>
      </c>
      <c r="AJ925" s="171"/>
      <c r="AK925" s="296"/>
      <c r="AL925" s="303"/>
      <c r="AM925" s="303"/>
    </row>
    <row r="926" spans="1:39" s="231" customFormat="1" ht="32.25" hidden="1" customHeight="1" x14ac:dyDescent="0.35">
      <c r="A926" s="202"/>
      <c r="B926" s="202">
        <v>4</v>
      </c>
      <c r="C926" s="203">
        <v>155</v>
      </c>
      <c r="D926" s="204">
        <v>12151</v>
      </c>
      <c r="E926" s="204">
        <v>7599</v>
      </c>
      <c r="F926" s="204"/>
      <c r="G926" s="202" t="s">
        <v>106</v>
      </c>
      <c r="H926" s="202" t="s">
        <v>36</v>
      </c>
      <c r="I926" s="202"/>
      <c r="J926" s="202" t="s">
        <v>42</v>
      </c>
      <c r="K926" s="204">
        <v>5</v>
      </c>
      <c r="L926" s="204">
        <v>1.8</v>
      </c>
      <c r="M926" s="204">
        <v>3.5</v>
      </c>
      <c r="N926" s="204">
        <v>1</v>
      </c>
      <c r="O926" s="204">
        <f t="shared" si="182"/>
        <v>2.5</v>
      </c>
      <c r="P926" s="204"/>
      <c r="Q926" s="204"/>
      <c r="R926" s="204">
        <f t="shared" si="178"/>
        <v>12.5</v>
      </c>
      <c r="S926" s="207" t="s">
        <v>41</v>
      </c>
      <c r="T926" s="215" t="s">
        <v>58</v>
      </c>
      <c r="U926" s="216">
        <v>44718</v>
      </c>
      <c r="V926" s="216">
        <v>44745</v>
      </c>
      <c r="W926" s="217">
        <v>1</v>
      </c>
      <c r="X926" s="218"/>
      <c r="Y926" s="212">
        <f t="shared" si="183"/>
        <v>4</v>
      </c>
      <c r="Z926" s="238">
        <v>18</v>
      </c>
      <c r="AA926" s="237">
        <v>1.05</v>
      </c>
      <c r="AB926" s="213">
        <f t="shared" si="179"/>
        <v>225</v>
      </c>
      <c r="AC926" s="213">
        <f t="shared" si="176"/>
        <v>13.125</v>
      </c>
      <c r="AD926" s="213">
        <f t="shared" si="184"/>
        <v>157.5</v>
      </c>
      <c r="AE926" s="213">
        <f t="shared" si="177"/>
        <v>67.5</v>
      </c>
      <c r="AF926" s="213">
        <f t="shared" si="185"/>
        <v>52.5</v>
      </c>
      <c r="AG926" s="213">
        <f t="shared" si="180"/>
        <v>277.5</v>
      </c>
      <c r="AH926" s="213">
        <v>277.5</v>
      </c>
      <c r="AI926" s="213">
        <f t="shared" si="181"/>
        <v>0</v>
      </c>
      <c r="AJ926" s="171"/>
      <c r="AK926" s="296"/>
      <c r="AL926" s="303"/>
      <c r="AM926" s="303"/>
    </row>
    <row r="927" spans="1:39" ht="32.25" hidden="1" customHeight="1" x14ac:dyDescent="0.35">
      <c r="A927" s="202"/>
      <c r="B927" s="202">
        <v>4</v>
      </c>
      <c r="C927" s="203">
        <v>409</v>
      </c>
      <c r="D927" s="204">
        <v>12570</v>
      </c>
      <c r="E927" s="204">
        <v>7896</v>
      </c>
      <c r="F927" s="204"/>
      <c r="G927" s="202" t="s">
        <v>118</v>
      </c>
      <c r="H927" s="202" t="s">
        <v>95</v>
      </c>
      <c r="I927" s="202"/>
      <c r="J927" s="202" t="s">
        <v>69</v>
      </c>
      <c r="K927" s="204">
        <v>1.3</v>
      </c>
      <c r="L927" s="204">
        <v>1.3</v>
      </c>
      <c r="M927" s="204">
        <v>4</v>
      </c>
      <c r="N927" s="204">
        <v>1</v>
      </c>
      <c r="O927" s="204">
        <f t="shared" si="182"/>
        <v>3</v>
      </c>
      <c r="P927" s="204"/>
      <c r="Q927" s="204"/>
      <c r="R927" s="204">
        <f t="shared" si="178"/>
        <v>3</v>
      </c>
      <c r="S927" s="207" t="s">
        <v>70</v>
      </c>
      <c r="T927" s="215" t="s">
        <v>58</v>
      </c>
      <c r="U927" s="216">
        <v>44742</v>
      </c>
      <c r="V927" s="216">
        <v>44820</v>
      </c>
      <c r="W927" s="217">
        <v>1</v>
      </c>
      <c r="X927" s="218"/>
      <c r="Y927" s="212">
        <f t="shared" si="183"/>
        <v>11.285714285714286</v>
      </c>
      <c r="Z927" s="237">
        <v>135</v>
      </c>
      <c r="AA927" s="237">
        <v>12.25</v>
      </c>
      <c r="AB927" s="213">
        <f t="shared" si="179"/>
        <v>405</v>
      </c>
      <c r="AC927" s="213">
        <f t="shared" si="176"/>
        <v>36.75</v>
      </c>
      <c r="AD927" s="213">
        <f t="shared" si="184"/>
        <v>283.49999999999994</v>
      </c>
      <c r="AE927" s="213">
        <f t="shared" si="177"/>
        <v>121.49999999999999</v>
      </c>
      <c r="AF927" s="213">
        <f t="shared" si="185"/>
        <v>414.75000000000006</v>
      </c>
      <c r="AG927" s="213">
        <f t="shared" si="180"/>
        <v>819.75</v>
      </c>
      <c r="AH927" s="213">
        <v>819.75</v>
      </c>
      <c r="AI927" s="213">
        <f t="shared" si="181"/>
        <v>0</v>
      </c>
      <c r="AJ927" s="160"/>
    </row>
    <row r="928" spans="1:39" s="231" customFormat="1" ht="32.25" hidden="1" customHeight="1" x14ac:dyDescent="0.35">
      <c r="A928" s="202"/>
      <c r="B928" s="202">
        <v>4</v>
      </c>
      <c r="C928" s="203">
        <v>430</v>
      </c>
      <c r="D928" s="204">
        <v>12590</v>
      </c>
      <c r="E928" s="204">
        <v>7724</v>
      </c>
      <c r="F928" s="204"/>
      <c r="G928" s="202" t="s">
        <v>118</v>
      </c>
      <c r="H928" s="202" t="s">
        <v>95</v>
      </c>
      <c r="I928" s="202"/>
      <c r="J928" s="202" t="s">
        <v>69</v>
      </c>
      <c r="K928" s="204">
        <v>2.5</v>
      </c>
      <c r="L928" s="204">
        <v>1.3</v>
      </c>
      <c r="M928" s="204">
        <v>2.5</v>
      </c>
      <c r="N928" s="204">
        <v>1</v>
      </c>
      <c r="O928" s="204">
        <f t="shared" si="182"/>
        <v>1.5</v>
      </c>
      <c r="P928" s="204"/>
      <c r="Q928" s="204"/>
      <c r="R928" s="204">
        <f t="shared" si="178"/>
        <v>1.5</v>
      </c>
      <c r="S928" s="207" t="s">
        <v>70</v>
      </c>
      <c r="T928" s="215" t="s">
        <v>58</v>
      </c>
      <c r="U928" s="216">
        <v>44745</v>
      </c>
      <c r="V928" s="216">
        <v>44757</v>
      </c>
      <c r="W928" s="217">
        <v>1</v>
      </c>
      <c r="X928" s="218"/>
      <c r="Y928" s="212">
        <f t="shared" si="183"/>
        <v>1.8571428571428572</v>
      </c>
      <c r="Z928" s="237">
        <v>135</v>
      </c>
      <c r="AA928" s="237">
        <v>12.25</v>
      </c>
      <c r="AB928" s="213">
        <f t="shared" si="179"/>
        <v>202.5</v>
      </c>
      <c r="AC928" s="213">
        <f t="shared" si="176"/>
        <v>18.375</v>
      </c>
      <c r="AD928" s="213">
        <f t="shared" si="184"/>
        <v>141.74999999999997</v>
      </c>
      <c r="AE928" s="213">
        <f t="shared" si="177"/>
        <v>60.749999999999993</v>
      </c>
      <c r="AF928" s="213">
        <f t="shared" si="185"/>
        <v>34.125</v>
      </c>
      <c r="AG928" s="213">
        <f t="shared" si="180"/>
        <v>236.62499999999997</v>
      </c>
      <c r="AH928" s="213">
        <v>236.62499999999997</v>
      </c>
      <c r="AI928" s="213">
        <f t="shared" si="181"/>
        <v>0</v>
      </c>
      <c r="AJ928" s="171"/>
      <c r="AK928" s="296"/>
      <c r="AL928" s="303"/>
      <c r="AM928" s="303"/>
    </row>
    <row r="929" spans="1:39" s="231" customFormat="1" ht="32.25" hidden="1" customHeight="1" x14ac:dyDescent="0.35">
      <c r="A929" s="202"/>
      <c r="B929" s="202">
        <v>4</v>
      </c>
      <c r="C929" s="203">
        <v>441</v>
      </c>
      <c r="D929" s="204">
        <v>12600</v>
      </c>
      <c r="E929" s="204">
        <v>8298</v>
      </c>
      <c r="F929" s="204"/>
      <c r="G929" s="202" t="s">
        <v>118</v>
      </c>
      <c r="H929" s="202" t="s">
        <v>95</v>
      </c>
      <c r="I929" s="202"/>
      <c r="J929" s="202" t="s">
        <v>69</v>
      </c>
      <c r="K929" s="204">
        <v>1.3</v>
      </c>
      <c r="L929" s="204">
        <v>1.3</v>
      </c>
      <c r="M929" s="204">
        <v>3</v>
      </c>
      <c r="N929" s="204">
        <v>1</v>
      </c>
      <c r="O929" s="204">
        <f t="shared" si="182"/>
        <v>2</v>
      </c>
      <c r="P929" s="204"/>
      <c r="Q929" s="204"/>
      <c r="R929" s="204">
        <f t="shared" si="178"/>
        <v>2</v>
      </c>
      <c r="S929" s="207" t="s">
        <v>70</v>
      </c>
      <c r="T929" s="215" t="s">
        <v>58</v>
      </c>
      <c r="U929" s="216">
        <v>44746</v>
      </c>
      <c r="V929" s="216">
        <v>44899</v>
      </c>
      <c r="W929" s="217">
        <v>1</v>
      </c>
      <c r="X929" s="218"/>
      <c r="Y929" s="212">
        <f t="shared" si="183"/>
        <v>22</v>
      </c>
      <c r="Z929" s="237">
        <v>135</v>
      </c>
      <c r="AA929" s="237">
        <v>12.25</v>
      </c>
      <c r="AB929" s="213">
        <f t="shared" si="179"/>
        <v>270</v>
      </c>
      <c r="AC929" s="213">
        <f t="shared" si="176"/>
        <v>24.5</v>
      </c>
      <c r="AD929" s="213">
        <f t="shared" si="184"/>
        <v>189</v>
      </c>
      <c r="AE929" s="213">
        <f t="shared" si="177"/>
        <v>81</v>
      </c>
      <c r="AF929" s="213">
        <f t="shared" si="185"/>
        <v>539</v>
      </c>
      <c r="AG929" s="213">
        <f t="shared" si="180"/>
        <v>809</v>
      </c>
      <c r="AH929" s="213">
        <v>809</v>
      </c>
      <c r="AI929" s="213">
        <f t="shared" si="181"/>
        <v>0</v>
      </c>
      <c r="AJ929" s="171"/>
      <c r="AK929" s="296"/>
      <c r="AL929" s="303"/>
      <c r="AM929" s="303"/>
    </row>
    <row r="930" spans="1:39" ht="32.25" hidden="1" customHeight="1" x14ac:dyDescent="0.35">
      <c r="A930" s="202"/>
      <c r="B930" s="202">
        <v>4</v>
      </c>
      <c r="C930" s="203">
        <v>447</v>
      </c>
      <c r="D930" s="204">
        <v>12604</v>
      </c>
      <c r="E930" s="204">
        <v>6733</v>
      </c>
      <c r="F930" s="204"/>
      <c r="G930" s="202" t="s">
        <v>106</v>
      </c>
      <c r="H930" s="202" t="s">
        <v>95</v>
      </c>
      <c r="I930" s="202"/>
      <c r="J930" s="202" t="s">
        <v>69</v>
      </c>
      <c r="K930" s="204">
        <v>1.3</v>
      </c>
      <c r="L930" s="204">
        <v>1</v>
      </c>
      <c r="M930" s="204">
        <v>5</v>
      </c>
      <c r="N930" s="204">
        <v>1</v>
      </c>
      <c r="O930" s="204">
        <f t="shared" si="182"/>
        <v>4</v>
      </c>
      <c r="P930" s="204"/>
      <c r="Q930" s="204"/>
      <c r="R930" s="204">
        <f t="shared" si="178"/>
        <v>4</v>
      </c>
      <c r="S930" s="207" t="s">
        <v>70</v>
      </c>
      <c r="T930" s="215" t="s">
        <v>58</v>
      </c>
      <c r="U930" s="216">
        <v>44748</v>
      </c>
      <c r="V930" s="216">
        <v>44832</v>
      </c>
      <c r="W930" s="217">
        <v>1</v>
      </c>
      <c r="X930" s="218"/>
      <c r="Y930" s="212">
        <f t="shared" si="183"/>
        <v>12.142857142857142</v>
      </c>
      <c r="Z930" s="237">
        <v>135</v>
      </c>
      <c r="AA930" s="237">
        <v>12.25</v>
      </c>
      <c r="AB930" s="213">
        <f t="shared" si="179"/>
        <v>540</v>
      </c>
      <c r="AC930" s="213">
        <f t="shared" si="176"/>
        <v>49</v>
      </c>
      <c r="AD930" s="213">
        <f t="shared" si="184"/>
        <v>378</v>
      </c>
      <c r="AE930" s="213">
        <f t="shared" si="177"/>
        <v>162</v>
      </c>
      <c r="AF930" s="213">
        <f t="shared" si="185"/>
        <v>595</v>
      </c>
      <c r="AG930" s="213">
        <f t="shared" si="180"/>
        <v>1135</v>
      </c>
      <c r="AH930" s="213">
        <v>1135</v>
      </c>
      <c r="AI930" s="213">
        <f t="shared" si="181"/>
        <v>0</v>
      </c>
      <c r="AJ930" s="160"/>
    </row>
    <row r="931" spans="1:39" ht="32.25" hidden="1" customHeight="1" x14ac:dyDescent="0.35">
      <c r="A931" s="202"/>
      <c r="B931" s="202">
        <v>4</v>
      </c>
      <c r="C931" s="203">
        <v>489</v>
      </c>
      <c r="D931" s="204">
        <v>12641</v>
      </c>
      <c r="E931" s="204">
        <v>8126</v>
      </c>
      <c r="F931" s="204"/>
      <c r="G931" s="202" t="s">
        <v>106</v>
      </c>
      <c r="H931" s="202" t="s">
        <v>95</v>
      </c>
      <c r="I931" s="202"/>
      <c r="J931" s="202" t="s">
        <v>69</v>
      </c>
      <c r="K931" s="204">
        <v>1.8</v>
      </c>
      <c r="L931" s="204">
        <v>1.3</v>
      </c>
      <c r="M931" s="204">
        <v>3</v>
      </c>
      <c r="N931" s="204">
        <v>1</v>
      </c>
      <c r="O931" s="204">
        <f t="shared" si="182"/>
        <v>2</v>
      </c>
      <c r="P931" s="204"/>
      <c r="Q931" s="204"/>
      <c r="R931" s="204">
        <f t="shared" si="178"/>
        <v>2</v>
      </c>
      <c r="S931" s="207" t="s">
        <v>70</v>
      </c>
      <c r="T931" s="215" t="s">
        <v>58</v>
      </c>
      <c r="U931" s="216">
        <v>44749</v>
      </c>
      <c r="V931" s="216">
        <v>44853</v>
      </c>
      <c r="W931" s="217">
        <v>1</v>
      </c>
      <c r="X931" s="218"/>
      <c r="Y931" s="212">
        <f t="shared" si="183"/>
        <v>15</v>
      </c>
      <c r="Z931" s="237">
        <v>135</v>
      </c>
      <c r="AA931" s="237">
        <v>12.25</v>
      </c>
      <c r="AB931" s="213">
        <f t="shared" si="179"/>
        <v>270</v>
      </c>
      <c r="AC931" s="213">
        <f t="shared" si="176"/>
        <v>24.5</v>
      </c>
      <c r="AD931" s="213">
        <f t="shared" si="184"/>
        <v>189</v>
      </c>
      <c r="AE931" s="213">
        <f t="shared" si="177"/>
        <v>81</v>
      </c>
      <c r="AF931" s="213">
        <f t="shared" si="185"/>
        <v>367.5</v>
      </c>
      <c r="AG931" s="213">
        <f t="shared" si="180"/>
        <v>637.5</v>
      </c>
      <c r="AH931" s="213">
        <v>637.5</v>
      </c>
      <c r="AI931" s="213">
        <f t="shared" si="181"/>
        <v>0</v>
      </c>
      <c r="AJ931" s="171"/>
    </row>
    <row r="932" spans="1:39" s="231" customFormat="1" ht="32.25" hidden="1" customHeight="1" x14ac:dyDescent="0.35">
      <c r="A932" s="202"/>
      <c r="B932" s="202">
        <v>4</v>
      </c>
      <c r="C932" s="203">
        <v>489</v>
      </c>
      <c r="D932" s="204">
        <v>12641</v>
      </c>
      <c r="E932" s="204">
        <v>8126</v>
      </c>
      <c r="F932" s="204"/>
      <c r="G932" s="202" t="s">
        <v>106</v>
      </c>
      <c r="H932" s="202" t="s">
        <v>95</v>
      </c>
      <c r="I932" s="202"/>
      <c r="J932" s="202" t="s">
        <v>69</v>
      </c>
      <c r="K932" s="204">
        <v>1.8</v>
      </c>
      <c r="L932" s="204">
        <v>1.3</v>
      </c>
      <c r="M932" s="204">
        <v>3</v>
      </c>
      <c r="N932" s="204">
        <v>1</v>
      </c>
      <c r="O932" s="204">
        <f t="shared" si="182"/>
        <v>2</v>
      </c>
      <c r="P932" s="204"/>
      <c r="Q932" s="204"/>
      <c r="R932" s="204">
        <f t="shared" si="178"/>
        <v>2</v>
      </c>
      <c r="S932" s="207" t="s">
        <v>70</v>
      </c>
      <c r="T932" s="215" t="s">
        <v>58</v>
      </c>
      <c r="U932" s="216">
        <v>44749</v>
      </c>
      <c r="V932" s="216">
        <v>44853</v>
      </c>
      <c r="W932" s="217">
        <v>1</v>
      </c>
      <c r="X932" s="218"/>
      <c r="Y932" s="212">
        <f t="shared" si="183"/>
        <v>15</v>
      </c>
      <c r="Z932" s="237">
        <v>135</v>
      </c>
      <c r="AA932" s="237">
        <v>12.25</v>
      </c>
      <c r="AB932" s="213">
        <f t="shared" si="179"/>
        <v>270</v>
      </c>
      <c r="AC932" s="213">
        <f t="shared" si="176"/>
        <v>24.5</v>
      </c>
      <c r="AD932" s="213">
        <f t="shared" si="184"/>
        <v>189</v>
      </c>
      <c r="AE932" s="213">
        <f t="shared" si="177"/>
        <v>81</v>
      </c>
      <c r="AF932" s="213">
        <f t="shared" si="185"/>
        <v>367.5</v>
      </c>
      <c r="AG932" s="213">
        <f t="shared" si="180"/>
        <v>637.5</v>
      </c>
      <c r="AH932" s="213">
        <v>637.5</v>
      </c>
      <c r="AI932" s="213">
        <f t="shared" si="181"/>
        <v>0</v>
      </c>
      <c r="AJ932" s="160"/>
      <c r="AK932" s="296"/>
      <c r="AL932" s="303"/>
      <c r="AM932" s="303"/>
    </row>
    <row r="933" spans="1:39" s="263" customFormat="1" ht="32.25" hidden="1" customHeight="1" x14ac:dyDescent="0.35">
      <c r="A933" s="202"/>
      <c r="B933" s="202">
        <v>4</v>
      </c>
      <c r="C933" s="203">
        <v>473</v>
      </c>
      <c r="D933" s="204">
        <v>12629</v>
      </c>
      <c r="E933" s="204">
        <v>8222</v>
      </c>
      <c r="F933" s="204"/>
      <c r="G933" s="202" t="s">
        <v>118</v>
      </c>
      <c r="H933" s="202" t="s">
        <v>95</v>
      </c>
      <c r="I933" s="202"/>
      <c r="J933" s="202" t="s">
        <v>69</v>
      </c>
      <c r="K933" s="204">
        <v>1.8</v>
      </c>
      <c r="L933" s="204">
        <v>1.3</v>
      </c>
      <c r="M933" s="204">
        <v>3</v>
      </c>
      <c r="N933" s="204">
        <v>1</v>
      </c>
      <c r="O933" s="204">
        <f t="shared" si="182"/>
        <v>2</v>
      </c>
      <c r="P933" s="204"/>
      <c r="Q933" s="204"/>
      <c r="R933" s="204">
        <f t="shared" si="178"/>
        <v>2</v>
      </c>
      <c r="S933" s="207" t="s">
        <v>70</v>
      </c>
      <c r="T933" s="215" t="s">
        <v>58</v>
      </c>
      <c r="U933" s="216">
        <v>44749</v>
      </c>
      <c r="V933" s="216">
        <v>44875</v>
      </c>
      <c r="W933" s="217">
        <v>1</v>
      </c>
      <c r="X933" s="218"/>
      <c r="Y933" s="212">
        <f t="shared" si="183"/>
        <v>18.142857142857142</v>
      </c>
      <c r="Z933" s="237">
        <v>135</v>
      </c>
      <c r="AA933" s="237">
        <v>12.25</v>
      </c>
      <c r="AB933" s="213">
        <f t="shared" si="179"/>
        <v>270</v>
      </c>
      <c r="AC933" s="213">
        <f t="shared" si="176"/>
        <v>24.5</v>
      </c>
      <c r="AD933" s="213">
        <f t="shared" si="184"/>
        <v>189</v>
      </c>
      <c r="AE933" s="213">
        <f t="shared" si="177"/>
        <v>81</v>
      </c>
      <c r="AF933" s="213">
        <f t="shared" si="185"/>
        <v>444.5</v>
      </c>
      <c r="AG933" s="213">
        <f t="shared" si="180"/>
        <v>714.5</v>
      </c>
      <c r="AH933" s="213">
        <v>714.5</v>
      </c>
      <c r="AI933" s="213">
        <f t="shared" si="181"/>
        <v>0</v>
      </c>
      <c r="AJ933" s="160"/>
      <c r="AK933" s="297"/>
      <c r="AL933" s="304"/>
      <c r="AM933" s="304"/>
    </row>
    <row r="934" spans="1:39" s="263" customFormat="1" ht="32.25" hidden="1" customHeight="1" x14ac:dyDescent="0.35">
      <c r="A934" s="202"/>
      <c r="B934" s="202">
        <v>4</v>
      </c>
      <c r="C934" s="203">
        <v>521</v>
      </c>
      <c r="D934" s="204">
        <v>12779</v>
      </c>
      <c r="E934" s="204">
        <v>6739</v>
      </c>
      <c r="F934" s="204"/>
      <c r="G934" s="202" t="s">
        <v>118</v>
      </c>
      <c r="H934" s="202" t="s">
        <v>95</v>
      </c>
      <c r="I934" s="202"/>
      <c r="J934" s="202" t="s">
        <v>69</v>
      </c>
      <c r="K934" s="204">
        <v>1.8</v>
      </c>
      <c r="L934" s="204">
        <v>1.3</v>
      </c>
      <c r="M934" s="204">
        <v>3</v>
      </c>
      <c r="N934" s="204">
        <v>1</v>
      </c>
      <c r="O934" s="204">
        <f t="shared" si="182"/>
        <v>2</v>
      </c>
      <c r="P934" s="204"/>
      <c r="Q934" s="204"/>
      <c r="R934" s="204">
        <f t="shared" si="178"/>
        <v>2</v>
      </c>
      <c r="S934" s="207" t="s">
        <v>70</v>
      </c>
      <c r="T934" s="215" t="s">
        <v>58</v>
      </c>
      <c r="U934" s="216">
        <v>44757</v>
      </c>
      <c r="V934" s="216">
        <v>44832</v>
      </c>
      <c r="W934" s="217">
        <v>1</v>
      </c>
      <c r="X934" s="218"/>
      <c r="Y934" s="212">
        <f t="shared" si="183"/>
        <v>10.857142857142858</v>
      </c>
      <c r="Z934" s="237">
        <v>135</v>
      </c>
      <c r="AA934" s="237">
        <v>12.25</v>
      </c>
      <c r="AB934" s="213">
        <f t="shared" si="179"/>
        <v>270</v>
      </c>
      <c r="AC934" s="213">
        <f t="shared" si="176"/>
        <v>24.5</v>
      </c>
      <c r="AD934" s="213">
        <f t="shared" si="184"/>
        <v>189</v>
      </c>
      <c r="AE934" s="213">
        <f t="shared" si="177"/>
        <v>81</v>
      </c>
      <c r="AF934" s="213">
        <f t="shared" si="185"/>
        <v>266</v>
      </c>
      <c r="AG934" s="213">
        <f t="shared" si="180"/>
        <v>536</v>
      </c>
      <c r="AH934" s="213">
        <v>536</v>
      </c>
      <c r="AI934" s="213">
        <f t="shared" si="181"/>
        <v>0</v>
      </c>
      <c r="AJ934" s="262"/>
      <c r="AK934" s="297"/>
      <c r="AL934" s="304"/>
      <c r="AM934" s="304"/>
    </row>
    <row r="935" spans="1:39" s="263" customFormat="1" ht="32.25" hidden="1" customHeight="1" x14ac:dyDescent="0.35">
      <c r="A935" s="202"/>
      <c r="B935" s="202">
        <v>4</v>
      </c>
      <c r="C935" s="203">
        <v>520</v>
      </c>
      <c r="D935" s="204">
        <v>12728</v>
      </c>
      <c r="E935" s="204">
        <v>8136</v>
      </c>
      <c r="F935" s="204"/>
      <c r="G935" s="202" t="s">
        <v>117</v>
      </c>
      <c r="H935" s="202" t="s">
        <v>95</v>
      </c>
      <c r="I935" s="202"/>
      <c r="J935" s="202" t="s">
        <v>69</v>
      </c>
      <c r="K935" s="204">
        <v>2.5</v>
      </c>
      <c r="L935" s="204">
        <v>1.3</v>
      </c>
      <c r="M935" s="204">
        <v>3.5</v>
      </c>
      <c r="N935" s="204">
        <v>1</v>
      </c>
      <c r="O935" s="204">
        <f t="shared" si="182"/>
        <v>2.5</v>
      </c>
      <c r="P935" s="204"/>
      <c r="Q935" s="204"/>
      <c r="R935" s="204">
        <f t="shared" si="178"/>
        <v>2.5</v>
      </c>
      <c r="S935" s="207" t="s">
        <v>70</v>
      </c>
      <c r="T935" s="215" t="s">
        <v>58</v>
      </c>
      <c r="U935" s="216">
        <v>44757</v>
      </c>
      <c r="V935" s="216">
        <v>44855</v>
      </c>
      <c r="W935" s="217">
        <v>1</v>
      </c>
      <c r="X935" s="218"/>
      <c r="Y935" s="212">
        <f t="shared" si="183"/>
        <v>14.142857142857142</v>
      </c>
      <c r="Z935" s="237">
        <v>135</v>
      </c>
      <c r="AA935" s="237">
        <v>12.25</v>
      </c>
      <c r="AB935" s="213">
        <f t="shared" si="179"/>
        <v>337.5</v>
      </c>
      <c r="AC935" s="213">
        <f t="shared" si="176"/>
        <v>30.625</v>
      </c>
      <c r="AD935" s="213">
        <f t="shared" si="184"/>
        <v>236.25</v>
      </c>
      <c r="AE935" s="213">
        <f t="shared" si="177"/>
        <v>101.25</v>
      </c>
      <c r="AF935" s="213">
        <f t="shared" si="185"/>
        <v>433.12499999999994</v>
      </c>
      <c r="AG935" s="213">
        <f t="shared" si="180"/>
        <v>770.625</v>
      </c>
      <c r="AH935" s="213">
        <v>770.625</v>
      </c>
      <c r="AI935" s="213">
        <f t="shared" si="181"/>
        <v>0</v>
      </c>
      <c r="AJ935" s="262"/>
      <c r="AK935" s="297"/>
      <c r="AL935" s="304"/>
      <c r="AM935" s="304"/>
    </row>
    <row r="936" spans="1:39" s="263" customFormat="1" ht="32.25" hidden="1" customHeight="1" x14ac:dyDescent="0.35">
      <c r="A936" s="234"/>
      <c r="B936" s="202">
        <v>4</v>
      </c>
      <c r="C936" s="261">
        <v>442</v>
      </c>
      <c r="D936" s="233">
        <v>12601</v>
      </c>
      <c r="E936" s="233">
        <v>7855</v>
      </c>
      <c r="F936" s="233"/>
      <c r="G936" s="234" t="s">
        <v>118</v>
      </c>
      <c r="H936" s="234" t="s">
        <v>36</v>
      </c>
      <c r="I936" s="234"/>
      <c r="J936" s="234" t="s">
        <v>42</v>
      </c>
      <c r="K936" s="233">
        <v>8</v>
      </c>
      <c r="L936" s="233">
        <v>1.3</v>
      </c>
      <c r="M936" s="233">
        <v>4.5</v>
      </c>
      <c r="N936" s="204">
        <v>1</v>
      </c>
      <c r="O936" s="204">
        <f t="shared" si="182"/>
        <v>3.5</v>
      </c>
      <c r="P936" s="233"/>
      <c r="Q936" s="233"/>
      <c r="R936" s="204">
        <f t="shared" si="178"/>
        <v>28</v>
      </c>
      <c r="S936" s="261" t="s">
        <v>41</v>
      </c>
      <c r="T936" s="270" t="s">
        <v>58</v>
      </c>
      <c r="U936" s="271">
        <v>44747</v>
      </c>
      <c r="V936" s="271">
        <v>44802</v>
      </c>
      <c r="W936" s="272">
        <v>1</v>
      </c>
      <c r="X936" s="273"/>
      <c r="Y936" s="212">
        <f t="shared" si="183"/>
        <v>8</v>
      </c>
      <c r="Z936" s="238">
        <v>14</v>
      </c>
      <c r="AA936" s="238">
        <v>0.84</v>
      </c>
      <c r="AB936" s="213">
        <f t="shared" si="179"/>
        <v>392</v>
      </c>
      <c r="AC936" s="213">
        <f t="shared" si="176"/>
        <v>23.52</v>
      </c>
      <c r="AD936" s="213">
        <f t="shared" si="184"/>
        <v>274.39999999999998</v>
      </c>
      <c r="AE936" s="213">
        <f t="shared" si="177"/>
        <v>117.60000000000001</v>
      </c>
      <c r="AF936" s="213">
        <f t="shared" si="185"/>
        <v>188.16</v>
      </c>
      <c r="AG936" s="213">
        <f t="shared" si="180"/>
        <v>580.16</v>
      </c>
      <c r="AH936" s="213">
        <v>580.16</v>
      </c>
      <c r="AI936" s="213">
        <f t="shared" si="181"/>
        <v>0</v>
      </c>
      <c r="AJ936" s="262"/>
      <c r="AK936" s="297"/>
      <c r="AL936" s="304"/>
      <c r="AM936" s="304"/>
    </row>
    <row r="937" spans="1:39" s="263" customFormat="1" ht="32.25" hidden="1" customHeight="1" x14ac:dyDescent="0.35">
      <c r="A937" s="234"/>
      <c r="B937" s="202">
        <v>4</v>
      </c>
      <c r="C937" s="261">
        <v>439</v>
      </c>
      <c r="D937" s="233">
        <v>12597</v>
      </c>
      <c r="E937" s="233">
        <v>7709</v>
      </c>
      <c r="F937" s="233"/>
      <c r="G937" s="234" t="s">
        <v>117</v>
      </c>
      <c r="H937" s="234" t="s">
        <v>36</v>
      </c>
      <c r="I937" s="234"/>
      <c r="J937" s="234" t="s">
        <v>42</v>
      </c>
      <c r="K937" s="233">
        <v>6.5</v>
      </c>
      <c r="L937" s="233">
        <v>1.3</v>
      </c>
      <c r="M937" s="233">
        <v>3</v>
      </c>
      <c r="N937" s="204">
        <v>1</v>
      </c>
      <c r="O937" s="204">
        <f t="shared" si="182"/>
        <v>2</v>
      </c>
      <c r="P937" s="233"/>
      <c r="Q937" s="233"/>
      <c r="R937" s="204">
        <f t="shared" si="178"/>
        <v>13</v>
      </c>
      <c r="S937" s="261" t="s">
        <v>41</v>
      </c>
      <c r="T937" s="270" t="s">
        <v>58</v>
      </c>
      <c r="U937" s="271">
        <v>44746</v>
      </c>
      <c r="V937" s="271">
        <v>44755</v>
      </c>
      <c r="W937" s="272">
        <v>1</v>
      </c>
      <c r="X937" s="273"/>
      <c r="Y937" s="212">
        <f t="shared" si="183"/>
        <v>1.4285714285714286</v>
      </c>
      <c r="Z937" s="238">
        <v>14</v>
      </c>
      <c r="AA937" s="238">
        <v>0.84</v>
      </c>
      <c r="AB937" s="213">
        <f t="shared" si="179"/>
        <v>182</v>
      </c>
      <c r="AC937" s="213">
        <f t="shared" si="176"/>
        <v>10.92</v>
      </c>
      <c r="AD937" s="213">
        <f t="shared" si="184"/>
        <v>127.39999999999999</v>
      </c>
      <c r="AE937" s="213">
        <f t="shared" si="177"/>
        <v>54.6</v>
      </c>
      <c r="AF937" s="213">
        <f t="shared" si="185"/>
        <v>15.600000000000001</v>
      </c>
      <c r="AG937" s="213">
        <f t="shared" si="180"/>
        <v>197.6</v>
      </c>
      <c r="AH937" s="213">
        <v>197.6</v>
      </c>
      <c r="AI937" s="213">
        <f t="shared" si="181"/>
        <v>0</v>
      </c>
      <c r="AJ937" s="262"/>
      <c r="AK937" s="297"/>
      <c r="AL937" s="304"/>
      <c r="AM937" s="304"/>
    </row>
    <row r="938" spans="1:39" s="263" customFormat="1" ht="32.25" hidden="1" customHeight="1" x14ac:dyDescent="0.35">
      <c r="A938" s="234"/>
      <c r="B938" s="202">
        <v>4</v>
      </c>
      <c r="C938" s="261">
        <v>472</v>
      </c>
      <c r="D938" s="233">
        <v>12628</v>
      </c>
      <c r="E938" s="233">
        <v>8126</v>
      </c>
      <c r="F938" s="233"/>
      <c r="G938" s="234" t="s">
        <v>117</v>
      </c>
      <c r="H938" s="234" t="s">
        <v>36</v>
      </c>
      <c r="I938" s="234"/>
      <c r="J938" s="234" t="s">
        <v>42</v>
      </c>
      <c r="K938" s="233">
        <v>4.3</v>
      </c>
      <c r="L938" s="233">
        <v>1.3</v>
      </c>
      <c r="M938" s="233">
        <v>3</v>
      </c>
      <c r="N938" s="204">
        <v>1</v>
      </c>
      <c r="O938" s="204">
        <f t="shared" ref="O938:O956" si="186">M938-N938</f>
        <v>2</v>
      </c>
      <c r="P938" s="233"/>
      <c r="Q938" s="233"/>
      <c r="R938" s="204">
        <f t="shared" si="178"/>
        <v>8.6</v>
      </c>
      <c r="S938" s="261" t="s">
        <v>41</v>
      </c>
      <c r="T938" s="270" t="s">
        <v>58</v>
      </c>
      <c r="U938" s="271">
        <v>44749</v>
      </c>
      <c r="V938" s="271">
        <v>44853</v>
      </c>
      <c r="W938" s="272">
        <v>1</v>
      </c>
      <c r="X938" s="273"/>
      <c r="Y938" s="212">
        <f t="shared" si="183"/>
        <v>15</v>
      </c>
      <c r="Z938" s="238">
        <v>14</v>
      </c>
      <c r="AA938" s="238">
        <v>0.84</v>
      </c>
      <c r="AB938" s="213">
        <f t="shared" si="179"/>
        <v>120.39999999999999</v>
      </c>
      <c r="AC938" s="213">
        <f t="shared" si="176"/>
        <v>7.2239999999999993</v>
      </c>
      <c r="AD938" s="213">
        <f t="shared" si="184"/>
        <v>84.28</v>
      </c>
      <c r="AE938" s="213">
        <f t="shared" si="177"/>
        <v>36.119999999999997</v>
      </c>
      <c r="AF938" s="213">
        <f t="shared" si="185"/>
        <v>108.36</v>
      </c>
      <c r="AG938" s="213">
        <f t="shared" si="180"/>
        <v>228.76</v>
      </c>
      <c r="AH938" s="213">
        <v>228.76</v>
      </c>
      <c r="AI938" s="213">
        <f t="shared" si="181"/>
        <v>0</v>
      </c>
      <c r="AJ938" s="262"/>
      <c r="AK938" s="297"/>
      <c r="AL938" s="304"/>
      <c r="AM938" s="304"/>
    </row>
    <row r="939" spans="1:39" s="263" customFormat="1" ht="32.25" hidden="1" customHeight="1" x14ac:dyDescent="0.35">
      <c r="A939" s="234"/>
      <c r="B939" s="202">
        <v>4</v>
      </c>
      <c r="C939" s="261">
        <v>475</v>
      </c>
      <c r="D939" s="233">
        <v>12631</v>
      </c>
      <c r="E939" s="233">
        <v>8135</v>
      </c>
      <c r="F939" s="233"/>
      <c r="G939" s="234" t="s">
        <v>117</v>
      </c>
      <c r="H939" s="234" t="s">
        <v>36</v>
      </c>
      <c r="I939" s="234"/>
      <c r="J939" s="234" t="s">
        <v>42</v>
      </c>
      <c r="K939" s="233">
        <v>4.3</v>
      </c>
      <c r="L939" s="233">
        <v>1.3</v>
      </c>
      <c r="M939" s="233">
        <v>3</v>
      </c>
      <c r="N939" s="204">
        <v>1</v>
      </c>
      <c r="O939" s="204">
        <f t="shared" si="186"/>
        <v>2</v>
      </c>
      <c r="P939" s="233"/>
      <c r="Q939" s="233"/>
      <c r="R939" s="204">
        <f t="shared" si="178"/>
        <v>8.6</v>
      </c>
      <c r="S939" s="261" t="s">
        <v>41</v>
      </c>
      <c r="T939" s="270" t="s">
        <v>58</v>
      </c>
      <c r="U939" s="271">
        <v>44749</v>
      </c>
      <c r="V939" s="271">
        <v>44855</v>
      </c>
      <c r="W939" s="272">
        <v>1</v>
      </c>
      <c r="X939" s="273"/>
      <c r="Y939" s="212">
        <f t="shared" si="183"/>
        <v>15.285714285714286</v>
      </c>
      <c r="Z939" s="238">
        <v>14</v>
      </c>
      <c r="AA939" s="238">
        <v>0.84</v>
      </c>
      <c r="AB939" s="213">
        <f t="shared" si="179"/>
        <v>120.39999999999999</v>
      </c>
      <c r="AC939" s="213">
        <f t="shared" si="176"/>
        <v>7.2239999999999993</v>
      </c>
      <c r="AD939" s="213">
        <f t="shared" si="184"/>
        <v>84.28</v>
      </c>
      <c r="AE939" s="213">
        <f t="shared" si="177"/>
        <v>36.119999999999997</v>
      </c>
      <c r="AF939" s="213">
        <f t="shared" si="185"/>
        <v>110.42399999999999</v>
      </c>
      <c r="AG939" s="213">
        <f t="shared" si="180"/>
        <v>230.82400000000001</v>
      </c>
      <c r="AH939" s="213">
        <v>230.82400000000001</v>
      </c>
      <c r="AI939" s="213">
        <f t="shared" si="181"/>
        <v>0</v>
      </c>
      <c r="AJ939" s="262"/>
      <c r="AK939" s="297"/>
      <c r="AL939" s="304"/>
      <c r="AM939" s="304"/>
    </row>
    <row r="940" spans="1:39" s="263" customFormat="1" ht="32.25" hidden="1" customHeight="1" x14ac:dyDescent="0.35">
      <c r="A940" s="234"/>
      <c r="B940" s="202">
        <v>4</v>
      </c>
      <c r="C940" s="261"/>
      <c r="D940" s="233">
        <v>12630</v>
      </c>
      <c r="E940" s="233">
        <v>8135</v>
      </c>
      <c r="F940" s="233"/>
      <c r="G940" s="234" t="s">
        <v>117</v>
      </c>
      <c r="H940" s="234" t="s">
        <v>36</v>
      </c>
      <c r="I940" s="234"/>
      <c r="J940" s="234" t="s">
        <v>42</v>
      </c>
      <c r="K940" s="233">
        <v>5</v>
      </c>
      <c r="L940" s="233">
        <v>1.3</v>
      </c>
      <c r="M940" s="233">
        <v>3</v>
      </c>
      <c r="N940" s="204">
        <v>1</v>
      </c>
      <c r="O940" s="204">
        <f t="shared" si="186"/>
        <v>2</v>
      </c>
      <c r="P940" s="233"/>
      <c r="Q940" s="233"/>
      <c r="R940" s="204">
        <f t="shared" si="178"/>
        <v>10</v>
      </c>
      <c r="S940" s="261" t="s">
        <v>41</v>
      </c>
      <c r="T940" s="270" t="s">
        <v>58</v>
      </c>
      <c r="U940" s="271">
        <v>44749</v>
      </c>
      <c r="V940" s="271">
        <v>44855</v>
      </c>
      <c r="W940" s="272">
        <v>1</v>
      </c>
      <c r="X940" s="273"/>
      <c r="Y940" s="212">
        <f t="shared" si="183"/>
        <v>15.285714285714286</v>
      </c>
      <c r="Z940" s="238">
        <v>14</v>
      </c>
      <c r="AA940" s="238">
        <v>0.84</v>
      </c>
      <c r="AB940" s="213">
        <f t="shared" si="179"/>
        <v>140</v>
      </c>
      <c r="AC940" s="213">
        <f t="shared" si="176"/>
        <v>8.4</v>
      </c>
      <c r="AD940" s="213">
        <f t="shared" si="184"/>
        <v>98</v>
      </c>
      <c r="AE940" s="213">
        <f t="shared" si="177"/>
        <v>42</v>
      </c>
      <c r="AF940" s="213">
        <f t="shared" si="185"/>
        <v>128.4</v>
      </c>
      <c r="AG940" s="213">
        <f t="shared" si="180"/>
        <v>268.39999999999998</v>
      </c>
      <c r="AH940" s="213">
        <v>268.39999999999998</v>
      </c>
      <c r="AI940" s="213">
        <f t="shared" si="181"/>
        <v>0</v>
      </c>
      <c r="AJ940" s="262"/>
      <c r="AK940" s="297"/>
      <c r="AL940" s="304"/>
      <c r="AM940" s="304"/>
    </row>
    <row r="941" spans="1:39" s="263" customFormat="1" ht="32.25" hidden="1" customHeight="1" x14ac:dyDescent="0.35">
      <c r="A941" s="234"/>
      <c r="B941" s="202">
        <v>4</v>
      </c>
      <c r="C941" s="261">
        <v>507</v>
      </c>
      <c r="D941" s="233">
        <v>12712</v>
      </c>
      <c r="E941" s="233">
        <v>8081</v>
      </c>
      <c r="F941" s="233"/>
      <c r="G941" s="234" t="s">
        <v>118</v>
      </c>
      <c r="H941" s="234" t="s">
        <v>36</v>
      </c>
      <c r="I941" s="234"/>
      <c r="J941" s="234" t="s">
        <v>42</v>
      </c>
      <c r="K941" s="233">
        <v>10</v>
      </c>
      <c r="L941" s="233">
        <v>1.3</v>
      </c>
      <c r="M941" s="233">
        <v>3</v>
      </c>
      <c r="N941" s="204">
        <v>1</v>
      </c>
      <c r="O941" s="204">
        <f t="shared" si="186"/>
        <v>2</v>
      </c>
      <c r="P941" s="233"/>
      <c r="Q941" s="233"/>
      <c r="R941" s="204">
        <f t="shared" si="178"/>
        <v>20</v>
      </c>
      <c r="S941" s="261" t="s">
        <v>41</v>
      </c>
      <c r="T941" s="270" t="s">
        <v>58</v>
      </c>
      <c r="U941" s="271">
        <v>44755</v>
      </c>
      <c r="V941" s="271">
        <v>44841</v>
      </c>
      <c r="W941" s="272">
        <v>1</v>
      </c>
      <c r="X941" s="273"/>
      <c r="Y941" s="212">
        <f t="shared" si="183"/>
        <v>12.428571428571429</v>
      </c>
      <c r="Z941" s="238">
        <v>14</v>
      </c>
      <c r="AA941" s="238">
        <v>0.84</v>
      </c>
      <c r="AB941" s="213">
        <f t="shared" si="179"/>
        <v>280</v>
      </c>
      <c r="AC941" s="213">
        <f t="shared" si="176"/>
        <v>16.8</v>
      </c>
      <c r="AD941" s="213">
        <f t="shared" si="184"/>
        <v>196</v>
      </c>
      <c r="AE941" s="213">
        <f t="shared" si="177"/>
        <v>84</v>
      </c>
      <c r="AF941" s="213">
        <f t="shared" si="185"/>
        <v>208.8</v>
      </c>
      <c r="AG941" s="213">
        <f t="shared" si="180"/>
        <v>488.8</v>
      </c>
      <c r="AH941" s="213">
        <v>488.8</v>
      </c>
      <c r="AI941" s="213">
        <f t="shared" si="181"/>
        <v>0</v>
      </c>
      <c r="AJ941" s="262"/>
      <c r="AK941" s="297"/>
      <c r="AL941" s="304"/>
      <c r="AM941" s="304"/>
    </row>
    <row r="942" spans="1:39" s="263" customFormat="1" ht="32.25" hidden="1" customHeight="1" x14ac:dyDescent="0.35">
      <c r="A942" s="234"/>
      <c r="B942" s="202">
        <v>4</v>
      </c>
      <c r="C942" s="261">
        <v>508</v>
      </c>
      <c r="D942" s="233">
        <v>12715</v>
      </c>
      <c r="E942" s="233">
        <v>8136</v>
      </c>
      <c r="F942" s="233"/>
      <c r="G942" s="234" t="s">
        <v>118</v>
      </c>
      <c r="H942" s="234" t="s">
        <v>36</v>
      </c>
      <c r="I942" s="234"/>
      <c r="J942" s="234" t="s">
        <v>42</v>
      </c>
      <c r="K942" s="233">
        <v>7.5</v>
      </c>
      <c r="L942" s="233">
        <v>1.3</v>
      </c>
      <c r="M942" s="233">
        <v>3</v>
      </c>
      <c r="N942" s="204">
        <v>1</v>
      </c>
      <c r="O942" s="204">
        <f t="shared" si="186"/>
        <v>2</v>
      </c>
      <c r="P942" s="233"/>
      <c r="Q942" s="233"/>
      <c r="R942" s="204">
        <f t="shared" si="178"/>
        <v>15</v>
      </c>
      <c r="S942" s="261" t="s">
        <v>41</v>
      </c>
      <c r="T942" s="270" t="s">
        <v>58</v>
      </c>
      <c r="U942" s="271">
        <v>44756</v>
      </c>
      <c r="V942" s="271">
        <v>44855</v>
      </c>
      <c r="W942" s="272">
        <v>1</v>
      </c>
      <c r="X942" s="273"/>
      <c r="Y942" s="212">
        <f t="shared" si="183"/>
        <v>14.285714285714286</v>
      </c>
      <c r="Z942" s="238">
        <v>14</v>
      </c>
      <c r="AA942" s="238">
        <v>0.84</v>
      </c>
      <c r="AB942" s="213">
        <f t="shared" si="179"/>
        <v>210</v>
      </c>
      <c r="AC942" s="213">
        <f t="shared" si="176"/>
        <v>12.6</v>
      </c>
      <c r="AD942" s="213">
        <f t="shared" si="184"/>
        <v>147</v>
      </c>
      <c r="AE942" s="213">
        <f t="shared" si="177"/>
        <v>63</v>
      </c>
      <c r="AF942" s="213">
        <f t="shared" si="185"/>
        <v>180</v>
      </c>
      <c r="AG942" s="213">
        <f t="shared" si="180"/>
        <v>390</v>
      </c>
      <c r="AH942" s="213">
        <v>390</v>
      </c>
      <c r="AI942" s="213">
        <f t="shared" si="181"/>
        <v>0</v>
      </c>
      <c r="AJ942" s="262"/>
      <c r="AK942" s="297"/>
      <c r="AL942" s="304"/>
      <c r="AM942" s="304"/>
    </row>
    <row r="943" spans="1:39" s="263" customFormat="1" ht="32.25" hidden="1" customHeight="1" x14ac:dyDescent="0.35">
      <c r="A943" s="202"/>
      <c r="B943" s="202">
        <v>4</v>
      </c>
      <c r="C943" s="203">
        <v>620</v>
      </c>
      <c r="D943" s="204">
        <v>12838</v>
      </c>
      <c r="E943" s="204">
        <v>7740</v>
      </c>
      <c r="F943" s="204"/>
      <c r="G943" s="202" t="s">
        <v>117</v>
      </c>
      <c r="H943" s="202" t="s">
        <v>36</v>
      </c>
      <c r="I943" s="202"/>
      <c r="J943" s="202" t="s">
        <v>69</v>
      </c>
      <c r="K943" s="204">
        <v>1.3</v>
      </c>
      <c r="L943" s="204">
        <v>1.3</v>
      </c>
      <c r="M943" s="204">
        <v>3</v>
      </c>
      <c r="N943" s="204">
        <v>1</v>
      </c>
      <c r="O943" s="204">
        <f t="shared" si="186"/>
        <v>2</v>
      </c>
      <c r="P943" s="204"/>
      <c r="Q943" s="204"/>
      <c r="R943" s="204">
        <f t="shared" si="178"/>
        <v>2</v>
      </c>
      <c r="S943" s="207" t="s">
        <v>70</v>
      </c>
      <c r="T943" s="215" t="s">
        <v>58</v>
      </c>
      <c r="U943" s="216">
        <v>44766</v>
      </c>
      <c r="V943" s="216">
        <v>44771</v>
      </c>
      <c r="W943" s="217">
        <v>1</v>
      </c>
      <c r="X943" s="218"/>
      <c r="Y943" s="212">
        <f t="shared" si="183"/>
        <v>0.8571428571428571</v>
      </c>
      <c r="Z943" s="238">
        <v>135</v>
      </c>
      <c r="AA943" s="237"/>
      <c r="AB943" s="213">
        <f t="shared" si="179"/>
        <v>270</v>
      </c>
      <c r="AC943" s="213">
        <f t="shared" si="176"/>
        <v>0</v>
      </c>
      <c r="AD943" s="213">
        <f t="shared" si="184"/>
        <v>189</v>
      </c>
      <c r="AE943" s="213">
        <f t="shared" si="177"/>
        <v>81</v>
      </c>
      <c r="AF943" s="213">
        <f t="shared" si="185"/>
        <v>0</v>
      </c>
      <c r="AG943" s="213">
        <f t="shared" si="180"/>
        <v>270</v>
      </c>
      <c r="AH943" s="213">
        <v>270</v>
      </c>
      <c r="AI943" s="213">
        <f t="shared" si="181"/>
        <v>0</v>
      </c>
      <c r="AJ943" s="262"/>
      <c r="AK943" s="297"/>
      <c r="AL943" s="304"/>
      <c r="AM943" s="304"/>
    </row>
    <row r="944" spans="1:39" s="263" customFormat="1" ht="32.25" hidden="1" customHeight="1" x14ac:dyDescent="0.35">
      <c r="A944" s="202"/>
      <c r="B944" s="202">
        <v>4</v>
      </c>
      <c r="C944" s="203">
        <v>699</v>
      </c>
      <c r="D944" s="204">
        <v>12962</v>
      </c>
      <c r="E944" s="204">
        <v>7896</v>
      </c>
      <c r="F944" s="204"/>
      <c r="G944" s="202" t="s">
        <v>118</v>
      </c>
      <c r="H944" s="202" t="s">
        <v>36</v>
      </c>
      <c r="I944" s="202"/>
      <c r="J944" s="202" t="s">
        <v>69</v>
      </c>
      <c r="K944" s="204">
        <v>2.5</v>
      </c>
      <c r="L944" s="204">
        <v>1.3</v>
      </c>
      <c r="M944" s="204">
        <v>3</v>
      </c>
      <c r="N944" s="204">
        <v>1</v>
      </c>
      <c r="O944" s="204">
        <f t="shared" si="186"/>
        <v>2</v>
      </c>
      <c r="P944" s="204"/>
      <c r="Q944" s="204"/>
      <c r="R944" s="204">
        <f t="shared" si="178"/>
        <v>2</v>
      </c>
      <c r="S944" s="207" t="s">
        <v>70</v>
      </c>
      <c r="T944" s="215" t="s">
        <v>58</v>
      </c>
      <c r="U944" s="216">
        <v>44779</v>
      </c>
      <c r="V944" s="216">
        <v>44820</v>
      </c>
      <c r="W944" s="217">
        <v>1</v>
      </c>
      <c r="X944" s="218"/>
      <c r="Y944" s="212">
        <f t="shared" si="183"/>
        <v>6</v>
      </c>
      <c r="Z944" s="238">
        <v>135</v>
      </c>
      <c r="AA944" s="237"/>
      <c r="AB944" s="213">
        <f t="shared" si="179"/>
        <v>270</v>
      </c>
      <c r="AC944" s="213">
        <f t="shared" si="176"/>
        <v>0</v>
      </c>
      <c r="AD944" s="213">
        <f t="shared" si="184"/>
        <v>189</v>
      </c>
      <c r="AE944" s="213">
        <f t="shared" si="177"/>
        <v>81</v>
      </c>
      <c r="AF944" s="213">
        <f t="shared" si="185"/>
        <v>0</v>
      </c>
      <c r="AG944" s="213">
        <f t="shared" si="180"/>
        <v>270</v>
      </c>
      <c r="AH944" s="213">
        <v>270</v>
      </c>
      <c r="AI944" s="213">
        <f t="shared" si="181"/>
        <v>0</v>
      </c>
      <c r="AJ944" s="262"/>
      <c r="AK944" s="297"/>
      <c r="AL944" s="304"/>
      <c r="AM944" s="304"/>
    </row>
    <row r="945" spans="1:39" s="263" customFormat="1" ht="32.25" hidden="1" customHeight="1" x14ac:dyDescent="0.35">
      <c r="A945" s="202"/>
      <c r="B945" s="202">
        <v>4</v>
      </c>
      <c r="C945" s="203">
        <v>678</v>
      </c>
      <c r="D945" s="204">
        <v>12954</v>
      </c>
      <c r="E945" s="204">
        <v>6731</v>
      </c>
      <c r="F945" s="204"/>
      <c r="G945" s="202" t="s">
        <v>118</v>
      </c>
      <c r="H945" s="202" t="s">
        <v>36</v>
      </c>
      <c r="I945" s="202"/>
      <c r="J945" s="202" t="s">
        <v>69</v>
      </c>
      <c r="K945" s="204">
        <v>1.8</v>
      </c>
      <c r="L945" s="204">
        <v>1.3</v>
      </c>
      <c r="M945" s="204">
        <v>3</v>
      </c>
      <c r="N945" s="204">
        <v>1</v>
      </c>
      <c r="O945" s="204">
        <f t="shared" si="186"/>
        <v>2</v>
      </c>
      <c r="P945" s="204"/>
      <c r="Q945" s="204"/>
      <c r="R945" s="204">
        <f t="shared" si="178"/>
        <v>2</v>
      </c>
      <c r="S945" s="207" t="s">
        <v>70</v>
      </c>
      <c r="T945" s="215" t="s">
        <v>58</v>
      </c>
      <c r="U945" s="216">
        <v>44781</v>
      </c>
      <c r="V945" s="216">
        <v>44831</v>
      </c>
      <c r="W945" s="217">
        <v>1</v>
      </c>
      <c r="X945" s="218"/>
      <c r="Y945" s="212">
        <f t="shared" si="183"/>
        <v>7.2857142857142856</v>
      </c>
      <c r="Z945" s="238">
        <v>135</v>
      </c>
      <c r="AA945" s="237"/>
      <c r="AB945" s="213">
        <f t="shared" si="179"/>
        <v>270</v>
      </c>
      <c r="AC945" s="213">
        <f t="shared" si="176"/>
        <v>0</v>
      </c>
      <c r="AD945" s="213">
        <f t="shared" si="184"/>
        <v>189</v>
      </c>
      <c r="AE945" s="213">
        <f t="shared" si="177"/>
        <v>81</v>
      </c>
      <c r="AF945" s="213">
        <f t="shared" si="185"/>
        <v>0</v>
      </c>
      <c r="AG945" s="213">
        <f t="shared" si="180"/>
        <v>270</v>
      </c>
      <c r="AH945" s="213">
        <v>270</v>
      </c>
      <c r="AI945" s="213">
        <f t="shared" si="181"/>
        <v>0</v>
      </c>
      <c r="AJ945" s="262"/>
      <c r="AK945" s="297"/>
      <c r="AL945" s="304"/>
      <c r="AM945" s="304"/>
    </row>
    <row r="946" spans="1:39" s="263" customFormat="1" ht="32.25" hidden="1" customHeight="1" x14ac:dyDescent="0.35">
      <c r="A946" s="202"/>
      <c r="B946" s="202">
        <v>4</v>
      </c>
      <c r="C946" s="203">
        <v>696</v>
      </c>
      <c r="D946" s="204">
        <v>12900</v>
      </c>
      <c r="E946" s="204">
        <v>7891</v>
      </c>
      <c r="F946" s="204"/>
      <c r="G946" s="202" t="s">
        <v>118</v>
      </c>
      <c r="H946" s="202" t="s">
        <v>36</v>
      </c>
      <c r="I946" s="202"/>
      <c r="J946" s="202" t="s">
        <v>69</v>
      </c>
      <c r="K946" s="204">
        <v>2.5</v>
      </c>
      <c r="L946" s="204">
        <v>2.5</v>
      </c>
      <c r="M946" s="204">
        <v>9</v>
      </c>
      <c r="N946" s="204">
        <v>1</v>
      </c>
      <c r="O946" s="204">
        <f t="shared" si="186"/>
        <v>8</v>
      </c>
      <c r="P946" s="204"/>
      <c r="Q946" s="204"/>
      <c r="R946" s="204">
        <f t="shared" si="178"/>
        <v>8</v>
      </c>
      <c r="S946" s="207" t="s">
        <v>70</v>
      </c>
      <c r="T946" s="215" t="s">
        <v>58</v>
      </c>
      <c r="U946" s="216">
        <v>44782</v>
      </c>
      <c r="V946" s="216">
        <v>44819</v>
      </c>
      <c r="W946" s="217">
        <v>1</v>
      </c>
      <c r="X946" s="218"/>
      <c r="Y946" s="212">
        <f t="shared" si="183"/>
        <v>5.4285714285714288</v>
      </c>
      <c r="Z946" s="238">
        <v>135</v>
      </c>
      <c r="AA946" s="237"/>
      <c r="AB946" s="213">
        <f t="shared" si="179"/>
        <v>1080</v>
      </c>
      <c r="AC946" s="213">
        <f t="shared" si="176"/>
        <v>0</v>
      </c>
      <c r="AD946" s="213">
        <f t="shared" si="184"/>
        <v>756</v>
      </c>
      <c r="AE946" s="213">
        <f t="shared" si="177"/>
        <v>324</v>
      </c>
      <c r="AF946" s="213">
        <f t="shared" si="185"/>
        <v>0</v>
      </c>
      <c r="AG946" s="213">
        <f t="shared" si="180"/>
        <v>1080</v>
      </c>
      <c r="AH946" s="213">
        <v>1080</v>
      </c>
      <c r="AI946" s="213">
        <f t="shared" si="181"/>
        <v>0</v>
      </c>
      <c r="AJ946" s="262"/>
      <c r="AK946" s="297"/>
      <c r="AL946" s="304"/>
      <c r="AM946" s="304"/>
    </row>
    <row r="947" spans="1:39" ht="32.25" hidden="1" customHeight="1" x14ac:dyDescent="0.35">
      <c r="A947" s="202"/>
      <c r="B947" s="202">
        <v>4</v>
      </c>
      <c r="C947" s="203">
        <v>773</v>
      </c>
      <c r="D947" s="204">
        <v>13035</v>
      </c>
      <c r="E947" s="204">
        <v>7841</v>
      </c>
      <c r="F947" s="204"/>
      <c r="G947" s="202" t="s">
        <v>106</v>
      </c>
      <c r="H947" s="202" t="s">
        <v>36</v>
      </c>
      <c r="I947" s="202"/>
      <c r="J947" s="202" t="s">
        <v>69</v>
      </c>
      <c r="K947" s="204">
        <v>1.8</v>
      </c>
      <c r="L947" s="204">
        <v>1.3</v>
      </c>
      <c r="M947" s="204">
        <v>5</v>
      </c>
      <c r="N947" s="204">
        <v>1</v>
      </c>
      <c r="O947" s="204">
        <f t="shared" si="186"/>
        <v>4</v>
      </c>
      <c r="P947" s="204"/>
      <c r="Q947" s="204"/>
      <c r="R947" s="204">
        <f t="shared" si="178"/>
        <v>4</v>
      </c>
      <c r="S947" s="207" t="s">
        <v>70</v>
      </c>
      <c r="T947" s="215" t="s">
        <v>58</v>
      </c>
      <c r="U947" s="216">
        <v>44792</v>
      </c>
      <c r="V947" s="216">
        <v>44795</v>
      </c>
      <c r="W947" s="217">
        <v>1</v>
      </c>
      <c r="X947" s="218"/>
      <c r="Y947" s="212">
        <f t="shared" si="183"/>
        <v>0.5714285714285714</v>
      </c>
      <c r="Z947" s="238">
        <v>135</v>
      </c>
      <c r="AA947" s="237"/>
      <c r="AB947" s="213">
        <f t="shared" si="179"/>
        <v>540</v>
      </c>
      <c r="AC947" s="213">
        <f t="shared" si="176"/>
        <v>0</v>
      </c>
      <c r="AD947" s="213">
        <f t="shared" si="184"/>
        <v>378</v>
      </c>
      <c r="AE947" s="213">
        <f t="shared" si="177"/>
        <v>162</v>
      </c>
      <c r="AF947" s="213">
        <f t="shared" si="185"/>
        <v>0</v>
      </c>
      <c r="AG947" s="213">
        <f t="shared" si="180"/>
        <v>540</v>
      </c>
      <c r="AH947" s="213">
        <v>540</v>
      </c>
      <c r="AI947" s="213">
        <f t="shared" si="181"/>
        <v>0</v>
      </c>
      <c r="AJ947" s="160"/>
    </row>
    <row r="948" spans="1:39" ht="32.25" hidden="1" customHeight="1" x14ac:dyDescent="0.35">
      <c r="A948" s="202"/>
      <c r="B948" s="202">
        <v>4</v>
      </c>
      <c r="C948" s="203">
        <v>598</v>
      </c>
      <c r="D948" s="204">
        <v>12818</v>
      </c>
      <c r="E948" s="204">
        <v>8170</v>
      </c>
      <c r="F948" s="204"/>
      <c r="G948" s="202" t="s">
        <v>117</v>
      </c>
      <c r="H948" s="202" t="s">
        <v>36</v>
      </c>
      <c r="I948" s="202"/>
      <c r="J948" s="202" t="s">
        <v>69</v>
      </c>
      <c r="K948" s="204">
        <v>1.3</v>
      </c>
      <c r="L948" s="204">
        <v>1.3</v>
      </c>
      <c r="M948" s="204">
        <v>3</v>
      </c>
      <c r="N948" s="204">
        <v>1</v>
      </c>
      <c r="O948" s="204">
        <f t="shared" si="186"/>
        <v>2</v>
      </c>
      <c r="P948" s="204"/>
      <c r="Q948" s="204"/>
      <c r="R948" s="204">
        <f t="shared" si="178"/>
        <v>2</v>
      </c>
      <c r="S948" s="207" t="s">
        <v>70</v>
      </c>
      <c r="T948" s="215" t="s">
        <v>58</v>
      </c>
      <c r="U948" s="216">
        <v>44768</v>
      </c>
      <c r="V948" s="216">
        <v>44863</v>
      </c>
      <c r="W948" s="217">
        <v>1</v>
      </c>
      <c r="X948" s="218"/>
      <c r="Y948" s="212">
        <f t="shared" si="183"/>
        <v>13.714285714285714</v>
      </c>
      <c r="Z948" s="238">
        <v>135</v>
      </c>
      <c r="AA948" s="237">
        <v>12.25</v>
      </c>
      <c r="AB948" s="213">
        <f t="shared" si="179"/>
        <v>270</v>
      </c>
      <c r="AC948" s="213">
        <f t="shared" si="176"/>
        <v>24.5</v>
      </c>
      <c r="AD948" s="213">
        <f t="shared" si="184"/>
        <v>189</v>
      </c>
      <c r="AE948" s="213">
        <f t="shared" si="177"/>
        <v>81</v>
      </c>
      <c r="AF948" s="213">
        <f t="shared" si="185"/>
        <v>336</v>
      </c>
      <c r="AG948" s="213">
        <f t="shared" si="180"/>
        <v>606</v>
      </c>
      <c r="AH948" s="213">
        <v>606</v>
      </c>
      <c r="AI948" s="213">
        <f t="shared" si="181"/>
        <v>0</v>
      </c>
      <c r="AJ948" s="160"/>
    </row>
    <row r="949" spans="1:39" ht="32.25" hidden="1" customHeight="1" x14ac:dyDescent="0.35">
      <c r="A949" s="202"/>
      <c r="B949" s="202">
        <v>4</v>
      </c>
      <c r="C949" s="203">
        <v>807</v>
      </c>
      <c r="D949" s="204">
        <v>13069</v>
      </c>
      <c r="E949" s="204">
        <v>7894</v>
      </c>
      <c r="F949" s="204"/>
      <c r="G949" s="202" t="s">
        <v>106</v>
      </c>
      <c r="H949" s="202" t="s">
        <v>36</v>
      </c>
      <c r="I949" s="202"/>
      <c r="J949" s="202" t="s">
        <v>69</v>
      </c>
      <c r="K949" s="204">
        <v>2.5</v>
      </c>
      <c r="L949" s="204">
        <v>1.3</v>
      </c>
      <c r="M949" s="204">
        <v>2</v>
      </c>
      <c r="N949" s="204"/>
      <c r="O949" s="204">
        <f t="shared" si="186"/>
        <v>2</v>
      </c>
      <c r="P949" s="204"/>
      <c r="Q949" s="204"/>
      <c r="R949" s="204">
        <f t="shared" si="178"/>
        <v>2</v>
      </c>
      <c r="S949" s="207" t="s">
        <v>70</v>
      </c>
      <c r="T949" s="215" t="s">
        <v>58</v>
      </c>
      <c r="U949" s="216">
        <v>44797</v>
      </c>
      <c r="V949" s="216">
        <v>44819</v>
      </c>
      <c r="W949" s="217">
        <v>1</v>
      </c>
      <c r="X949" s="218"/>
      <c r="Y949" s="212">
        <f t="shared" si="183"/>
        <v>3.2857142857142856</v>
      </c>
      <c r="Z949" s="238">
        <v>135</v>
      </c>
      <c r="AA949" s="237">
        <v>12.25</v>
      </c>
      <c r="AB949" s="213">
        <f t="shared" si="179"/>
        <v>270</v>
      </c>
      <c r="AC949" s="213">
        <f t="shared" si="176"/>
        <v>24.5</v>
      </c>
      <c r="AD949" s="213">
        <f t="shared" si="184"/>
        <v>189</v>
      </c>
      <c r="AE949" s="213">
        <f t="shared" si="177"/>
        <v>81</v>
      </c>
      <c r="AF949" s="213">
        <f t="shared" si="185"/>
        <v>80.5</v>
      </c>
      <c r="AG949" s="213">
        <f t="shared" si="180"/>
        <v>350.5</v>
      </c>
      <c r="AH949" s="213">
        <v>350.5</v>
      </c>
      <c r="AI949" s="213">
        <f t="shared" si="181"/>
        <v>0</v>
      </c>
      <c r="AJ949" s="160"/>
    </row>
    <row r="950" spans="1:39" s="263" customFormat="1" ht="32.25" hidden="1" customHeight="1" x14ac:dyDescent="0.35">
      <c r="A950" s="202"/>
      <c r="B950" s="202">
        <v>4</v>
      </c>
      <c r="C950" s="203">
        <v>787</v>
      </c>
      <c r="D950" s="204">
        <v>13048</v>
      </c>
      <c r="E950" s="204">
        <v>7894</v>
      </c>
      <c r="F950" s="204"/>
      <c r="G950" s="202" t="s">
        <v>106</v>
      </c>
      <c r="H950" s="202" t="s">
        <v>36</v>
      </c>
      <c r="I950" s="202"/>
      <c r="J950" s="202" t="s">
        <v>436</v>
      </c>
      <c r="K950" s="204">
        <v>4</v>
      </c>
      <c r="L950" s="204">
        <v>1.3</v>
      </c>
      <c r="M950" s="204">
        <v>2</v>
      </c>
      <c r="N950" s="204"/>
      <c r="O950" s="204">
        <f t="shared" si="186"/>
        <v>2</v>
      </c>
      <c r="P950" s="204"/>
      <c r="Q950" s="204"/>
      <c r="R950" s="204">
        <f t="shared" si="178"/>
        <v>8</v>
      </c>
      <c r="S950" s="207" t="s">
        <v>41</v>
      </c>
      <c r="T950" s="215" t="s">
        <v>58</v>
      </c>
      <c r="U950" s="216">
        <v>44795</v>
      </c>
      <c r="V950" s="216">
        <v>44819</v>
      </c>
      <c r="W950" s="217">
        <v>1</v>
      </c>
      <c r="X950" s="218"/>
      <c r="Y950" s="212">
        <f t="shared" si="183"/>
        <v>3.5714285714285716</v>
      </c>
      <c r="Z950" s="237">
        <v>14</v>
      </c>
      <c r="AA950" s="237">
        <v>0.84</v>
      </c>
      <c r="AB950" s="213">
        <f t="shared" si="179"/>
        <v>112</v>
      </c>
      <c r="AC950" s="213">
        <f t="shared" ref="AC950:AC1013" si="187">AA950*R950</f>
        <v>6.72</v>
      </c>
      <c r="AD950" s="213">
        <f t="shared" si="184"/>
        <v>78.399999999999991</v>
      </c>
      <c r="AE950" s="213">
        <f t="shared" si="177"/>
        <v>33.6</v>
      </c>
      <c r="AF950" s="213">
        <f t="shared" si="185"/>
        <v>24</v>
      </c>
      <c r="AG950" s="213">
        <f t="shared" si="180"/>
        <v>136</v>
      </c>
      <c r="AH950" s="213">
        <v>136</v>
      </c>
      <c r="AI950" s="213">
        <f t="shared" si="181"/>
        <v>0</v>
      </c>
      <c r="AJ950" s="262"/>
      <c r="AK950" s="297"/>
      <c r="AL950" s="304"/>
      <c r="AM950" s="304"/>
    </row>
    <row r="951" spans="1:39" s="263" customFormat="1" ht="32.25" hidden="1" customHeight="1" x14ac:dyDescent="0.35">
      <c r="A951" s="202"/>
      <c r="B951" s="202">
        <v>4</v>
      </c>
      <c r="C951" s="203">
        <v>788</v>
      </c>
      <c r="D951" s="204">
        <v>13048</v>
      </c>
      <c r="E951" s="204">
        <v>7894</v>
      </c>
      <c r="F951" s="204"/>
      <c r="G951" s="202" t="s">
        <v>106</v>
      </c>
      <c r="H951" s="202" t="s">
        <v>36</v>
      </c>
      <c r="I951" s="202"/>
      <c r="J951" s="202" t="s">
        <v>436</v>
      </c>
      <c r="K951" s="204">
        <v>7</v>
      </c>
      <c r="L951" s="204">
        <v>1.3</v>
      </c>
      <c r="M951" s="204">
        <v>2</v>
      </c>
      <c r="N951" s="204"/>
      <c r="O951" s="204">
        <f t="shared" si="186"/>
        <v>2</v>
      </c>
      <c r="P951" s="204"/>
      <c r="Q951" s="204"/>
      <c r="R951" s="204">
        <f t="shared" si="178"/>
        <v>14</v>
      </c>
      <c r="S951" s="207" t="s">
        <v>41</v>
      </c>
      <c r="T951" s="215" t="s">
        <v>58</v>
      </c>
      <c r="U951" s="216">
        <v>44795</v>
      </c>
      <c r="V951" s="216">
        <v>44819</v>
      </c>
      <c r="W951" s="217">
        <v>1</v>
      </c>
      <c r="X951" s="218"/>
      <c r="Y951" s="212">
        <f t="shared" si="183"/>
        <v>3.5714285714285716</v>
      </c>
      <c r="Z951" s="237">
        <v>14</v>
      </c>
      <c r="AA951" s="237">
        <v>0.84</v>
      </c>
      <c r="AB951" s="213">
        <f t="shared" si="179"/>
        <v>196</v>
      </c>
      <c r="AC951" s="213">
        <f t="shared" si="187"/>
        <v>11.76</v>
      </c>
      <c r="AD951" s="213">
        <f t="shared" si="184"/>
        <v>137.19999999999999</v>
      </c>
      <c r="AE951" s="213">
        <f t="shared" ref="AE951:AE1014" si="188">IF(T951="off hired",0.3*R951*Z951*W951,0)</f>
        <v>58.800000000000004</v>
      </c>
      <c r="AF951" s="213">
        <f t="shared" si="185"/>
        <v>42</v>
      </c>
      <c r="AG951" s="213">
        <f t="shared" si="180"/>
        <v>238</v>
      </c>
      <c r="AH951" s="213">
        <v>238</v>
      </c>
      <c r="AI951" s="213">
        <f t="shared" si="181"/>
        <v>0</v>
      </c>
      <c r="AJ951" s="262"/>
      <c r="AK951" s="297"/>
      <c r="AL951" s="304"/>
      <c r="AM951" s="304"/>
    </row>
    <row r="952" spans="1:39" s="263" customFormat="1" ht="32.25" hidden="1" customHeight="1" x14ac:dyDescent="0.35">
      <c r="A952" s="202"/>
      <c r="B952" s="202">
        <v>4</v>
      </c>
      <c r="C952" s="203"/>
      <c r="D952" s="204">
        <v>12080</v>
      </c>
      <c r="E952" s="204">
        <v>7597</v>
      </c>
      <c r="F952" s="204"/>
      <c r="G952" s="202" t="s">
        <v>106</v>
      </c>
      <c r="H952" s="202" t="s">
        <v>36</v>
      </c>
      <c r="I952" s="202"/>
      <c r="J952" s="202" t="s">
        <v>42</v>
      </c>
      <c r="K952" s="204">
        <v>2.5</v>
      </c>
      <c r="L952" s="204">
        <v>1.3</v>
      </c>
      <c r="M952" s="204">
        <f>3</f>
        <v>3</v>
      </c>
      <c r="N952" s="204">
        <v>1</v>
      </c>
      <c r="O952" s="204">
        <f t="shared" si="186"/>
        <v>2</v>
      </c>
      <c r="P952" s="204"/>
      <c r="Q952" s="204"/>
      <c r="R952" s="204">
        <f t="shared" si="178"/>
        <v>5</v>
      </c>
      <c r="S952" s="207" t="s">
        <v>41</v>
      </c>
      <c r="T952" s="215" t="s">
        <v>58</v>
      </c>
      <c r="U952" s="216">
        <v>44699</v>
      </c>
      <c r="V952" s="216">
        <v>44748</v>
      </c>
      <c r="W952" s="217">
        <v>1</v>
      </c>
      <c r="X952" s="218"/>
      <c r="Y952" s="212">
        <f t="shared" si="183"/>
        <v>7.1428571428571432</v>
      </c>
      <c r="Z952" s="237">
        <v>14</v>
      </c>
      <c r="AA952" s="237"/>
      <c r="AB952" s="213">
        <f t="shared" si="179"/>
        <v>70</v>
      </c>
      <c r="AC952" s="213">
        <f t="shared" si="187"/>
        <v>0</v>
      </c>
      <c r="AD952" s="213">
        <f t="shared" si="184"/>
        <v>49</v>
      </c>
      <c r="AE952" s="213">
        <f t="shared" si="188"/>
        <v>21</v>
      </c>
      <c r="AF952" s="213">
        <f t="shared" si="185"/>
        <v>0</v>
      </c>
      <c r="AG952" s="213">
        <f t="shared" si="180"/>
        <v>70</v>
      </c>
      <c r="AH952" s="213">
        <v>70</v>
      </c>
      <c r="AI952" s="213">
        <f t="shared" si="181"/>
        <v>0</v>
      </c>
      <c r="AJ952" s="262"/>
      <c r="AK952" s="297"/>
      <c r="AL952" s="304"/>
      <c r="AM952" s="304"/>
    </row>
    <row r="953" spans="1:39" s="263" customFormat="1" ht="32.25" hidden="1" customHeight="1" x14ac:dyDescent="0.35">
      <c r="A953" s="202"/>
      <c r="B953" s="202">
        <v>4</v>
      </c>
      <c r="C953" s="203"/>
      <c r="D953" s="204">
        <v>12080</v>
      </c>
      <c r="E953" s="204">
        <v>7597</v>
      </c>
      <c r="F953" s="204"/>
      <c r="G953" s="202" t="s">
        <v>106</v>
      </c>
      <c r="H953" s="202" t="s">
        <v>36</v>
      </c>
      <c r="I953" s="202"/>
      <c r="J953" s="202" t="s">
        <v>42</v>
      </c>
      <c r="K953" s="204">
        <v>2.5</v>
      </c>
      <c r="L953" s="204">
        <v>1.3</v>
      </c>
      <c r="M953" s="204">
        <f>3-1</f>
        <v>2</v>
      </c>
      <c r="N953" s="204">
        <v>1</v>
      </c>
      <c r="O953" s="204">
        <f t="shared" si="186"/>
        <v>1</v>
      </c>
      <c r="P953" s="204"/>
      <c r="Q953" s="204"/>
      <c r="R953" s="204">
        <f t="shared" si="178"/>
        <v>2.5</v>
      </c>
      <c r="S953" s="207" t="s">
        <v>41</v>
      </c>
      <c r="T953" s="215" t="s">
        <v>58</v>
      </c>
      <c r="U953" s="216">
        <v>44699</v>
      </c>
      <c r="V953" s="216">
        <v>44748</v>
      </c>
      <c r="W953" s="217">
        <v>1</v>
      </c>
      <c r="X953" s="218"/>
      <c r="Y953" s="212">
        <f t="shared" si="183"/>
        <v>7.1428571428571432</v>
      </c>
      <c r="Z953" s="237">
        <v>14</v>
      </c>
      <c r="AA953" s="237"/>
      <c r="AB953" s="213">
        <f t="shared" si="179"/>
        <v>35</v>
      </c>
      <c r="AC953" s="213">
        <f t="shared" si="187"/>
        <v>0</v>
      </c>
      <c r="AD953" s="213">
        <f t="shared" si="184"/>
        <v>24.5</v>
      </c>
      <c r="AE953" s="213">
        <f t="shared" si="188"/>
        <v>10.5</v>
      </c>
      <c r="AF953" s="213">
        <f t="shared" si="185"/>
        <v>0</v>
      </c>
      <c r="AG953" s="213">
        <f t="shared" si="180"/>
        <v>35</v>
      </c>
      <c r="AH953" s="213">
        <v>35</v>
      </c>
      <c r="AI953" s="213">
        <f t="shared" si="181"/>
        <v>0</v>
      </c>
      <c r="AJ953" s="262"/>
      <c r="AK953" s="297"/>
      <c r="AL953" s="304"/>
      <c r="AM953" s="304"/>
    </row>
    <row r="954" spans="1:39" s="263" customFormat="1" ht="32.25" hidden="1" customHeight="1" x14ac:dyDescent="0.35">
      <c r="A954" s="202"/>
      <c r="B954" s="202">
        <v>4</v>
      </c>
      <c r="C954" s="203">
        <v>181</v>
      </c>
      <c r="D954" s="204">
        <v>12182</v>
      </c>
      <c r="E954" s="204">
        <v>7566</v>
      </c>
      <c r="F954" s="204"/>
      <c r="G954" s="202" t="s">
        <v>121</v>
      </c>
      <c r="H954" s="202" t="s">
        <v>36</v>
      </c>
      <c r="I954" s="202"/>
      <c r="J954" s="202" t="s">
        <v>42</v>
      </c>
      <c r="K954" s="204">
        <v>4</v>
      </c>
      <c r="L954" s="204">
        <v>1.3</v>
      </c>
      <c r="M954" s="204">
        <v>3</v>
      </c>
      <c r="N954" s="204">
        <v>1</v>
      </c>
      <c r="O954" s="204">
        <f t="shared" si="186"/>
        <v>2</v>
      </c>
      <c r="P954" s="204"/>
      <c r="Q954" s="204"/>
      <c r="R954" s="204">
        <f t="shared" si="178"/>
        <v>8</v>
      </c>
      <c r="S954" s="207" t="s">
        <v>41</v>
      </c>
      <c r="T954" s="215" t="s">
        <v>58</v>
      </c>
      <c r="U954" s="216">
        <v>44720</v>
      </c>
      <c r="V954" s="216">
        <v>44731</v>
      </c>
      <c r="W954" s="217">
        <v>1</v>
      </c>
      <c r="X954" s="218"/>
      <c r="Y954" s="212">
        <f t="shared" si="183"/>
        <v>1.7142857142857142</v>
      </c>
      <c r="Z954" s="237">
        <v>14</v>
      </c>
      <c r="AA954" s="237"/>
      <c r="AB954" s="213">
        <f t="shared" si="179"/>
        <v>112</v>
      </c>
      <c r="AC954" s="213">
        <f t="shared" si="187"/>
        <v>0</v>
      </c>
      <c r="AD954" s="213">
        <f t="shared" si="184"/>
        <v>78.399999999999991</v>
      </c>
      <c r="AE954" s="213">
        <f t="shared" si="188"/>
        <v>33.6</v>
      </c>
      <c r="AF954" s="213">
        <f t="shared" si="185"/>
        <v>0</v>
      </c>
      <c r="AG954" s="213">
        <f t="shared" si="180"/>
        <v>112</v>
      </c>
      <c r="AH954" s="213">
        <v>112</v>
      </c>
      <c r="AI954" s="213">
        <f t="shared" si="181"/>
        <v>0</v>
      </c>
      <c r="AJ954" s="262"/>
      <c r="AK954" s="297"/>
      <c r="AL954" s="304"/>
      <c r="AM954" s="304"/>
    </row>
    <row r="955" spans="1:39" s="263" customFormat="1" ht="32.25" hidden="1" customHeight="1" x14ac:dyDescent="0.35">
      <c r="A955" s="202"/>
      <c r="B955" s="202">
        <v>4</v>
      </c>
      <c r="C955" s="203">
        <v>519</v>
      </c>
      <c r="D955" s="204">
        <v>12727</v>
      </c>
      <c r="E955" s="204">
        <v>7887</v>
      </c>
      <c r="F955" s="204"/>
      <c r="G955" s="202" t="s">
        <v>117</v>
      </c>
      <c r="H955" s="202" t="s">
        <v>95</v>
      </c>
      <c r="I955" s="202"/>
      <c r="J955" s="202" t="s">
        <v>69</v>
      </c>
      <c r="K955" s="204">
        <v>2.5</v>
      </c>
      <c r="L955" s="204">
        <v>1.3</v>
      </c>
      <c r="M955" s="204">
        <v>3.5</v>
      </c>
      <c r="N955" s="204">
        <v>1</v>
      </c>
      <c r="O955" s="204">
        <f t="shared" si="186"/>
        <v>2.5</v>
      </c>
      <c r="P955" s="204"/>
      <c r="Q955" s="204"/>
      <c r="R955" s="204">
        <f t="shared" si="178"/>
        <v>2.5</v>
      </c>
      <c r="S955" s="207" t="s">
        <v>70</v>
      </c>
      <c r="T955" s="215" t="s">
        <v>58</v>
      </c>
      <c r="U955" s="216">
        <v>44756</v>
      </c>
      <c r="V955" s="216">
        <v>44818</v>
      </c>
      <c r="W955" s="217">
        <v>1</v>
      </c>
      <c r="X955" s="218"/>
      <c r="Y955" s="212">
        <f t="shared" si="183"/>
        <v>9</v>
      </c>
      <c r="Z955" s="237">
        <v>135</v>
      </c>
      <c r="AA955" s="237">
        <v>12.25</v>
      </c>
      <c r="AB955" s="213">
        <f t="shared" si="179"/>
        <v>337.5</v>
      </c>
      <c r="AC955" s="213">
        <f t="shared" si="187"/>
        <v>30.625</v>
      </c>
      <c r="AD955" s="213">
        <f t="shared" si="184"/>
        <v>236.25</v>
      </c>
      <c r="AE955" s="213">
        <f t="shared" si="188"/>
        <v>101.25</v>
      </c>
      <c r="AF955" s="213">
        <f t="shared" si="185"/>
        <v>275.625</v>
      </c>
      <c r="AG955" s="213">
        <f t="shared" si="180"/>
        <v>613.125</v>
      </c>
      <c r="AH955" s="213">
        <v>613.125</v>
      </c>
      <c r="AI955" s="213">
        <f t="shared" si="181"/>
        <v>0</v>
      </c>
      <c r="AJ955" s="262"/>
      <c r="AK955" s="297"/>
      <c r="AL955" s="304"/>
      <c r="AM955" s="304"/>
    </row>
    <row r="956" spans="1:39" s="263" customFormat="1" ht="32.25" hidden="1" customHeight="1" x14ac:dyDescent="0.35">
      <c r="A956" s="202"/>
      <c r="B956" s="202">
        <v>4</v>
      </c>
      <c r="C956" s="203">
        <v>589</v>
      </c>
      <c r="D956" s="204">
        <v>12807</v>
      </c>
      <c r="E956" s="204">
        <v>6745</v>
      </c>
      <c r="F956" s="204"/>
      <c r="G956" s="202" t="s">
        <v>118</v>
      </c>
      <c r="H956" s="202" t="s">
        <v>95</v>
      </c>
      <c r="I956" s="202"/>
      <c r="J956" s="202" t="s">
        <v>69</v>
      </c>
      <c r="K956" s="204">
        <v>1.8</v>
      </c>
      <c r="L956" s="204">
        <v>1.3</v>
      </c>
      <c r="M956" s="204">
        <v>3</v>
      </c>
      <c r="N956" s="204">
        <v>1</v>
      </c>
      <c r="O956" s="204">
        <f t="shared" si="186"/>
        <v>2</v>
      </c>
      <c r="P956" s="204"/>
      <c r="Q956" s="204"/>
      <c r="R956" s="204">
        <f t="shared" si="178"/>
        <v>2</v>
      </c>
      <c r="S956" s="207" t="s">
        <v>70</v>
      </c>
      <c r="T956" s="215" t="s">
        <v>58</v>
      </c>
      <c r="U956" s="216">
        <v>44767</v>
      </c>
      <c r="V956" s="216">
        <v>44834</v>
      </c>
      <c r="W956" s="217">
        <v>1</v>
      </c>
      <c r="X956" s="218"/>
      <c r="Y956" s="212">
        <f t="shared" si="183"/>
        <v>9.7142857142857135</v>
      </c>
      <c r="Z956" s="237">
        <v>135</v>
      </c>
      <c r="AA956" s="237">
        <v>12.25</v>
      </c>
      <c r="AB956" s="213">
        <f t="shared" si="179"/>
        <v>270</v>
      </c>
      <c r="AC956" s="213">
        <f t="shared" si="187"/>
        <v>24.5</v>
      </c>
      <c r="AD956" s="213">
        <f t="shared" si="184"/>
        <v>189</v>
      </c>
      <c r="AE956" s="213">
        <f t="shared" si="188"/>
        <v>81</v>
      </c>
      <c r="AF956" s="213">
        <f t="shared" si="185"/>
        <v>237.99999999999997</v>
      </c>
      <c r="AG956" s="213">
        <f t="shared" si="180"/>
        <v>508</v>
      </c>
      <c r="AH956" s="213">
        <v>508</v>
      </c>
      <c r="AI956" s="213">
        <f t="shared" si="181"/>
        <v>0</v>
      </c>
      <c r="AJ956" s="262"/>
      <c r="AK956" s="297"/>
      <c r="AL956" s="304"/>
      <c r="AM956" s="304"/>
    </row>
    <row r="957" spans="1:39" s="263" customFormat="1" ht="32.25" hidden="1" customHeight="1" x14ac:dyDescent="0.35">
      <c r="A957" s="202"/>
      <c r="B957" s="202">
        <v>4</v>
      </c>
      <c r="C957" s="203">
        <v>1005</v>
      </c>
      <c r="D957" s="204">
        <v>13389</v>
      </c>
      <c r="E957" s="204">
        <v>8470</v>
      </c>
      <c r="F957" s="204"/>
      <c r="G957" s="202" t="s">
        <v>106</v>
      </c>
      <c r="H957" s="205" t="s">
        <v>95</v>
      </c>
      <c r="I957" s="205"/>
      <c r="J957" s="205" t="s">
        <v>69</v>
      </c>
      <c r="K957" s="206">
        <v>2.5</v>
      </c>
      <c r="L957" s="206">
        <v>2.5</v>
      </c>
      <c r="M957" s="206">
        <v>2</v>
      </c>
      <c r="N957" s="206"/>
      <c r="O957" s="206">
        <v>2</v>
      </c>
      <c r="P957" s="206"/>
      <c r="Q957" s="206"/>
      <c r="R957" s="204">
        <f t="shared" si="178"/>
        <v>2</v>
      </c>
      <c r="S957" s="207" t="s">
        <v>70</v>
      </c>
      <c r="T957" s="208" t="s">
        <v>58</v>
      </c>
      <c r="U957" s="209">
        <v>44824</v>
      </c>
      <c r="V957" s="209">
        <v>44921</v>
      </c>
      <c r="W957" s="210">
        <v>1</v>
      </c>
      <c r="X957" s="211"/>
      <c r="Y957" s="212">
        <f t="shared" si="183"/>
        <v>14</v>
      </c>
      <c r="Z957" s="237">
        <v>135</v>
      </c>
      <c r="AA957" s="237">
        <v>12.25</v>
      </c>
      <c r="AB957" s="213">
        <f t="shared" si="179"/>
        <v>270</v>
      </c>
      <c r="AC957" s="213">
        <f t="shared" si="187"/>
        <v>24.5</v>
      </c>
      <c r="AD957" s="213">
        <f t="shared" si="184"/>
        <v>189</v>
      </c>
      <c r="AE957" s="213">
        <f t="shared" si="188"/>
        <v>81</v>
      </c>
      <c r="AF957" s="213">
        <f t="shared" si="185"/>
        <v>343</v>
      </c>
      <c r="AG957" s="213">
        <f t="shared" si="180"/>
        <v>613</v>
      </c>
      <c r="AH957" s="214">
        <v>613</v>
      </c>
      <c r="AI957" s="213">
        <f t="shared" si="181"/>
        <v>0</v>
      </c>
      <c r="AJ957" s="262"/>
      <c r="AK957" s="297"/>
      <c r="AL957" s="304"/>
      <c r="AM957" s="304"/>
    </row>
    <row r="958" spans="1:39" ht="32.25" customHeight="1" x14ac:dyDescent="0.35">
      <c r="A958" s="205"/>
      <c r="B958" s="202">
        <v>4</v>
      </c>
      <c r="C958" s="399">
        <v>1030</v>
      </c>
      <c r="D958" s="400">
        <v>13467</v>
      </c>
      <c r="E958" s="206"/>
      <c r="F958" s="206"/>
      <c r="G958" s="205" t="s">
        <v>106</v>
      </c>
      <c r="H958" s="202" t="s">
        <v>60</v>
      </c>
      <c r="I958" s="202"/>
      <c r="J958" s="202" t="s">
        <v>61</v>
      </c>
      <c r="K958" s="204">
        <v>2.5</v>
      </c>
      <c r="L958" s="204">
        <v>2.5</v>
      </c>
      <c r="M958" s="204">
        <v>2</v>
      </c>
      <c r="N958" s="204"/>
      <c r="O958" s="204">
        <f t="shared" ref="O958:O963" si="189">M958-N958</f>
        <v>2</v>
      </c>
      <c r="P958" s="204"/>
      <c r="Q958" s="204"/>
      <c r="R958" s="204">
        <f t="shared" si="178"/>
        <v>12.5</v>
      </c>
      <c r="S958" s="207" t="s">
        <v>62</v>
      </c>
      <c r="T958" s="215" t="s">
        <v>87</v>
      </c>
      <c r="U958" s="216">
        <v>44827</v>
      </c>
      <c r="V958" s="216"/>
      <c r="W958" s="217">
        <v>1</v>
      </c>
      <c r="X958" s="218"/>
      <c r="Y958" s="212">
        <f t="shared" si="183"/>
        <v>18.714285714285715</v>
      </c>
      <c r="Z958" s="237">
        <v>7.5</v>
      </c>
      <c r="AA958" s="237">
        <v>0.7</v>
      </c>
      <c r="AB958" s="213">
        <f t="shared" si="179"/>
        <v>93.75</v>
      </c>
      <c r="AC958" s="213">
        <f t="shared" si="187"/>
        <v>8.75</v>
      </c>
      <c r="AD958" s="213">
        <f t="shared" si="184"/>
        <v>65.625</v>
      </c>
      <c r="AE958" s="213">
        <f t="shared" si="188"/>
        <v>0</v>
      </c>
      <c r="AF958" s="213">
        <f t="shared" si="185"/>
        <v>163.75</v>
      </c>
      <c r="AG958" s="343">
        <f t="shared" si="180"/>
        <v>229.375</v>
      </c>
      <c r="AH958" s="213">
        <v>190.625</v>
      </c>
      <c r="AI958" s="213">
        <f t="shared" si="181"/>
        <v>38.75</v>
      </c>
      <c r="AJ958" s="160"/>
    </row>
    <row r="959" spans="1:39" ht="32.25" hidden="1" customHeight="1" x14ac:dyDescent="0.35">
      <c r="A959" s="202"/>
      <c r="B959" s="202">
        <v>4</v>
      </c>
      <c r="C959" s="203">
        <v>1200</v>
      </c>
      <c r="D959" s="204">
        <v>13686</v>
      </c>
      <c r="E959" s="204">
        <v>8132</v>
      </c>
      <c r="F959" s="204"/>
      <c r="G959" s="202" t="s">
        <v>118</v>
      </c>
      <c r="H959" s="202" t="s">
        <v>95</v>
      </c>
      <c r="I959" s="202"/>
      <c r="J959" s="202" t="s">
        <v>69</v>
      </c>
      <c r="K959" s="204">
        <v>2.5</v>
      </c>
      <c r="L959" s="204">
        <v>1.3</v>
      </c>
      <c r="M959" s="204">
        <v>2</v>
      </c>
      <c r="N959" s="204"/>
      <c r="O959" s="204">
        <f t="shared" si="189"/>
        <v>2</v>
      </c>
      <c r="P959" s="204"/>
      <c r="Q959" s="204"/>
      <c r="R959" s="204">
        <f t="shared" si="178"/>
        <v>2</v>
      </c>
      <c r="S959" s="207" t="s">
        <v>70</v>
      </c>
      <c r="T959" s="215" t="s">
        <v>58</v>
      </c>
      <c r="U959" s="216">
        <v>44847</v>
      </c>
      <c r="V959" s="216">
        <v>44854</v>
      </c>
      <c r="W959" s="217">
        <v>1</v>
      </c>
      <c r="X959" s="218"/>
      <c r="Y959" s="212">
        <f t="shared" si="183"/>
        <v>1.1428571428571428</v>
      </c>
      <c r="Z959" s="213">
        <v>135</v>
      </c>
      <c r="AA959" s="213">
        <v>12.25</v>
      </c>
      <c r="AB959" s="213">
        <f t="shared" si="179"/>
        <v>270</v>
      </c>
      <c r="AC959" s="213">
        <f t="shared" si="187"/>
        <v>24.5</v>
      </c>
      <c r="AD959" s="213">
        <f t="shared" si="184"/>
        <v>189</v>
      </c>
      <c r="AE959" s="213">
        <f t="shared" si="188"/>
        <v>81</v>
      </c>
      <c r="AF959" s="213">
        <f t="shared" si="185"/>
        <v>28</v>
      </c>
      <c r="AG959" s="213">
        <f t="shared" si="180"/>
        <v>298</v>
      </c>
      <c r="AH959" s="213">
        <v>298</v>
      </c>
      <c r="AI959" s="213">
        <f t="shared" si="181"/>
        <v>0</v>
      </c>
      <c r="AJ959" s="160"/>
    </row>
    <row r="960" spans="1:39" ht="32.25" hidden="1" customHeight="1" x14ac:dyDescent="0.35">
      <c r="A960" s="202"/>
      <c r="B960" s="202">
        <v>4</v>
      </c>
      <c r="C960" s="203">
        <v>1199</v>
      </c>
      <c r="D960" s="204">
        <v>13685</v>
      </c>
      <c r="E960" s="204">
        <v>8126</v>
      </c>
      <c r="F960" s="204"/>
      <c r="G960" s="202" t="s">
        <v>118</v>
      </c>
      <c r="H960" s="202" t="s">
        <v>95</v>
      </c>
      <c r="I960" s="202"/>
      <c r="J960" s="202" t="s">
        <v>69</v>
      </c>
      <c r="K960" s="204">
        <v>1.8</v>
      </c>
      <c r="L960" s="204">
        <v>1.3</v>
      </c>
      <c r="M960" s="204">
        <v>2</v>
      </c>
      <c r="N960" s="204"/>
      <c r="O960" s="204">
        <f t="shared" si="189"/>
        <v>2</v>
      </c>
      <c r="P960" s="204"/>
      <c r="Q960" s="204"/>
      <c r="R960" s="204">
        <f t="shared" si="178"/>
        <v>2</v>
      </c>
      <c r="S960" s="207" t="s">
        <v>70</v>
      </c>
      <c r="T960" s="215" t="s">
        <v>58</v>
      </c>
      <c r="U960" s="216">
        <v>44847</v>
      </c>
      <c r="V960" s="216">
        <v>44853</v>
      </c>
      <c r="W960" s="217">
        <v>1</v>
      </c>
      <c r="X960" s="218"/>
      <c r="Y960" s="212">
        <f t="shared" si="183"/>
        <v>1</v>
      </c>
      <c r="Z960" s="213">
        <v>135</v>
      </c>
      <c r="AA960" s="213">
        <v>12.25</v>
      </c>
      <c r="AB960" s="213">
        <f t="shared" si="179"/>
        <v>270</v>
      </c>
      <c r="AC960" s="213">
        <f t="shared" si="187"/>
        <v>24.5</v>
      </c>
      <c r="AD960" s="213">
        <f t="shared" si="184"/>
        <v>189</v>
      </c>
      <c r="AE960" s="213">
        <f t="shared" si="188"/>
        <v>81</v>
      </c>
      <c r="AF960" s="213">
        <f t="shared" si="185"/>
        <v>24.5</v>
      </c>
      <c r="AG960" s="213">
        <f t="shared" si="180"/>
        <v>294.5</v>
      </c>
      <c r="AH960" s="213">
        <v>294.5</v>
      </c>
      <c r="AI960" s="213">
        <f t="shared" si="181"/>
        <v>0</v>
      </c>
      <c r="AJ960" s="160"/>
    </row>
    <row r="961" spans="1:39" ht="32.25" hidden="1" customHeight="1" x14ac:dyDescent="0.35">
      <c r="A961" s="202"/>
      <c r="B961" s="202">
        <v>4</v>
      </c>
      <c r="C961" s="203">
        <v>1171</v>
      </c>
      <c r="D961" s="204">
        <v>13656</v>
      </c>
      <c r="E961" s="204">
        <v>8135</v>
      </c>
      <c r="F961" s="204"/>
      <c r="G961" s="202" t="s">
        <v>118</v>
      </c>
      <c r="H961" s="202" t="s">
        <v>95</v>
      </c>
      <c r="I961" s="202"/>
      <c r="J961" s="202" t="s">
        <v>69</v>
      </c>
      <c r="K961" s="204">
        <v>1.8</v>
      </c>
      <c r="L961" s="204">
        <v>1.3</v>
      </c>
      <c r="M961" s="204">
        <v>2</v>
      </c>
      <c r="N961" s="204"/>
      <c r="O961" s="204">
        <f t="shared" si="189"/>
        <v>2</v>
      </c>
      <c r="P961" s="204"/>
      <c r="Q961" s="204"/>
      <c r="R961" s="204">
        <f t="shared" si="178"/>
        <v>2</v>
      </c>
      <c r="S961" s="207" t="s">
        <v>70</v>
      </c>
      <c r="T961" s="215" t="s">
        <v>58</v>
      </c>
      <c r="U961" s="216">
        <v>44844</v>
      </c>
      <c r="V961" s="216">
        <v>44855</v>
      </c>
      <c r="W961" s="217">
        <v>1</v>
      </c>
      <c r="X961" s="218"/>
      <c r="Y961" s="212">
        <f t="shared" si="183"/>
        <v>1.7142857142857142</v>
      </c>
      <c r="Z961" s="213">
        <v>135</v>
      </c>
      <c r="AA961" s="213">
        <v>12.25</v>
      </c>
      <c r="AB961" s="213">
        <f t="shared" si="179"/>
        <v>270</v>
      </c>
      <c r="AC961" s="213">
        <f t="shared" si="187"/>
        <v>24.5</v>
      </c>
      <c r="AD961" s="213">
        <f t="shared" si="184"/>
        <v>189</v>
      </c>
      <c r="AE961" s="213">
        <f t="shared" si="188"/>
        <v>81</v>
      </c>
      <c r="AF961" s="213">
        <f t="shared" si="185"/>
        <v>42</v>
      </c>
      <c r="AG961" s="213">
        <f t="shared" si="180"/>
        <v>312</v>
      </c>
      <c r="AH961" s="213">
        <v>312</v>
      </c>
      <c r="AI961" s="213">
        <f t="shared" si="181"/>
        <v>0</v>
      </c>
      <c r="AJ961" s="161"/>
    </row>
    <row r="962" spans="1:39" ht="32.25" hidden="1" customHeight="1" x14ac:dyDescent="0.35">
      <c r="A962" s="205"/>
      <c r="B962" s="205">
        <v>4</v>
      </c>
      <c r="C962" s="173">
        <v>1098</v>
      </c>
      <c r="D962" s="206">
        <v>13531</v>
      </c>
      <c r="E962" s="206">
        <v>8081</v>
      </c>
      <c r="F962" s="206"/>
      <c r="G962" s="205" t="s">
        <v>118</v>
      </c>
      <c r="H962" s="202" t="s">
        <v>95</v>
      </c>
      <c r="I962" s="202"/>
      <c r="J962" s="202" t="s">
        <v>69</v>
      </c>
      <c r="K962" s="204">
        <v>1.8</v>
      </c>
      <c r="L962" s="204">
        <v>1.3</v>
      </c>
      <c r="M962" s="204">
        <v>2</v>
      </c>
      <c r="N962" s="204"/>
      <c r="O962" s="204">
        <f t="shared" si="189"/>
        <v>2</v>
      </c>
      <c r="P962" s="204"/>
      <c r="Q962" s="204"/>
      <c r="R962" s="204">
        <f t="shared" si="178"/>
        <v>2</v>
      </c>
      <c r="S962" s="207" t="s">
        <v>70</v>
      </c>
      <c r="T962" s="215" t="s">
        <v>58</v>
      </c>
      <c r="U962" s="216">
        <v>44834</v>
      </c>
      <c r="V962" s="216">
        <v>44841</v>
      </c>
      <c r="W962" s="217">
        <v>1</v>
      </c>
      <c r="X962" s="218"/>
      <c r="Y962" s="212">
        <f t="shared" si="183"/>
        <v>1.1428571428571428</v>
      </c>
      <c r="Z962" s="213">
        <v>135</v>
      </c>
      <c r="AA962" s="213">
        <v>12.25</v>
      </c>
      <c r="AB962" s="213">
        <f t="shared" si="179"/>
        <v>270</v>
      </c>
      <c r="AC962" s="213">
        <f t="shared" si="187"/>
        <v>24.5</v>
      </c>
      <c r="AD962" s="213">
        <f t="shared" si="184"/>
        <v>189</v>
      </c>
      <c r="AE962" s="213">
        <f t="shared" si="188"/>
        <v>81</v>
      </c>
      <c r="AF962" s="213">
        <f t="shared" si="185"/>
        <v>28</v>
      </c>
      <c r="AG962" s="213">
        <f t="shared" si="180"/>
        <v>298</v>
      </c>
      <c r="AH962" s="213">
        <v>298</v>
      </c>
      <c r="AI962" s="213">
        <f t="shared" si="181"/>
        <v>0</v>
      </c>
      <c r="AJ962" s="160"/>
    </row>
    <row r="963" spans="1:39" ht="32.25" hidden="1" customHeight="1" x14ac:dyDescent="0.35">
      <c r="A963" s="205"/>
      <c r="B963" s="205">
        <v>4</v>
      </c>
      <c r="C963" s="173">
        <v>1224</v>
      </c>
      <c r="D963" s="206">
        <v>13762</v>
      </c>
      <c r="E963" s="206">
        <v>8222</v>
      </c>
      <c r="F963" s="206"/>
      <c r="G963" s="205" t="s">
        <v>106</v>
      </c>
      <c r="H963" s="202" t="s">
        <v>95</v>
      </c>
      <c r="I963" s="202"/>
      <c r="J963" s="202" t="s">
        <v>69</v>
      </c>
      <c r="K963" s="204">
        <v>2.5</v>
      </c>
      <c r="L963" s="204">
        <v>1.3</v>
      </c>
      <c r="M963" s="204">
        <v>2</v>
      </c>
      <c r="N963" s="204"/>
      <c r="O963" s="204">
        <f t="shared" si="189"/>
        <v>2</v>
      </c>
      <c r="P963" s="204"/>
      <c r="Q963" s="204"/>
      <c r="R963" s="204">
        <f t="shared" si="178"/>
        <v>2</v>
      </c>
      <c r="S963" s="207" t="s">
        <v>70</v>
      </c>
      <c r="T963" s="215" t="s">
        <v>58</v>
      </c>
      <c r="U963" s="216">
        <v>44849</v>
      </c>
      <c r="V963" s="216">
        <v>44875</v>
      </c>
      <c r="W963" s="217">
        <v>1</v>
      </c>
      <c r="X963" s="218"/>
      <c r="Y963" s="212">
        <f t="shared" si="183"/>
        <v>3.8571428571428572</v>
      </c>
      <c r="Z963" s="213">
        <v>135</v>
      </c>
      <c r="AA963" s="213">
        <v>12.25</v>
      </c>
      <c r="AB963" s="213">
        <f t="shared" si="179"/>
        <v>270</v>
      </c>
      <c r="AC963" s="213">
        <f t="shared" si="187"/>
        <v>24.5</v>
      </c>
      <c r="AD963" s="213">
        <f t="shared" si="184"/>
        <v>189</v>
      </c>
      <c r="AE963" s="213">
        <f t="shared" si="188"/>
        <v>81</v>
      </c>
      <c r="AF963" s="213">
        <f t="shared" si="185"/>
        <v>94.5</v>
      </c>
      <c r="AG963" s="213">
        <f t="shared" si="180"/>
        <v>364.5</v>
      </c>
      <c r="AH963" s="213">
        <v>364.5</v>
      </c>
      <c r="AI963" s="213">
        <f t="shared" si="181"/>
        <v>0</v>
      </c>
      <c r="AJ963" s="160"/>
    </row>
    <row r="964" spans="1:39" ht="32.25" hidden="1" customHeight="1" x14ac:dyDescent="0.35">
      <c r="A964" s="205"/>
      <c r="B964" s="205">
        <v>4</v>
      </c>
      <c r="C964" s="173">
        <v>1169</v>
      </c>
      <c r="D964" s="206">
        <v>13654</v>
      </c>
      <c r="E964" s="206">
        <v>8256</v>
      </c>
      <c r="F964" s="206"/>
      <c r="G964" s="205" t="s">
        <v>118</v>
      </c>
      <c r="H964" s="205" t="s">
        <v>36</v>
      </c>
      <c r="I964" s="205"/>
      <c r="J964" s="205" t="s">
        <v>436</v>
      </c>
      <c r="K964" s="206">
        <v>5</v>
      </c>
      <c r="L964" s="206">
        <v>1.3</v>
      </c>
      <c r="M964" s="206">
        <v>2</v>
      </c>
      <c r="N964" s="206"/>
      <c r="O964" s="206">
        <v>2</v>
      </c>
      <c r="P964" s="206"/>
      <c r="Q964" s="206"/>
      <c r="R964" s="204">
        <f t="shared" si="178"/>
        <v>10</v>
      </c>
      <c r="S964" s="173" t="s">
        <v>41</v>
      </c>
      <c r="T964" s="208" t="s">
        <v>58</v>
      </c>
      <c r="U964" s="209">
        <v>44844</v>
      </c>
      <c r="V964" s="209">
        <v>44884</v>
      </c>
      <c r="W964" s="210">
        <v>1</v>
      </c>
      <c r="X964" s="211"/>
      <c r="Y964" s="212">
        <f t="shared" si="183"/>
        <v>5.8571428571428568</v>
      </c>
      <c r="Z964" s="214">
        <v>14</v>
      </c>
      <c r="AA964" s="214">
        <v>0.84</v>
      </c>
      <c r="AB964" s="213">
        <f t="shared" si="179"/>
        <v>140</v>
      </c>
      <c r="AC964" s="213">
        <f t="shared" si="187"/>
        <v>8.4</v>
      </c>
      <c r="AD964" s="213">
        <f t="shared" si="184"/>
        <v>98</v>
      </c>
      <c r="AE964" s="213">
        <f t="shared" si="188"/>
        <v>42</v>
      </c>
      <c r="AF964" s="213">
        <f t="shared" si="185"/>
        <v>49.199999999999996</v>
      </c>
      <c r="AG964" s="213">
        <f t="shared" si="180"/>
        <v>189.2</v>
      </c>
      <c r="AH964" s="214">
        <v>189.2</v>
      </c>
      <c r="AI964" s="213">
        <f t="shared" si="181"/>
        <v>0</v>
      </c>
      <c r="AJ964" s="160"/>
    </row>
    <row r="965" spans="1:39" ht="32.25" hidden="1" customHeight="1" x14ac:dyDescent="0.35">
      <c r="A965" s="205"/>
      <c r="B965" s="205">
        <v>4</v>
      </c>
      <c r="C965" s="173">
        <v>1212</v>
      </c>
      <c r="D965" s="206">
        <v>13698</v>
      </c>
      <c r="E965" s="206">
        <v>8126</v>
      </c>
      <c r="F965" s="206"/>
      <c r="G965" s="205" t="s">
        <v>118</v>
      </c>
      <c r="H965" s="205" t="s">
        <v>36</v>
      </c>
      <c r="I965" s="205"/>
      <c r="J965" s="205" t="s">
        <v>436</v>
      </c>
      <c r="K965" s="206">
        <v>6.3</v>
      </c>
      <c r="L965" s="206">
        <v>1.3</v>
      </c>
      <c r="M965" s="206">
        <v>2</v>
      </c>
      <c r="N965" s="206"/>
      <c r="O965" s="206">
        <v>2</v>
      </c>
      <c r="P965" s="206"/>
      <c r="Q965" s="206"/>
      <c r="R965" s="204">
        <f t="shared" si="178"/>
        <v>12.6</v>
      </c>
      <c r="S965" s="173" t="s">
        <v>41</v>
      </c>
      <c r="T965" s="208" t="s">
        <v>58</v>
      </c>
      <c r="U965" s="209">
        <v>44849</v>
      </c>
      <c r="V965" s="209">
        <v>44853</v>
      </c>
      <c r="W965" s="210">
        <v>1</v>
      </c>
      <c r="X965" s="211"/>
      <c r="Y965" s="212">
        <f t="shared" si="183"/>
        <v>0.7142857142857143</v>
      </c>
      <c r="Z965" s="214">
        <v>14</v>
      </c>
      <c r="AA965" s="214">
        <v>0.84</v>
      </c>
      <c r="AB965" s="213">
        <f t="shared" si="179"/>
        <v>176.4</v>
      </c>
      <c r="AC965" s="213">
        <f t="shared" si="187"/>
        <v>10.584</v>
      </c>
      <c r="AD965" s="213">
        <f t="shared" si="184"/>
        <v>123.47999999999998</v>
      </c>
      <c r="AE965" s="213">
        <f t="shared" si="188"/>
        <v>52.919999999999995</v>
      </c>
      <c r="AF965" s="213">
        <f t="shared" si="185"/>
        <v>7.56</v>
      </c>
      <c r="AG965" s="213">
        <f t="shared" si="180"/>
        <v>183.95999999999998</v>
      </c>
      <c r="AH965" s="214">
        <v>183.95999999999998</v>
      </c>
      <c r="AI965" s="213">
        <f t="shared" si="181"/>
        <v>0</v>
      </c>
      <c r="AJ965" s="160"/>
    </row>
    <row r="966" spans="1:39" ht="32.25" hidden="1" customHeight="1" x14ac:dyDescent="0.35">
      <c r="A966" s="205"/>
      <c r="B966" s="205">
        <v>4</v>
      </c>
      <c r="C966" s="173">
        <v>1170</v>
      </c>
      <c r="D966" s="206">
        <v>13655</v>
      </c>
      <c r="E966" s="206">
        <v>8136</v>
      </c>
      <c r="F966" s="206"/>
      <c r="G966" s="205" t="s">
        <v>118</v>
      </c>
      <c r="H966" s="205" t="s">
        <v>36</v>
      </c>
      <c r="I966" s="205"/>
      <c r="J966" s="205" t="s">
        <v>436</v>
      </c>
      <c r="K966" s="206">
        <v>10</v>
      </c>
      <c r="L966" s="206">
        <v>1.3</v>
      </c>
      <c r="M966" s="206">
        <v>2</v>
      </c>
      <c r="N966" s="206"/>
      <c r="O966" s="206">
        <v>2</v>
      </c>
      <c r="P966" s="206"/>
      <c r="Q966" s="206"/>
      <c r="R966" s="204">
        <f t="shared" si="178"/>
        <v>20</v>
      </c>
      <c r="S966" s="173" t="s">
        <v>41</v>
      </c>
      <c r="T966" s="208" t="s">
        <v>58</v>
      </c>
      <c r="U966" s="209">
        <v>44844</v>
      </c>
      <c r="V966" s="209">
        <v>44855</v>
      </c>
      <c r="W966" s="210">
        <v>1</v>
      </c>
      <c r="X966" s="211"/>
      <c r="Y966" s="212">
        <f t="shared" si="183"/>
        <v>1.7142857142857142</v>
      </c>
      <c r="Z966" s="214">
        <v>14</v>
      </c>
      <c r="AA966" s="214">
        <v>0.84</v>
      </c>
      <c r="AB966" s="213">
        <f t="shared" si="179"/>
        <v>280</v>
      </c>
      <c r="AC966" s="213">
        <f t="shared" si="187"/>
        <v>16.8</v>
      </c>
      <c r="AD966" s="213">
        <f t="shared" si="184"/>
        <v>196</v>
      </c>
      <c r="AE966" s="213">
        <f t="shared" si="188"/>
        <v>84</v>
      </c>
      <c r="AF966" s="213">
        <f t="shared" si="185"/>
        <v>28.799999999999997</v>
      </c>
      <c r="AG966" s="213">
        <f t="shared" si="180"/>
        <v>308.8</v>
      </c>
      <c r="AH966" s="214">
        <v>308.8</v>
      </c>
      <c r="AI966" s="213">
        <f t="shared" si="181"/>
        <v>0</v>
      </c>
      <c r="AJ966" s="161"/>
    </row>
    <row r="967" spans="1:39" ht="32.25" hidden="1" customHeight="1" x14ac:dyDescent="0.35">
      <c r="A967" s="205"/>
      <c r="B967" s="205">
        <v>4</v>
      </c>
      <c r="C967" s="173">
        <v>1225</v>
      </c>
      <c r="D967" s="206">
        <v>13763</v>
      </c>
      <c r="E967" s="206">
        <v>8222</v>
      </c>
      <c r="F967" s="206"/>
      <c r="G967" s="205" t="s">
        <v>106</v>
      </c>
      <c r="H967" s="202" t="s">
        <v>60</v>
      </c>
      <c r="I967" s="202"/>
      <c r="J967" s="202" t="s">
        <v>61</v>
      </c>
      <c r="K967" s="204">
        <v>9.3000000000000007</v>
      </c>
      <c r="L967" s="204">
        <v>2.5</v>
      </c>
      <c r="M967" s="204">
        <v>2.5</v>
      </c>
      <c r="N967" s="204"/>
      <c r="O967" s="204">
        <f t="shared" ref="O967:O980" si="190">M967-N967</f>
        <v>2.5</v>
      </c>
      <c r="P967" s="204"/>
      <c r="Q967" s="204"/>
      <c r="R967" s="204">
        <f t="shared" ref="R967:R1006" si="191">IF(S967="m3",K967*L967*O967,IF(S967="m2-LxH",K967*O967,IF(S967="m2-LxW",K967*L967*P967,IF(S967="rm",O967,IF(S967="lm",K967,IF(S967="unit",Q967,))))))</f>
        <v>58.125</v>
      </c>
      <c r="S967" s="207" t="s">
        <v>62</v>
      </c>
      <c r="T967" s="215" t="s">
        <v>58</v>
      </c>
      <c r="U967" s="216">
        <v>44850</v>
      </c>
      <c r="V967" s="216">
        <v>44875</v>
      </c>
      <c r="W967" s="217">
        <v>1</v>
      </c>
      <c r="X967" s="218"/>
      <c r="Y967" s="212">
        <f t="shared" si="183"/>
        <v>3.7142857142857144</v>
      </c>
      <c r="Z967" s="237">
        <v>7.5</v>
      </c>
      <c r="AA967" s="237">
        <v>0.7</v>
      </c>
      <c r="AB967" s="213">
        <f t="shared" ref="AB967:AB1030" si="192">Z967*R967</f>
        <v>435.9375</v>
      </c>
      <c r="AC967" s="213">
        <f t="shared" si="187"/>
        <v>40.6875</v>
      </c>
      <c r="AD967" s="213">
        <f t="shared" si="184"/>
        <v>305.15625</v>
      </c>
      <c r="AE967" s="213">
        <f t="shared" si="188"/>
        <v>130.78125</v>
      </c>
      <c r="AF967" s="213">
        <f t="shared" si="185"/>
        <v>151.125</v>
      </c>
      <c r="AG967" s="213">
        <f t="shared" ref="AG967:AG1004" si="193">AD967+AE967+AF967</f>
        <v>587.0625</v>
      </c>
      <c r="AH967" s="213">
        <v>587.0625</v>
      </c>
      <c r="AI967" s="213">
        <f t="shared" ref="AI967:AI1007" si="194">AG967-AH967</f>
        <v>0</v>
      </c>
      <c r="AJ967" s="162"/>
    </row>
    <row r="968" spans="1:39" ht="32.25" hidden="1" customHeight="1" x14ac:dyDescent="0.35">
      <c r="A968" s="205"/>
      <c r="B968" s="205">
        <v>4</v>
      </c>
      <c r="C968" s="173">
        <v>1247</v>
      </c>
      <c r="D968" s="206">
        <v>13785</v>
      </c>
      <c r="E968" s="206">
        <v>8223</v>
      </c>
      <c r="F968" s="206"/>
      <c r="G968" s="205" t="s">
        <v>106</v>
      </c>
      <c r="H968" s="202" t="s">
        <v>60</v>
      </c>
      <c r="I968" s="202"/>
      <c r="J968" s="202" t="s">
        <v>61</v>
      </c>
      <c r="K968" s="204">
        <v>6.8</v>
      </c>
      <c r="L968" s="204">
        <v>2.5</v>
      </c>
      <c r="M968" s="204">
        <v>2</v>
      </c>
      <c r="N968" s="204"/>
      <c r="O968" s="204">
        <f t="shared" si="190"/>
        <v>2</v>
      </c>
      <c r="P968" s="204"/>
      <c r="Q968" s="204"/>
      <c r="R968" s="204">
        <f t="shared" si="191"/>
        <v>34</v>
      </c>
      <c r="S968" s="207" t="s">
        <v>62</v>
      </c>
      <c r="T968" s="215" t="s">
        <v>58</v>
      </c>
      <c r="U968" s="216">
        <v>44853</v>
      </c>
      <c r="V968" s="216">
        <v>44876</v>
      </c>
      <c r="W968" s="217">
        <v>1</v>
      </c>
      <c r="X968" s="218"/>
      <c r="Y968" s="212">
        <f t="shared" si="183"/>
        <v>3.4285714285714284</v>
      </c>
      <c r="Z968" s="237">
        <v>7.5</v>
      </c>
      <c r="AA968" s="237">
        <v>0.7</v>
      </c>
      <c r="AB968" s="213">
        <f t="shared" si="192"/>
        <v>255</v>
      </c>
      <c r="AC968" s="213">
        <f t="shared" si="187"/>
        <v>23.799999999999997</v>
      </c>
      <c r="AD968" s="213">
        <f t="shared" si="184"/>
        <v>178.49999999999997</v>
      </c>
      <c r="AE968" s="213">
        <f t="shared" si="188"/>
        <v>76.5</v>
      </c>
      <c r="AF968" s="213">
        <f t="shared" si="185"/>
        <v>81.599999999999994</v>
      </c>
      <c r="AG968" s="213">
        <f t="shared" si="193"/>
        <v>336.59999999999997</v>
      </c>
      <c r="AH968" s="213">
        <v>336.59999999999997</v>
      </c>
      <c r="AI968" s="213">
        <f t="shared" si="194"/>
        <v>0</v>
      </c>
      <c r="AJ968" s="171"/>
    </row>
    <row r="969" spans="1:39" ht="32.25" customHeight="1" x14ac:dyDescent="0.35">
      <c r="A969" s="202"/>
      <c r="B969" s="202">
        <v>4</v>
      </c>
      <c r="C969" s="342">
        <v>1425</v>
      </c>
      <c r="D969" s="344">
        <v>13913</v>
      </c>
      <c r="E969" s="344">
        <v>8445</v>
      </c>
      <c r="F969" s="204"/>
      <c r="G969" s="202" t="s">
        <v>106</v>
      </c>
      <c r="H969" s="202" t="s">
        <v>95</v>
      </c>
      <c r="I969" s="202"/>
      <c r="J969" s="202" t="s">
        <v>69</v>
      </c>
      <c r="K969" s="204">
        <v>1</v>
      </c>
      <c r="L969" s="204">
        <v>0.6</v>
      </c>
      <c r="M969" s="204">
        <v>2</v>
      </c>
      <c r="N969" s="204"/>
      <c r="O969" s="204">
        <f t="shared" si="190"/>
        <v>2</v>
      </c>
      <c r="P969" s="204"/>
      <c r="Q969" s="204"/>
      <c r="R969" s="204">
        <f t="shared" si="191"/>
        <v>2</v>
      </c>
      <c r="S969" s="207" t="s">
        <v>70</v>
      </c>
      <c r="T969" s="215" t="s">
        <v>58</v>
      </c>
      <c r="U969" s="216">
        <v>44877</v>
      </c>
      <c r="V969" s="216">
        <v>44946</v>
      </c>
      <c r="W969" s="217">
        <v>1</v>
      </c>
      <c r="X969" s="218"/>
      <c r="Y969" s="212">
        <f t="shared" si="183"/>
        <v>10</v>
      </c>
      <c r="Z969" s="237">
        <v>135</v>
      </c>
      <c r="AA969" s="237">
        <v>12.25</v>
      </c>
      <c r="AB969" s="213">
        <f t="shared" si="192"/>
        <v>270</v>
      </c>
      <c r="AC969" s="213">
        <f t="shared" si="187"/>
        <v>24.5</v>
      </c>
      <c r="AD969" s="213">
        <f t="shared" si="184"/>
        <v>189</v>
      </c>
      <c r="AE969" s="213">
        <f t="shared" si="188"/>
        <v>81</v>
      </c>
      <c r="AF969" s="213">
        <f t="shared" si="185"/>
        <v>245</v>
      </c>
      <c r="AG969" s="343">
        <f t="shared" si="193"/>
        <v>515</v>
      </c>
      <c r="AH969" s="213">
        <v>364</v>
      </c>
      <c r="AI969" s="213">
        <f t="shared" si="194"/>
        <v>151</v>
      </c>
      <c r="AJ969" s="171"/>
    </row>
    <row r="970" spans="1:39" s="231" customFormat="1" ht="32.25" hidden="1" customHeight="1" x14ac:dyDescent="0.35">
      <c r="A970" s="202"/>
      <c r="B970" s="202">
        <v>4</v>
      </c>
      <c r="C970" s="203">
        <v>1491</v>
      </c>
      <c r="D970" s="204">
        <v>13978</v>
      </c>
      <c r="E970" s="204">
        <v>8281</v>
      </c>
      <c r="F970" s="204"/>
      <c r="G970" s="202" t="s">
        <v>118</v>
      </c>
      <c r="H970" s="202" t="s">
        <v>95</v>
      </c>
      <c r="I970" s="202"/>
      <c r="J970" s="202" t="s">
        <v>69</v>
      </c>
      <c r="K970" s="204">
        <v>1.8</v>
      </c>
      <c r="L970" s="204">
        <v>1</v>
      </c>
      <c r="M970" s="204">
        <v>1</v>
      </c>
      <c r="N970" s="204"/>
      <c r="O970" s="204">
        <f t="shared" si="190"/>
        <v>1</v>
      </c>
      <c r="P970" s="204"/>
      <c r="Q970" s="204"/>
      <c r="R970" s="204">
        <f t="shared" si="191"/>
        <v>1</v>
      </c>
      <c r="S970" s="207" t="s">
        <v>70</v>
      </c>
      <c r="T970" s="215" t="s">
        <v>58</v>
      </c>
      <c r="U970" s="216">
        <v>44889</v>
      </c>
      <c r="V970" s="216">
        <v>44892</v>
      </c>
      <c r="W970" s="217">
        <v>1</v>
      </c>
      <c r="X970" s="218"/>
      <c r="Y970" s="212">
        <f t="shared" si="183"/>
        <v>0.5714285714285714</v>
      </c>
      <c r="Z970" s="237">
        <v>135</v>
      </c>
      <c r="AA970" s="237">
        <v>12.25</v>
      </c>
      <c r="AB970" s="213">
        <f t="shared" si="192"/>
        <v>135</v>
      </c>
      <c r="AC970" s="213">
        <f t="shared" si="187"/>
        <v>12.25</v>
      </c>
      <c r="AD970" s="213">
        <f t="shared" si="184"/>
        <v>94.5</v>
      </c>
      <c r="AE970" s="213">
        <f t="shared" si="188"/>
        <v>40.5</v>
      </c>
      <c r="AF970" s="213">
        <f t="shared" si="185"/>
        <v>7</v>
      </c>
      <c r="AG970" s="213">
        <f t="shared" si="193"/>
        <v>142</v>
      </c>
      <c r="AH970" s="213">
        <v>142</v>
      </c>
      <c r="AI970" s="213">
        <f t="shared" si="194"/>
        <v>0</v>
      </c>
      <c r="AJ970" s="171"/>
      <c r="AK970" s="296"/>
      <c r="AL970" s="303"/>
      <c r="AM970" s="303"/>
    </row>
    <row r="971" spans="1:39" s="231" customFormat="1" ht="32.25" hidden="1" customHeight="1" x14ac:dyDescent="0.35">
      <c r="A971" s="202"/>
      <c r="B971" s="202">
        <v>5</v>
      </c>
      <c r="C971" s="203">
        <v>356</v>
      </c>
      <c r="D971" s="204">
        <v>12512</v>
      </c>
      <c r="E971" s="204">
        <v>8148</v>
      </c>
      <c r="F971" s="204"/>
      <c r="G971" s="202" t="s">
        <v>125</v>
      </c>
      <c r="H971" s="202" t="s">
        <v>36</v>
      </c>
      <c r="I971" s="202"/>
      <c r="J971" s="202" t="s">
        <v>42</v>
      </c>
      <c r="K971" s="204">
        <v>7.5</v>
      </c>
      <c r="L971" s="204">
        <v>1.3</v>
      </c>
      <c r="M971" s="204">
        <v>3</v>
      </c>
      <c r="N971" s="204">
        <v>1</v>
      </c>
      <c r="O971" s="204">
        <f t="shared" si="190"/>
        <v>2</v>
      </c>
      <c r="P971" s="204"/>
      <c r="Q971" s="204"/>
      <c r="R971" s="204">
        <f t="shared" si="191"/>
        <v>15</v>
      </c>
      <c r="S971" s="207" t="s">
        <v>41</v>
      </c>
      <c r="T971" s="215" t="s">
        <v>58</v>
      </c>
      <c r="U971" s="216">
        <v>44736</v>
      </c>
      <c r="V971" s="216">
        <v>44859</v>
      </c>
      <c r="W971" s="217">
        <v>1</v>
      </c>
      <c r="X971" s="218"/>
      <c r="Y971" s="212">
        <f t="shared" si="183"/>
        <v>17.714285714285715</v>
      </c>
      <c r="Z971" s="237">
        <v>14</v>
      </c>
      <c r="AA971" s="237"/>
      <c r="AB971" s="213">
        <f t="shared" si="192"/>
        <v>210</v>
      </c>
      <c r="AC971" s="213">
        <f t="shared" si="187"/>
        <v>0</v>
      </c>
      <c r="AD971" s="213">
        <f t="shared" si="184"/>
        <v>147</v>
      </c>
      <c r="AE971" s="213">
        <f t="shared" si="188"/>
        <v>63</v>
      </c>
      <c r="AF971" s="213">
        <f t="shared" si="185"/>
        <v>0</v>
      </c>
      <c r="AG971" s="213">
        <f t="shared" si="193"/>
        <v>210</v>
      </c>
      <c r="AH971" s="213">
        <v>210</v>
      </c>
      <c r="AI971" s="213">
        <f t="shared" si="194"/>
        <v>0</v>
      </c>
      <c r="AJ971" s="171"/>
      <c r="AK971" s="296"/>
      <c r="AL971" s="303"/>
      <c r="AM971" s="303"/>
    </row>
    <row r="972" spans="1:39" s="263" customFormat="1" ht="32.25" hidden="1" customHeight="1" x14ac:dyDescent="0.35">
      <c r="A972" s="202"/>
      <c r="B972" s="202">
        <v>5</v>
      </c>
      <c r="C972" s="203">
        <v>171</v>
      </c>
      <c r="D972" s="204">
        <v>12168</v>
      </c>
      <c r="E972" s="204">
        <v>7600</v>
      </c>
      <c r="F972" s="204"/>
      <c r="G972" s="202" t="s">
        <v>125</v>
      </c>
      <c r="H972" s="202" t="s">
        <v>36</v>
      </c>
      <c r="I972" s="202"/>
      <c r="J972" s="202" t="s">
        <v>42</v>
      </c>
      <c r="K972" s="204">
        <v>1.8</v>
      </c>
      <c r="L972" s="204">
        <v>1.3</v>
      </c>
      <c r="M972" s="204">
        <v>3</v>
      </c>
      <c r="N972" s="204">
        <v>1</v>
      </c>
      <c r="O972" s="204">
        <f t="shared" si="190"/>
        <v>2</v>
      </c>
      <c r="P972" s="204"/>
      <c r="Q972" s="204"/>
      <c r="R972" s="204">
        <f t="shared" si="191"/>
        <v>3.6</v>
      </c>
      <c r="S972" s="207" t="s">
        <v>41</v>
      </c>
      <c r="T972" s="215" t="s">
        <v>58</v>
      </c>
      <c r="U972" s="216">
        <v>44720</v>
      </c>
      <c r="V972" s="216">
        <v>44747</v>
      </c>
      <c r="W972" s="217">
        <v>1</v>
      </c>
      <c r="X972" s="218"/>
      <c r="Y972" s="212">
        <f t="shared" si="183"/>
        <v>4</v>
      </c>
      <c r="Z972" s="237">
        <v>14</v>
      </c>
      <c r="AA972" s="237">
        <v>0.84</v>
      </c>
      <c r="AB972" s="213">
        <f t="shared" si="192"/>
        <v>50.4</v>
      </c>
      <c r="AC972" s="213">
        <f t="shared" si="187"/>
        <v>3.024</v>
      </c>
      <c r="AD972" s="213">
        <f t="shared" si="184"/>
        <v>35.28</v>
      </c>
      <c r="AE972" s="213">
        <f t="shared" si="188"/>
        <v>15.120000000000001</v>
      </c>
      <c r="AF972" s="213">
        <f t="shared" si="185"/>
        <v>12.096</v>
      </c>
      <c r="AG972" s="213">
        <f t="shared" si="193"/>
        <v>62.496000000000009</v>
      </c>
      <c r="AH972" s="213">
        <v>62.496000000000009</v>
      </c>
      <c r="AI972" s="213">
        <f t="shared" si="194"/>
        <v>0</v>
      </c>
      <c r="AJ972" s="262"/>
      <c r="AK972" s="297"/>
      <c r="AL972" s="304"/>
      <c r="AM972" s="304"/>
    </row>
    <row r="973" spans="1:39" s="263" customFormat="1" ht="32.25" hidden="1" customHeight="1" x14ac:dyDescent="0.35">
      <c r="A973" s="202"/>
      <c r="B973" s="202">
        <v>5</v>
      </c>
      <c r="C973" s="203">
        <v>170</v>
      </c>
      <c r="D973" s="204">
        <v>12167</v>
      </c>
      <c r="E973" s="204">
        <v>6720</v>
      </c>
      <c r="F973" s="204"/>
      <c r="G973" s="202" t="s">
        <v>125</v>
      </c>
      <c r="H973" s="202" t="s">
        <v>36</v>
      </c>
      <c r="I973" s="202"/>
      <c r="J973" s="202" t="s">
        <v>42</v>
      </c>
      <c r="K973" s="204">
        <v>1.8</v>
      </c>
      <c r="L973" s="204">
        <v>1.8</v>
      </c>
      <c r="M973" s="204">
        <v>3</v>
      </c>
      <c r="N973" s="204">
        <v>1</v>
      </c>
      <c r="O973" s="204">
        <f t="shared" si="190"/>
        <v>2</v>
      </c>
      <c r="P973" s="204"/>
      <c r="Q973" s="204"/>
      <c r="R973" s="204">
        <f t="shared" si="191"/>
        <v>3.6</v>
      </c>
      <c r="S973" s="207" t="s">
        <v>41</v>
      </c>
      <c r="T973" s="215" t="s">
        <v>58</v>
      </c>
      <c r="U973" s="216">
        <v>44720</v>
      </c>
      <c r="V973" s="216">
        <v>44830</v>
      </c>
      <c r="W973" s="217">
        <v>1</v>
      </c>
      <c r="X973" s="218"/>
      <c r="Y973" s="212">
        <f t="shared" si="183"/>
        <v>15.857142857142858</v>
      </c>
      <c r="Z973" s="238">
        <v>18</v>
      </c>
      <c r="AA973" s="237">
        <v>1.05</v>
      </c>
      <c r="AB973" s="213">
        <f t="shared" si="192"/>
        <v>64.8</v>
      </c>
      <c r="AC973" s="213">
        <f t="shared" si="187"/>
        <v>3.7800000000000002</v>
      </c>
      <c r="AD973" s="213">
        <f t="shared" si="184"/>
        <v>45.36</v>
      </c>
      <c r="AE973" s="213">
        <f t="shared" si="188"/>
        <v>19.440000000000001</v>
      </c>
      <c r="AF973" s="213">
        <f t="shared" si="185"/>
        <v>59.940000000000005</v>
      </c>
      <c r="AG973" s="213">
        <f t="shared" si="193"/>
        <v>124.74000000000001</v>
      </c>
      <c r="AH973" s="213">
        <v>124.74000000000001</v>
      </c>
      <c r="AI973" s="213">
        <f t="shared" si="194"/>
        <v>0</v>
      </c>
      <c r="AJ973" s="262"/>
      <c r="AK973" s="297"/>
      <c r="AL973" s="304"/>
      <c r="AM973" s="304"/>
    </row>
    <row r="974" spans="1:39" s="263" customFormat="1" ht="32.25" hidden="1" customHeight="1" x14ac:dyDescent="0.35">
      <c r="A974" s="234"/>
      <c r="B974" s="202">
        <v>5</v>
      </c>
      <c r="C974" s="261">
        <v>593</v>
      </c>
      <c r="D974" s="233">
        <v>12811</v>
      </c>
      <c r="E974" s="233">
        <v>8126</v>
      </c>
      <c r="F974" s="233"/>
      <c r="G974" s="234" t="s">
        <v>125</v>
      </c>
      <c r="H974" s="234" t="s">
        <v>36</v>
      </c>
      <c r="I974" s="234"/>
      <c r="J974" s="234" t="s">
        <v>42</v>
      </c>
      <c r="K974" s="233">
        <v>4</v>
      </c>
      <c r="L974" s="233">
        <v>1.3</v>
      </c>
      <c r="M974" s="233">
        <v>3</v>
      </c>
      <c r="N974" s="204">
        <v>1</v>
      </c>
      <c r="O974" s="204">
        <f t="shared" si="190"/>
        <v>2</v>
      </c>
      <c r="P974" s="233"/>
      <c r="Q974" s="233"/>
      <c r="R974" s="204">
        <f t="shared" si="191"/>
        <v>8</v>
      </c>
      <c r="S974" s="261" t="s">
        <v>41</v>
      </c>
      <c r="T974" s="270" t="s">
        <v>58</v>
      </c>
      <c r="U974" s="271">
        <v>44768</v>
      </c>
      <c r="V974" s="271">
        <v>44853</v>
      </c>
      <c r="W974" s="272">
        <v>1</v>
      </c>
      <c r="X974" s="273"/>
      <c r="Y974" s="212">
        <f t="shared" ref="Y974:Y1005" si="195">IF(T974="on hire",$C$5-U974+1,IF(T974="off hired",V974-U974+1,0))/7</f>
        <v>12.285714285714286</v>
      </c>
      <c r="Z974" s="238">
        <v>14</v>
      </c>
      <c r="AA974" s="238">
        <v>0.84</v>
      </c>
      <c r="AB974" s="213">
        <f t="shared" si="192"/>
        <v>112</v>
      </c>
      <c r="AC974" s="213">
        <f t="shared" si="187"/>
        <v>6.72</v>
      </c>
      <c r="AD974" s="213">
        <f t="shared" ref="AD974:AD1005" si="196">0.7*R974*Z974</f>
        <v>78.399999999999991</v>
      </c>
      <c r="AE974" s="213">
        <f t="shared" si="188"/>
        <v>33.6</v>
      </c>
      <c r="AF974" s="213">
        <f t="shared" ref="AF974:AF1005" si="197">IF(Y974&gt;X974,(Y974-X974)*R974*AA974,0)</f>
        <v>82.56</v>
      </c>
      <c r="AG974" s="213">
        <f t="shared" si="193"/>
        <v>194.56</v>
      </c>
      <c r="AH974" s="213">
        <v>194.56</v>
      </c>
      <c r="AI974" s="213">
        <f t="shared" si="194"/>
        <v>0</v>
      </c>
      <c r="AJ974" s="262"/>
      <c r="AK974" s="297"/>
      <c r="AL974" s="304"/>
      <c r="AM974" s="304"/>
    </row>
    <row r="975" spans="1:39" ht="32.25" hidden="1" customHeight="1" x14ac:dyDescent="0.35">
      <c r="A975" s="202"/>
      <c r="B975" s="202">
        <v>5</v>
      </c>
      <c r="C975" s="203">
        <v>596</v>
      </c>
      <c r="D975" s="204">
        <v>12816</v>
      </c>
      <c r="E975" s="204">
        <v>7749</v>
      </c>
      <c r="F975" s="204"/>
      <c r="G975" s="202" t="s">
        <v>125</v>
      </c>
      <c r="H975" s="202" t="s">
        <v>36</v>
      </c>
      <c r="I975" s="202"/>
      <c r="J975" s="202" t="s">
        <v>69</v>
      </c>
      <c r="K975" s="204">
        <v>1.3</v>
      </c>
      <c r="L975" s="204">
        <v>1.3</v>
      </c>
      <c r="M975" s="204">
        <v>3</v>
      </c>
      <c r="N975" s="204">
        <v>1</v>
      </c>
      <c r="O975" s="204">
        <f t="shared" si="190"/>
        <v>2</v>
      </c>
      <c r="P975" s="204"/>
      <c r="Q975" s="204"/>
      <c r="R975" s="204">
        <f t="shared" si="191"/>
        <v>2</v>
      </c>
      <c r="S975" s="207" t="s">
        <v>70</v>
      </c>
      <c r="T975" s="215" t="s">
        <v>58</v>
      </c>
      <c r="U975" s="216">
        <v>44768</v>
      </c>
      <c r="V975" s="216">
        <v>44776</v>
      </c>
      <c r="W975" s="217">
        <v>1</v>
      </c>
      <c r="X975" s="218"/>
      <c r="Y975" s="212">
        <f t="shared" si="195"/>
        <v>1.2857142857142858</v>
      </c>
      <c r="Z975" s="238">
        <v>135</v>
      </c>
      <c r="AA975" s="237"/>
      <c r="AB975" s="213">
        <f t="shared" si="192"/>
        <v>270</v>
      </c>
      <c r="AC975" s="213">
        <f t="shared" si="187"/>
        <v>0</v>
      </c>
      <c r="AD975" s="213">
        <f t="shared" si="196"/>
        <v>189</v>
      </c>
      <c r="AE975" s="213">
        <f t="shared" si="188"/>
        <v>81</v>
      </c>
      <c r="AF975" s="213">
        <f t="shared" si="197"/>
        <v>0</v>
      </c>
      <c r="AG975" s="213">
        <f t="shared" si="193"/>
        <v>270</v>
      </c>
      <c r="AH975" s="213">
        <v>270</v>
      </c>
      <c r="AI975" s="213">
        <f t="shared" si="194"/>
        <v>0</v>
      </c>
      <c r="AJ975" s="160"/>
    </row>
    <row r="976" spans="1:39" s="263" customFormat="1" ht="32.25" hidden="1" customHeight="1" x14ac:dyDescent="0.35">
      <c r="A976" s="202"/>
      <c r="B976" s="202">
        <v>5</v>
      </c>
      <c r="C976" s="203">
        <v>596</v>
      </c>
      <c r="D976" s="204">
        <v>12816</v>
      </c>
      <c r="E976" s="204">
        <v>7749</v>
      </c>
      <c r="F976" s="204"/>
      <c r="G976" s="202" t="s">
        <v>125</v>
      </c>
      <c r="H976" s="202" t="s">
        <v>36</v>
      </c>
      <c r="I976" s="202"/>
      <c r="J976" s="202" t="s">
        <v>69</v>
      </c>
      <c r="K976" s="204">
        <v>1.3</v>
      </c>
      <c r="L976" s="204">
        <v>1.3</v>
      </c>
      <c r="M976" s="204">
        <v>3</v>
      </c>
      <c r="N976" s="204">
        <v>1</v>
      </c>
      <c r="O976" s="204">
        <f t="shared" si="190"/>
        <v>2</v>
      </c>
      <c r="P976" s="204"/>
      <c r="Q976" s="204"/>
      <c r="R976" s="204">
        <f t="shared" si="191"/>
        <v>2</v>
      </c>
      <c r="S976" s="207" t="s">
        <v>70</v>
      </c>
      <c r="T976" s="215" t="s">
        <v>58</v>
      </c>
      <c r="U976" s="216">
        <v>44768</v>
      </c>
      <c r="V976" s="216">
        <v>44776</v>
      </c>
      <c r="W976" s="217">
        <v>1</v>
      </c>
      <c r="X976" s="218"/>
      <c r="Y976" s="212">
        <f t="shared" si="195"/>
        <v>1.2857142857142858</v>
      </c>
      <c r="Z976" s="238">
        <v>135</v>
      </c>
      <c r="AA976" s="237"/>
      <c r="AB976" s="213">
        <f t="shared" si="192"/>
        <v>270</v>
      </c>
      <c r="AC976" s="213">
        <f t="shared" si="187"/>
        <v>0</v>
      </c>
      <c r="AD976" s="213">
        <f t="shared" si="196"/>
        <v>189</v>
      </c>
      <c r="AE976" s="213">
        <f t="shared" si="188"/>
        <v>81</v>
      </c>
      <c r="AF976" s="213">
        <f t="shared" si="197"/>
        <v>0</v>
      </c>
      <c r="AG976" s="213">
        <f t="shared" si="193"/>
        <v>270</v>
      </c>
      <c r="AH976" s="213">
        <v>270</v>
      </c>
      <c r="AI976" s="213">
        <f t="shared" si="194"/>
        <v>0</v>
      </c>
      <c r="AJ976" s="262"/>
      <c r="AK976" s="297"/>
      <c r="AL976" s="304"/>
      <c r="AM976" s="304"/>
    </row>
    <row r="977" spans="1:39" s="231" customFormat="1" ht="32.25" hidden="1" customHeight="1" x14ac:dyDescent="0.35">
      <c r="A977" s="202"/>
      <c r="B977" s="202">
        <v>5</v>
      </c>
      <c r="C977" s="203">
        <v>781</v>
      </c>
      <c r="D977" s="204">
        <v>13041</v>
      </c>
      <c r="E977" s="204">
        <v>7900</v>
      </c>
      <c r="F977" s="204"/>
      <c r="G977" s="202" t="s">
        <v>125</v>
      </c>
      <c r="H977" s="202" t="s">
        <v>36</v>
      </c>
      <c r="I977" s="202"/>
      <c r="J977" s="202" t="s">
        <v>69</v>
      </c>
      <c r="K977" s="204">
        <v>2.5</v>
      </c>
      <c r="L977" s="204">
        <v>1.3</v>
      </c>
      <c r="M977" s="204">
        <v>2</v>
      </c>
      <c r="N977" s="204">
        <v>0</v>
      </c>
      <c r="O977" s="204">
        <f t="shared" si="190"/>
        <v>2</v>
      </c>
      <c r="P977" s="204"/>
      <c r="Q977" s="204"/>
      <c r="R977" s="204">
        <f t="shared" si="191"/>
        <v>2</v>
      </c>
      <c r="S977" s="207" t="s">
        <v>70</v>
      </c>
      <c r="T977" s="215" t="s">
        <v>58</v>
      </c>
      <c r="U977" s="216">
        <v>44793</v>
      </c>
      <c r="V977" s="216">
        <v>44824</v>
      </c>
      <c r="W977" s="217">
        <v>1</v>
      </c>
      <c r="X977" s="218"/>
      <c r="Y977" s="212">
        <f t="shared" si="195"/>
        <v>4.5714285714285712</v>
      </c>
      <c r="Z977" s="238">
        <v>135</v>
      </c>
      <c r="AA977" s="237"/>
      <c r="AB977" s="213">
        <f t="shared" si="192"/>
        <v>270</v>
      </c>
      <c r="AC977" s="213">
        <f t="shared" si="187"/>
        <v>0</v>
      </c>
      <c r="AD977" s="213">
        <f t="shared" si="196"/>
        <v>189</v>
      </c>
      <c r="AE977" s="213">
        <f t="shared" si="188"/>
        <v>81</v>
      </c>
      <c r="AF977" s="213">
        <f t="shared" si="197"/>
        <v>0</v>
      </c>
      <c r="AG977" s="213">
        <f t="shared" si="193"/>
        <v>270</v>
      </c>
      <c r="AH977" s="213">
        <v>270</v>
      </c>
      <c r="AI977" s="213">
        <f t="shared" si="194"/>
        <v>0</v>
      </c>
      <c r="AJ977" s="160"/>
      <c r="AK977" s="296"/>
      <c r="AL977" s="303"/>
      <c r="AM977" s="303"/>
    </row>
    <row r="978" spans="1:39" s="231" customFormat="1" ht="32.25" hidden="1" customHeight="1" x14ac:dyDescent="0.35">
      <c r="A978" s="202"/>
      <c r="B978" s="202">
        <v>5</v>
      </c>
      <c r="C978" s="203">
        <v>597</v>
      </c>
      <c r="D978" s="204">
        <v>12817</v>
      </c>
      <c r="E978" s="204">
        <v>8182</v>
      </c>
      <c r="F978" s="204"/>
      <c r="G978" s="202" t="s">
        <v>125</v>
      </c>
      <c r="H978" s="202" t="s">
        <v>36</v>
      </c>
      <c r="I978" s="202"/>
      <c r="J978" s="202" t="s">
        <v>69</v>
      </c>
      <c r="K978" s="204">
        <v>1.3</v>
      </c>
      <c r="L978" s="204">
        <v>1.3</v>
      </c>
      <c r="M978" s="204">
        <v>3</v>
      </c>
      <c r="N978" s="204">
        <v>1</v>
      </c>
      <c r="O978" s="204">
        <f t="shared" si="190"/>
        <v>2</v>
      </c>
      <c r="P978" s="204"/>
      <c r="Q978" s="204"/>
      <c r="R978" s="204">
        <f t="shared" si="191"/>
        <v>2</v>
      </c>
      <c r="S978" s="207" t="s">
        <v>70</v>
      </c>
      <c r="T978" s="215" t="s">
        <v>58</v>
      </c>
      <c r="U978" s="216">
        <v>44768</v>
      </c>
      <c r="V978" s="216">
        <v>44865</v>
      </c>
      <c r="W978" s="217">
        <v>1</v>
      </c>
      <c r="X978" s="218"/>
      <c r="Y978" s="212">
        <f t="shared" si="195"/>
        <v>14</v>
      </c>
      <c r="Z978" s="238">
        <v>135</v>
      </c>
      <c r="AA978" s="237">
        <v>12.25</v>
      </c>
      <c r="AB978" s="213">
        <f t="shared" si="192"/>
        <v>270</v>
      </c>
      <c r="AC978" s="213">
        <f t="shared" si="187"/>
        <v>24.5</v>
      </c>
      <c r="AD978" s="213">
        <f t="shared" si="196"/>
        <v>189</v>
      </c>
      <c r="AE978" s="213">
        <f t="shared" si="188"/>
        <v>81</v>
      </c>
      <c r="AF978" s="213">
        <f t="shared" si="197"/>
        <v>343</v>
      </c>
      <c r="AG978" s="213">
        <f t="shared" si="193"/>
        <v>613</v>
      </c>
      <c r="AH978" s="213">
        <v>613</v>
      </c>
      <c r="AI978" s="213">
        <f t="shared" si="194"/>
        <v>0</v>
      </c>
      <c r="AJ978" s="160"/>
      <c r="AK978" s="296"/>
      <c r="AL978" s="303"/>
      <c r="AM978" s="303"/>
    </row>
    <row r="979" spans="1:39" s="231" customFormat="1" ht="32.25" hidden="1" customHeight="1" x14ac:dyDescent="0.35">
      <c r="A979" s="202"/>
      <c r="B979" s="202">
        <v>5</v>
      </c>
      <c r="C979" s="203">
        <v>810</v>
      </c>
      <c r="D979" s="204">
        <v>13073</v>
      </c>
      <c r="E979" s="204">
        <v>6711</v>
      </c>
      <c r="F979" s="204"/>
      <c r="G979" s="202" t="s">
        <v>125</v>
      </c>
      <c r="H979" s="202" t="s">
        <v>36</v>
      </c>
      <c r="I979" s="202"/>
      <c r="J979" s="202" t="s">
        <v>69</v>
      </c>
      <c r="K979" s="204">
        <v>1.8</v>
      </c>
      <c r="L979" s="204">
        <v>1.3</v>
      </c>
      <c r="M979" s="204">
        <v>2</v>
      </c>
      <c r="N979" s="204"/>
      <c r="O979" s="204">
        <f t="shared" si="190"/>
        <v>2</v>
      </c>
      <c r="P979" s="204"/>
      <c r="Q979" s="204"/>
      <c r="R979" s="204">
        <f t="shared" si="191"/>
        <v>2</v>
      </c>
      <c r="S979" s="207" t="s">
        <v>70</v>
      </c>
      <c r="T979" s="215" t="s">
        <v>58</v>
      </c>
      <c r="U979" s="216">
        <v>44797</v>
      </c>
      <c r="V979" s="216">
        <v>44827</v>
      </c>
      <c r="W979" s="217">
        <v>1</v>
      </c>
      <c r="X979" s="218"/>
      <c r="Y979" s="212">
        <f t="shared" si="195"/>
        <v>4.4285714285714288</v>
      </c>
      <c r="Z979" s="238">
        <v>135</v>
      </c>
      <c r="AA979" s="237">
        <v>12.25</v>
      </c>
      <c r="AB979" s="213">
        <f t="shared" si="192"/>
        <v>270</v>
      </c>
      <c r="AC979" s="213">
        <f t="shared" si="187"/>
        <v>24.5</v>
      </c>
      <c r="AD979" s="213">
        <f t="shared" si="196"/>
        <v>189</v>
      </c>
      <c r="AE979" s="213">
        <f t="shared" si="188"/>
        <v>81</v>
      </c>
      <c r="AF979" s="213">
        <f t="shared" si="197"/>
        <v>108.5</v>
      </c>
      <c r="AG979" s="213">
        <f t="shared" si="193"/>
        <v>378.5</v>
      </c>
      <c r="AH979" s="213">
        <v>378.5</v>
      </c>
      <c r="AI979" s="213">
        <f t="shared" si="194"/>
        <v>0</v>
      </c>
      <c r="AJ979" s="160"/>
      <c r="AK979" s="296"/>
      <c r="AL979" s="303"/>
      <c r="AM979" s="303"/>
    </row>
    <row r="980" spans="1:39" s="231" customFormat="1" ht="32.25" hidden="1" customHeight="1" x14ac:dyDescent="0.35">
      <c r="A980" s="202"/>
      <c r="B980" s="202">
        <v>5</v>
      </c>
      <c r="C980" s="203">
        <v>821</v>
      </c>
      <c r="D980" s="204">
        <v>13090</v>
      </c>
      <c r="E980" s="204">
        <v>7900</v>
      </c>
      <c r="F980" s="204"/>
      <c r="G980" s="202" t="s">
        <v>125</v>
      </c>
      <c r="H980" s="202" t="s">
        <v>36</v>
      </c>
      <c r="I980" s="202"/>
      <c r="J980" s="202" t="s">
        <v>436</v>
      </c>
      <c r="K980" s="204">
        <v>4</v>
      </c>
      <c r="L980" s="204">
        <v>1.3</v>
      </c>
      <c r="M980" s="204">
        <v>3.5</v>
      </c>
      <c r="N980" s="204"/>
      <c r="O980" s="204">
        <f t="shared" si="190"/>
        <v>3.5</v>
      </c>
      <c r="P980" s="204"/>
      <c r="Q980" s="204"/>
      <c r="R980" s="204">
        <f t="shared" si="191"/>
        <v>14</v>
      </c>
      <c r="S980" s="207" t="s">
        <v>41</v>
      </c>
      <c r="T980" s="215" t="s">
        <v>58</v>
      </c>
      <c r="U980" s="216">
        <v>44798</v>
      </c>
      <c r="V980" s="216">
        <v>44824</v>
      </c>
      <c r="W980" s="217">
        <v>1</v>
      </c>
      <c r="X980" s="218"/>
      <c r="Y980" s="212">
        <f t="shared" si="195"/>
        <v>3.8571428571428572</v>
      </c>
      <c r="Z980" s="237">
        <v>14</v>
      </c>
      <c r="AA980" s="237">
        <v>0.84</v>
      </c>
      <c r="AB980" s="213">
        <f t="shared" si="192"/>
        <v>196</v>
      </c>
      <c r="AC980" s="213">
        <f t="shared" si="187"/>
        <v>11.76</v>
      </c>
      <c r="AD980" s="213">
        <f t="shared" si="196"/>
        <v>137.19999999999999</v>
      </c>
      <c r="AE980" s="213">
        <f t="shared" si="188"/>
        <v>58.800000000000004</v>
      </c>
      <c r="AF980" s="213">
        <f t="shared" si="197"/>
        <v>45.36</v>
      </c>
      <c r="AG980" s="213">
        <f t="shared" si="193"/>
        <v>241.36</v>
      </c>
      <c r="AH980" s="213">
        <v>241.36</v>
      </c>
      <c r="AI980" s="213">
        <f t="shared" si="194"/>
        <v>0</v>
      </c>
      <c r="AJ980" s="160"/>
      <c r="AK980" s="296"/>
      <c r="AL980" s="303"/>
      <c r="AM980" s="303"/>
    </row>
    <row r="981" spans="1:39" ht="32.25" hidden="1" customHeight="1" x14ac:dyDescent="0.35">
      <c r="A981" s="205"/>
      <c r="B981" s="202">
        <v>5</v>
      </c>
      <c r="C981" s="173">
        <v>963</v>
      </c>
      <c r="D981" s="206">
        <v>13338</v>
      </c>
      <c r="E981" s="204">
        <v>6733</v>
      </c>
      <c r="F981" s="206"/>
      <c r="G981" s="205" t="s">
        <v>125</v>
      </c>
      <c r="H981" s="205" t="s">
        <v>95</v>
      </c>
      <c r="I981" s="205"/>
      <c r="J981" s="205" t="s">
        <v>69</v>
      </c>
      <c r="K981" s="206">
        <v>1.8</v>
      </c>
      <c r="L981" s="206">
        <v>1.3</v>
      </c>
      <c r="M981" s="206">
        <v>2</v>
      </c>
      <c r="N981" s="206"/>
      <c r="O981" s="206">
        <v>2</v>
      </c>
      <c r="P981" s="206"/>
      <c r="Q981" s="206"/>
      <c r="R981" s="204">
        <f t="shared" si="191"/>
        <v>2</v>
      </c>
      <c r="S981" s="207" t="s">
        <v>70</v>
      </c>
      <c r="T981" s="208" t="s">
        <v>58</v>
      </c>
      <c r="U981" s="209">
        <v>44819</v>
      </c>
      <c r="V981" s="209">
        <v>44832</v>
      </c>
      <c r="W981" s="210">
        <v>1</v>
      </c>
      <c r="X981" s="211"/>
      <c r="Y981" s="212">
        <f t="shared" si="195"/>
        <v>2</v>
      </c>
      <c r="Z981" s="237">
        <v>135</v>
      </c>
      <c r="AA981" s="237">
        <v>12.25</v>
      </c>
      <c r="AB981" s="213">
        <f t="shared" si="192"/>
        <v>270</v>
      </c>
      <c r="AC981" s="213">
        <f t="shared" si="187"/>
        <v>24.5</v>
      </c>
      <c r="AD981" s="213">
        <f t="shared" si="196"/>
        <v>189</v>
      </c>
      <c r="AE981" s="213">
        <f t="shared" si="188"/>
        <v>81</v>
      </c>
      <c r="AF981" s="213">
        <f t="shared" si="197"/>
        <v>49</v>
      </c>
      <c r="AG981" s="213">
        <f t="shared" si="193"/>
        <v>319</v>
      </c>
      <c r="AH981" s="214">
        <v>319</v>
      </c>
      <c r="AI981" s="213">
        <f t="shared" si="194"/>
        <v>0</v>
      </c>
      <c r="AJ981" s="171"/>
    </row>
    <row r="982" spans="1:39" ht="32.25" hidden="1" customHeight="1" x14ac:dyDescent="0.35">
      <c r="A982" s="205"/>
      <c r="B982" s="205">
        <v>5</v>
      </c>
      <c r="C982" s="173">
        <v>1284</v>
      </c>
      <c r="D982" s="206">
        <v>13723</v>
      </c>
      <c r="E982" s="206">
        <v>8155</v>
      </c>
      <c r="F982" s="206"/>
      <c r="G982" s="205" t="s">
        <v>125</v>
      </c>
      <c r="H982" s="202" t="s">
        <v>95</v>
      </c>
      <c r="I982" s="202"/>
      <c r="J982" s="202" t="s">
        <v>69</v>
      </c>
      <c r="K982" s="204">
        <v>2</v>
      </c>
      <c r="L982" s="204">
        <v>1.3</v>
      </c>
      <c r="M982" s="204">
        <v>2</v>
      </c>
      <c r="N982" s="204"/>
      <c r="O982" s="204">
        <f t="shared" ref="O982:O996" si="198">M982-N982</f>
        <v>2</v>
      </c>
      <c r="P982" s="204"/>
      <c r="Q982" s="204"/>
      <c r="R982" s="204">
        <f t="shared" si="191"/>
        <v>2</v>
      </c>
      <c r="S982" s="207" t="s">
        <v>70</v>
      </c>
      <c r="T982" s="215" t="s">
        <v>58</v>
      </c>
      <c r="U982" s="216">
        <v>44858</v>
      </c>
      <c r="V982" s="216">
        <v>44861</v>
      </c>
      <c r="W982" s="217">
        <v>1</v>
      </c>
      <c r="X982" s="218"/>
      <c r="Y982" s="212">
        <f t="shared" si="195"/>
        <v>0.5714285714285714</v>
      </c>
      <c r="Z982" s="213">
        <v>135</v>
      </c>
      <c r="AA982" s="213">
        <v>12.25</v>
      </c>
      <c r="AB982" s="213">
        <f t="shared" si="192"/>
        <v>270</v>
      </c>
      <c r="AC982" s="213">
        <f t="shared" si="187"/>
        <v>24.5</v>
      </c>
      <c r="AD982" s="213">
        <f t="shared" si="196"/>
        <v>189</v>
      </c>
      <c r="AE982" s="213">
        <f t="shared" si="188"/>
        <v>81</v>
      </c>
      <c r="AF982" s="213">
        <f t="shared" si="197"/>
        <v>14</v>
      </c>
      <c r="AG982" s="213">
        <f t="shared" si="193"/>
        <v>284</v>
      </c>
      <c r="AH982" s="213">
        <v>284</v>
      </c>
      <c r="AI982" s="213">
        <f t="shared" si="194"/>
        <v>0</v>
      </c>
      <c r="AJ982" s="171"/>
    </row>
    <row r="983" spans="1:39" s="263" customFormat="1" ht="32.25" hidden="1" customHeight="1" x14ac:dyDescent="0.35">
      <c r="A983" s="202"/>
      <c r="B983" s="202">
        <v>5</v>
      </c>
      <c r="C983" s="203">
        <v>1302</v>
      </c>
      <c r="D983" s="204">
        <v>13740</v>
      </c>
      <c r="E983" s="204">
        <v>8203</v>
      </c>
      <c r="F983" s="204"/>
      <c r="G983" s="202" t="s">
        <v>598</v>
      </c>
      <c r="H983" s="234" t="s">
        <v>36</v>
      </c>
      <c r="I983" s="234"/>
      <c r="J983" s="234" t="s">
        <v>42</v>
      </c>
      <c r="K983" s="233">
        <v>9.5</v>
      </c>
      <c r="L983" s="233">
        <v>1.3</v>
      </c>
      <c r="M983" s="233">
        <v>2</v>
      </c>
      <c r="N983" s="204"/>
      <c r="O983" s="204">
        <f t="shared" si="198"/>
        <v>2</v>
      </c>
      <c r="P983" s="233"/>
      <c r="Q983" s="233"/>
      <c r="R983" s="204">
        <f t="shared" si="191"/>
        <v>19</v>
      </c>
      <c r="S983" s="261" t="s">
        <v>41</v>
      </c>
      <c r="T983" s="215" t="s">
        <v>58</v>
      </c>
      <c r="U983" s="271">
        <v>44861</v>
      </c>
      <c r="V983" s="271">
        <v>44870</v>
      </c>
      <c r="W983" s="272">
        <v>1</v>
      </c>
      <c r="X983" s="273"/>
      <c r="Y983" s="212">
        <f t="shared" si="195"/>
        <v>1.4285714285714286</v>
      </c>
      <c r="Z983" s="238">
        <v>14</v>
      </c>
      <c r="AA983" s="238">
        <v>0.84</v>
      </c>
      <c r="AB983" s="213">
        <f t="shared" si="192"/>
        <v>266</v>
      </c>
      <c r="AC983" s="213">
        <f t="shared" si="187"/>
        <v>15.959999999999999</v>
      </c>
      <c r="AD983" s="213">
        <f t="shared" si="196"/>
        <v>186.2</v>
      </c>
      <c r="AE983" s="213">
        <f t="shared" si="188"/>
        <v>79.8</v>
      </c>
      <c r="AF983" s="213">
        <f t="shared" si="197"/>
        <v>22.799999999999997</v>
      </c>
      <c r="AG983" s="213">
        <f t="shared" si="193"/>
        <v>288.8</v>
      </c>
      <c r="AH983" s="213">
        <v>288.8</v>
      </c>
      <c r="AI983" s="213">
        <f t="shared" si="194"/>
        <v>0</v>
      </c>
      <c r="AJ983" s="262"/>
      <c r="AK983" s="297"/>
      <c r="AL983" s="304"/>
      <c r="AM983" s="304"/>
    </row>
    <row r="984" spans="1:39" s="263" customFormat="1" ht="32.25" hidden="1" customHeight="1" x14ac:dyDescent="0.35">
      <c r="A984" s="202"/>
      <c r="B984" s="202">
        <v>6</v>
      </c>
      <c r="C984" s="203">
        <v>384</v>
      </c>
      <c r="D984" s="204">
        <v>12543</v>
      </c>
      <c r="E984" s="204">
        <v>6725</v>
      </c>
      <c r="F984" s="204"/>
      <c r="G984" s="202" t="s">
        <v>115</v>
      </c>
      <c r="H984" s="202" t="s">
        <v>36</v>
      </c>
      <c r="I984" s="202"/>
      <c r="J984" s="202" t="s">
        <v>42</v>
      </c>
      <c r="K984" s="204">
        <v>27</v>
      </c>
      <c r="L984" s="204">
        <v>1.3</v>
      </c>
      <c r="M984" s="204">
        <v>3.5</v>
      </c>
      <c r="N984" s="204">
        <v>1</v>
      </c>
      <c r="O984" s="204">
        <f t="shared" si="198"/>
        <v>2.5</v>
      </c>
      <c r="P984" s="204"/>
      <c r="Q984" s="204"/>
      <c r="R984" s="204">
        <f t="shared" si="191"/>
        <v>67.5</v>
      </c>
      <c r="S984" s="207" t="s">
        <v>41</v>
      </c>
      <c r="T984" s="215"/>
      <c r="U984" s="216">
        <v>44740</v>
      </c>
      <c r="V984" s="216"/>
      <c r="W984" s="217">
        <v>1</v>
      </c>
      <c r="X984" s="218"/>
      <c r="Y984" s="212">
        <f t="shared" si="195"/>
        <v>0</v>
      </c>
      <c r="Z984" s="237">
        <v>14</v>
      </c>
      <c r="AA984" s="237"/>
      <c r="AB984" s="213">
        <f t="shared" si="192"/>
        <v>945</v>
      </c>
      <c r="AC984" s="213">
        <f t="shared" si="187"/>
        <v>0</v>
      </c>
      <c r="AD984" s="213">
        <f t="shared" si="196"/>
        <v>661.5</v>
      </c>
      <c r="AE984" s="213">
        <f t="shared" si="188"/>
        <v>0</v>
      </c>
      <c r="AF984" s="213">
        <f t="shared" si="197"/>
        <v>0</v>
      </c>
      <c r="AG984" s="213">
        <f t="shared" si="193"/>
        <v>661.5</v>
      </c>
      <c r="AH984" s="213">
        <v>661.5</v>
      </c>
      <c r="AI984" s="213">
        <f t="shared" si="194"/>
        <v>0</v>
      </c>
      <c r="AJ984" s="262"/>
      <c r="AK984" s="297"/>
      <c r="AL984" s="304"/>
      <c r="AM984" s="304"/>
    </row>
    <row r="985" spans="1:39" s="263" customFormat="1" ht="32.25" hidden="1" customHeight="1" x14ac:dyDescent="0.35">
      <c r="A985" s="202"/>
      <c r="B985" s="202">
        <v>6</v>
      </c>
      <c r="C985" s="203"/>
      <c r="D985" s="204">
        <v>12132</v>
      </c>
      <c r="E985" s="204">
        <v>7821</v>
      </c>
      <c r="F985" s="204"/>
      <c r="G985" s="202" t="s">
        <v>55</v>
      </c>
      <c r="H985" s="202" t="s">
        <v>36</v>
      </c>
      <c r="I985" s="202"/>
      <c r="J985" s="202" t="s">
        <v>42</v>
      </c>
      <c r="K985" s="204">
        <v>3</v>
      </c>
      <c r="L985" s="204">
        <v>1.3</v>
      </c>
      <c r="M985" s="204">
        <v>3</v>
      </c>
      <c r="N985" s="204">
        <v>1</v>
      </c>
      <c r="O985" s="204">
        <f t="shared" si="198"/>
        <v>2</v>
      </c>
      <c r="P985" s="204"/>
      <c r="Q985" s="204"/>
      <c r="R985" s="204">
        <f t="shared" si="191"/>
        <v>6</v>
      </c>
      <c r="S985" s="207" t="s">
        <v>41</v>
      </c>
      <c r="T985" s="215" t="s">
        <v>58</v>
      </c>
      <c r="U985" s="216">
        <v>44711</v>
      </c>
      <c r="V985" s="216">
        <v>44783</v>
      </c>
      <c r="W985" s="217">
        <v>1</v>
      </c>
      <c r="X985" s="218"/>
      <c r="Y985" s="212">
        <f t="shared" si="195"/>
        <v>10.428571428571429</v>
      </c>
      <c r="Z985" s="237">
        <v>14</v>
      </c>
      <c r="AA985" s="237"/>
      <c r="AB985" s="213">
        <f t="shared" si="192"/>
        <v>84</v>
      </c>
      <c r="AC985" s="213">
        <f t="shared" si="187"/>
        <v>0</v>
      </c>
      <c r="AD985" s="213">
        <f t="shared" si="196"/>
        <v>58.79999999999999</v>
      </c>
      <c r="AE985" s="213">
        <f t="shared" si="188"/>
        <v>25.199999999999996</v>
      </c>
      <c r="AF985" s="213">
        <f t="shared" si="197"/>
        <v>0</v>
      </c>
      <c r="AG985" s="213">
        <f t="shared" si="193"/>
        <v>83.999999999999986</v>
      </c>
      <c r="AH985" s="213">
        <v>83.999999999999986</v>
      </c>
      <c r="AI985" s="213">
        <f t="shared" si="194"/>
        <v>0</v>
      </c>
      <c r="AJ985" s="262"/>
      <c r="AK985" s="297"/>
      <c r="AL985" s="304"/>
      <c r="AM985" s="304"/>
    </row>
    <row r="986" spans="1:39" s="263" customFormat="1" ht="32.25" hidden="1" customHeight="1" x14ac:dyDescent="0.35">
      <c r="A986" s="202"/>
      <c r="B986" s="202">
        <v>6</v>
      </c>
      <c r="C986" s="203"/>
      <c r="D986" s="204">
        <v>12130</v>
      </c>
      <c r="E986" s="204">
        <v>7562</v>
      </c>
      <c r="F986" s="204"/>
      <c r="G986" s="202" t="s">
        <v>55</v>
      </c>
      <c r="H986" s="202" t="s">
        <v>36</v>
      </c>
      <c r="I986" s="202"/>
      <c r="J986" s="202" t="s">
        <v>42</v>
      </c>
      <c r="K986" s="204">
        <v>1.6</v>
      </c>
      <c r="L986" s="204">
        <v>1.3</v>
      </c>
      <c r="M986" s="204">
        <v>3</v>
      </c>
      <c r="N986" s="204">
        <v>1</v>
      </c>
      <c r="O986" s="204">
        <f t="shared" si="198"/>
        <v>2</v>
      </c>
      <c r="P986" s="204"/>
      <c r="Q986" s="204"/>
      <c r="R986" s="204">
        <f t="shared" si="191"/>
        <v>3.2</v>
      </c>
      <c r="S986" s="207" t="s">
        <v>41</v>
      </c>
      <c r="T986" s="215" t="s">
        <v>58</v>
      </c>
      <c r="U986" s="216">
        <v>44711</v>
      </c>
      <c r="V986" s="216">
        <v>44717</v>
      </c>
      <c r="W986" s="217">
        <v>1</v>
      </c>
      <c r="X986" s="218"/>
      <c r="Y986" s="212">
        <f t="shared" si="195"/>
        <v>1</v>
      </c>
      <c r="Z986" s="237">
        <v>14</v>
      </c>
      <c r="AA986" s="237"/>
      <c r="AB986" s="213">
        <f t="shared" si="192"/>
        <v>44.800000000000004</v>
      </c>
      <c r="AC986" s="213">
        <f t="shared" si="187"/>
        <v>0</v>
      </c>
      <c r="AD986" s="213">
        <f t="shared" si="196"/>
        <v>31.359999999999996</v>
      </c>
      <c r="AE986" s="213">
        <f t="shared" si="188"/>
        <v>13.44</v>
      </c>
      <c r="AF986" s="213">
        <f t="shared" si="197"/>
        <v>0</v>
      </c>
      <c r="AG986" s="213">
        <f t="shared" si="193"/>
        <v>44.8</v>
      </c>
      <c r="AH986" s="213">
        <v>44.8</v>
      </c>
      <c r="AI986" s="213">
        <f t="shared" si="194"/>
        <v>0</v>
      </c>
      <c r="AJ986" s="262"/>
      <c r="AK986" s="297"/>
      <c r="AL986" s="304"/>
      <c r="AM986" s="304"/>
    </row>
    <row r="987" spans="1:39" s="263" customFormat="1" ht="32.25" hidden="1" customHeight="1" x14ac:dyDescent="0.35">
      <c r="A987" s="202"/>
      <c r="B987" s="202">
        <v>6</v>
      </c>
      <c r="C987" s="203" t="s">
        <v>127</v>
      </c>
      <c r="D987" s="204">
        <v>12219</v>
      </c>
      <c r="E987" s="204">
        <v>7811</v>
      </c>
      <c r="F987" s="204"/>
      <c r="G987" s="202" t="s">
        <v>55</v>
      </c>
      <c r="H987" s="202" t="s">
        <v>36</v>
      </c>
      <c r="I987" s="202"/>
      <c r="J987" s="202" t="s">
        <v>42</v>
      </c>
      <c r="K987" s="204">
        <v>1.8</v>
      </c>
      <c r="L987" s="204">
        <v>1.3</v>
      </c>
      <c r="M987" s="204">
        <v>4</v>
      </c>
      <c r="N987" s="204">
        <v>1</v>
      </c>
      <c r="O987" s="204">
        <f t="shared" si="198"/>
        <v>3</v>
      </c>
      <c r="P987" s="204"/>
      <c r="Q987" s="204"/>
      <c r="R987" s="204">
        <f t="shared" si="191"/>
        <v>5.4</v>
      </c>
      <c r="S987" s="207" t="s">
        <v>41</v>
      </c>
      <c r="T987" s="215" t="s">
        <v>58</v>
      </c>
      <c r="U987" s="216">
        <v>44715</v>
      </c>
      <c r="V987" s="216">
        <v>44779</v>
      </c>
      <c r="W987" s="217">
        <v>1</v>
      </c>
      <c r="X987" s="218"/>
      <c r="Y987" s="212">
        <f t="shared" si="195"/>
        <v>9.2857142857142865</v>
      </c>
      <c r="Z987" s="237">
        <v>14</v>
      </c>
      <c r="AA987" s="237"/>
      <c r="AB987" s="213">
        <f t="shared" si="192"/>
        <v>75.600000000000009</v>
      </c>
      <c r="AC987" s="213">
        <f t="shared" si="187"/>
        <v>0</v>
      </c>
      <c r="AD987" s="213">
        <f t="shared" si="196"/>
        <v>52.919999999999995</v>
      </c>
      <c r="AE987" s="213">
        <f t="shared" si="188"/>
        <v>22.68</v>
      </c>
      <c r="AF987" s="213">
        <f t="shared" si="197"/>
        <v>0</v>
      </c>
      <c r="AG987" s="213">
        <f t="shared" si="193"/>
        <v>75.599999999999994</v>
      </c>
      <c r="AH987" s="213">
        <v>75.599999999999994</v>
      </c>
      <c r="AI987" s="213">
        <f t="shared" si="194"/>
        <v>0</v>
      </c>
      <c r="AJ987" s="160"/>
      <c r="AK987" s="297"/>
      <c r="AL987" s="304"/>
      <c r="AM987" s="304"/>
    </row>
    <row r="988" spans="1:39" s="231" customFormat="1" ht="32.25" hidden="1" customHeight="1" x14ac:dyDescent="0.35">
      <c r="A988" s="202"/>
      <c r="B988" s="202">
        <v>6</v>
      </c>
      <c r="C988" s="203" t="s">
        <v>128</v>
      </c>
      <c r="D988" s="204">
        <v>12219</v>
      </c>
      <c r="E988" s="204">
        <v>7811</v>
      </c>
      <c r="F988" s="204"/>
      <c r="G988" s="202" t="s">
        <v>55</v>
      </c>
      <c r="H988" s="202" t="s">
        <v>36</v>
      </c>
      <c r="I988" s="202"/>
      <c r="J988" s="202" t="s">
        <v>42</v>
      </c>
      <c r="K988" s="204">
        <v>1.8</v>
      </c>
      <c r="L988" s="204">
        <v>1.3</v>
      </c>
      <c r="M988" s="204">
        <v>4</v>
      </c>
      <c r="N988" s="204">
        <v>1</v>
      </c>
      <c r="O988" s="204">
        <f t="shared" si="198"/>
        <v>3</v>
      </c>
      <c r="P988" s="204"/>
      <c r="Q988" s="204"/>
      <c r="R988" s="204">
        <f t="shared" si="191"/>
        <v>5.4</v>
      </c>
      <c r="S988" s="207" t="s">
        <v>41</v>
      </c>
      <c r="T988" s="215" t="s">
        <v>58</v>
      </c>
      <c r="U988" s="216">
        <v>44715</v>
      </c>
      <c r="V988" s="216">
        <v>44779</v>
      </c>
      <c r="W988" s="217">
        <v>1</v>
      </c>
      <c r="X988" s="218"/>
      <c r="Y988" s="212">
        <f t="shared" si="195"/>
        <v>9.2857142857142865</v>
      </c>
      <c r="Z988" s="237">
        <v>14</v>
      </c>
      <c r="AA988" s="237"/>
      <c r="AB988" s="213">
        <f t="shared" si="192"/>
        <v>75.600000000000009</v>
      </c>
      <c r="AC988" s="213">
        <f t="shared" si="187"/>
        <v>0</v>
      </c>
      <c r="AD988" s="213">
        <f t="shared" si="196"/>
        <v>52.919999999999995</v>
      </c>
      <c r="AE988" s="213">
        <f t="shared" si="188"/>
        <v>22.68</v>
      </c>
      <c r="AF988" s="213">
        <f t="shared" si="197"/>
        <v>0</v>
      </c>
      <c r="AG988" s="213">
        <f t="shared" si="193"/>
        <v>75.599999999999994</v>
      </c>
      <c r="AH988" s="213">
        <v>75.599999999999994</v>
      </c>
      <c r="AI988" s="213">
        <f t="shared" si="194"/>
        <v>0</v>
      </c>
      <c r="AJ988" s="160"/>
      <c r="AK988" s="296"/>
      <c r="AL988" s="303"/>
      <c r="AM988" s="303"/>
    </row>
    <row r="989" spans="1:39" s="231" customFormat="1" ht="32.25" hidden="1" customHeight="1" x14ac:dyDescent="0.35">
      <c r="A989" s="202"/>
      <c r="B989" s="202">
        <v>6</v>
      </c>
      <c r="C989" s="203" t="s">
        <v>128</v>
      </c>
      <c r="D989" s="204">
        <v>12220</v>
      </c>
      <c r="E989" s="204">
        <v>7596</v>
      </c>
      <c r="F989" s="204"/>
      <c r="G989" s="202" t="s">
        <v>115</v>
      </c>
      <c r="H989" s="202" t="s">
        <v>36</v>
      </c>
      <c r="I989" s="202"/>
      <c r="J989" s="202" t="s">
        <v>42</v>
      </c>
      <c r="K989" s="204">
        <v>1.3</v>
      </c>
      <c r="L989" s="204">
        <v>1.3</v>
      </c>
      <c r="M989" s="204">
        <v>3</v>
      </c>
      <c r="N989" s="204">
        <v>1</v>
      </c>
      <c r="O989" s="204">
        <f t="shared" si="198"/>
        <v>2</v>
      </c>
      <c r="P989" s="204"/>
      <c r="Q989" s="204"/>
      <c r="R989" s="204">
        <f t="shared" si="191"/>
        <v>2.6</v>
      </c>
      <c r="S989" s="207" t="s">
        <v>41</v>
      </c>
      <c r="T989" s="215" t="s">
        <v>58</v>
      </c>
      <c r="U989" s="216">
        <v>44715</v>
      </c>
      <c r="V989" s="216">
        <v>44745</v>
      </c>
      <c r="W989" s="217">
        <v>1</v>
      </c>
      <c r="X989" s="218"/>
      <c r="Y989" s="212">
        <f t="shared" si="195"/>
        <v>4.4285714285714288</v>
      </c>
      <c r="Z989" s="237">
        <v>14</v>
      </c>
      <c r="AA989" s="237"/>
      <c r="AB989" s="213">
        <f t="shared" si="192"/>
        <v>36.4</v>
      </c>
      <c r="AC989" s="213">
        <f t="shared" si="187"/>
        <v>0</v>
      </c>
      <c r="AD989" s="213">
        <f t="shared" si="196"/>
        <v>25.479999999999997</v>
      </c>
      <c r="AE989" s="213">
        <f t="shared" si="188"/>
        <v>10.92</v>
      </c>
      <c r="AF989" s="213">
        <f t="shared" si="197"/>
        <v>0</v>
      </c>
      <c r="AG989" s="213">
        <f t="shared" si="193"/>
        <v>36.4</v>
      </c>
      <c r="AH989" s="213">
        <v>36.4</v>
      </c>
      <c r="AI989" s="213">
        <f t="shared" si="194"/>
        <v>0</v>
      </c>
      <c r="AJ989" s="161"/>
      <c r="AK989" s="296"/>
      <c r="AL989" s="303"/>
      <c r="AM989" s="303"/>
    </row>
    <row r="990" spans="1:39" ht="32.25" hidden="1" customHeight="1" x14ac:dyDescent="0.35">
      <c r="A990" s="202"/>
      <c r="B990" s="202">
        <v>6</v>
      </c>
      <c r="C990" s="203" t="s">
        <v>141</v>
      </c>
      <c r="D990" s="204">
        <v>12234</v>
      </c>
      <c r="E990" s="204">
        <v>7565</v>
      </c>
      <c r="F990" s="204"/>
      <c r="G990" s="202" t="s">
        <v>115</v>
      </c>
      <c r="H990" s="202" t="s">
        <v>36</v>
      </c>
      <c r="I990" s="202"/>
      <c r="J990" s="202" t="s">
        <v>42</v>
      </c>
      <c r="K990" s="204">
        <v>1.8</v>
      </c>
      <c r="L990" s="204">
        <v>1.3</v>
      </c>
      <c r="M990" s="204">
        <v>3</v>
      </c>
      <c r="N990" s="204">
        <v>1</v>
      </c>
      <c r="O990" s="204">
        <f t="shared" si="198"/>
        <v>2</v>
      </c>
      <c r="P990" s="204"/>
      <c r="Q990" s="204"/>
      <c r="R990" s="204">
        <f t="shared" si="191"/>
        <v>3.6</v>
      </c>
      <c r="S990" s="207" t="s">
        <v>41</v>
      </c>
      <c r="T990" s="215" t="s">
        <v>58</v>
      </c>
      <c r="U990" s="216">
        <v>44717</v>
      </c>
      <c r="V990" s="216">
        <v>44728</v>
      </c>
      <c r="W990" s="217">
        <v>1</v>
      </c>
      <c r="X990" s="218"/>
      <c r="Y990" s="212">
        <f t="shared" si="195"/>
        <v>1.7142857142857142</v>
      </c>
      <c r="Z990" s="237">
        <v>14</v>
      </c>
      <c r="AA990" s="237">
        <v>0.84</v>
      </c>
      <c r="AB990" s="213">
        <f t="shared" si="192"/>
        <v>50.4</v>
      </c>
      <c r="AC990" s="213">
        <f t="shared" si="187"/>
        <v>3.024</v>
      </c>
      <c r="AD990" s="213">
        <f t="shared" si="196"/>
        <v>35.28</v>
      </c>
      <c r="AE990" s="213">
        <f t="shared" si="188"/>
        <v>15.120000000000001</v>
      </c>
      <c r="AF990" s="213">
        <f t="shared" si="197"/>
        <v>5.1839999999999993</v>
      </c>
      <c r="AG990" s="213">
        <f t="shared" si="193"/>
        <v>55.584000000000003</v>
      </c>
      <c r="AH990" s="213">
        <v>55.584000000000003</v>
      </c>
      <c r="AI990" s="213">
        <f t="shared" si="194"/>
        <v>0</v>
      </c>
      <c r="AJ990" s="161"/>
    </row>
    <row r="991" spans="1:39" ht="32.25" hidden="1" customHeight="1" x14ac:dyDescent="0.35">
      <c r="A991" s="202"/>
      <c r="B991" s="202">
        <v>6</v>
      </c>
      <c r="C991" s="203">
        <v>255</v>
      </c>
      <c r="D991" s="204">
        <v>12369</v>
      </c>
      <c r="E991" s="204">
        <v>7593</v>
      </c>
      <c r="F991" s="204"/>
      <c r="G991" s="202" t="s">
        <v>115</v>
      </c>
      <c r="H991" s="202" t="s">
        <v>36</v>
      </c>
      <c r="I991" s="202"/>
      <c r="J991" s="202" t="s">
        <v>42</v>
      </c>
      <c r="K991" s="204">
        <v>25</v>
      </c>
      <c r="L991" s="204">
        <v>1.3</v>
      </c>
      <c r="M991" s="204">
        <v>4</v>
      </c>
      <c r="N991" s="204">
        <v>1</v>
      </c>
      <c r="O991" s="204">
        <f t="shared" si="198"/>
        <v>3</v>
      </c>
      <c r="P991" s="204"/>
      <c r="Q991" s="204"/>
      <c r="R991" s="204">
        <f t="shared" si="191"/>
        <v>75</v>
      </c>
      <c r="S991" s="207" t="s">
        <v>41</v>
      </c>
      <c r="T991" s="215" t="s">
        <v>58</v>
      </c>
      <c r="U991" s="216">
        <v>44728</v>
      </c>
      <c r="V991" s="216">
        <v>44741</v>
      </c>
      <c r="W991" s="217">
        <v>1</v>
      </c>
      <c r="X991" s="218"/>
      <c r="Y991" s="212">
        <f t="shared" si="195"/>
        <v>2</v>
      </c>
      <c r="Z991" s="237">
        <v>14</v>
      </c>
      <c r="AA991" s="237">
        <v>0.84</v>
      </c>
      <c r="AB991" s="213">
        <f t="shared" si="192"/>
        <v>1050</v>
      </c>
      <c r="AC991" s="213">
        <f t="shared" si="187"/>
        <v>63</v>
      </c>
      <c r="AD991" s="213">
        <f t="shared" si="196"/>
        <v>735</v>
      </c>
      <c r="AE991" s="213">
        <f t="shared" si="188"/>
        <v>315</v>
      </c>
      <c r="AF991" s="213">
        <f t="shared" si="197"/>
        <v>126</v>
      </c>
      <c r="AG991" s="213">
        <f t="shared" si="193"/>
        <v>1176</v>
      </c>
      <c r="AH991" s="213">
        <v>1176</v>
      </c>
      <c r="AI991" s="213">
        <f t="shared" si="194"/>
        <v>0</v>
      </c>
      <c r="AJ991" s="160"/>
    </row>
    <row r="992" spans="1:39" ht="32.25" hidden="1" customHeight="1" x14ac:dyDescent="0.35">
      <c r="A992" s="202"/>
      <c r="B992" s="202">
        <v>6</v>
      </c>
      <c r="C992" s="203">
        <v>376</v>
      </c>
      <c r="D992" s="204">
        <v>12533</v>
      </c>
      <c r="E992" s="204">
        <v>7719</v>
      </c>
      <c r="F992" s="204"/>
      <c r="G992" s="202" t="s">
        <v>115</v>
      </c>
      <c r="H992" s="202" t="s">
        <v>36</v>
      </c>
      <c r="I992" s="202"/>
      <c r="J992" s="202" t="s">
        <v>42</v>
      </c>
      <c r="K992" s="204">
        <v>12</v>
      </c>
      <c r="L992" s="204">
        <v>1.3</v>
      </c>
      <c r="M992" s="204">
        <v>3</v>
      </c>
      <c r="N992" s="204">
        <v>1</v>
      </c>
      <c r="O992" s="204">
        <f t="shared" si="198"/>
        <v>2</v>
      </c>
      <c r="P992" s="204"/>
      <c r="Q992" s="204"/>
      <c r="R992" s="204">
        <f t="shared" si="191"/>
        <v>24</v>
      </c>
      <c r="S992" s="207" t="s">
        <v>41</v>
      </c>
      <c r="T992" s="215" t="s">
        <v>58</v>
      </c>
      <c r="U992" s="216">
        <v>44740</v>
      </c>
      <c r="V992" s="216">
        <v>44757</v>
      </c>
      <c r="W992" s="217">
        <v>1</v>
      </c>
      <c r="X992" s="218"/>
      <c r="Y992" s="212">
        <f t="shared" si="195"/>
        <v>2.5714285714285716</v>
      </c>
      <c r="Z992" s="237">
        <v>14</v>
      </c>
      <c r="AA992" s="237">
        <v>0.84</v>
      </c>
      <c r="AB992" s="213">
        <f t="shared" si="192"/>
        <v>336</v>
      </c>
      <c r="AC992" s="213">
        <f t="shared" si="187"/>
        <v>20.16</v>
      </c>
      <c r="AD992" s="213">
        <f t="shared" si="196"/>
        <v>235.19999999999996</v>
      </c>
      <c r="AE992" s="213">
        <f t="shared" si="188"/>
        <v>100.79999999999998</v>
      </c>
      <c r="AF992" s="213">
        <f t="shared" si="197"/>
        <v>51.84</v>
      </c>
      <c r="AG992" s="213">
        <f t="shared" si="193"/>
        <v>387.83999999999992</v>
      </c>
      <c r="AH992" s="213">
        <v>387.83999999999992</v>
      </c>
      <c r="AI992" s="213">
        <f t="shared" si="194"/>
        <v>0</v>
      </c>
      <c r="AJ992" s="160"/>
    </row>
    <row r="993" spans="1:39" ht="32.25" hidden="1" customHeight="1" x14ac:dyDescent="0.35">
      <c r="A993" s="202"/>
      <c r="B993" s="202">
        <v>6</v>
      </c>
      <c r="C993" s="203">
        <v>145</v>
      </c>
      <c r="D993" s="204">
        <v>12240</v>
      </c>
      <c r="E993" s="204">
        <v>7713</v>
      </c>
      <c r="F993" s="204"/>
      <c r="G993" s="202" t="s">
        <v>115</v>
      </c>
      <c r="H993" s="202" t="s">
        <v>36</v>
      </c>
      <c r="I993" s="202"/>
      <c r="J993" s="202" t="s">
        <v>42</v>
      </c>
      <c r="K993" s="204">
        <v>7</v>
      </c>
      <c r="L993" s="204">
        <v>1.8</v>
      </c>
      <c r="M993" s="204">
        <v>3</v>
      </c>
      <c r="N993" s="204">
        <v>1</v>
      </c>
      <c r="O993" s="204">
        <f t="shared" si="198"/>
        <v>2</v>
      </c>
      <c r="P993" s="204"/>
      <c r="Q993" s="204"/>
      <c r="R993" s="204">
        <f t="shared" si="191"/>
        <v>14</v>
      </c>
      <c r="S993" s="207" t="s">
        <v>41</v>
      </c>
      <c r="T993" s="215" t="s">
        <v>58</v>
      </c>
      <c r="U993" s="216">
        <v>44718</v>
      </c>
      <c r="V993" s="216">
        <v>44756</v>
      </c>
      <c r="W993" s="217">
        <v>1</v>
      </c>
      <c r="X993" s="218"/>
      <c r="Y993" s="212">
        <f t="shared" si="195"/>
        <v>5.5714285714285712</v>
      </c>
      <c r="Z993" s="237">
        <v>18</v>
      </c>
      <c r="AA993" s="237"/>
      <c r="AB993" s="213">
        <f t="shared" si="192"/>
        <v>252</v>
      </c>
      <c r="AC993" s="213">
        <f t="shared" si="187"/>
        <v>0</v>
      </c>
      <c r="AD993" s="213">
        <f t="shared" si="196"/>
        <v>176.39999999999998</v>
      </c>
      <c r="AE993" s="213">
        <f t="shared" si="188"/>
        <v>75.600000000000009</v>
      </c>
      <c r="AF993" s="213">
        <f t="shared" si="197"/>
        <v>0</v>
      </c>
      <c r="AG993" s="213">
        <f t="shared" si="193"/>
        <v>252</v>
      </c>
      <c r="AH993" s="213">
        <v>252</v>
      </c>
      <c r="AI993" s="213">
        <f t="shared" si="194"/>
        <v>0</v>
      </c>
      <c r="AJ993" s="160"/>
    </row>
    <row r="994" spans="1:39" ht="32.25" hidden="1" customHeight="1" x14ac:dyDescent="0.35">
      <c r="A994" s="202"/>
      <c r="B994" s="202">
        <v>6</v>
      </c>
      <c r="C994" s="203">
        <v>408</v>
      </c>
      <c r="D994" s="204">
        <v>12569</v>
      </c>
      <c r="E994" s="204">
        <v>7738</v>
      </c>
      <c r="F994" s="204"/>
      <c r="G994" s="202" t="s">
        <v>115</v>
      </c>
      <c r="H994" s="202" t="s">
        <v>95</v>
      </c>
      <c r="I994" s="202"/>
      <c r="J994" s="202" t="s">
        <v>69</v>
      </c>
      <c r="K994" s="204">
        <v>2.5</v>
      </c>
      <c r="L994" s="204">
        <v>1.8</v>
      </c>
      <c r="M994" s="204">
        <v>3</v>
      </c>
      <c r="N994" s="204">
        <v>1</v>
      </c>
      <c r="O994" s="204">
        <f t="shared" si="198"/>
        <v>2</v>
      </c>
      <c r="P994" s="204"/>
      <c r="Q994" s="204"/>
      <c r="R994" s="204">
        <f t="shared" si="191"/>
        <v>2</v>
      </c>
      <c r="S994" s="207" t="s">
        <v>70</v>
      </c>
      <c r="T994" s="215" t="s">
        <v>58</v>
      </c>
      <c r="U994" s="216">
        <v>44742</v>
      </c>
      <c r="V994" s="216">
        <v>44768</v>
      </c>
      <c r="W994" s="217">
        <v>1</v>
      </c>
      <c r="X994" s="218"/>
      <c r="Y994" s="212">
        <f t="shared" si="195"/>
        <v>3.8571428571428572</v>
      </c>
      <c r="Z994" s="237">
        <v>135</v>
      </c>
      <c r="AA994" s="237">
        <v>12.25</v>
      </c>
      <c r="AB994" s="213">
        <f t="shared" si="192"/>
        <v>270</v>
      </c>
      <c r="AC994" s="213">
        <f t="shared" si="187"/>
        <v>24.5</v>
      </c>
      <c r="AD994" s="213">
        <f t="shared" si="196"/>
        <v>189</v>
      </c>
      <c r="AE994" s="213">
        <f t="shared" si="188"/>
        <v>81</v>
      </c>
      <c r="AF994" s="213">
        <f t="shared" si="197"/>
        <v>94.5</v>
      </c>
      <c r="AG994" s="213">
        <f t="shared" si="193"/>
        <v>364.5</v>
      </c>
      <c r="AH994" s="213">
        <v>364.5</v>
      </c>
      <c r="AI994" s="213">
        <f t="shared" si="194"/>
        <v>0</v>
      </c>
      <c r="AJ994" s="161"/>
    </row>
    <row r="995" spans="1:39" ht="32.25" hidden="1" customHeight="1" x14ac:dyDescent="0.35">
      <c r="A995" s="202"/>
      <c r="B995" s="202">
        <v>6</v>
      </c>
      <c r="C995" s="203">
        <v>408</v>
      </c>
      <c r="D995" s="204">
        <v>12614</v>
      </c>
      <c r="E995" s="204">
        <v>7824</v>
      </c>
      <c r="F995" s="204"/>
      <c r="G995" s="202" t="s">
        <v>115</v>
      </c>
      <c r="H995" s="202" t="s">
        <v>95</v>
      </c>
      <c r="I995" s="202"/>
      <c r="J995" s="202" t="s">
        <v>69</v>
      </c>
      <c r="K995" s="204">
        <v>1.3</v>
      </c>
      <c r="L995" s="204">
        <v>1.3</v>
      </c>
      <c r="M995" s="204">
        <v>3</v>
      </c>
      <c r="N995" s="204">
        <v>1</v>
      </c>
      <c r="O995" s="204">
        <f t="shared" si="198"/>
        <v>2</v>
      </c>
      <c r="P995" s="204"/>
      <c r="Q995" s="204"/>
      <c r="R995" s="204">
        <f t="shared" si="191"/>
        <v>2</v>
      </c>
      <c r="S995" s="207" t="s">
        <v>70</v>
      </c>
      <c r="T995" s="215" t="s">
        <v>58</v>
      </c>
      <c r="U995" s="216">
        <v>44749</v>
      </c>
      <c r="V995" s="216">
        <v>44789</v>
      </c>
      <c r="W995" s="217">
        <v>1</v>
      </c>
      <c r="X995" s="218"/>
      <c r="Y995" s="212">
        <f t="shared" si="195"/>
        <v>5.8571428571428568</v>
      </c>
      <c r="Z995" s="237">
        <v>135</v>
      </c>
      <c r="AA995" s="237">
        <v>12.25</v>
      </c>
      <c r="AB995" s="213">
        <f t="shared" si="192"/>
        <v>270</v>
      </c>
      <c r="AC995" s="213">
        <f t="shared" si="187"/>
        <v>24.5</v>
      </c>
      <c r="AD995" s="213">
        <f t="shared" si="196"/>
        <v>189</v>
      </c>
      <c r="AE995" s="213">
        <f t="shared" si="188"/>
        <v>81</v>
      </c>
      <c r="AF995" s="213">
        <f t="shared" si="197"/>
        <v>143.5</v>
      </c>
      <c r="AG995" s="213">
        <f t="shared" si="193"/>
        <v>413.5</v>
      </c>
      <c r="AH995" s="213">
        <v>413.5</v>
      </c>
      <c r="AI995" s="213">
        <f t="shared" si="194"/>
        <v>0</v>
      </c>
      <c r="AJ995" s="171"/>
    </row>
    <row r="996" spans="1:39" s="231" customFormat="1" ht="32.25" hidden="1" customHeight="1" x14ac:dyDescent="0.35">
      <c r="A996" s="234"/>
      <c r="B996" s="202">
        <v>6</v>
      </c>
      <c r="C996" s="261">
        <v>446</v>
      </c>
      <c r="D996" s="233">
        <v>12603</v>
      </c>
      <c r="E996" s="233">
        <v>8234</v>
      </c>
      <c r="F996" s="233"/>
      <c r="G996" s="234" t="s">
        <v>115</v>
      </c>
      <c r="H996" s="234" t="s">
        <v>36</v>
      </c>
      <c r="I996" s="234"/>
      <c r="J996" s="234" t="s">
        <v>42</v>
      </c>
      <c r="K996" s="233">
        <v>4</v>
      </c>
      <c r="L996" s="233">
        <v>1.3</v>
      </c>
      <c r="M996" s="233">
        <v>6</v>
      </c>
      <c r="N996" s="204">
        <v>1</v>
      </c>
      <c r="O996" s="204">
        <f t="shared" si="198"/>
        <v>5</v>
      </c>
      <c r="P996" s="233"/>
      <c r="Q996" s="233"/>
      <c r="R996" s="204">
        <f t="shared" si="191"/>
        <v>20</v>
      </c>
      <c r="S996" s="261" t="s">
        <v>41</v>
      </c>
      <c r="T996" s="270" t="s">
        <v>58</v>
      </c>
      <c r="U996" s="271">
        <v>44746</v>
      </c>
      <c r="V996" s="271">
        <v>44874</v>
      </c>
      <c r="W996" s="272">
        <v>1</v>
      </c>
      <c r="X996" s="273"/>
      <c r="Y996" s="212">
        <f t="shared" si="195"/>
        <v>18.428571428571427</v>
      </c>
      <c r="Z996" s="238">
        <v>14</v>
      </c>
      <c r="AA996" s="238">
        <v>0.84</v>
      </c>
      <c r="AB996" s="213">
        <f t="shared" si="192"/>
        <v>280</v>
      </c>
      <c r="AC996" s="213">
        <f t="shared" si="187"/>
        <v>16.8</v>
      </c>
      <c r="AD996" s="213">
        <f t="shared" si="196"/>
        <v>196</v>
      </c>
      <c r="AE996" s="213">
        <f t="shared" si="188"/>
        <v>84</v>
      </c>
      <c r="AF996" s="213">
        <f t="shared" si="197"/>
        <v>309.59999999999997</v>
      </c>
      <c r="AG996" s="213">
        <f t="shared" si="193"/>
        <v>589.59999999999991</v>
      </c>
      <c r="AH996" s="213">
        <v>589.59999999999991</v>
      </c>
      <c r="AI996" s="213">
        <f t="shared" si="194"/>
        <v>0</v>
      </c>
      <c r="AJ996" s="171"/>
      <c r="AK996" s="296"/>
      <c r="AL996" s="303"/>
      <c r="AM996" s="303"/>
    </row>
    <row r="997" spans="1:39" s="231" customFormat="1" ht="32.25" hidden="1" customHeight="1" x14ac:dyDescent="0.35">
      <c r="A997" s="202"/>
      <c r="B997" s="202">
        <v>6</v>
      </c>
      <c r="C997" s="203">
        <v>81</v>
      </c>
      <c r="D997" s="204">
        <v>12579</v>
      </c>
      <c r="E997" s="204">
        <v>8151</v>
      </c>
      <c r="F997" s="204"/>
      <c r="G997" s="202" t="s">
        <v>55</v>
      </c>
      <c r="H997" s="202" t="s">
        <v>241</v>
      </c>
      <c r="I997" s="202"/>
      <c r="J997" s="202" t="s">
        <v>81</v>
      </c>
      <c r="K997" s="204">
        <v>24.5</v>
      </c>
      <c r="L997" s="204">
        <v>0.6</v>
      </c>
      <c r="M997" s="204"/>
      <c r="N997" s="204"/>
      <c r="O997" s="204"/>
      <c r="P997" s="204">
        <v>1</v>
      </c>
      <c r="Q997" s="204"/>
      <c r="R997" s="204">
        <f t="shared" si="191"/>
        <v>14.7</v>
      </c>
      <c r="S997" s="207" t="s">
        <v>151</v>
      </c>
      <c r="T997" s="215" t="s">
        <v>58</v>
      </c>
      <c r="U997" s="216">
        <v>44743</v>
      </c>
      <c r="V997" s="216">
        <v>44861</v>
      </c>
      <c r="W997" s="217">
        <v>1</v>
      </c>
      <c r="X997" s="218"/>
      <c r="Y997" s="212">
        <f t="shared" si="195"/>
        <v>17</v>
      </c>
      <c r="Z997" s="237">
        <v>36.5</v>
      </c>
      <c r="AA997" s="237">
        <v>3.15</v>
      </c>
      <c r="AB997" s="213">
        <f t="shared" si="192"/>
        <v>536.54999999999995</v>
      </c>
      <c r="AC997" s="213">
        <f t="shared" si="187"/>
        <v>46.305</v>
      </c>
      <c r="AD997" s="213">
        <f t="shared" si="196"/>
        <v>375.58499999999998</v>
      </c>
      <c r="AE997" s="213">
        <f t="shared" si="188"/>
        <v>160.96499999999997</v>
      </c>
      <c r="AF997" s="213">
        <f t="shared" si="197"/>
        <v>787.18499999999995</v>
      </c>
      <c r="AG997" s="213">
        <f t="shared" si="193"/>
        <v>1323.7349999999999</v>
      </c>
      <c r="AH997" s="213">
        <v>1323.7349999999999</v>
      </c>
      <c r="AI997" s="213">
        <f t="shared" si="194"/>
        <v>0</v>
      </c>
      <c r="AJ997" s="160"/>
      <c r="AK997" s="296"/>
      <c r="AL997" s="303"/>
      <c r="AM997" s="303"/>
    </row>
    <row r="998" spans="1:39" s="231" customFormat="1" ht="32.25" hidden="1" customHeight="1" x14ac:dyDescent="0.35">
      <c r="A998" s="202"/>
      <c r="B998" s="202">
        <v>6</v>
      </c>
      <c r="C998" s="203">
        <v>81</v>
      </c>
      <c r="D998" s="204">
        <v>12737</v>
      </c>
      <c r="E998" s="204">
        <v>8196</v>
      </c>
      <c r="F998" s="204"/>
      <c r="G998" s="202" t="s">
        <v>115</v>
      </c>
      <c r="H998" s="202" t="s">
        <v>241</v>
      </c>
      <c r="I998" s="202"/>
      <c r="J998" s="202" t="s">
        <v>81</v>
      </c>
      <c r="K998" s="204">
        <v>28</v>
      </c>
      <c r="L998" s="204">
        <v>1</v>
      </c>
      <c r="M998" s="204"/>
      <c r="N998" s="204"/>
      <c r="O998" s="204"/>
      <c r="P998" s="204">
        <v>1</v>
      </c>
      <c r="Q998" s="204"/>
      <c r="R998" s="204">
        <f t="shared" si="191"/>
        <v>28</v>
      </c>
      <c r="S998" s="207" t="s">
        <v>151</v>
      </c>
      <c r="T998" s="215" t="s">
        <v>58</v>
      </c>
      <c r="U998" s="216">
        <v>44754</v>
      </c>
      <c r="V998" s="216">
        <v>44870</v>
      </c>
      <c r="W998" s="217">
        <v>1</v>
      </c>
      <c r="X998" s="218"/>
      <c r="Y998" s="212">
        <f t="shared" si="195"/>
        <v>16.714285714285715</v>
      </c>
      <c r="Z998" s="237">
        <v>36.5</v>
      </c>
      <c r="AA998" s="237">
        <v>3.15</v>
      </c>
      <c r="AB998" s="213">
        <f t="shared" si="192"/>
        <v>1022</v>
      </c>
      <c r="AC998" s="213">
        <f t="shared" si="187"/>
        <v>88.2</v>
      </c>
      <c r="AD998" s="213">
        <f t="shared" si="196"/>
        <v>715.4</v>
      </c>
      <c r="AE998" s="213">
        <f t="shared" si="188"/>
        <v>306.60000000000002</v>
      </c>
      <c r="AF998" s="213">
        <f t="shared" si="197"/>
        <v>1474.2</v>
      </c>
      <c r="AG998" s="213">
        <f t="shared" si="193"/>
        <v>2496.1999999999998</v>
      </c>
      <c r="AH998" s="213">
        <v>2496.1999999999998</v>
      </c>
      <c r="AI998" s="213">
        <f t="shared" si="194"/>
        <v>0</v>
      </c>
      <c r="AJ998" s="160"/>
      <c r="AK998" s="296"/>
      <c r="AL998" s="303"/>
      <c r="AM998" s="303"/>
    </row>
    <row r="999" spans="1:39" s="231" customFormat="1" ht="32.25" hidden="1" customHeight="1" x14ac:dyDescent="0.35">
      <c r="A999" s="202"/>
      <c r="B999" s="202">
        <v>6</v>
      </c>
      <c r="C999" s="203">
        <v>674</v>
      </c>
      <c r="D999" s="204">
        <v>12891</v>
      </c>
      <c r="E999" s="204">
        <v>8155</v>
      </c>
      <c r="F999" s="204"/>
      <c r="G999" s="202" t="s">
        <v>55</v>
      </c>
      <c r="H999" s="202" t="s">
        <v>36</v>
      </c>
      <c r="I999" s="202"/>
      <c r="J999" s="202" t="s">
        <v>69</v>
      </c>
      <c r="K999" s="204">
        <v>1.3</v>
      </c>
      <c r="L999" s="204">
        <v>1</v>
      </c>
      <c r="M999" s="204">
        <v>3</v>
      </c>
      <c r="N999" s="204">
        <v>1</v>
      </c>
      <c r="O999" s="204">
        <f t="shared" ref="O999:O1011" si="199">M999-N999</f>
        <v>2</v>
      </c>
      <c r="P999" s="204"/>
      <c r="Q999" s="204"/>
      <c r="R999" s="204">
        <f t="shared" si="191"/>
        <v>2</v>
      </c>
      <c r="S999" s="207" t="s">
        <v>70</v>
      </c>
      <c r="T999" s="215" t="s">
        <v>58</v>
      </c>
      <c r="U999" s="216">
        <v>44779</v>
      </c>
      <c r="V999" s="216">
        <v>44861</v>
      </c>
      <c r="W999" s="217">
        <v>1</v>
      </c>
      <c r="X999" s="218"/>
      <c r="Y999" s="212">
        <f t="shared" si="195"/>
        <v>11.857142857142858</v>
      </c>
      <c r="Z999" s="238">
        <v>135</v>
      </c>
      <c r="AA999" s="237">
        <v>12.25</v>
      </c>
      <c r="AB999" s="213">
        <f t="shared" si="192"/>
        <v>270</v>
      </c>
      <c r="AC999" s="213">
        <f t="shared" si="187"/>
        <v>24.5</v>
      </c>
      <c r="AD999" s="213">
        <f t="shared" si="196"/>
        <v>189</v>
      </c>
      <c r="AE999" s="213">
        <f t="shared" si="188"/>
        <v>81</v>
      </c>
      <c r="AF999" s="213">
        <f t="shared" si="197"/>
        <v>290.5</v>
      </c>
      <c r="AG999" s="213">
        <f t="shared" si="193"/>
        <v>560.5</v>
      </c>
      <c r="AH999" s="213">
        <v>560.5</v>
      </c>
      <c r="AI999" s="213">
        <f t="shared" si="194"/>
        <v>0</v>
      </c>
      <c r="AJ999" s="160"/>
      <c r="AK999" s="296"/>
      <c r="AL999" s="303"/>
      <c r="AM999" s="303"/>
    </row>
    <row r="1000" spans="1:39" s="231" customFormat="1" ht="32.25" hidden="1" customHeight="1" x14ac:dyDescent="0.35">
      <c r="A1000" s="202"/>
      <c r="B1000" s="202">
        <v>6</v>
      </c>
      <c r="C1000" s="203">
        <v>237</v>
      </c>
      <c r="D1000" s="204">
        <v>12352</v>
      </c>
      <c r="E1000" s="204">
        <v>7577</v>
      </c>
      <c r="F1000" s="204"/>
      <c r="G1000" s="202" t="s">
        <v>89</v>
      </c>
      <c r="H1000" s="202" t="s">
        <v>95</v>
      </c>
      <c r="I1000" s="202"/>
      <c r="J1000" s="202" t="s">
        <v>69</v>
      </c>
      <c r="K1000" s="204">
        <v>1.3</v>
      </c>
      <c r="L1000" s="204">
        <v>1</v>
      </c>
      <c r="M1000" s="204">
        <v>3</v>
      </c>
      <c r="N1000" s="204">
        <v>1</v>
      </c>
      <c r="O1000" s="204">
        <f t="shared" si="199"/>
        <v>2</v>
      </c>
      <c r="P1000" s="204"/>
      <c r="Q1000" s="204"/>
      <c r="R1000" s="204">
        <f t="shared" si="191"/>
        <v>2</v>
      </c>
      <c r="S1000" s="207" t="s">
        <v>70</v>
      </c>
      <c r="T1000" s="215" t="s">
        <v>58</v>
      </c>
      <c r="U1000" s="216">
        <v>44727</v>
      </c>
      <c r="V1000" s="216">
        <v>44736</v>
      </c>
      <c r="W1000" s="217">
        <v>1</v>
      </c>
      <c r="X1000" s="218"/>
      <c r="Y1000" s="212">
        <f t="shared" si="195"/>
        <v>1.4285714285714286</v>
      </c>
      <c r="Z1000" s="237">
        <v>135</v>
      </c>
      <c r="AA1000" s="237">
        <v>12.25</v>
      </c>
      <c r="AB1000" s="213">
        <f t="shared" si="192"/>
        <v>270</v>
      </c>
      <c r="AC1000" s="213">
        <f t="shared" si="187"/>
        <v>24.5</v>
      </c>
      <c r="AD1000" s="213">
        <f t="shared" si="196"/>
        <v>189</v>
      </c>
      <c r="AE1000" s="213">
        <f t="shared" si="188"/>
        <v>81</v>
      </c>
      <c r="AF1000" s="213">
        <f t="shared" si="197"/>
        <v>35</v>
      </c>
      <c r="AG1000" s="213">
        <f t="shared" si="193"/>
        <v>305</v>
      </c>
      <c r="AH1000" s="213">
        <v>305</v>
      </c>
      <c r="AI1000" s="213">
        <f t="shared" si="194"/>
        <v>0</v>
      </c>
      <c r="AJ1000" s="160"/>
      <c r="AK1000" s="296"/>
      <c r="AL1000" s="303"/>
      <c r="AM1000" s="303"/>
    </row>
    <row r="1001" spans="1:39" s="231" customFormat="1" ht="32.25" hidden="1" customHeight="1" x14ac:dyDescent="0.35">
      <c r="A1001" s="202"/>
      <c r="B1001" s="202">
        <v>6</v>
      </c>
      <c r="C1001" s="203">
        <v>272</v>
      </c>
      <c r="D1001" s="204">
        <v>12386</v>
      </c>
      <c r="E1001" s="204">
        <v>6710</v>
      </c>
      <c r="F1001" s="204"/>
      <c r="G1001" s="202" t="s">
        <v>99</v>
      </c>
      <c r="H1001" s="202" t="s">
        <v>95</v>
      </c>
      <c r="I1001" s="202"/>
      <c r="J1001" s="202" t="s">
        <v>69</v>
      </c>
      <c r="K1001" s="204">
        <v>1.8</v>
      </c>
      <c r="L1001" s="204">
        <v>1.3</v>
      </c>
      <c r="M1001" s="204">
        <v>4</v>
      </c>
      <c r="N1001" s="204">
        <v>1</v>
      </c>
      <c r="O1001" s="204">
        <f t="shared" si="199"/>
        <v>3</v>
      </c>
      <c r="P1001" s="204"/>
      <c r="Q1001" s="204"/>
      <c r="R1001" s="204">
        <f t="shared" si="191"/>
        <v>3</v>
      </c>
      <c r="S1001" s="207" t="s">
        <v>70</v>
      </c>
      <c r="T1001" s="215" t="s">
        <v>58</v>
      </c>
      <c r="U1001" s="216">
        <v>44729</v>
      </c>
      <c r="V1001" s="216">
        <v>44819</v>
      </c>
      <c r="W1001" s="217">
        <v>1</v>
      </c>
      <c r="X1001" s="218"/>
      <c r="Y1001" s="212">
        <f t="shared" si="195"/>
        <v>13</v>
      </c>
      <c r="Z1001" s="237">
        <v>135</v>
      </c>
      <c r="AA1001" s="237">
        <v>12.25</v>
      </c>
      <c r="AB1001" s="213">
        <f t="shared" si="192"/>
        <v>405</v>
      </c>
      <c r="AC1001" s="213">
        <f t="shared" si="187"/>
        <v>36.75</v>
      </c>
      <c r="AD1001" s="213">
        <f t="shared" si="196"/>
        <v>283.49999999999994</v>
      </c>
      <c r="AE1001" s="213">
        <f t="shared" si="188"/>
        <v>121.49999999999999</v>
      </c>
      <c r="AF1001" s="213">
        <f t="shared" si="197"/>
        <v>477.75</v>
      </c>
      <c r="AG1001" s="213">
        <f t="shared" si="193"/>
        <v>882.75</v>
      </c>
      <c r="AH1001" s="213">
        <v>882.75</v>
      </c>
      <c r="AI1001" s="213">
        <f t="shared" si="194"/>
        <v>0</v>
      </c>
      <c r="AJ1001" s="160"/>
      <c r="AK1001" s="296"/>
      <c r="AL1001" s="303"/>
      <c r="AM1001" s="303"/>
    </row>
    <row r="1002" spans="1:39" s="231" customFormat="1" ht="32.25" hidden="1" customHeight="1" x14ac:dyDescent="0.35">
      <c r="A1002" s="202"/>
      <c r="B1002" s="202">
        <v>6</v>
      </c>
      <c r="C1002" s="203">
        <v>158</v>
      </c>
      <c r="D1002" s="204">
        <v>12155</v>
      </c>
      <c r="E1002" s="204">
        <v>7599</v>
      </c>
      <c r="F1002" s="204"/>
      <c r="G1002" s="202" t="s">
        <v>89</v>
      </c>
      <c r="H1002" s="202" t="s">
        <v>36</v>
      </c>
      <c r="I1002" s="202"/>
      <c r="J1002" s="202" t="s">
        <v>42</v>
      </c>
      <c r="K1002" s="204">
        <v>1.8</v>
      </c>
      <c r="L1002" s="204">
        <v>1.3</v>
      </c>
      <c r="M1002" s="204">
        <v>3</v>
      </c>
      <c r="N1002" s="204">
        <v>1</v>
      </c>
      <c r="O1002" s="204">
        <f t="shared" si="199"/>
        <v>2</v>
      </c>
      <c r="P1002" s="204"/>
      <c r="Q1002" s="204"/>
      <c r="R1002" s="204">
        <f t="shared" si="191"/>
        <v>3.6</v>
      </c>
      <c r="S1002" s="207" t="s">
        <v>41</v>
      </c>
      <c r="T1002" s="215" t="s">
        <v>58</v>
      </c>
      <c r="U1002" s="216">
        <v>44719</v>
      </c>
      <c r="V1002" s="216">
        <v>44745</v>
      </c>
      <c r="W1002" s="217">
        <v>1</v>
      </c>
      <c r="X1002" s="218"/>
      <c r="Y1002" s="212">
        <f t="shared" si="195"/>
        <v>3.8571428571428572</v>
      </c>
      <c r="Z1002" s="237">
        <v>14</v>
      </c>
      <c r="AA1002" s="237">
        <v>0.84</v>
      </c>
      <c r="AB1002" s="213">
        <f t="shared" si="192"/>
        <v>50.4</v>
      </c>
      <c r="AC1002" s="213">
        <f t="shared" si="187"/>
        <v>3.024</v>
      </c>
      <c r="AD1002" s="213">
        <f t="shared" si="196"/>
        <v>35.28</v>
      </c>
      <c r="AE1002" s="213">
        <f t="shared" si="188"/>
        <v>15.120000000000001</v>
      </c>
      <c r="AF1002" s="213">
        <f t="shared" si="197"/>
        <v>11.664</v>
      </c>
      <c r="AG1002" s="213">
        <f t="shared" si="193"/>
        <v>62.064000000000007</v>
      </c>
      <c r="AH1002" s="213">
        <v>62.064000000000007</v>
      </c>
      <c r="AI1002" s="213">
        <f t="shared" si="194"/>
        <v>0</v>
      </c>
      <c r="AJ1002" s="160"/>
      <c r="AK1002" s="296"/>
      <c r="AL1002" s="303"/>
      <c r="AM1002" s="303"/>
    </row>
    <row r="1003" spans="1:39" ht="32.25" hidden="1" customHeight="1" x14ac:dyDescent="0.35">
      <c r="A1003" s="202"/>
      <c r="B1003" s="202">
        <v>6</v>
      </c>
      <c r="C1003" s="203">
        <v>289</v>
      </c>
      <c r="D1003" s="204">
        <v>12395</v>
      </c>
      <c r="E1003" s="204">
        <v>7595</v>
      </c>
      <c r="F1003" s="204"/>
      <c r="G1003" s="202" t="s">
        <v>135</v>
      </c>
      <c r="H1003" s="202" t="s">
        <v>36</v>
      </c>
      <c r="I1003" s="202"/>
      <c r="J1003" s="202" t="s">
        <v>42</v>
      </c>
      <c r="K1003" s="204">
        <v>5</v>
      </c>
      <c r="L1003" s="204">
        <v>1.3</v>
      </c>
      <c r="M1003" s="204">
        <v>4</v>
      </c>
      <c r="N1003" s="204">
        <v>1</v>
      </c>
      <c r="O1003" s="204">
        <f t="shared" si="199"/>
        <v>3</v>
      </c>
      <c r="P1003" s="204"/>
      <c r="Q1003" s="204"/>
      <c r="R1003" s="204">
        <f t="shared" si="191"/>
        <v>15</v>
      </c>
      <c r="S1003" s="207" t="s">
        <v>41</v>
      </c>
      <c r="T1003" s="215" t="s">
        <v>58</v>
      </c>
      <c r="U1003" s="216">
        <v>44731</v>
      </c>
      <c r="V1003" s="216">
        <v>44742</v>
      </c>
      <c r="W1003" s="217">
        <v>1</v>
      </c>
      <c r="X1003" s="218"/>
      <c r="Y1003" s="212">
        <f t="shared" si="195"/>
        <v>1.7142857142857142</v>
      </c>
      <c r="Z1003" s="237">
        <v>14</v>
      </c>
      <c r="AA1003" s="237">
        <v>0.84</v>
      </c>
      <c r="AB1003" s="213">
        <f t="shared" si="192"/>
        <v>210</v>
      </c>
      <c r="AC1003" s="213">
        <f t="shared" si="187"/>
        <v>12.6</v>
      </c>
      <c r="AD1003" s="213">
        <f t="shared" si="196"/>
        <v>147</v>
      </c>
      <c r="AE1003" s="213">
        <f t="shared" si="188"/>
        <v>63</v>
      </c>
      <c r="AF1003" s="213">
        <f t="shared" si="197"/>
        <v>21.599999999999998</v>
      </c>
      <c r="AG1003" s="213">
        <f t="shared" si="193"/>
        <v>231.6</v>
      </c>
      <c r="AH1003" s="213">
        <v>231.6</v>
      </c>
      <c r="AI1003" s="213">
        <f t="shared" si="194"/>
        <v>0</v>
      </c>
      <c r="AJ1003" s="160"/>
    </row>
    <row r="1004" spans="1:39" ht="32.25" hidden="1" customHeight="1" x14ac:dyDescent="0.35">
      <c r="A1004" s="202"/>
      <c r="B1004" s="202">
        <v>6</v>
      </c>
      <c r="C1004" s="203">
        <v>141</v>
      </c>
      <c r="D1004" s="204">
        <v>12153</v>
      </c>
      <c r="E1004" s="204">
        <v>7564</v>
      </c>
      <c r="F1004" s="204"/>
      <c r="G1004" s="202" t="s">
        <v>89</v>
      </c>
      <c r="H1004" s="202" t="s">
        <v>36</v>
      </c>
      <c r="I1004" s="202"/>
      <c r="J1004" s="202" t="s">
        <v>42</v>
      </c>
      <c r="K1004" s="204">
        <v>5</v>
      </c>
      <c r="L1004" s="204">
        <v>1.8</v>
      </c>
      <c r="M1004" s="204">
        <v>3.5</v>
      </c>
      <c r="N1004" s="204">
        <v>1</v>
      </c>
      <c r="O1004" s="204">
        <f t="shared" si="199"/>
        <v>2.5</v>
      </c>
      <c r="P1004" s="204"/>
      <c r="Q1004" s="204"/>
      <c r="R1004" s="204">
        <f t="shared" si="191"/>
        <v>12.5</v>
      </c>
      <c r="S1004" s="207" t="s">
        <v>41</v>
      </c>
      <c r="T1004" s="215" t="s">
        <v>58</v>
      </c>
      <c r="U1004" s="216">
        <v>44718</v>
      </c>
      <c r="V1004" s="216">
        <v>44729</v>
      </c>
      <c r="W1004" s="217">
        <v>1</v>
      </c>
      <c r="X1004" s="218"/>
      <c r="Y1004" s="212">
        <f t="shared" si="195"/>
        <v>1.7142857142857142</v>
      </c>
      <c r="Z1004" s="237">
        <v>18</v>
      </c>
      <c r="AA1004" s="237"/>
      <c r="AB1004" s="213">
        <f t="shared" si="192"/>
        <v>225</v>
      </c>
      <c r="AC1004" s="213">
        <f t="shared" si="187"/>
        <v>0</v>
      </c>
      <c r="AD1004" s="213">
        <f t="shared" si="196"/>
        <v>157.5</v>
      </c>
      <c r="AE1004" s="213">
        <f t="shared" si="188"/>
        <v>67.5</v>
      </c>
      <c r="AF1004" s="213">
        <f t="shared" si="197"/>
        <v>0</v>
      </c>
      <c r="AG1004" s="213">
        <f t="shared" si="193"/>
        <v>225</v>
      </c>
      <c r="AH1004" s="213">
        <v>225</v>
      </c>
      <c r="AI1004" s="213">
        <f t="shared" si="194"/>
        <v>0</v>
      </c>
      <c r="AJ1004" s="160"/>
    </row>
    <row r="1005" spans="1:39" ht="32.25" hidden="1" customHeight="1" x14ac:dyDescent="0.35">
      <c r="A1005" s="202"/>
      <c r="B1005" s="202">
        <v>6</v>
      </c>
      <c r="C1005" s="203">
        <v>326</v>
      </c>
      <c r="D1005" s="204">
        <v>12423</v>
      </c>
      <c r="E1005" s="204"/>
      <c r="F1005" s="204"/>
      <c r="G1005" s="202" t="s">
        <v>135</v>
      </c>
      <c r="H1005" s="202" t="s">
        <v>60</v>
      </c>
      <c r="I1005" s="202"/>
      <c r="J1005" s="202" t="s">
        <v>61</v>
      </c>
      <c r="K1005" s="204">
        <v>9</v>
      </c>
      <c r="L1005" s="204">
        <v>6</v>
      </c>
      <c r="M1005" s="204">
        <v>9</v>
      </c>
      <c r="N1005" s="204">
        <v>1</v>
      </c>
      <c r="O1005" s="204">
        <f t="shared" si="199"/>
        <v>8</v>
      </c>
      <c r="P1005" s="204"/>
      <c r="Q1005" s="204"/>
      <c r="R1005" s="204">
        <f t="shared" si="191"/>
        <v>432</v>
      </c>
      <c r="S1005" s="207" t="s">
        <v>62</v>
      </c>
      <c r="T1005" s="215" t="s">
        <v>87</v>
      </c>
      <c r="U1005" s="216">
        <v>44734</v>
      </c>
      <c r="V1005" s="216"/>
      <c r="W1005" s="217">
        <v>1</v>
      </c>
      <c r="X1005" s="218"/>
      <c r="Y1005" s="212">
        <f t="shared" si="195"/>
        <v>32</v>
      </c>
      <c r="Z1005" s="237">
        <v>7.5</v>
      </c>
      <c r="AA1005" s="237">
        <v>0.7</v>
      </c>
      <c r="AB1005" s="213">
        <f t="shared" si="192"/>
        <v>3240</v>
      </c>
      <c r="AC1005" s="213">
        <f t="shared" si="187"/>
        <v>302.39999999999998</v>
      </c>
      <c r="AD1005" s="213">
        <f t="shared" si="196"/>
        <v>2268</v>
      </c>
      <c r="AE1005" s="213">
        <f t="shared" si="188"/>
        <v>0</v>
      </c>
      <c r="AF1005" s="213">
        <f t="shared" si="197"/>
        <v>9676.7999999999993</v>
      </c>
      <c r="AG1005" s="213">
        <v>6631.2</v>
      </c>
      <c r="AH1005" s="213">
        <v>6631.2</v>
      </c>
      <c r="AI1005" s="213">
        <f t="shared" si="194"/>
        <v>0</v>
      </c>
      <c r="AJ1005" s="160"/>
    </row>
    <row r="1006" spans="1:39" ht="32.25" hidden="1" customHeight="1" x14ac:dyDescent="0.35">
      <c r="A1006" s="202"/>
      <c r="B1006" s="202">
        <v>6</v>
      </c>
      <c r="C1006" s="203"/>
      <c r="D1006" s="204">
        <v>12423</v>
      </c>
      <c r="E1006" s="204">
        <v>7819</v>
      </c>
      <c r="F1006" s="204"/>
      <c r="G1006" s="202" t="s">
        <v>530</v>
      </c>
      <c r="H1006" s="202" t="s">
        <v>60</v>
      </c>
      <c r="I1006" s="202"/>
      <c r="J1006" s="202" t="s">
        <v>61</v>
      </c>
      <c r="K1006" s="204">
        <v>9</v>
      </c>
      <c r="L1006" s="204">
        <v>3.5</v>
      </c>
      <c r="M1006" s="204">
        <v>9</v>
      </c>
      <c r="N1006" s="204">
        <v>1</v>
      </c>
      <c r="O1006" s="204">
        <f t="shared" si="199"/>
        <v>8</v>
      </c>
      <c r="P1006" s="204"/>
      <c r="Q1006" s="204"/>
      <c r="R1006" s="204">
        <f t="shared" si="191"/>
        <v>252</v>
      </c>
      <c r="S1006" s="207" t="s">
        <v>62</v>
      </c>
      <c r="T1006" s="215" t="s">
        <v>58</v>
      </c>
      <c r="U1006" s="216">
        <v>44798</v>
      </c>
      <c r="V1006" s="216">
        <v>44834</v>
      </c>
      <c r="W1006" s="217">
        <v>1</v>
      </c>
      <c r="X1006" s="218"/>
      <c r="Y1006" s="212">
        <f>-IF(T1006="on hire",$B$5-U1006+1,IF(T1006="off hired",V1006-U1006+1,0))/7</f>
        <v>-5.2857142857142856</v>
      </c>
      <c r="Z1006" s="237">
        <v>7.5</v>
      </c>
      <c r="AA1006" s="237">
        <v>0.7</v>
      </c>
      <c r="AB1006" s="213">
        <f t="shared" si="192"/>
        <v>1890</v>
      </c>
      <c r="AC1006" s="213">
        <f t="shared" si="187"/>
        <v>176.39999999999998</v>
      </c>
      <c r="AD1006" s="213"/>
      <c r="AE1006" s="213">
        <f t="shared" si="188"/>
        <v>567</v>
      </c>
      <c r="AF1006" s="213">
        <f>-(-R1006*Y1006*AA1006)</f>
        <v>-932.4</v>
      </c>
      <c r="AG1006" s="213">
        <f>AD1006+AE1006+AF1006</f>
        <v>-365.4</v>
      </c>
      <c r="AH1006" s="213">
        <v>-365.4</v>
      </c>
      <c r="AI1006" s="213">
        <f t="shared" si="194"/>
        <v>0</v>
      </c>
      <c r="AJ1006" s="160"/>
    </row>
    <row r="1007" spans="1:39" ht="32.25" hidden="1" customHeight="1" x14ac:dyDescent="0.35">
      <c r="A1007" s="202"/>
      <c r="B1007" s="202">
        <v>6</v>
      </c>
      <c r="C1007" s="203"/>
      <c r="D1007" s="204">
        <v>12423</v>
      </c>
      <c r="E1007" s="204">
        <v>8234</v>
      </c>
      <c r="F1007" s="204"/>
      <c r="G1007" s="202" t="s">
        <v>587</v>
      </c>
      <c r="H1007" s="202"/>
      <c r="I1007" s="202"/>
      <c r="J1007" s="202"/>
      <c r="K1007" s="204">
        <v>9</v>
      </c>
      <c r="L1007" s="204">
        <v>2.5</v>
      </c>
      <c r="M1007" s="204">
        <v>9</v>
      </c>
      <c r="N1007" s="204">
        <v>1</v>
      </c>
      <c r="O1007" s="204">
        <f t="shared" si="199"/>
        <v>8</v>
      </c>
      <c r="P1007" s="204"/>
      <c r="Q1007" s="204"/>
      <c r="R1007" s="204">
        <f>R1005-R1006</f>
        <v>180</v>
      </c>
      <c r="S1007" s="207" t="s">
        <v>62</v>
      </c>
      <c r="T1007" s="215" t="s">
        <v>58</v>
      </c>
      <c r="U1007" s="216">
        <v>44835</v>
      </c>
      <c r="V1007" s="216">
        <v>44874</v>
      </c>
      <c r="W1007" s="217">
        <v>1</v>
      </c>
      <c r="X1007" s="218"/>
      <c r="Y1007" s="212">
        <f>IF(T1007="on hire",$C$5-U1007+1,IF(T1007="off hired",V1007-U1007+1,0))/7</f>
        <v>5.7142857142857144</v>
      </c>
      <c r="Z1007" s="237">
        <v>7.5</v>
      </c>
      <c r="AA1007" s="237">
        <v>0.7</v>
      </c>
      <c r="AB1007" s="213">
        <f t="shared" si="192"/>
        <v>1350</v>
      </c>
      <c r="AC1007" s="213">
        <f t="shared" si="187"/>
        <v>125.99999999999999</v>
      </c>
      <c r="AD1007" s="213"/>
      <c r="AE1007" s="213">
        <f t="shared" si="188"/>
        <v>405</v>
      </c>
      <c r="AF1007" s="213">
        <f>-(-R1007*Y1007*AA1007)</f>
        <v>720</v>
      </c>
      <c r="AG1007" s="213">
        <f>AD1007+AE1007+AF1007</f>
        <v>1125</v>
      </c>
      <c r="AH1007" s="213">
        <v>1125</v>
      </c>
      <c r="AI1007" s="213">
        <f t="shared" si="194"/>
        <v>0</v>
      </c>
      <c r="AJ1007" s="160"/>
    </row>
    <row r="1008" spans="1:39" ht="32.25" hidden="1" customHeight="1" x14ac:dyDescent="0.35">
      <c r="A1008" s="202"/>
      <c r="B1008" s="202">
        <v>6</v>
      </c>
      <c r="C1008" s="203">
        <v>347</v>
      </c>
      <c r="D1008" s="204">
        <v>12526</v>
      </c>
      <c r="E1008" s="204"/>
      <c r="F1008" s="204"/>
      <c r="G1008" s="202" t="s">
        <v>135</v>
      </c>
      <c r="H1008" s="202" t="s">
        <v>60</v>
      </c>
      <c r="I1008" s="202"/>
      <c r="J1008" s="202" t="s">
        <v>61</v>
      </c>
      <c r="K1008" s="204">
        <v>18.100000000000001</v>
      </c>
      <c r="L1008" s="204">
        <v>6.5</v>
      </c>
      <c r="M1008" s="204">
        <v>9</v>
      </c>
      <c r="N1008" s="204">
        <v>1</v>
      </c>
      <c r="O1008" s="204">
        <f t="shared" si="199"/>
        <v>8</v>
      </c>
      <c r="P1008" s="204"/>
      <c r="Q1008" s="204"/>
      <c r="R1008" s="204">
        <f t="shared" ref="R1008:R1071" si="200">IF(S1008="m3",K1008*L1008*O1008,IF(S1008="m2-LxH",K1008*O1008,IF(S1008="m2-LxW",K1008*L1008*P1008,IF(S1008="rm",O1008,IF(S1008="lm",K1008,IF(S1008="unit",Q1008,))))))</f>
        <v>941.2</v>
      </c>
      <c r="S1008" s="207" t="s">
        <v>62</v>
      </c>
      <c r="T1008" s="215" t="s">
        <v>87</v>
      </c>
      <c r="U1008" s="216">
        <v>44738</v>
      </c>
      <c r="V1008" s="216"/>
      <c r="W1008" s="217">
        <v>1</v>
      </c>
      <c r="X1008" s="218"/>
      <c r="Y1008" s="212">
        <f>IF(T1008="on hire",$C$5-U1008+1,IF(T1008="off hired",V1008-U1008+1,0))/7</f>
        <v>31.428571428571427</v>
      </c>
      <c r="Z1008" s="237">
        <v>7.5</v>
      </c>
      <c r="AA1008" s="237">
        <v>0.7</v>
      </c>
      <c r="AB1008" s="213">
        <f t="shared" si="192"/>
        <v>7059</v>
      </c>
      <c r="AC1008" s="213">
        <f t="shared" si="187"/>
        <v>658.84</v>
      </c>
      <c r="AD1008" s="213">
        <f>0.7*R1008*Z1008</f>
        <v>4941.3</v>
      </c>
      <c r="AE1008" s="213">
        <f t="shared" si="188"/>
        <v>0</v>
      </c>
      <c r="AF1008" s="213">
        <f>IF(Y1008&gt;X1008,(Y1008-X1008)*R1008*AA1008,0)</f>
        <v>20706.399999999998</v>
      </c>
      <c r="AG1008" s="213">
        <v>14070.94</v>
      </c>
      <c r="AH1008" s="213">
        <v>14070.94</v>
      </c>
      <c r="AI1008" s="213">
        <v>0</v>
      </c>
      <c r="AJ1008" s="160"/>
    </row>
    <row r="1009" spans="1:36" ht="32.25" hidden="1" customHeight="1" x14ac:dyDescent="0.35">
      <c r="A1009" s="202"/>
      <c r="B1009" s="202">
        <v>6</v>
      </c>
      <c r="C1009" s="203"/>
      <c r="D1009" s="204">
        <v>12526</v>
      </c>
      <c r="E1009" s="204">
        <v>7817</v>
      </c>
      <c r="F1009" s="204"/>
      <c r="G1009" s="202" t="s">
        <v>530</v>
      </c>
      <c r="H1009" s="202" t="s">
        <v>60</v>
      </c>
      <c r="I1009" s="202"/>
      <c r="J1009" s="202" t="s">
        <v>61</v>
      </c>
      <c r="K1009" s="204">
        <v>18.100000000000001</v>
      </c>
      <c r="L1009" s="204">
        <v>4</v>
      </c>
      <c r="M1009" s="204">
        <v>9</v>
      </c>
      <c r="N1009" s="204">
        <v>1</v>
      </c>
      <c r="O1009" s="204">
        <f t="shared" si="199"/>
        <v>8</v>
      </c>
      <c r="P1009" s="204"/>
      <c r="Q1009" s="204"/>
      <c r="R1009" s="204">
        <f t="shared" si="200"/>
        <v>579.20000000000005</v>
      </c>
      <c r="S1009" s="207" t="s">
        <v>62</v>
      </c>
      <c r="T1009" s="215" t="s">
        <v>58</v>
      </c>
      <c r="U1009" s="216">
        <v>44799</v>
      </c>
      <c r="V1009" s="216">
        <v>44834</v>
      </c>
      <c r="W1009" s="217">
        <v>1</v>
      </c>
      <c r="X1009" s="218"/>
      <c r="Y1009" s="212">
        <f>-IF(T1009="on hire",$B$5-U1009+1,IF(T1009="off hired",V1009-U1009+1,0))/7</f>
        <v>-5.1428571428571432</v>
      </c>
      <c r="Z1009" s="237">
        <v>7.5</v>
      </c>
      <c r="AA1009" s="237">
        <v>0.7</v>
      </c>
      <c r="AB1009" s="213">
        <f t="shared" si="192"/>
        <v>4344</v>
      </c>
      <c r="AC1009" s="213">
        <f t="shared" si="187"/>
        <v>405.44</v>
      </c>
      <c r="AD1009" s="213"/>
      <c r="AE1009" s="213">
        <f t="shared" si="188"/>
        <v>1303.2</v>
      </c>
      <c r="AF1009" s="213">
        <f>-(-R1009*Y1009*AA1009)</f>
        <v>-2085.1200000000003</v>
      </c>
      <c r="AG1009" s="213">
        <f t="shared" ref="AG1009:AG1029" si="201">AD1009+AE1009+AF1009</f>
        <v>-781.9200000000003</v>
      </c>
      <c r="AH1009" s="213">
        <v>-781.9200000000003</v>
      </c>
      <c r="AI1009" s="213">
        <f t="shared" ref="AI1009:AI1029" si="202">AG1009-AH1009</f>
        <v>0</v>
      </c>
      <c r="AJ1009" s="160"/>
    </row>
    <row r="1010" spans="1:36" ht="32.25" hidden="1" customHeight="1" x14ac:dyDescent="0.35">
      <c r="A1010" s="202"/>
      <c r="B1010" s="202">
        <v>6</v>
      </c>
      <c r="C1010" s="203"/>
      <c r="D1010" s="204">
        <v>12526</v>
      </c>
      <c r="E1010" s="204">
        <v>8190</v>
      </c>
      <c r="F1010" s="204"/>
      <c r="G1010" s="202" t="s">
        <v>588</v>
      </c>
      <c r="H1010" s="202"/>
      <c r="I1010" s="202"/>
      <c r="J1010" s="202"/>
      <c r="K1010" s="204">
        <v>18.100000000000001</v>
      </c>
      <c r="L1010" s="204">
        <v>2.5</v>
      </c>
      <c r="M1010" s="204">
        <v>9</v>
      </c>
      <c r="N1010" s="204">
        <v>1</v>
      </c>
      <c r="O1010" s="204">
        <f t="shared" si="199"/>
        <v>8</v>
      </c>
      <c r="P1010" s="204"/>
      <c r="Q1010" s="204"/>
      <c r="R1010" s="204">
        <f t="shared" si="200"/>
        <v>362</v>
      </c>
      <c r="S1010" s="207" t="s">
        <v>62</v>
      </c>
      <c r="T1010" s="215" t="s">
        <v>58</v>
      </c>
      <c r="U1010" s="216">
        <v>44835</v>
      </c>
      <c r="V1010" s="216">
        <v>44868</v>
      </c>
      <c r="W1010" s="217">
        <v>1</v>
      </c>
      <c r="X1010" s="218"/>
      <c r="Y1010" s="212">
        <f t="shared" ref="Y1010:Y1030" si="203">IF(T1010="on hire",$C$5-U1010+1,IF(T1010="off hired",V1010-U1010+1,0))/7</f>
        <v>4.8571428571428568</v>
      </c>
      <c r="Z1010" s="237">
        <v>7.5</v>
      </c>
      <c r="AA1010" s="237">
        <v>0.7</v>
      </c>
      <c r="AB1010" s="213">
        <f t="shared" si="192"/>
        <v>2715</v>
      </c>
      <c r="AC1010" s="213">
        <f t="shared" si="187"/>
        <v>253.39999999999998</v>
      </c>
      <c r="AD1010" s="213"/>
      <c r="AE1010" s="213">
        <f t="shared" si="188"/>
        <v>814.5</v>
      </c>
      <c r="AF1010" s="213">
        <f>-(-R1010*Y1010*AA1010)</f>
        <v>1230.8</v>
      </c>
      <c r="AG1010" s="213">
        <f t="shared" si="201"/>
        <v>2045.3</v>
      </c>
      <c r="AH1010" s="213">
        <v>2045.3</v>
      </c>
      <c r="AI1010" s="213">
        <f t="shared" si="202"/>
        <v>0</v>
      </c>
      <c r="AJ1010" s="160"/>
    </row>
    <row r="1011" spans="1:36" ht="32.25" hidden="1" customHeight="1" x14ac:dyDescent="0.35">
      <c r="A1011" s="202"/>
      <c r="B1011" s="202">
        <v>6</v>
      </c>
      <c r="C1011" s="203">
        <v>346</v>
      </c>
      <c r="D1011" s="204">
        <v>12525</v>
      </c>
      <c r="E1011" s="204">
        <v>6710</v>
      </c>
      <c r="F1011" s="204"/>
      <c r="G1011" s="202" t="s">
        <v>135</v>
      </c>
      <c r="H1011" s="202" t="s">
        <v>60</v>
      </c>
      <c r="I1011" s="202"/>
      <c r="J1011" s="202" t="s">
        <v>61</v>
      </c>
      <c r="K1011" s="204">
        <v>17.5</v>
      </c>
      <c r="L1011" s="204">
        <v>7.5</v>
      </c>
      <c r="M1011" s="204">
        <v>9</v>
      </c>
      <c r="N1011" s="204">
        <v>1</v>
      </c>
      <c r="O1011" s="204">
        <f t="shared" si="199"/>
        <v>8</v>
      </c>
      <c r="P1011" s="204"/>
      <c r="Q1011" s="204"/>
      <c r="R1011" s="204">
        <f t="shared" si="200"/>
        <v>1050</v>
      </c>
      <c r="S1011" s="207" t="s">
        <v>62</v>
      </c>
      <c r="T1011" s="215" t="s">
        <v>58</v>
      </c>
      <c r="U1011" s="216">
        <v>44738</v>
      </c>
      <c r="V1011" s="216">
        <v>44819</v>
      </c>
      <c r="W1011" s="217">
        <v>1</v>
      </c>
      <c r="X1011" s="218"/>
      <c r="Y1011" s="212">
        <f t="shared" si="203"/>
        <v>11.714285714285714</v>
      </c>
      <c r="Z1011" s="237">
        <v>7.5</v>
      </c>
      <c r="AA1011" s="237">
        <v>0.7</v>
      </c>
      <c r="AB1011" s="213">
        <f t="shared" si="192"/>
        <v>7875</v>
      </c>
      <c r="AC1011" s="213">
        <f t="shared" si="187"/>
        <v>735</v>
      </c>
      <c r="AD1011" s="213">
        <f t="shared" ref="AD1011:AD1030" si="204">0.7*R1011*Z1011</f>
        <v>5512.5</v>
      </c>
      <c r="AE1011" s="213">
        <f t="shared" si="188"/>
        <v>2362.5</v>
      </c>
      <c r="AF1011" s="213">
        <f t="shared" ref="AF1011:AF1030" si="205">IF(Y1011&gt;X1011,(Y1011-X1011)*R1011*AA1011,0)</f>
        <v>8610</v>
      </c>
      <c r="AG1011" s="213">
        <f t="shared" si="201"/>
        <v>16485</v>
      </c>
      <c r="AH1011" s="213">
        <v>16485</v>
      </c>
      <c r="AI1011" s="213">
        <f t="shared" si="202"/>
        <v>0</v>
      </c>
      <c r="AJ1011" s="160"/>
    </row>
    <row r="1012" spans="1:36" ht="32.25" hidden="1" customHeight="1" x14ac:dyDescent="0.35">
      <c r="A1012" s="202"/>
      <c r="B1012" s="202">
        <v>6</v>
      </c>
      <c r="C1012" s="203">
        <v>208</v>
      </c>
      <c r="D1012" s="204">
        <v>12305</v>
      </c>
      <c r="E1012" s="204">
        <v>7824</v>
      </c>
      <c r="F1012" s="204"/>
      <c r="G1012" s="202" t="s">
        <v>89</v>
      </c>
      <c r="H1012" s="202" t="s">
        <v>150</v>
      </c>
      <c r="I1012" s="202"/>
      <c r="J1012" s="202" t="s">
        <v>149</v>
      </c>
      <c r="K1012" s="204">
        <v>13</v>
      </c>
      <c r="L1012" s="204">
        <v>1.3</v>
      </c>
      <c r="M1012" s="204"/>
      <c r="N1012" s="204"/>
      <c r="O1012" s="204"/>
      <c r="P1012" s="204">
        <v>1</v>
      </c>
      <c r="Q1012" s="204"/>
      <c r="R1012" s="204">
        <f t="shared" si="200"/>
        <v>16.900000000000002</v>
      </c>
      <c r="S1012" s="207" t="s">
        <v>151</v>
      </c>
      <c r="T1012" s="215" t="s">
        <v>58</v>
      </c>
      <c r="U1012" s="216">
        <v>44722</v>
      </c>
      <c r="V1012" s="216">
        <v>44789</v>
      </c>
      <c r="W1012" s="217">
        <v>1</v>
      </c>
      <c r="X1012" s="218"/>
      <c r="Y1012" s="212">
        <f t="shared" si="203"/>
        <v>9.7142857142857135</v>
      </c>
      <c r="Z1012" s="237">
        <v>7.5</v>
      </c>
      <c r="AA1012" s="237">
        <v>1.05</v>
      </c>
      <c r="AB1012" s="213">
        <f t="shared" si="192"/>
        <v>126.75000000000001</v>
      </c>
      <c r="AC1012" s="213">
        <f t="shared" si="187"/>
        <v>17.745000000000005</v>
      </c>
      <c r="AD1012" s="213">
        <f t="shared" si="204"/>
        <v>88.724999999999994</v>
      </c>
      <c r="AE1012" s="213">
        <f t="shared" si="188"/>
        <v>38.025000000000006</v>
      </c>
      <c r="AF1012" s="213">
        <f t="shared" si="205"/>
        <v>172.38000000000002</v>
      </c>
      <c r="AG1012" s="213">
        <f t="shared" si="201"/>
        <v>299.13</v>
      </c>
      <c r="AH1012" s="213">
        <v>299.13</v>
      </c>
      <c r="AI1012" s="213">
        <f t="shared" si="202"/>
        <v>0</v>
      </c>
      <c r="AJ1012" s="171"/>
    </row>
    <row r="1013" spans="1:36" ht="32.25" hidden="1" customHeight="1" x14ac:dyDescent="0.35">
      <c r="A1013" s="202"/>
      <c r="B1013" s="202">
        <v>6</v>
      </c>
      <c r="C1013" s="203"/>
      <c r="D1013" s="204">
        <v>12305</v>
      </c>
      <c r="E1013" s="204">
        <v>7824</v>
      </c>
      <c r="F1013" s="204"/>
      <c r="G1013" s="202" t="s">
        <v>89</v>
      </c>
      <c r="H1013" s="202" t="s">
        <v>150</v>
      </c>
      <c r="I1013" s="202"/>
      <c r="J1013" s="202" t="s">
        <v>149</v>
      </c>
      <c r="K1013" s="204">
        <v>13</v>
      </c>
      <c r="L1013" s="204">
        <v>1.3</v>
      </c>
      <c r="M1013" s="204"/>
      <c r="N1013" s="204"/>
      <c r="O1013" s="204"/>
      <c r="P1013" s="204">
        <v>1</v>
      </c>
      <c r="Q1013" s="204"/>
      <c r="R1013" s="204">
        <f t="shared" si="200"/>
        <v>16.900000000000002</v>
      </c>
      <c r="S1013" s="207" t="s">
        <v>151</v>
      </c>
      <c r="T1013" s="215" t="s">
        <v>58</v>
      </c>
      <c r="U1013" s="216">
        <v>44722</v>
      </c>
      <c r="V1013" s="216">
        <v>44789</v>
      </c>
      <c r="W1013" s="217">
        <v>1</v>
      </c>
      <c r="X1013" s="218"/>
      <c r="Y1013" s="212">
        <f t="shared" si="203"/>
        <v>9.7142857142857135</v>
      </c>
      <c r="Z1013" s="237">
        <v>7.5</v>
      </c>
      <c r="AA1013" s="237">
        <v>1.05</v>
      </c>
      <c r="AB1013" s="213">
        <f t="shared" si="192"/>
        <v>126.75000000000001</v>
      </c>
      <c r="AC1013" s="213">
        <f t="shared" si="187"/>
        <v>17.745000000000005</v>
      </c>
      <c r="AD1013" s="213">
        <f t="shared" si="204"/>
        <v>88.724999999999994</v>
      </c>
      <c r="AE1013" s="213">
        <f t="shared" si="188"/>
        <v>38.025000000000006</v>
      </c>
      <c r="AF1013" s="213">
        <f t="shared" si="205"/>
        <v>172.38000000000002</v>
      </c>
      <c r="AG1013" s="213">
        <f t="shared" si="201"/>
        <v>299.13</v>
      </c>
      <c r="AH1013" s="213">
        <v>299.13</v>
      </c>
      <c r="AI1013" s="213">
        <f t="shared" si="202"/>
        <v>0</v>
      </c>
      <c r="AJ1013" s="162"/>
    </row>
    <row r="1014" spans="1:36" ht="32.25" hidden="1" customHeight="1" x14ac:dyDescent="0.35">
      <c r="A1014" s="202"/>
      <c r="B1014" s="202">
        <v>6</v>
      </c>
      <c r="C1014" s="203"/>
      <c r="D1014" s="204">
        <v>12305</v>
      </c>
      <c r="E1014" s="204">
        <v>7824</v>
      </c>
      <c r="F1014" s="204"/>
      <c r="G1014" s="202" t="s">
        <v>89</v>
      </c>
      <c r="H1014" s="202" t="s">
        <v>150</v>
      </c>
      <c r="I1014" s="202"/>
      <c r="J1014" s="202" t="s">
        <v>149</v>
      </c>
      <c r="K1014" s="204">
        <v>16</v>
      </c>
      <c r="L1014" s="204">
        <v>1.3</v>
      </c>
      <c r="M1014" s="204"/>
      <c r="N1014" s="204"/>
      <c r="O1014" s="204"/>
      <c r="P1014" s="204">
        <v>1</v>
      </c>
      <c r="Q1014" s="204"/>
      <c r="R1014" s="204">
        <f t="shared" si="200"/>
        <v>20.8</v>
      </c>
      <c r="S1014" s="207" t="s">
        <v>151</v>
      </c>
      <c r="T1014" s="215" t="s">
        <v>58</v>
      </c>
      <c r="U1014" s="216">
        <v>44722</v>
      </c>
      <c r="V1014" s="216">
        <v>44789</v>
      </c>
      <c r="W1014" s="217">
        <v>1</v>
      </c>
      <c r="X1014" s="218"/>
      <c r="Y1014" s="212">
        <f t="shared" si="203"/>
        <v>9.7142857142857135</v>
      </c>
      <c r="Z1014" s="237">
        <v>7.5</v>
      </c>
      <c r="AA1014" s="237">
        <v>1.05</v>
      </c>
      <c r="AB1014" s="213">
        <f t="shared" si="192"/>
        <v>156</v>
      </c>
      <c r="AC1014" s="213">
        <f t="shared" ref="AC1014:AC1077" si="206">AA1014*R1014</f>
        <v>21.840000000000003</v>
      </c>
      <c r="AD1014" s="213">
        <f t="shared" si="204"/>
        <v>109.19999999999999</v>
      </c>
      <c r="AE1014" s="213">
        <f t="shared" si="188"/>
        <v>46.800000000000004</v>
      </c>
      <c r="AF1014" s="213">
        <f t="shared" si="205"/>
        <v>212.16</v>
      </c>
      <c r="AG1014" s="213">
        <f t="shared" si="201"/>
        <v>368.15999999999997</v>
      </c>
      <c r="AH1014" s="213">
        <v>368.15999999999997</v>
      </c>
      <c r="AI1014" s="213">
        <f t="shared" si="202"/>
        <v>0</v>
      </c>
      <c r="AJ1014" s="171"/>
    </row>
    <row r="1015" spans="1:36" ht="32.25" hidden="1" customHeight="1" x14ac:dyDescent="0.35">
      <c r="A1015" s="202"/>
      <c r="B1015" s="202">
        <v>6</v>
      </c>
      <c r="C1015" s="203"/>
      <c r="D1015" s="204">
        <v>12305</v>
      </c>
      <c r="E1015" s="204">
        <v>7824</v>
      </c>
      <c r="F1015" s="204"/>
      <c r="G1015" s="202" t="s">
        <v>89</v>
      </c>
      <c r="H1015" s="202" t="s">
        <v>150</v>
      </c>
      <c r="I1015" s="202"/>
      <c r="J1015" s="202" t="s">
        <v>149</v>
      </c>
      <c r="K1015" s="204">
        <v>16</v>
      </c>
      <c r="L1015" s="204">
        <v>1.3</v>
      </c>
      <c r="M1015" s="204"/>
      <c r="N1015" s="204"/>
      <c r="O1015" s="204"/>
      <c r="P1015" s="204">
        <v>1</v>
      </c>
      <c r="Q1015" s="204"/>
      <c r="R1015" s="204">
        <f t="shared" si="200"/>
        <v>20.8</v>
      </c>
      <c r="S1015" s="207" t="s">
        <v>151</v>
      </c>
      <c r="T1015" s="215" t="s">
        <v>58</v>
      </c>
      <c r="U1015" s="216">
        <v>44722</v>
      </c>
      <c r="V1015" s="216">
        <v>44789</v>
      </c>
      <c r="W1015" s="217">
        <v>1</v>
      </c>
      <c r="X1015" s="218"/>
      <c r="Y1015" s="212">
        <f t="shared" si="203"/>
        <v>9.7142857142857135</v>
      </c>
      <c r="Z1015" s="237">
        <v>7.5</v>
      </c>
      <c r="AA1015" s="237">
        <v>1.05</v>
      </c>
      <c r="AB1015" s="213">
        <f t="shared" si="192"/>
        <v>156</v>
      </c>
      <c r="AC1015" s="213">
        <f t="shared" si="206"/>
        <v>21.840000000000003</v>
      </c>
      <c r="AD1015" s="213">
        <f t="shared" si="204"/>
        <v>109.19999999999999</v>
      </c>
      <c r="AE1015" s="213">
        <f t="shared" ref="AE1015:AE1078" si="207">IF(T1015="off hired",0.3*R1015*Z1015*W1015,0)</f>
        <v>46.800000000000004</v>
      </c>
      <c r="AF1015" s="213">
        <f t="shared" si="205"/>
        <v>212.16</v>
      </c>
      <c r="AG1015" s="213">
        <f t="shared" si="201"/>
        <v>368.15999999999997</v>
      </c>
      <c r="AH1015" s="213">
        <v>368.15999999999997</v>
      </c>
      <c r="AI1015" s="213">
        <f t="shared" si="202"/>
        <v>0</v>
      </c>
      <c r="AJ1015" s="160"/>
    </row>
    <row r="1016" spans="1:36" ht="32.25" hidden="1" customHeight="1" x14ac:dyDescent="0.35">
      <c r="A1016" s="202"/>
      <c r="B1016" s="202">
        <v>6</v>
      </c>
      <c r="C1016" s="203"/>
      <c r="D1016" s="204">
        <v>12305</v>
      </c>
      <c r="E1016" s="204">
        <v>7824</v>
      </c>
      <c r="F1016" s="204"/>
      <c r="G1016" s="202" t="s">
        <v>89</v>
      </c>
      <c r="H1016" s="202" t="s">
        <v>150</v>
      </c>
      <c r="I1016" s="202"/>
      <c r="J1016" s="202" t="s">
        <v>149</v>
      </c>
      <c r="K1016" s="204">
        <v>16</v>
      </c>
      <c r="L1016" s="204">
        <v>1.3</v>
      </c>
      <c r="M1016" s="204"/>
      <c r="N1016" s="204"/>
      <c r="O1016" s="204"/>
      <c r="P1016" s="204">
        <v>1</v>
      </c>
      <c r="Q1016" s="204"/>
      <c r="R1016" s="204">
        <f t="shared" si="200"/>
        <v>20.8</v>
      </c>
      <c r="S1016" s="207" t="s">
        <v>151</v>
      </c>
      <c r="T1016" s="215" t="s">
        <v>58</v>
      </c>
      <c r="U1016" s="216">
        <v>44722</v>
      </c>
      <c r="V1016" s="216">
        <v>44789</v>
      </c>
      <c r="W1016" s="217">
        <v>1</v>
      </c>
      <c r="X1016" s="218"/>
      <c r="Y1016" s="212">
        <f t="shared" si="203"/>
        <v>9.7142857142857135</v>
      </c>
      <c r="Z1016" s="237">
        <v>7.5</v>
      </c>
      <c r="AA1016" s="237">
        <v>1.05</v>
      </c>
      <c r="AB1016" s="213">
        <f t="shared" si="192"/>
        <v>156</v>
      </c>
      <c r="AC1016" s="213">
        <f t="shared" si="206"/>
        <v>21.840000000000003</v>
      </c>
      <c r="AD1016" s="213">
        <f t="shared" si="204"/>
        <v>109.19999999999999</v>
      </c>
      <c r="AE1016" s="213">
        <f t="shared" si="207"/>
        <v>46.800000000000004</v>
      </c>
      <c r="AF1016" s="213">
        <f t="shared" si="205"/>
        <v>212.16</v>
      </c>
      <c r="AG1016" s="213">
        <f t="shared" si="201"/>
        <v>368.15999999999997</v>
      </c>
      <c r="AH1016" s="213">
        <v>368.15999999999997</v>
      </c>
      <c r="AI1016" s="213">
        <f t="shared" si="202"/>
        <v>0</v>
      </c>
      <c r="AJ1016" s="160"/>
    </row>
    <row r="1017" spans="1:36" ht="32.25" hidden="1" customHeight="1" x14ac:dyDescent="0.35">
      <c r="A1017" s="202"/>
      <c r="B1017" s="202">
        <v>6</v>
      </c>
      <c r="C1017" s="203"/>
      <c r="D1017" s="204">
        <v>12305</v>
      </c>
      <c r="E1017" s="204">
        <v>7824</v>
      </c>
      <c r="F1017" s="204"/>
      <c r="G1017" s="202" t="s">
        <v>89</v>
      </c>
      <c r="H1017" s="202" t="s">
        <v>150</v>
      </c>
      <c r="I1017" s="202"/>
      <c r="J1017" s="202" t="s">
        <v>149</v>
      </c>
      <c r="K1017" s="204">
        <v>16</v>
      </c>
      <c r="L1017" s="204">
        <v>1.3</v>
      </c>
      <c r="M1017" s="204"/>
      <c r="N1017" s="204"/>
      <c r="O1017" s="204"/>
      <c r="P1017" s="204">
        <v>1</v>
      </c>
      <c r="Q1017" s="204"/>
      <c r="R1017" s="204">
        <f t="shared" si="200"/>
        <v>20.8</v>
      </c>
      <c r="S1017" s="207" t="s">
        <v>151</v>
      </c>
      <c r="T1017" s="215" t="s">
        <v>58</v>
      </c>
      <c r="U1017" s="216">
        <v>44722</v>
      </c>
      <c r="V1017" s="216">
        <v>44789</v>
      </c>
      <c r="W1017" s="217">
        <v>1</v>
      </c>
      <c r="X1017" s="218"/>
      <c r="Y1017" s="212">
        <f t="shared" si="203"/>
        <v>9.7142857142857135</v>
      </c>
      <c r="Z1017" s="237">
        <v>7.5</v>
      </c>
      <c r="AA1017" s="237">
        <v>1.05</v>
      </c>
      <c r="AB1017" s="213">
        <f t="shared" si="192"/>
        <v>156</v>
      </c>
      <c r="AC1017" s="213">
        <f t="shared" si="206"/>
        <v>21.840000000000003</v>
      </c>
      <c r="AD1017" s="213">
        <f t="shared" si="204"/>
        <v>109.19999999999999</v>
      </c>
      <c r="AE1017" s="213">
        <f t="shared" si="207"/>
        <v>46.800000000000004</v>
      </c>
      <c r="AF1017" s="213">
        <f t="shared" si="205"/>
        <v>212.16</v>
      </c>
      <c r="AG1017" s="213">
        <f t="shared" si="201"/>
        <v>368.15999999999997</v>
      </c>
      <c r="AH1017" s="213">
        <v>368.15999999999997</v>
      </c>
      <c r="AI1017" s="213">
        <f t="shared" si="202"/>
        <v>0</v>
      </c>
      <c r="AJ1017" s="171"/>
    </row>
    <row r="1018" spans="1:36" ht="32.25" hidden="1" customHeight="1" x14ac:dyDescent="0.35">
      <c r="A1018" s="202"/>
      <c r="B1018" s="202">
        <v>6</v>
      </c>
      <c r="C1018" s="203">
        <v>403</v>
      </c>
      <c r="D1018" s="204">
        <v>12564</v>
      </c>
      <c r="E1018" s="204">
        <v>6733</v>
      </c>
      <c r="F1018" s="204"/>
      <c r="G1018" s="202" t="s">
        <v>89</v>
      </c>
      <c r="H1018" s="202" t="s">
        <v>95</v>
      </c>
      <c r="I1018" s="202"/>
      <c r="J1018" s="202" t="s">
        <v>69</v>
      </c>
      <c r="K1018" s="204">
        <v>1.3</v>
      </c>
      <c r="L1018" s="204">
        <v>1</v>
      </c>
      <c r="M1018" s="204">
        <v>5</v>
      </c>
      <c r="N1018" s="204">
        <v>1</v>
      </c>
      <c r="O1018" s="204">
        <f>M1018-N1018</f>
        <v>4</v>
      </c>
      <c r="P1018" s="204"/>
      <c r="Q1018" s="204"/>
      <c r="R1018" s="204">
        <f t="shared" si="200"/>
        <v>4</v>
      </c>
      <c r="S1018" s="207" t="s">
        <v>70</v>
      </c>
      <c r="T1018" s="215" t="s">
        <v>58</v>
      </c>
      <c r="U1018" s="216">
        <v>44742</v>
      </c>
      <c r="V1018" s="216">
        <v>44832</v>
      </c>
      <c r="W1018" s="217">
        <v>1</v>
      </c>
      <c r="X1018" s="218"/>
      <c r="Y1018" s="212">
        <f t="shared" si="203"/>
        <v>13</v>
      </c>
      <c r="Z1018" s="237">
        <v>135</v>
      </c>
      <c r="AA1018" s="237">
        <v>12.25</v>
      </c>
      <c r="AB1018" s="213">
        <f t="shared" si="192"/>
        <v>540</v>
      </c>
      <c r="AC1018" s="213">
        <f t="shared" si="206"/>
        <v>49</v>
      </c>
      <c r="AD1018" s="213">
        <f t="shared" si="204"/>
        <v>378</v>
      </c>
      <c r="AE1018" s="213">
        <f t="shared" si="207"/>
        <v>162</v>
      </c>
      <c r="AF1018" s="213">
        <f t="shared" si="205"/>
        <v>637</v>
      </c>
      <c r="AG1018" s="213">
        <f t="shared" si="201"/>
        <v>1177</v>
      </c>
      <c r="AH1018" s="213">
        <v>1177</v>
      </c>
      <c r="AI1018" s="213">
        <f t="shared" si="202"/>
        <v>0</v>
      </c>
      <c r="AJ1018" s="171"/>
    </row>
    <row r="1019" spans="1:36" ht="32.25" hidden="1" customHeight="1" x14ac:dyDescent="0.35">
      <c r="A1019" s="202"/>
      <c r="B1019" s="202">
        <v>6</v>
      </c>
      <c r="C1019" s="203">
        <v>423</v>
      </c>
      <c r="D1019" s="204">
        <v>12583</v>
      </c>
      <c r="E1019" s="204">
        <v>7723</v>
      </c>
      <c r="F1019" s="204"/>
      <c r="G1019" s="202" t="s">
        <v>89</v>
      </c>
      <c r="H1019" s="202" t="s">
        <v>95</v>
      </c>
      <c r="I1019" s="202"/>
      <c r="J1019" s="202" t="s">
        <v>69</v>
      </c>
      <c r="K1019" s="204">
        <v>1.3</v>
      </c>
      <c r="L1019" s="204">
        <v>0.6</v>
      </c>
      <c r="M1019" s="204">
        <v>6</v>
      </c>
      <c r="N1019" s="204">
        <v>1</v>
      </c>
      <c r="O1019" s="204">
        <f>M1019-N1019</f>
        <v>5</v>
      </c>
      <c r="P1019" s="204"/>
      <c r="Q1019" s="204"/>
      <c r="R1019" s="204">
        <f t="shared" si="200"/>
        <v>5</v>
      </c>
      <c r="S1019" s="207" t="s">
        <v>70</v>
      </c>
      <c r="T1019" s="215" t="s">
        <v>58</v>
      </c>
      <c r="U1019" s="216">
        <v>44745</v>
      </c>
      <c r="V1019" s="216">
        <v>44759</v>
      </c>
      <c r="W1019" s="217">
        <v>1</v>
      </c>
      <c r="X1019" s="218"/>
      <c r="Y1019" s="212">
        <f t="shared" si="203"/>
        <v>2.1428571428571428</v>
      </c>
      <c r="Z1019" s="237">
        <v>135</v>
      </c>
      <c r="AA1019" s="237">
        <v>12.25</v>
      </c>
      <c r="AB1019" s="213">
        <f t="shared" si="192"/>
        <v>675</v>
      </c>
      <c r="AC1019" s="213">
        <f t="shared" si="206"/>
        <v>61.25</v>
      </c>
      <c r="AD1019" s="213">
        <f t="shared" si="204"/>
        <v>472.5</v>
      </c>
      <c r="AE1019" s="213">
        <f t="shared" si="207"/>
        <v>202.5</v>
      </c>
      <c r="AF1019" s="213">
        <f t="shared" si="205"/>
        <v>131.25</v>
      </c>
      <c r="AG1019" s="213">
        <f t="shared" si="201"/>
        <v>806.25</v>
      </c>
      <c r="AH1019" s="213">
        <v>806.25</v>
      </c>
      <c r="AI1019" s="213">
        <f t="shared" si="202"/>
        <v>0</v>
      </c>
      <c r="AJ1019" s="171"/>
    </row>
    <row r="1020" spans="1:36" ht="32.25" hidden="1" customHeight="1" x14ac:dyDescent="0.35">
      <c r="A1020" s="202"/>
      <c r="B1020" s="202">
        <v>6</v>
      </c>
      <c r="C1020" s="203">
        <v>560</v>
      </c>
      <c r="D1020" s="204">
        <v>12773</v>
      </c>
      <c r="E1020" s="204">
        <v>7855</v>
      </c>
      <c r="F1020" s="204"/>
      <c r="G1020" s="202" t="s">
        <v>217</v>
      </c>
      <c r="H1020" s="202" t="s">
        <v>95</v>
      </c>
      <c r="I1020" s="202"/>
      <c r="J1020" s="202" t="s">
        <v>69</v>
      </c>
      <c r="K1020" s="204">
        <v>1.3</v>
      </c>
      <c r="L1020" s="204">
        <v>1.3</v>
      </c>
      <c r="M1020" s="204">
        <v>3</v>
      </c>
      <c r="N1020" s="204">
        <v>1</v>
      </c>
      <c r="O1020" s="204">
        <f>M1020-N1020</f>
        <v>2</v>
      </c>
      <c r="P1020" s="204"/>
      <c r="Q1020" s="204"/>
      <c r="R1020" s="204">
        <f t="shared" si="200"/>
        <v>2</v>
      </c>
      <c r="S1020" s="207" t="s">
        <v>70</v>
      </c>
      <c r="T1020" s="215" t="s">
        <v>58</v>
      </c>
      <c r="U1020" s="216">
        <v>44763</v>
      </c>
      <c r="V1020" s="216">
        <v>44802</v>
      </c>
      <c r="W1020" s="217">
        <v>1</v>
      </c>
      <c r="X1020" s="218"/>
      <c r="Y1020" s="212">
        <f t="shared" si="203"/>
        <v>5.7142857142857144</v>
      </c>
      <c r="Z1020" s="237">
        <v>135</v>
      </c>
      <c r="AA1020" s="237">
        <v>12.25</v>
      </c>
      <c r="AB1020" s="213">
        <f t="shared" si="192"/>
        <v>270</v>
      </c>
      <c r="AC1020" s="213">
        <f t="shared" si="206"/>
        <v>24.5</v>
      </c>
      <c r="AD1020" s="213">
        <f t="shared" si="204"/>
        <v>189</v>
      </c>
      <c r="AE1020" s="213">
        <f t="shared" si="207"/>
        <v>81</v>
      </c>
      <c r="AF1020" s="213">
        <f t="shared" si="205"/>
        <v>140</v>
      </c>
      <c r="AG1020" s="213">
        <f t="shared" si="201"/>
        <v>410</v>
      </c>
      <c r="AH1020" s="213">
        <v>410</v>
      </c>
      <c r="AI1020" s="213">
        <f t="shared" si="202"/>
        <v>0</v>
      </c>
      <c r="AJ1020" s="171"/>
    </row>
    <row r="1021" spans="1:36" ht="32.25" hidden="1" customHeight="1" x14ac:dyDescent="0.35">
      <c r="A1021" s="202"/>
      <c r="B1021" s="202">
        <v>6</v>
      </c>
      <c r="C1021" s="203">
        <v>560</v>
      </c>
      <c r="D1021" s="204">
        <v>12773</v>
      </c>
      <c r="E1021" s="204">
        <v>7855</v>
      </c>
      <c r="F1021" s="204"/>
      <c r="G1021" s="202" t="s">
        <v>217</v>
      </c>
      <c r="H1021" s="202" t="s">
        <v>95</v>
      </c>
      <c r="I1021" s="202"/>
      <c r="J1021" s="202" t="s">
        <v>69</v>
      </c>
      <c r="K1021" s="204">
        <v>1.8</v>
      </c>
      <c r="L1021" s="204">
        <v>1.3</v>
      </c>
      <c r="M1021" s="204">
        <v>3</v>
      </c>
      <c r="N1021" s="204">
        <v>1</v>
      </c>
      <c r="O1021" s="204">
        <f>M1021-N1021</f>
        <v>2</v>
      </c>
      <c r="P1021" s="204"/>
      <c r="Q1021" s="204"/>
      <c r="R1021" s="204">
        <f t="shared" si="200"/>
        <v>2</v>
      </c>
      <c r="S1021" s="207" t="s">
        <v>70</v>
      </c>
      <c r="T1021" s="215" t="s">
        <v>58</v>
      </c>
      <c r="U1021" s="216">
        <v>44763</v>
      </c>
      <c r="V1021" s="216">
        <v>44802</v>
      </c>
      <c r="W1021" s="217">
        <v>1</v>
      </c>
      <c r="X1021" s="218"/>
      <c r="Y1021" s="212">
        <f t="shared" si="203"/>
        <v>5.7142857142857144</v>
      </c>
      <c r="Z1021" s="237">
        <v>135</v>
      </c>
      <c r="AA1021" s="237">
        <v>12.25</v>
      </c>
      <c r="AB1021" s="213">
        <f t="shared" si="192"/>
        <v>270</v>
      </c>
      <c r="AC1021" s="213">
        <f t="shared" si="206"/>
        <v>24.5</v>
      </c>
      <c r="AD1021" s="213">
        <f t="shared" si="204"/>
        <v>189</v>
      </c>
      <c r="AE1021" s="213">
        <f t="shared" si="207"/>
        <v>81</v>
      </c>
      <c r="AF1021" s="213">
        <f t="shared" si="205"/>
        <v>140</v>
      </c>
      <c r="AG1021" s="213">
        <f t="shared" si="201"/>
        <v>410</v>
      </c>
      <c r="AH1021" s="213">
        <v>410</v>
      </c>
      <c r="AI1021" s="213">
        <f t="shared" si="202"/>
        <v>0</v>
      </c>
      <c r="AJ1021" s="171"/>
    </row>
    <row r="1022" spans="1:36" ht="32.25" hidden="1" customHeight="1" x14ac:dyDescent="0.35">
      <c r="A1022" s="234"/>
      <c r="B1022" s="202">
        <v>6</v>
      </c>
      <c r="C1022" s="261">
        <v>460</v>
      </c>
      <c r="D1022" s="233">
        <v>12615</v>
      </c>
      <c r="E1022" s="233">
        <v>7887</v>
      </c>
      <c r="F1022" s="233"/>
      <c r="G1022" s="234" t="s">
        <v>99</v>
      </c>
      <c r="H1022" s="234" t="s">
        <v>36</v>
      </c>
      <c r="I1022" s="234"/>
      <c r="J1022" s="234" t="s">
        <v>42</v>
      </c>
      <c r="K1022" s="233">
        <v>6</v>
      </c>
      <c r="L1022" s="233">
        <v>1</v>
      </c>
      <c r="M1022" s="233">
        <v>2</v>
      </c>
      <c r="N1022" s="204">
        <v>1</v>
      </c>
      <c r="O1022" s="204">
        <f>M1022-N1022</f>
        <v>1</v>
      </c>
      <c r="P1022" s="233"/>
      <c r="Q1022" s="233"/>
      <c r="R1022" s="204">
        <f t="shared" si="200"/>
        <v>6</v>
      </c>
      <c r="S1022" s="261" t="s">
        <v>41</v>
      </c>
      <c r="T1022" s="270" t="s">
        <v>58</v>
      </c>
      <c r="U1022" s="271">
        <v>44749</v>
      </c>
      <c r="V1022" s="271">
        <v>44818</v>
      </c>
      <c r="W1022" s="272">
        <v>1</v>
      </c>
      <c r="X1022" s="273"/>
      <c r="Y1022" s="212">
        <f t="shared" si="203"/>
        <v>10</v>
      </c>
      <c r="Z1022" s="238">
        <v>14</v>
      </c>
      <c r="AA1022" s="238">
        <v>0.84</v>
      </c>
      <c r="AB1022" s="213">
        <f t="shared" si="192"/>
        <v>84</v>
      </c>
      <c r="AC1022" s="213">
        <f t="shared" si="206"/>
        <v>5.04</v>
      </c>
      <c r="AD1022" s="213">
        <f t="shared" si="204"/>
        <v>58.79999999999999</v>
      </c>
      <c r="AE1022" s="213">
        <f t="shared" si="207"/>
        <v>25.199999999999996</v>
      </c>
      <c r="AF1022" s="213">
        <f t="shared" si="205"/>
        <v>50.4</v>
      </c>
      <c r="AG1022" s="213">
        <f t="shared" si="201"/>
        <v>134.39999999999998</v>
      </c>
      <c r="AH1022" s="213">
        <v>134.39999999999998</v>
      </c>
      <c r="AI1022" s="213">
        <f t="shared" si="202"/>
        <v>0</v>
      </c>
      <c r="AJ1022" s="171"/>
    </row>
    <row r="1023" spans="1:36" ht="32.25" hidden="1" customHeight="1" x14ac:dyDescent="0.35">
      <c r="A1023" s="202"/>
      <c r="B1023" s="202">
        <v>6</v>
      </c>
      <c r="C1023" s="203">
        <v>480</v>
      </c>
      <c r="D1023" s="204">
        <v>12633</v>
      </c>
      <c r="E1023" s="204">
        <v>7890</v>
      </c>
      <c r="F1023" s="204"/>
      <c r="G1023" s="202" t="s">
        <v>89</v>
      </c>
      <c r="H1023" s="202" t="s">
        <v>150</v>
      </c>
      <c r="I1023" s="202"/>
      <c r="J1023" s="202" t="s">
        <v>149</v>
      </c>
      <c r="K1023" s="204">
        <v>10</v>
      </c>
      <c r="L1023" s="204">
        <v>1.3</v>
      </c>
      <c r="M1023" s="204"/>
      <c r="N1023" s="204"/>
      <c r="O1023" s="204"/>
      <c r="P1023" s="204">
        <v>1</v>
      </c>
      <c r="Q1023" s="204"/>
      <c r="R1023" s="204">
        <f t="shared" si="200"/>
        <v>13</v>
      </c>
      <c r="S1023" s="207" t="s">
        <v>151</v>
      </c>
      <c r="T1023" s="215" t="s">
        <v>58</v>
      </c>
      <c r="U1023" s="216">
        <v>44746</v>
      </c>
      <c r="V1023" s="216">
        <v>44819</v>
      </c>
      <c r="W1023" s="217">
        <v>1</v>
      </c>
      <c r="X1023" s="218"/>
      <c r="Y1023" s="212">
        <f t="shared" si="203"/>
        <v>10.571428571428571</v>
      </c>
      <c r="Z1023" s="237">
        <v>7.5</v>
      </c>
      <c r="AA1023" s="237">
        <v>1.05</v>
      </c>
      <c r="AB1023" s="213">
        <f t="shared" si="192"/>
        <v>97.5</v>
      </c>
      <c r="AC1023" s="213">
        <f t="shared" si="206"/>
        <v>13.65</v>
      </c>
      <c r="AD1023" s="213">
        <f t="shared" si="204"/>
        <v>68.25</v>
      </c>
      <c r="AE1023" s="213">
        <f t="shared" si="207"/>
        <v>29.25</v>
      </c>
      <c r="AF1023" s="213">
        <f t="shared" si="205"/>
        <v>144.29999999999998</v>
      </c>
      <c r="AG1023" s="213">
        <f t="shared" si="201"/>
        <v>241.79999999999998</v>
      </c>
      <c r="AH1023" s="213">
        <v>241.79999999999998</v>
      </c>
      <c r="AI1023" s="213">
        <f t="shared" si="202"/>
        <v>0</v>
      </c>
      <c r="AJ1023" s="171"/>
    </row>
    <row r="1024" spans="1:36" ht="32.25" hidden="1" customHeight="1" x14ac:dyDescent="0.35">
      <c r="A1024" s="202"/>
      <c r="B1024" s="202">
        <v>6</v>
      </c>
      <c r="C1024" s="203">
        <v>480</v>
      </c>
      <c r="D1024" s="204">
        <v>12633</v>
      </c>
      <c r="E1024" s="204">
        <v>7890</v>
      </c>
      <c r="F1024" s="204"/>
      <c r="G1024" s="202" t="s">
        <v>89</v>
      </c>
      <c r="H1024" s="202" t="s">
        <v>150</v>
      </c>
      <c r="I1024" s="202"/>
      <c r="J1024" s="202" t="s">
        <v>149</v>
      </c>
      <c r="K1024" s="204">
        <v>10</v>
      </c>
      <c r="L1024" s="204">
        <v>1.3</v>
      </c>
      <c r="M1024" s="204"/>
      <c r="N1024" s="204"/>
      <c r="O1024" s="204"/>
      <c r="P1024" s="204">
        <v>1</v>
      </c>
      <c r="Q1024" s="204"/>
      <c r="R1024" s="204">
        <f t="shared" si="200"/>
        <v>13</v>
      </c>
      <c r="S1024" s="207" t="s">
        <v>151</v>
      </c>
      <c r="T1024" s="215" t="s">
        <v>58</v>
      </c>
      <c r="U1024" s="216">
        <v>44746</v>
      </c>
      <c r="V1024" s="216">
        <v>44819</v>
      </c>
      <c r="W1024" s="217">
        <v>1</v>
      </c>
      <c r="X1024" s="218"/>
      <c r="Y1024" s="212">
        <f t="shared" si="203"/>
        <v>10.571428571428571</v>
      </c>
      <c r="Z1024" s="237">
        <v>7.5</v>
      </c>
      <c r="AA1024" s="237">
        <v>1.05</v>
      </c>
      <c r="AB1024" s="213">
        <f t="shared" si="192"/>
        <v>97.5</v>
      </c>
      <c r="AC1024" s="213">
        <f t="shared" si="206"/>
        <v>13.65</v>
      </c>
      <c r="AD1024" s="213">
        <f t="shared" si="204"/>
        <v>68.25</v>
      </c>
      <c r="AE1024" s="213">
        <f t="shared" si="207"/>
        <v>29.25</v>
      </c>
      <c r="AF1024" s="213">
        <f t="shared" si="205"/>
        <v>144.29999999999998</v>
      </c>
      <c r="AG1024" s="213">
        <f t="shared" si="201"/>
        <v>241.79999999999998</v>
      </c>
      <c r="AH1024" s="213">
        <v>241.79999999999998</v>
      </c>
      <c r="AI1024" s="213">
        <f t="shared" si="202"/>
        <v>0</v>
      </c>
      <c r="AJ1024" s="171"/>
    </row>
    <row r="1025" spans="1:39" ht="32.25" hidden="1" customHeight="1" x14ac:dyDescent="0.35">
      <c r="A1025" s="202"/>
      <c r="B1025" s="202">
        <v>6</v>
      </c>
      <c r="C1025" s="203">
        <v>480</v>
      </c>
      <c r="D1025" s="204">
        <v>12633</v>
      </c>
      <c r="E1025" s="204">
        <v>7890</v>
      </c>
      <c r="F1025" s="204"/>
      <c r="G1025" s="202" t="s">
        <v>89</v>
      </c>
      <c r="H1025" s="202" t="s">
        <v>150</v>
      </c>
      <c r="I1025" s="202"/>
      <c r="J1025" s="202" t="s">
        <v>149</v>
      </c>
      <c r="K1025" s="204">
        <v>10</v>
      </c>
      <c r="L1025" s="204">
        <v>1.3</v>
      </c>
      <c r="M1025" s="204"/>
      <c r="N1025" s="204"/>
      <c r="O1025" s="204"/>
      <c r="P1025" s="204">
        <v>1</v>
      </c>
      <c r="Q1025" s="204"/>
      <c r="R1025" s="204">
        <f t="shared" si="200"/>
        <v>13</v>
      </c>
      <c r="S1025" s="207" t="s">
        <v>151</v>
      </c>
      <c r="T1025" s="215" t="s">
        <v>58</v>
      </c>
      <c r="U1025" s="216">
        <v>44746</v>
      </c>
      <c r="V1025" s="216">
        <v>44819</v>
      </c>
      <c r="W1025" s="217">
        <v>1</v>
      </c>
      <c r="X1025" s="218"/>
      <c r="Y1025" s="212">
        <f t="shared" si="203"/>
        <v>10.571428571428571</v>
      </c>
      <c r="Z1025" s="237">
        <v>7.5</v>
      </c>
      <c r="AA1025" s="237">
        <v>1.05</v>
      </c>
      <c r="AB1025" s="213">
        <f t="shared" si="192"/>
        <v>97.5</v>
      </c>
      <c r="AC1025" s="213">
        <f t="shared" si="206"/>
        <v>13.65</v>
      </c>
      <c r="AD1025" s="213">
        <f t="shared" si="204"/>
        <v>68.25</v>
      </c>
      <c r="AE1025" s="213">
        <f t="shared" si="207"/>
        <v>29.25</v>
      </c>
      <c r="AF1025" s="213">
        <f t="shared" si="205"/>
        <v>144.29999999999998</v>
      </c>
      <c r="AG1025" s="213">
        <f t="shared" si="201"/>
        <v>241.79999999999998</v>
      </c>
      <c r="AH1025" s="213">
        <v>241.79999999999998</v>
      </c>
      <c r="AI1025" s="213">
        <f t="shared" si="202"/>
        <v>0</v>
      </c>
      <c r="AJ1025" s="171"/>
    </row>
    <row r="1026" spans="1:39" ht="32.25" hidden="1" customHeight="1" x14ac:dyDescent="0.35">
      <c r="A1026" s="202"/>
      <c r="B1026" s="202">
        <v>6</v>
      </c>
      <c r="C1026" s="203">
        <v>480</v>
      </c>
      <c r="D1026" s="204">
        <v>12633</v>
      </c>
      <c r="E1026" s="204">
        <v>7890</v>
      </c>
      <c r="F1026" s="204"/>
      <c r="G1026" s="202" t="s">
        <v>89</v>
      </c>
      <c r="H1026" s="202" t="s">
        <v>150</v>
      </c>
      <c r="I1026" s="202"/>
      <c r="J1026" s="202" t="s">
        <v>149</v>
      </c>
      <c r="K1026" s="204">
        <v>10</v>
      </c>
      <c r="L1026" s="204">
        <v>1.3</v>
      </c>
      <c r="M1026" s="204"/>
      <c r="N1026" s="204"/>
      <c r="O1026" s="204"/>
      <c r="P1026" s="204">
        <v>1</v>
      </c>
      <c r="Q1026" s="204"/>
      <c r="R1026" s="204">
        <f t="shared" si="200"/>
        <v>13</v>
      </c>
      <c r="S1026" s="207" t="s">
        <v>151</v>
      </c>
      <c r="T1026" s="215" t="s">
        <v>58</v>
      </c>
      <c r="U1026" s="216">
        <v>44746</v>
      </c>
      <c r="V1026" s="216">
        <v>44819</v>
      </c>
      <c r="W1026" s="217">
        <v>1</v>
      </c>
      <c r="X1026" s="218"/>
      <c r="Y1026" s="212">
        <f t="shared" si="203"/>
        <v>10.571428571428571</v>
      </c>
      <c r="Z1026" s="237">
        <v>7.5</v>
      </c>
      <c r="AA1026" s="237">
        <v>1.05</v>
      </c>
      <c r="AB1026" s="213">
        <f t="shared" si="192"/>
        <v>97.5</v>
      </c>
      <c r="AC1026" s="213">
        <f t="shared" si="206"/>
        <v>13.65</v>
      </c>
      <c r="AD1026" s="213">
        <f t="shared" si="204"/>
        <v>68.25</v>
      </c>
      <c r="AE1026" s="213">
        <f t="shared" si="207"/>
        <v>29.25</v>
      </c>
      <c r="AF1026" s="213">
        <f t="shared" si="205"/>
        <v>144.29999999999998</v>
      </c>
      <c r="AG1026" s="213">
        <f t="shared" si="201"/>
        <v>241.79999999999998</v>
      </c>
      <c r="AH1026" s="213">
        <v>241.79999999999998</v>
      </c>
      <c r="AI1026" s="213">
        <f t="shared" si="202"/>
        <v>0</v>
      </c>
      <c r="AJ1026" s="171"/>
    </row>
    <row r="1027" spans="1:39" ht="32.25" hidden="1" customHeight="1" x14ac:dyDescent="0.35">
      <c r="A1027" s="202"/>
      <c r="B1027" s="202">
        <v>6</v>
      </c>
      <c r="C1027" s="203">
        <v>480</v>
      </c>
      <c r="D1027" s="204">
        <v>12633</v>
      </c>
      <c r="E1027" s="204">
        <v>7890</v>
      </c>
      <c r="F1027" s="204"/>
      <c r="G1027" s="202" t="s">
        <v>89</v>
      </c>
      <c r="H1027" s="202" t="s">
        <v>150</v>
      </c>
      <c r="I1027" s="202"/>
      <c r="J1027" s="202" t="s">
        <v>149</v>
      </c>
      <c r="K1027" s="204">
        <v>10</v>
      </c>
      <c r="L1027" s="204">
        <v>1.3</v>
      </c>
      <c r="M1027" s="204"/>
      <c r="N1027" s="204"/>
      <c r="O1027" s="204"/>
      <c r="P1027" s="204">
        <v>1</v>
      </c>
      <c r="Q1027" s="204"/>
      <c r="R1027" s="204">
        <f t="shared" si="200"/>
        <v>13</v>
      </c>
      <c r="S1027" s="207" t="s">
        <v>151</v>
      </c>
      <c r="T1027" s="215" t="s">
        <v>58</v>
      </c>
      <c r="U1027" s="216">
        <v>44746</v>
      </c>
      <c r="V1027" s="216">
        <v>44819</v>
      </c>
      <c r="W1027" s="217">
        <v>1</v>
      </c>
      <c r="X1027" s="218"/>
      <c r="Y1027" s="212">
        <f t="shared" si="203"/>
        <v>10.571428571428571</v>
      </c>
      <c r="Z1027" s="237">
        <v>7.5</v>
      </c>
      <c r="AA1027" s="237">
        <v>1.05</v>
      </c>
      <c r="AB1027" s="213">
        <f t="shared" si="192"/>
        <v>97.5</v>
      </c>
      <c r="AC1027" s="213">
        <f t="shared" si="206"/>
        <v>13.65</v>
      </c>
      <c r="AD1027" s="213">
        <f t="shared" si="204"/>
        <v>68.25</v>
      </c>
      <c r="AE1027" s="213">
        <f t="shared" si="207"/>
        <v>29.25</v>
      </c>
      <c r="AF1027" s="213">
        <f t="shared" si="205"/>
        <v>144.29999999999998</v>
      </c>
      <c r="AG1027" s="213">
        <f t="shared" si="201"/>
        <v>241.79999999999998</v>
      </c>
      <c r="AH1027" s="213">
        <v>241.79999999999998</v>
      </c>
      <c r="AI1027" s="213">
        <f t="shared" si="202"/>
        <v>0</v>
      </c>
      <c r="AJ1027" s="171"/>
    </row>
    <row r="1028" spans="1:39" ht="32.25" hidden="1" customHeight="1" x14ac:dyDescent="0.35">
      <c r="A1028" s="202"/>
      <c r="B1028" s="202">
        <v>6</v>
      </c>
      <c r="C1028" s="203">
        <v>480</v>
      </c>
      <c r="D1028" s="204">
        <v>12633</v>
      </c>
      <c r="E1028" s="204">
        <v>7890</v>
      </c>
      <c r="F1028" s="204"/>
      <c r="G1028" s="202" t="s">
        <v>89</v>
      </c>
      <c r="H1028" s="202" t="s">
        <v>150</v>
      </c>
      <c r="I1028" s="202"/>
      <c r="J1028" s="202" t="s">
        <v>149</v>
      </c>
      <c r="K1028" s="204">
        <v>10</v>
      </c>
      <c r="L1028" s="204">
        <v>1.3</v>
      </c>
      <c r="M1028" s="204"/>
      <c r="N1028" s="204"/>
      <c r="O1028" s="204"/>
      <c r="P1028" s="204">
        <v>1</v>
      </c>
      <c r="Q1028" s="204"/>
      <c r="R1028" s="204">
        <f t="shared" si="200"/>
        <v>13</v>
      </c>
      <c r="S1028" s="207" t="s">
        <v>151</v>
      </c>
      <c r="T1028" s="215" t="s">
        <v>58</v>
      </c>
      <c r="U1028" s="216">
        <v>44746</v>
      </c>
      <c r="V1028" s="216">
        <v>44819</v>
      </c>
      <c r="W1028" s="217">
        <v>1</v>
      </c>
      <c r="X1028" s="218"/>
      <c r="Y1028" s="212">
        <f t="shared" si="203"/>
        <v>10.571428571428571</v>
      </c>
      <c r="Z1028" s="237">
        <v>7.5</v>
      </c>
      <c r="AA1028" s="237">
        <v>1.05</v>
      </c>
      <c r="AB1028" s="213">
        <f t="shared" si="192"/>
        <v>97.5</v>
      </c>
      <c r="AC1028" s="213">
        <f t="shared" si="206"/>
        <v>13.65</v>
      </c>
      <c r="AD1028" s="213">
        <f t="shared" si="204"/>
        <v>68.25</v>
      </c>
      <c r="AE1028" s="213">
        <f t="shared" si="207"/>
        <v>29.25</v>
      </c>
      <c r="AF1028" s="213">
        <f t="shared" si="205"/>
        <v>144.29999999999998</v>
      </c>
      <c r="AG1028" s="213">
        <f t="shared" si="201"/>
        <v>241.79999999999998</v>
      </c>
      <c r="AH1028" s="213">
        <v>241.79999999999998</v>
      </c>
      <c r="AI1028" s="213">
        <f t="shared" si="202"/>
        <v>0</v>
      </c>
      <c r="AJ1028" s="171"/>
    </row>
    <row r="1029" spans="1:39" ht="32.25" hidden="1" customHeight="1" x14ac:dyDescent="0.35">
      <c r="A1029" s="202"/>
      <c r="B1029" s="202">
        <v>6</v>
      </c>
      <c r="C1029" s="203">
        <v>480</v>
      </c>
      <c r="D1029" s="204">
        <v>12633</v>
      </c>
      <c r="E1029" s="204">
        <v>7890</v>
      </c>
      <c r="F1029" s="204"/>
      <c r="G1029" s="202" t="s">
        <v>89</v>
      </c>
      <c r="H1029" s="202" t="s">
        <v>150</v>
      </c>
      <c r="I1029" s="202"/>
      <c r="J1029" s="202" t="s">
        <v>149</v>
      </c>
      <c r="K1029" s="204">
        <v>10</v>
      </c>
      <c r="L1029" s="204">
        <v>1.3</v>
      </c>
      <c r="M1029" s="204"/>
      <c r="N1029" s="204"/>
      <c r="O1029" s="204"/>
      <c r="P1029" s="204">
        <v>1</v>
      </c>
      <c r="Q1029" s="204"/>
      <c r="R1029" s="204">
        <f t="shared" si="200"/>
        <v>13</v>
      </c>
      <c r="S1029" s="207" t="s">
        <v>151</v>
      </c>
      <c r="T1029" s="215" t="s">
        <v>58</v>
      </c>
      <c r="U1029" s="216">
        <v>44746</v>
      </c>
      <c r="V1029" s="216">
        <v>44819</v>
      </c>
      <c r="W1029" s="217">
        <v>1</v>
      </c>
      <c r="X1029" s="218"/>
      <c r="Y1029" s="212">
        <f t="shared" si="203"/>
        <v>10.571428571428571</v>
      </c>
      <c r="Z1029" s="237">
        <v>7.5</v>
      </c>
      <c r="AA1029" s="237">
        <v>1.05</v>
      </c>
      <c r="AB1029" s="213">
        <f t="shared" si="192"/>
        <v>97.5</v>
      </c>
      <c r="AC1029" s="213">
        <f t="shared" si="206"/>
        <v>13.65</v>
      </c>
      <c r="AD1029" s="213">
        <f t="shared" si="204"/>
        <v>68.25</v>
      </c>
      <c r="AE1029" s="213">
        <f t="shared" si="207"/>
        <v>29.25</v>
      </c>
      <c r="AF1029" s="213">
        <f t="shared" si="205"/>
        <v>144.29999999999998</v>
      </c>
      <c r="AG1029" s="213">
        <f t="shared" si="201"/>
        <v>241.79999999999998</v>
      </c>
      <c r="AH1029" s="213">
        <v>241.79999999999998</v>
      </c>
      <c r="AI1029" s="213">
        <f t="shared" si="202"/>
        <v>0</v>
      </c>
      <c r="AJ1029" s="160"/>
    </row>
    <row r="1030" spans="1:39" s="263" customFormat="1" ht="32.25" hidden="1" customHeight="1" x14ac:dyDescent="0.35">
      <c r="A1030" s="202"/>
      <c r="B1030" s="202">
        <v>6</v>
      </c>
      <c r="C1030" s="203">
        <v>347</v>
      </c>
      <c r="D1030" s="204">
        <v>12839</v>
      </c>
      <c r="E1030" s="204"/>
      <c r="F1030" s="204"/>
      <c r="G1030" s="202" t="s">
        <v>89</v>
      </c>
      <c r="H1030" s="202" t="s">
        <v>60</v>
      </c>
      <c r="I1030" s="202"/>
      <c r="J1030" s="202" t="s">
        <v>61</v>
      </c>
      <c r="K1030" s="204">
        <v>6.5</v>
      </c>
      <c r="L1030" s="204">
        <v>6</v>
      </c>
      <c r="M1030" s="204">
        <v>7</v>
      </c>
      <c r="N1030" s="204">
        <v>1</v>
      </c>
      <c r="O1030" s="204">
        <f>M1030-N1030</f>
        <v>6</v>
      </c>
      <c r="P1030" s="204"/>
      <c r="Q1030" s="204"/>
      <c r="R1030" s="204">
        <f t="shared" si="200"/>
        <v>234</v>
      </c>
      <c r="S1030" s="207" t="s">
        <v>62</v>
      </c>
      <c r="T1030" s="215" t="s">
        <v>87</v>
      </c>
      <c r="U1030" s="216">
        <v>44768</v>
      </c>
      <c r="V1030" s="216"/>
      <c r="W1030" s="217">
        <v>1</v>
      </c>
      <c r="X1030" s="218"/>
      <c r="Y1030" s="212">
        <f t="shared" si="203"/>
        <v>27.142857142857142</v>
      </c>
      <c r="Z1030" s="237">
        <v>7.5</v>
      </c>
      <c r="AA1030" s="237">
        <v>0.7</v>
      </c>
      <c r="AB1030" s="213">
        <f t="shared" si="192"/>
        <v>1755</v>
      </c>
      <c r="AC1030" s="213">
        <f t="shared" si="206"/>
        <v>163.79999999999998</v>
      </c>
      <c r="AD1030" s="213">
        <f t="shared" si="204"/>
        <v>1228.4999999999998</v>
      </c>
      <c r="AE1030" s="213">
        <f t="shared" si="207"/>
        <v>0</v>
      </c>
      <c r="AF1030" s="213">
        <f t="shared" si="205"/>
        <v>4446</v>
      </c>
      <c r="AG1030" s="213">
        <v>2796.3</v>
      </c>
      <c r="AH1030" s="213">
        <v>2796.3</v>
      </c>
      <c r="AI1030" s="213">
        <v>0</v>
      </c>
      <c r="AJ1030" s="262"/>
      <c r="AK1030" s="297"/>
      <c r="AL1030" s="304"/>
      <c r="AM1030" s="304"/>
    </row>
    <row r="1031" spans="1:39" s="263" customFormat="1" ht="32.25" hidden="1" customHeight="1" x14ac:dyDescent="0.35">
      <c r="A1031" s="202"/>
      <c r="B1031" s="202">
        <v>6</v>
      </c>
      <c r="C1031" s="203"/>
      <c r="D1031" s="204">
        <v>12839</v>
      </c>
      <c r="E1031" s="204">
        <v>7818</v>
      </c>
      <c r="F1031" s="204"/>
      <c r="G1031" s="202" t="s">
        <v>530</v>
      </c>
      <c r="H1031" s="202" t="s">
        <v>60</v>
      </c>
      <c r="I1031" s="202"/>
      <c r="J1031" s="202" t="s">
        <v>61</v>
      </c>
      <c r="K1031" s="204">
        <v>6.5</v>
      </c>
      <c r="L1031" s="204">
        <v>3.5</v>
      </c>
      <c r="M1031" s="204">
        <v>7</v>
      </c>
      <c r="N1031" s="204">
        <v>1</v>
      </c>
      <c r="O1031" s="204">
        <f>M1031-N1031</f>
        <v>6</v>
      </c>
      <c r="P1031" s="204"/>
      <c r="Q1031" s="204"/>
      <c r="R1031" s="204">
        <f t="shared" si="200"/>
        <v>136.5</v>
      </c>
      <c r="S1031" s="207" t="s">
        <v>62</v>
      </c>
      <c r="T1031" s="215" t="s">
        <v>58</v>
      </c>
      <c r="U1031" s="216">
        <v>44798</v>
      </c>
      <c r="V1031" s="216">
        <v>44834</v>
      </c>
      <c r="W1031" s="217">
        <v>1</v>
      </c>
      <c r="X1031" s="218"/>
      <c r="Y1031" s="212">
        <f>-IF(T1031="on hire",$B$5-U1031+1,IF(T1031="off hired",V1031-U1031+1,0))/7</f>
        <v>-5.2857142857142856</v>
      </c>
      <c r="Z1031" s="237">
        <v>7.5</v>
      </c>
      <c r="AA1031" s="237">
        <v>0.7</v>
      </c>
      <c r="AB1031" s="213">
        <f t="shared" ref="AB1031:AB1094" si="208">Z1031*R1031</f>
        <v>1023.75</v>
      </c>
      <c r="AC1031" s="213">
        <f t="shared" si="206"/>
        <v>95.55</v>
      </c>
      <c r="AD1031" s="213"/>
      <c r="AE1031" s="213">
        <f t="shared" si="207"/>
        <v>307.12499999999994</v>
      </c>
      <c r="AF1031" s="213">
        <f>-(-R1031*Y1031*AA1031)</f>
        <v>-505.04999999999995</v>
      </c>
      <c r="AG1031" s="213">
        <f t="shared" ref="AG1031:AG1094" si="209">AD1031+AE1031+AF1031</f>
        <v>-197.92500000000001</v>
      </c>
      <c r="AH1031" s="213">
        <v>-197.92500000000001</v>
      </c>
      <c r="AI1031" s="213">
        <f t="shared" ref="AI1031:AI1094" si="210">AG1031-AH1031</f>
        <v>0</v>
      </c>
      <c r="AJ1031" s="160"/>
      <c r="AK1031" s="297"/>
      <c r="AL1031" s="304"/>
      <c r="AM1031" s="304"/>
    </row>
    <row r="1032" spans="1:39" ht="32.25" hidden="1" customHeight="1" x14ac:dyDescent="0.35">
      <c r="A1032" s="202"/>
      <c r="B1032" s="202">
        <v>6</v>
      </c>
      <c r="C1032" s="203"/>
      <c r="D1032" s="204">
        <v>12839</v>
      </c>
      <c r="E1032" s="204">
        <v>8263</v>
      </c>
      <c r="F1032" s="204"/>
      <c r="G1032" s="202" t="s">
        <v>589</v>
      </c>
      <c r="H1032" s="202"/>
      <c r="I1032" s="202"/>
      <c r="J1032" s="202"/>
      <c r="K1032" s="204">
        <v>6.5</v>
      </c>
      <c r="L1032" s="204">
        <v>2.5</v>
      </c>
      <c r="M1032" s="204">
        <v>7</v>
      </c>
      <c r="N1032" s="204">
        <v>1</v>
      </c>
      <c r="O1032" s="204">
        <f>M1032-N1032</f>
        <v>6</v>
      </c>
      <c r="P1032" s="204"/>
      <c r="Q1032" s="204"/>
      <c r="R1032" s="204">
        <f t="shared" si="200"/>
        <v>97.5</v>
      </c>
      <c r="S1032" s="207" t="s">
        <v>62</v>
      </c>
      <c r="T1032" s="215" t="s">
        <v>58</v>
      </c>
      <c r="U1032" s="216">
        <v>44835</v>
      </c>
      <c r="V1032" s="216">
        <v>44887</v>
      </c>
      <c r="W1032" s="217">
        <v>1</v>
      </c>
      <c r="X1032" s="218"/>
      <c r="Y1032" s="212">
        <f>IF(T1032="on hire",$C$5-U1032+1,IF(T1032="off hired",V1032-U1032+1,0))/7</f>
        <v>7.5714285714285712</v>
      </c>
      <c r="Z1032" s="237">
        <v>7.5</v>
      </c>
      <c r="AA1032" s="237">
        <v>0.7</v>
      </c>
      <c r="AB1032" s="213">
        <f t="shared" si="208"/>
        <v>731.25</v>
      </c>
      <c r="AC1032" s="213">
        <f t="shared" si="206"/>
        <v>68.25</v>
      </c>
      <c r="AD1032" s="213"/>
      <c r="AE1032" s="213">
        <f t="shared" si="207"/>
        <v>219.375</v>
      </c>
      <c r="AF1032" s="213">
        <f>-(-R1032*Y1032*AA1032)</f>
        <v>516.74999999999989</v>
      </c>
      <c r="AG1032" s="213">
        <f t="shared" si="209"/>
        <v>736.12499999999989</v>
      </c>
      <c r="AH1032" s="213">
        <v>736.12499999999989</v>
      </c>
      <c r="AI1032" s="213">
        <f t="shared" si="210"/>
        <v>0</v>
      </c>
      <c r="AJ1032" s="160"/>
    </row>
    <row r="1033" spans="1:39" s="263" customFormat="1" ht="32.25" hidden="1" customHeight="1" x14ac:dyDescent="0.35">
      <c r="A1033" s="205"/>
      <c r="B1033" s="202">
        <v>6</v>
      </c>
      <c r="C1033" s="173">
        <v>954</v>
      </c>
      <c r="D1033" s="206">
        <v>13329</v>
      </c>
      <c r="E1033" s="206">
        <v>4749</v>
      </c>
      <c r="F1033" s="206"/>
      <c r="G1033" s="205" t="s">
        <v>89</v>
      </c>
      <c r="H1033" s="205" t="s">
        <v>95</v>
      </c>
      <c r="I1033" s="205"/>
      <c r="J1033" s="205" t="s">
        <v>69</v>
      </c>
      <c r="K1033" s="206">
        <v>1.8</v>
      </c>
      <c r="L1033" s="206">
        <v>1.8</v>
      </c>
      <c r="M1033" s="206">
        <v>2</v>
      </c>
      <c r="N1033" s="206"/>
      <c r="O1033" s="206">
        <v>2</v>
      </c>
      <c r="P1033" s="206"/>
      <c r="Q1033" s="206"/>
      <c r="R1033" s="204">
        <f t="shared" si="200"/>
        <v>2</v>
      </c>
      <c r="S1033" s="207" t="s">
        <v>70</v>
      </c>
      <c r="T1033" s="208" t="s">
        <v>58</v>
      </c>
      <c r="U1033" s="209">
        <v>44818</v>
      </c>
      <c r="V1033" s="209">
        <v>44835</v>
      </c>
      <c r="W1033" s="210">
        <v>1</v>
      </c>
      <c r="X1033" s="211"/>
      <c r="Y1033" s="212">
        <f>IF(T1033="on hire",$C$5-U1033+1,IF(T1033="off hired",V1033-U1033+1,0))/7</f>
        <v>2.5714285714285716</v>
      </c>
      <c r="Z1033" s="237">
        <v>135</v>
      </c>
      <c r="AA1033" s="237">
        <v>12.25</v>
      </c>
      <c r="AB1033" s="213">
        <f t="shared" si="208"/>
        <v>270</v>
      </c>
      <c r="AC1033" s="213">
        <f t="shared" si="206"/>
        <v>24.5</v>
      </c>
      <c r="AD1033" s="213">
        <f>0.7*R1033*Z1033</f>
        <v>189</v>
      </c>
      <c r="AE1033" s="213">
        <f t="shared" si="207"/>
        <v>81</v>
      </c>
      <c r="AF1033" s="213">
        <f>IF(Y1033&gt;X1033,(Y1033-X1033)*R1033*AA1033,0)</f>
        <v>63.000000000000007</v>
      </c>
      <c r="AG1033" s="213">
        <f t="shared" si="209"/>
        <v>333</v>
      </c>
      <c r="AH1033" s="214">
        <v>333</v>
      </c>
      <c r="AI1033" s="213">
        <f t="shared" si="210"/>
        <v>0</v>
      </c>
      <c r="AJ1033" s="160"/>
      <c r="AK1033" s="297"/>
      <c r="AL1033" s="304"/>
      <c r="AM1033" s="304"/>
    </row>
    <row r="1034" spans="1:39" ht="32.25" customHeight="1" x14ac:dyDescent="0.35">
      <c r="A1034" s="202"/>
      <c r="B1034" s="202">
        <v>6</v>
      </c>
      <c r="C1034" s="342">
        <v>723</v>
      </c>
      <c r="D1034" s="344">
        <v>13006</v>
      </c>
      <c r="E1034" s="204"/>
      <c r="F1034" s="204"/>
      <c r="G1034" s="202" t="s">
        <v>519</v>
      </c>
      <c r="H1034" s="202" t="s">
        <v>154</v>
      </c>
      <c r="I1034" s="202"/>
      <c r="J1034" s="202" t="s">
        <v>436</v>
      </c>
      <c r="K1034" s="204">
        <v>13</v>
      </c>
      <c r="L1034" s="204">
        <v>1.3</v>
      </c>
      <c r="M1034" s="204">
        <v>9</v>
      </c>
      <c r="N1034" s="204">
        <v>1</v>
      </c>
      <c r="O1034" s="204">
        <f t="shared" ref="O1034:O1045" si="211">M1034-N1034</f>
        <v>8</v>
      </c>
      <c r="P1034" s="204"/>
      <c r="Q1034" s="204"/>
      <c r="R1034" s="204">
        <f t="shared" si="200"/>
        <v>104</v>
      </c>
      <c r="S1034" s="207" t="s">
        <v>41</v>
      </c>
      <c r="T1034" s="215" t="s">
        <v>87</v>
      </c>
      <c r="U1034" s="216">
        <v>44782</v>
      </c>
      <c r="V1034" s="216"/>
      <c r="W1034" s="217">
        <v>1</v>
      </c>
      <c r="X1034" s="218"/>
      <c r="Y1034" s="212">
        <f>IF(T1034="on hire",$C$5-U1034+1,IF(T1034="off hired",V1034-U1034+1,0))/7</f>
        <v>25.142857142857142</v>
      </c>
      <c r="Z1034" s="237">
        <v>14</v>
      </c>
      <c r="AA1034" s="237">
        <v>0.84</v>
      </c>
      <c r="AB1034" s="213">
        <f t="shared" si="208"/>
        <v>1456</v>
      </c>
      <c r="AC1034" s="213">
        <f t="shared" si="206"/>
        <v>87.36</v>
      </c>
      <c r="AD1034" s="213">
        <f>0.7*R1034*Z1034</f>
        <v>1019.1999999999999</v>
      </c>
      <c r="AE1034" s="213">
        <f t="shared" si="207"/>
        <v>0</v>
      </c>
      <c r="AF1034" s="213">
        <f>IF(Y1034&gt;X1034,(Y1034-X1034)*R1034*AA1034,0)</f>
        <v>2196.4799999999996</v>
      </c>
      <c r="AG1034" s="343">
        <f t="shared" si="209"/>
        <v>3215.6799999999994</v>
      </c>
      <c r="AH1034" s="213">
        <v>2828.7999999999997</v>
      </c>
      <c r="AI1034" s="213">
        <f t="shared" si="210"/>
        <v>386.87999999999965</v>
      </c>
      <c r="AJ1034" s="161"/>
    </row>
    <row r="1035" spans="1:39" ht="32.25" hidden="1" customHeight="1" x14ac:dyDescent="0.35">
      <c r="A1035" s="202"/>
      <c r="B1035" s="202">
        <v>6</v>
      </c>
      <c r="C1035" s="203"/>
      <c r="D1035" s="204"/>
      <c r="E1035" s="169">
        <v>8421</v>
      </c>
      <c r="F1035" s="204"/>
      <c r="G1035" s="168" t="s">
        <v>530</v>
      </c>
      <c r="H1035" s="168"/>
      <c r="I1035" s="168"/>
      <c r="J1035" s="168"/>
      <c r="K1035" s="169">
        <v>7</v>
      </c>
      <c r="L1035" s="169">
        <v>1.3</v>
      </c>
      <c r="M1035" s="169">
        <v>9</v>
      </c>
      <c r="N1035" s="169">
        <v>1</v>
      </c>
      <c r="O1035" s="169">
        <f t="shared" si="211"/>
        <v>8</v>
      </c>
      <c r="P1035" s="169"/>
      <c r="Q1035" s="169"/>
      <c r="R1035" s="169">
        <f t="shared" si="200"/>
        <v>56</v>
      </c>
      <c r="S1035" s="245" t="s">
        <v>41</v>
      </c>
      <c r="T1035" s="246" t="s">
        <v>58</v>
      </c>
      <c r="U1035" s="247">
        <v>44937</v>
      </c>
      <c r="V1035" s="247">
        <v>44957</v>
      </c>
      <c r="W1035" s="248">
        <v>1</v>
      </c>
      <c r="X1035" s="170"/>
      <c r="Y1035" s="249">
        <f>-IF(T1035="on hire",$B$5-U1035+1,IF(T1035="off hired",V1035-U1035+1,0))/7</f>
        <v>-3</v>
      </c>
      <c r="Z1035" s="250">
        <v>14</v>
      </c>
      <c r="AA1035" s="250">
        <v>0.84</v>
      </c>
      <c r="AB1035" s="251">
        <f t="shared" si="208"/>
        <v>784</v>
      </c>
      <c r="AC1035" s="251">
        <f t="shared" si="206"/>
        <v>47.04</v>
      </c>
      <c r="AD1035" s="251"/>
      <c r="AE1035" s="251">
        <f t="shared" si="207"/>
        <v>235.20000000000002</v>
      </c>
      <c r="AF1035" s="251">
        <f>-(-R1035*Y1035*AA1035)</f>
        <v>-141.12</v>
      </c>
      <c r="AG1035" s="251">
        <f t="shared" si="209"/>
        <v>94.080000000000013</v>
      </c>
      <c r="AH1035" s="251"/>
      <c r="AI1035" s="251">
        <f t="shared" si="210"/>
        <v>94.080000000000013</v>
      </c>
      <c r="AJ1035" s="161"/>
    </row>
    <row r="1036" spans="1:39" ht="32.25" customHeight="1" x14ac:dyDescent="0.35">
      <c r="A1036" s="202"/>
      <c r="B1036" s="202">
        <v>6</v>
      </c>
      <c r="C1036" s="342">
        <v>723</v>
      </c>
      <c r="D1036" s="344">
        <v>13006</v>
      </c>
      <c r="E1036" s="204"/>
      <c r="F1036" s="204"/>
      <c r="G1036" s="202" t="s">
        <v>519</v>
      </c>
      <c r="H1036" s="202" t="s">
        <v>154</v>
      </c>
      <c r="I1036" s="202"/>
      <c r="J1036" s="202" t="s">
        <v>148</v>
      </c>
      <c r="K1036" s="204">
        <v>13</v>
      </c>
      <c r="L1036" s="204">
        <v>2.5</v>
      </c>
      <c r="M1036" s="204">
        <v>9</v>
      </c>
      <c r="N1036" s="204">
        <v>1</v>
      </c>
      <c r="O1036" s="204">
        <f t="shared" si="211"/>
        <v>8</v>
      </c>
      <c r="P1036" s="204"/>
      <c r="Q1036" s="204"/>
      <c r="R1036" s="204">
        <f t="shared" si="200"/>
        <v>260</v>
      </c>
      <c r="S1036" s="207" t="s">
        <v>62</v>
      </c>
      <c r="T1036" s="215" t="s">
        <v>87</v>
      </c>
      <c r="U1036" s="216">
        <v>44782</v>
      </c>
      <c r="V1036" s="216"/>
      <c r="W1036" s="217">
        <v>1</v>
      </c>
      <c r="X1036" s="218"/>
      <c r="Y1036" s="212">
        <f>IF(T1036="on hire",$C$5-U1036+1,IF(T1036="off hired",V1036-U1036+1,0))/7</f>
        <v>25.142857142857142</v>
      </c>
      <c r="Z1036" s="237">
        <v>5.25</v>
      </c>
      <c r="AA1036" s="237">
        <v>0.35</v>
      </c>
      <c r="AB1036" s="213">
        <f t="shared" si="208"/>
        <v>1365</v>
      </c>
      <c r="AC1036" s="213">
        <f t="shared" si="206"/>
        <v>91</v>
      </c>
      <c r="AD1036" s="213">
        <f>0.7*R1036*Z1036</f>
        <v>955.5</v>
      </c>
      <c r="AE1036" s="213">
        <f t="shared" si="207"/>
        <v>0</v>
      </c>
      <c r="AF1036" s="213">
        <f>IF(Y1036&gt;X1036,(Y1036-X1036)*R1036*AA1036,0)</f>
        <v>2287.9999999999995</v>
      </c>
      <c r="AG1036" s="343">
        <f t="shared" si="209"/>
        <v>3243.4999999999995</v>
      </c>
      <c r="AH1036" s="213">
        <v>2840.5</v>
      </c>
      <c r="AI1036" s="213">
        <f t="shared" si="210"/>
        <v>402.99999999999955</v>
      </c>
      <c r="AJ1036" s="161"/>
    </row>
    <row r="1037" spans="1:39" ht="32.25" hidden="1" customHeight="1" x14ac:dyDescent="0.35">
      <c r="A1037" s="202"/>
      <c r="B1037" s="202">
        <v>6</v>
      </c>
      <c r="C1037" s="203"/>
      <c r="D1037" s="204"/>
      <c r="E1037" s="169">
        <v>8421</v>
      </c>
      <c r="F1037" s="204"/>
      <c r="G1037" s="168" t="s">
        <v>530</v>
      </c>
      <c r="H1037" s="168"/>
      <c r="I1037" s="168"/>
      <c r="J1037" s="168"/>
      <c r="K1037" s="169">
        <v>7</v>
      </c>
      <c r="L1037" s="169">
        <v>2.5</v>
      </c>
      <c r="M1037" s="169">
        <v>9</v>
      </c>
      <c r="N1037" s="169">
        <v>1</v>
      </c>
      <c r="O1037" s="169">
        <f t="shared" si="211"/>
        <v>8</v>
      </c>
      <c r="P1037" s="169"/>
      <c r="Q1037" s="169"/>
      <c r="R1037" s="169">
        <f t="shared" si="200"/>
        <v>140</v>
      </c>
      <c r="S1037" s="245" t="s">
        <v>62</v>
      </c>
      <c r="T1037" s="246" t="s">
        <v>58</v>
      </c>
      <c r="U1037" s="247">
        <v>44937</v>
      </c>
      <c r="V1037" s="247">
        <v>44957</v>
      </c>
      <c r="W1037" s="248">
        <v>1</v>
      </c>
      <c r="X1037" s="170"/>
      <c r="Y1037" s="249">
        <f>-IF(T1037="on hire",$B$5-U1037+1,IF(T1037="off hired",V1037-U1037+1,0))/7</f>
        <v>-3</v>
      </c>
      <c r="Z1037" s="250">
        <v>5.25</v>
      </c>
      <c r="AA1037" s="250">
        <v>0.35</v>
      </c>
      <c r="AB1037" s="251">
        <f t="shared" si="208"/>
        <v>735</v>
      </c>
      <c r="AC1037" s="251">
        <f t="shared" si="206"/>
        <v>49</v>
      </c>
      <c r="AD1037" s="251"/>
      <c r="AE1037" s="251">
        <f t="shared" si="207"/>
        <v>220.5</v>
      </c>
      <c r="AF1037" s="251">
        <f>-(-R1037*Y1037*AA1037)</f>
        <v>-147</v>
      </c>
      <c r="AG1037" s="251">
        <f t="shared" si="209"/>
        <v>73.5</v>
      </c>
      <c r="AH1037" s="251"/>
      <c r="AI1037" s="251">
        <f t="shared" si="210"/>
        <v>73.5</v>
      </c>
      <c r="AJ1037" s="161"/>
    </row>
    <row r="1038" spans="1:39" ht="32.25" customHeight="1" x14ac:dyDescent="0.35">
      <c r="A1038" s="202"/>
      <c r="B1038" s="202">
        <v>6</v>
      </c>
      <c r="C1038" s="342">
        <v>723</v>
      </c>
      <c r="D1038" s="344">
        <v>13010</v>
      </c>
      <c r="E1038" s="344">
        <v>8612</v>
      </c>
      <c r="F1038" s="204"/>
      <c r="G1038" s="202" t="s">
        <v>520</v>
      </c>
      <c r="H1038" s="202" t="s">
        <v>154</v>
      </c>
      <c r="I1038" s="202"/>
      <c r="J1038" s="202" t="s">
        <v>436</v>
      </c>
      <c r="K1038" s="204">
        <v>6</v>
      </c>
      <c r="L1038" s="204">
        <v>1.3</v>
      </c>
      <c r="M1038" s="204">
        <v>9</v>
      </c>
      <c r="N1038" s="204">
        <v>1</v>
      </c>
      <c r="O1038" s="204">
        <f t="shared" si="211"/>
        <v>8</v>
      </c>
      <c r="P1038" s="204"/>
      <c r="Q1038" s="204"/>
      <c r="R1038" s="204">
        <f t="shared" si="200"/>
        <v>48</v>
      </c>
      <c r="S1038" s="207" t="s">
        <v>41</v>
      </c>
      <c r="T1038" s="215" t="s">
        <v>58</v>
      </c>
      <c r="U1038" s="216">
        <v>44783</v>
      </c>
      <c r="V1038" s="216">
        <v>44952</v>
      </c>
      <c r="W1038" s="217">
        <v>1</v>
      </c>
      <c r="X1038" s="218"/>
      <c r="Y1038" s="212">
        <f>IF(T1038="on hire",$C$5-U1038+1,IF(T1038="off hired",V1038-U1038+1,0))/7</f>
        <v>24.285714285714285</v>
      </c>
      <c r="Z1038" s="237">
        <v>14</v>
      </c>
      <c r="AA1038" s="237">
        <v>0.84</v>
      </c>
      <c r="AB1038" s="213">
        <f t="shared" si="208"/>
        <v>672</v>
      </c>
      <c r="AC1038" s="213">
        <f t="shared" si="206"/>
        <v>40.32</v>
      </c>
      <c r="AD1038" s="213">
        <f>0.7*R1038*Z1038</f>
        <v>470.39999999999992</v>
      </c>
      <c r="AE1038" s="213">
        <f t="shared" si="207"/>
        <v>201.59999999999997</v>
      </c>
      <c r="AF1038" s="213">
        <f>IF(Y1038&gt;X1038,(Y1038-X1038)*R1038*AA1038,0)</f>
        <v>979.2</v>
      </c>
      <c r="AG1038" s="343">
        <f t="shared" si="209"/>
        <v>1651.1999999999998</v>
      </c>
      <c r="AH1038" s="213">
        <v>1299.8399999999999</v>
      </c>
      <c r="AI1038" s="213">
        <f t="shared" si="210"/>
        <v>351.3599999999999</v>
      </c>
      <c r="AJ1038" s="161"/>
    </row>
    <row r="1039" spans="1:39" ht="32.25" customHeight="1" x14ac:dyDescent="0.35">
      <c r="A1039" s="202"/>
      <c r="B1039" s="202">
        <v>6</v>
      </c>
      <c r="C1039" s="342">
        <v>723</v>
      </c>
      <c r="D1039" s="344">
        <v>13010</v>
      </c>
      <c r="E1039" s="344">
        <v>8612</v>
      </c>
      <c r="F1039" s="204"/>
      <c r="G1039" s="202" t="s">
        <v>520</v>
      </c>
      <c r="H1039" s="202" t="s">
        <v>154</v>
      </c>
      <c r="I1039" s="202"/>
      <c r="J1039" s="202" t="s">
        <v>148</v>
      </c>
      <c r="K1039" s="204">
        <v>6</v>
      </c>
      <c r="L1039" s="204">
        <v>2.5</v>
      </c>
      <c r="M1039" s="204">
        <v>9</v>
      </c>
      <c r="N1039" s="204">
        <v>1</v>
      </c>
      <c r="O1039" s="204">
        <f t="shared" si="211"/>
        <v>8</v>
      </c>
      <c r="P1039" s="204"/>
      <c r="Q1039" s="204"/>
      <c r="R1039" s="204">
        <f t="shared" si="200"/>
        <v>120</v>
      </c>
      <c r="S1039" s="207" t="s">
        <v>62</v>
      </c>
      <c r="T1039" s="215" t="s">
        <v>58</v>
      </c>
      <c r="U1039" s="216">
        <v>44783</v>
      </c>
      <c r="V1039" s="216">
        <v>44952</v>
      </c>
      <c r="W1039" s="217">
        <v>1</v>
      </c>
      <c r="X1039" s="218"/>
      <c r="Y1039" s="212">
        <f>IF(T1039="on hire",$C$5-U1039+1,IF(T1039="off hired",V1039-U1039+1,0))/7</f>
        <v>24.285714285714285</v>
      </c>
      <c r="Z1039" s="237">
        <v>5.25</v>
      </c>
      <c r="AA1039" s="237">
        <v>0.35</v>
      </c>
      <c r="AB1039" s="213">
        <f t="shared" si="208"/>
        <v>630</v>
      </c>
      <c r="AC1039" s="213">
        <f t="shared" si="206"/>
        <v>42</v>
      </c>
      <c r="AD1039" s="213">
        <f>0.7*R1039*Z1039</f>
        <v>441</v>
      </c>
      <c r="AE1039" s="213">
        <f t="shared" si="207"/>
        <v>189</v>
      </c>
      <c r="AF1039" s="213">
        <f>IF(Y1039&gt;X1039,(Y1039-X1039)*R1039*AA1039,0)</f>
        <v>1019.9999999999999</v>
      </c>
      <c r="AG1039" s="343">
        <f t="shared" si="209"/>
        <v>1650</v>
      </c>
      <c r="AH1039" s="213">
        <v>1305</v>
      </c>
      <c r="AI1039" s="213">
        <f t="shared" si="210"/>
        <v>345</v>
      </c>
      <c r="AJ1039" s="160"/>
    </row>
    <row r="1040" spans="1:39" ht="32.25" customHeight="1" x14ac:dyDescent="0.35">
      <c r="A1040" s="202"/>
      <c r="B1040" s="202">
        <v>6</v>
      </c>
      <c r="C1040" s="342">
        <v>724</v>
      </c>
      <c r="D1040" s="344">
        <v>13008</v>
      </c>
      <c r="E1040" s="204"/>
      <c r="F1040" s="204"/>
      <c r="G1040" s="202" t="s">
        <v>520</v>
      </c>
      <c r="H1040" s="202" t="s">
        <v>154</v>
      </c>
      <c r="I1040" s="202"/>
      <c r="J1040" s="202" t="s">
        <v>436</v>
      </c>
      <c r="K1040" s="204">
        <v>45</v>
      </c>
      <c r="L1040" s="204">
        <v>1.3</v>
      </c>
      <c r="M1040" s="204">
        <v>9</v>
      </c>
      <c r="N1040" s="204">
        <v>1</v>
      </c>
      <c r="O1040" s="204">
        <f t="shared" si="211"/>
        <v>8</v>
      </c>
      <c r="P1040" s="204"/>
      <c r="Q1040" s="204"/>
      <c r="R1040" s="204">
        <f t="shared" si="200"/>
        <v>360</v>
      </c>
      <c r="S1040" s="207" t="s">
        <v>41</v>
      </c>
      <c r="T1040" s="215" t="s">
        <v>87</v>
      </c>
      <c r="U1040" s="216">
        <v>44784</v>
      </c>
      <c r="V1040" s="216"/>
      <c r="W1040" s="217">
        <v>1</v>
      </c>
      <c r="X1040" s="218"/>
      <c r="Y1040" s="212">
        <f>IF(T1040="on hire",$C$5-U1040+1,IF(T1040="off hired",V1040-U1040+1,0))/7</f>
        <v>24.857142857142858</v>
      </c>
      <c r="Z1040" s="237">
        <v>14</v>
      </c>
      <c r="AA1040" s="237">
        <v>0.84</v>
      </c>
      <c r="AB1040" s="213">
        <f t="shared" si="208"/>
        <v>5040</v>
      </c>
      <c r="AC1040" s="213">
        <f t="shared" si="206"/>
        <v>302.39999999999998</v>
      </c>
      <c r="AD1040" s="213">
        <f>0.7*R1040*Z1040</f>
        <v>3527.9999999999995</v>
      </c>
      <c r="AE1040" s="213">
        <f t="shared" si="207"/>
        <v>0</v>
      </c>
      <c r="AF1040" s="213">
        <f>IF(Y1040&gt;X1040,(Y1040-X1040)*R1040*AA1040,0)</f>
        <v>7516.8</v>
      </c>
      <c r="AG1040" s="343">
        <f t="shared" si="209"/>
        <v>11044.8</v>
      </c>
      <c r="AH1040" s="213">
        <v>9705.5999999999985</v>
      </c>
      <c r="AI1040" s="213">
        <f t="shared" si="210"/>
        <v>1339.2000000000007</v>
      </c>
      <c r="AJ1040" s="160"/>
    </row>
    <row r="1041" spans="1:39" ht="32.25" customHeight="1" x14ac:dyDescent="0.35">
      <c r="A1041" s="149"/>
      <c r="B1041" s="149">
        <v>6</v>
      </c>
      <c r="C1041" s="203"/>
      <c r="D1041" s="204"/>
      <c r="E1041" s="344">
        <v>8467</v>
      </c>
      <c r="F1041" s="169"/>
      <c r="G1041" s="168" t="s">
        <v>530</v>
      </c>
      <c r="H1041" s="168"/>
      <c r="I1041" s="168"/>
      <c r="J1041" s="168"/>
      <c r="K1041" s="169">
        <v>13</v>
      </c>
      <c r="L1041" s="169">
        <v>1.3</v>
      </c>
      <c r="M1041" s="169">
        <v>9</v>
      </c>
      <c r="N1041" s="169">
        <v>1</v>
      </c>
      <c r="O1041" s="169">
        <f t="shared" si="211"/>
        <v>8</v>
      </c>
      <c r="P1041" s="169"/>
      <c r="Q1041" s="169"/>
      <c r="R1041" s="169">
        <f t="shared" si="200"/>
        <v>104</v>
      </c>
      <c r="S1041" s="245" t="s">
        <v>41</v>
      </c>
      <c r="T1041" s="246" t="s">
        <v>58</v>
      </c>
      <c r="U1041" s="247">
        <v>44921</v>
      </c>
      <c r="V1041" s="247">
        <v>44957</v>
      </c>
      <c r="W1041" s="248">
        <v>1</v>
      </c>
      <c r="X1041" s="170"/>
      <c r="Y1041" s="249">
        <f>-IF(T1041="on hire",$B$5-U1041+1,IF(T1041="off hired",V1041-U1041+1,0))/7</f>
        <v>-5.2857142857142856</v>
      </c>
      <c r="Z1041" s="250">
        <v>14</v>
      </c>
      <c r="AA1041" s="250">
        <v>0.84</v>
      </c>
      <c r="AB1041" s="251">
        <f t="shared" si="208"/>
        <v>1456</v>
      </c>
      <c r="AC1041" s="251">
        <f t="shared" si="206"/>
        <v>87.36</v>
      </c>
      <c r="AD1041" s="251"/>
      <c r="AE1041" s="251">
        <f t="shared" si="207"/>
        <v>436.8</v>
      </c>
      <c r="AF1041" s="251">
        <f>-(-R1041*Y1041*AA1041)</f>
        <v>-461.75999999999993</v>
      </c>
      <c r="AG1041" s="343">
        <f t="shared" si="209"/>
        <v>-24.959999999999923</v>
      </c>
      <c r="AH1041" s="251">
        <v>361.92</v>
      </c>
      <c r="AI1041" s="251">
        <f t="shared" si="210"/>
        <v>-386.87999999999994</v>
      </c>
      <c r="AJ1041" s="160"/>
    </row>
    <row r="1042" spans="1:39" ht="32.25" hidden="1" customHeight="1" x14ac:dyDescent="0.35">
      <c r="A1042" s="149"/>
      <c r="B1042" s="149">
        <v>6</v>
      </c>
      <c r="C1042" s="203"/>
      <c r="D1042" s="204"/>
      <c r="E1042" s="169">
        <v>8402</v>
      </c>
      <c r="F1042" s="169"/>
      <c r="G1042" s="168" t="s">
        <v>530</v>
      </c>
      <c r="H1042" s="168"/>
      <c r="I1042" s="168"/>
      <c r="J1042" s="168"/>
      <c r="K1042" s="169">
        <v>14.5</v>
      </c>
      <c r="L1042" s="169">
        <v>1.3</v>
      </c>
      <c r="M1042" s="169">
        <v>9</v>
      </c>
      <c r="N1042" s="169">
        <v>1</v>
      </c>
      <c r="O1042" s="169">
        <f t="shared" si="211"/>
        <v>8</v>
      </c>
      <c r="P1042" s="169"/>
      <c r="Q1042" s="169"/>
      <c r="R1042" s="169">
        <f t="shared" si="200"/>
        <v>116</v>
      </c>
      <c r="S1042" s="245" t="s">
        <v>41</v>
      </c>
      <c r="T1042" s="246" t="s">
        <v>58</v>
      </c>
      <c r="U1042" s="247">
        <v>44928</v>
      </c>
      <c r="V1042" s="247">
        <v>44957</v>
      </c>
      <c r="W1042" s="248">
        <v>1</v>
      </c>
      <c r="X1042" s="170"/>
      <c r="Y1042" s="249">
        <f>-IF(T1042="on hire",$B$5-U1042+1,IF(T1042="off hired",V1042-U1042+1,0))/7</f>
        <v>-4.2857142857142856</v>
      </c>
      <c r="Z1042" s="250">
        <v>14</v>
      </c>
      <c r="AA1042" s="250">
        <v>0.84</v>
      </c>
      <c r="AB1042" s="251">
        <f t="shared" si="208"/>
        <v>1624</v>
      </c>
      <c r="AC1042" s="251">
        <f t="shared" si="206"/>
        <v>97.44</v>
      </c>
      <c r="AD1042" s="251"/>
      <c r="AE1042" s="251">
        <f t="shared" si="207"/>
        <v>487.19999999999993</v>
      </c>
      <c r="AF1042" s="251">
        <f>-(-R1042*Y1042*AA1042)</f>
        <v>-417.59999999999997</v>
      </c>
      <c r="AG1042" s="251">
        <f t="shared" si="209"/>
        <v>69.599999999999966</v>
      </c>
      <c r="AH1042" s="251"/>
      <c r="AI1042" s="251">
        <f t="shared" si="210"/>
        <v>69.599999999999966</v>
      </c>
      <c r="AJ1042" s="160"/>
    </row>
    <row r="1043" spans="1:39" ht="32.25" customHeight="1" x14ac:dyDescent="0.35">
      <c r="A1043" s="149"/>
      <c r="B1043" s="149">
        <v>6</v>
      </c>
      <c r="C1043" s="342">
        <v>724</v>
      </c>
      <c r="D1043" s="344">
        <v>13008</v>
      </c>
      <c r="E1043" s="150"/>
      <c r="F1043" s="150"/>
      <c r="G1043" s="149" t="s">
        <v>520</v>
      </c>
      <c r="H1043" s="149" t="s">
        <v>154</v>
      </c>
      <c r="I1043" s="149"/>
      <c r="J1043" s="149" t="s">
        <v>148</v>
      </c>
      <c r="K1043" s="150">
        <v>45</v>
      </c>
      <c r="L1043" s="150">
        <v>2.5</v>
      </c>
      <c r="M1043" s="150">
        <v>9</v>
      </c>
      <c r="N1043" s="150">
        <v>1</v>
      </c>
      <c r="O1043" s="150">
        <f t="shared" si="211"/>
        <v>8</v>
      </c>
      <c r="P1043" s="150"/>
      <c r="Q1043" s="150"/>
      <c r="R1043" s="150">
        <f t="shared" si="200"/>
        <v>900</v>
      </c>
      <c r="S1043" s="151" t="s">
        <v>62</v>
      </c>
      <c r="T1043" s="152" t="s">
        <v>87</v>
      </c>
      <c r="U1043" s="153">
        <v>44784</v>
      </c>
      <c r="V1043" s="153"/>
      <c r="W1043" s="154">
        <v>1</v>
      </c>
      <c r="X1043" s="155"/>
      <c r="Y1043" s="156">
        <f>IF(T1043="on hire",$C$5-U1043+1,IF(T1043="off hired",V1043-U1043+1,0))/7</f>
        <v>24.857142857142858</v>
      </c>
      <c r="Z1043" s="220">
        <v>5.25</v>
      </c>
      <c r="AA1043" s="220">
        <v>0.35</v>
      </c>
      <c r="AB1043" s="157">
        <f t="shared" si="208"/>
        <v>4725</v>
      </c>
      <c r="AC1043" s="157">
        <f t="shared" si="206"/>
        <v>315</v>
      </c>
      <c r="AD1043" s="157">
        <f>0.7*R1043*Z1043</f>
        <v>3307.5</v>
      </c>
      <c r="AE1043" s="157">
        <f t="shared" si="207"/>
        <v>0</v>
      </c>
      <c r="AF1043" s="157">
        <f>IF(Y1043&gt;X1043,(Y1043-X1043)*R1043*AA1043,0)</f>
        <v>7830</v>
      </c>
      <c r="AG1043" s="343">
        <f t="shared" si="209"/>
        <v>11137.5</v>
      </c>
      <c r="AH1043" s="157">
        <v>9742.4999999999982</v>
      </c>
      <c r="AI1043" s="157">
        <f t="shared" si="210"/>
        <v>1395.0000000000018</v>
      </c>
      <c r="AJ1043" s="160"/>
    </row>
    <row r="1044" spans="1:39" ht="32.25" customHeight="1" x14ac:dyDescent="0.35">
      <c r="A1044" s="149"/>
      <c r="B1044" s="149">
        <v>6</v>
      </c>
      <c r="C1044" s="203"/>
      <c r="D1044" s="204"/>
      <c r="E1044" s="344">
        <v>8467</v>
      </c>
      <c r="F1044" s="169"/>
      <c r="G1044" s="168" t="s">
        <v>530</v>
      </c>
      <c r="H1044" s="168"/>
      <c r="I1044" s="168"/>
      <c r="J1044" s="168"/>
      <c r="K1044" s="169">
        <v>13</v>
      </c>
      <c r="L1044" s="169">
        <v>2.5</v>
      </c>
      <c r="M1044" s="169">
        <v>9</v>
      </c>
      <c r="N1044" s="169">
        <v>1</v>
      </c>
      <c r="O1044" s="169">
        <f t="shared" si="211"/>
        <v>8</v>
      </c>
      <c r="P1044" s="169"/>
      <c r="Q1044" s="169"/>
      <c r="R1044" s="169">
        <f t="shared" si="200"/>
        <v>260</v>
      </c>
      <c r="S1044" s="245" t="s">
        <v>62</v>
      </c>
      <c r="T1044" s="246" t="s">
        <v>58</v>
      </c>
      <c r="U1044" s="247">
        <v>44921</v>
      </c>
      <c r="V1044" s="247">
        <v>44957</v>
      </c>
      <c r="W1044" s="248">
        <v>1</v>
      </c>
      <c r="X1044" s="170"/>
      <c r="Y1044" s="249">
        <f>-IF(T1044="on hire",$B$5-U1044+1,IF(T1044="off hired",V1044-U1044+1,0))/7</f>
        <v>-5.2857142857142856</v>
      </c>
      <c r="Z1044" s="250">
        <v>5.25</v>
      </c>
      <c r="AA1044" s="250">
        <v>0.35</v>
      </c>
      <c r="AB1044" s="251">
        <f t="shared" si="208"/>
        <v>1365</v>
      </c>
      <c r="AC1044" s="251">
        <f t="shared" si="206"/>
        <v>91</v>
      </c>
      <c r="AD1044" s="251"/>
      <c r="AE1044" s="251">
        <f t="shared" si="207"/>
        <v>409.5</v>
      </c>
      <c r="AF1044" s="251">
        <f>-(-R1044*Y1044*AA1044)</f>
        <v>-480.99999999999994</v>
      </c>
      <c r="AG1044" s="343">
        <f t="shared" si="209"/>
        <v>-71.499999999999943</v>
      </c>
      <c r="AH1044" s="251">
        <v>331.5</v>
      </c>
      <c r="AI1044" s="251">
        <f t="shared" si="210"/>
        <v>-402.99999999999994</v>
      </c>
      <c r="AJ1044" s="160"/>
    </row>
    <row r="1045" spans="1:39" ht="32.25" hidden="1" customHeight="1" x14ac:dyDescent="0.35">
      <c r="A1045" s="149"/>
      <c r="B1045" s="149">
        <v>6</v>
      </c>
      <c r="C1045" s="203"/>
      <c r="D1045" s="204"/>
      <c r="E1045" s="169">
        <v>8402</v>
      </c>
      <c r="F1045" s="169"/>
      <c r="G1045" s="168" t="s">
        <v>530</v>
      </c>
      <c r="H1045" s="168"/>
      <c r="I1045" s="168"/>
      <c r="J1045" s="168"/>
      <c r="K1045" s="169">
        <v>14.5</v>
      </c>
      <c r="L1045" s="169">
        <v>2.5</v>
      </c>
      <c r="M1045" s="169">
        <v>9</v>
      </c>
      <c r="N1045" s="169">
        <v>1</v>
      </c>
      <c r="O1045" s="169">
        <f t="shared" si="211"/>
        <v>8</v>
      </c>
      <c r="P1045" s="169"/>
      <c r="Q1045" s="169"/>
      <c r="R1045" s="169">
        <f t="shared" si="200"/>
        <v>290</v>
      </c>
      <c r="S1045" s="245" t="s">
        <v>62</v>
      </c>
      <c r="T1045" s="246" t="s">
        <v>58</v>
      </c>
      <c r="U1045" s="247">
        <v>44928</v>
      </c>
      <c r="V1045" s="247">
        <v>44957</v>
      </c>
      <c r="W1045" s="248">
        <v>1</v>
      </c>
      <c r="X1045" s="170"/>
      <c r="Y1045" s="249">
        <f>-IF(T1045="on hire",$B$5-U1045+1,IF(T1045="off hired",V1045-U1045+1,0))/7</f>
        <v>-4.2857142857142856</v>
      </c>
      <c r="Z1045" s="250">
        <v>5.25</v>
      </c>
      <c r="AA1045" s="250">
        <v>0.35</v>
      </c>
      <c r="AB1045" s="251">
        <f t="shared" si="208"/>
        <v>1522.5</v>
      </c>
      <c r="AC1045" s="251">
        <f t="shared" si="206"/>
        <v>101.5</v>
      </c>
      <c r="AD1045" s="251"/>
      <c r="AE1045" s="251">
        <f t="shared" si="207"/>
        <v>456.75</v>
      </c>
      <c r="AF1045" s="251">
        <f>-(-R1045*Y1045*AA1045)</f>
        <v>-435</v>
      </c>
      <c r="AG1045" s="251">
        <f t="shared" si="209"/>
        <v>21.75</v>
      </c>
      <c r="AH1045" s="251"/>
      <c r="AI1045" s="251">
        <f t="shared" si="210"/>
        <v>21.75</v>
      </c>
      <c r="AJ1045" s="160"/>
    </row>
    <row r="1046" spans="1:39" ht="32.25" customHeight="1" x14ac:dyDescent="0.35">
      <c r="A1046" s="149"/>
      <c r="B1046" s="149">
        <v>6</v>
      </c>
      <c r="C1046" s="342" t="s">
        <v>452</v>
      </c>
      <c r="D1046" s="344">
        <v>13009</v>
      </c>
      <c r="E1046" s="150"/>
      <c r="F1046" s="150"/>
      <c r="G1046" s="149" t="s">
        <v>525</v>
      </c>
      <c r="H1046" s="149" t="s">
        <v>156</v>
      </c>
      <c r="I1046" s="149"/>
      <c r="J1046" s="149" t="s">
        <v>436</v>
      </c>
      <c r="K1046" s="150">
        <v>3</v>
      </c>
      <c r="L1046" s="150">
        <v>24</v>
      </c>
      <c r="M1046" s="150"/>
      <c r="N1046" s="150"/>
      <c r="O1046" s="150"/>
      <c r="P1046" s="150">
        <v>1</v>
      </c>
      <c r="Q1046" s="150"/>
      <c r="R1046" s="150">
        <f t="shared" si="200"/>
        <v>72</v>
      </c>
      <c r="S1046" s="151" t="s">
        <v>151</v>
      </c>
      <c r="T1046" s="152" t="s">
        <v>87</v>
      </c>
      <c r="U1046" s="153">
        <v>44784</v>
      </c>
      <c r="V1046" s="153"/>
      <c r="W1046" s="154">
        <v>1</v>
      </c>
      <c r="X1046" s="155"/>
      <c r="Y1046" s="156">
        <f>IF(T1046="on hire",$C$5-U1046+1,IF(T1046="off hired",V1046-U1046+1,0))/7</f>
        <v>24.857142857142858</v>
      </c>
      <c r="Z1046" s="220">
        <v>81</v>
      </c>
      <c r="AA1046" s="220">
        <v>1.82</v>
      </c>
      <c r="AB1046" s="157">
        <f t="shared" si="208"/>
        <v>5832</v>
      </c>
      <c r="AC1046" s="157">
        <f t="shared" si="206"/>
        <v>131.04</v>
      </c>
      <c r="AD1046" s="157">
        <f>0.7*R1046*Z1046</f>
        <v>4082.4</v>
      </c>
      <c r="AE1046" s="157">
        <f t="shared" si="207"/>
        <v>0</v>
      </c>
      <c r="AF1046" s="157">
        <f>IF(Y1046&gt;X1046,(Y1046-X1046)*R1046*AA1046,0)</f>
        <v>3257.28</v>
      </c>
      <c r="AG1046" s="343">
        <f t="shared" si="209"/>
        <v>7339.68</v>
      </c>
      <c r="AH1046" s="157">
        <v>6759.36</v>
      </c>
      <c r="AI1046" s="157">
        <f t="shared" si="210"/>
        <v>580.32000000000062</v>
      </c>
      <c r="AJ1046" s="160"/>
    </row>
    <row r="1047" spans="1:39" ht="32.25" customHeight="1" x14ac:dyDescent="0.35">
      <c r="A1047" s="149"/>
      <c r="B1047" s="149">
        <v>6</v>
      </c>
      <c r="C1047" s="203"/>
      <c r="D1047" s="204"/>
      <c r="E1047" s="344">
        <v>8468</v>
      </c>
      <c r="F1047" s="169"/>
      <c r="G1047" s="168" t="s">
        <v>530</v>
      </c>
      <c r="H1047" s="168"/>
      <c r="I1047" s="168"/>
      <c r="J1047" s="168"/>
      <c r="K1047" s="169">
        <v>3</v>
      </c>
      <c r="L1047" s="169">
        <v>6</v>
      </c>
      <c r="M1047" s="169"/>
      <c r="N1047" s="169"/>
      <c r="O1047" s="169">
        <f>M1047-N1047</f>
        <v>0</v>
      </c>
      <c r="P1047" s="169">
        <v>1</v>
      </c>
      <c r="Q1047" s="169"/>
      <c r="R1047" s="169">
        <f t="shared" si="200"/>
        <v>18</v>
      </c>
      <c r="S1047" s="245" t="s">
        <v>151</v>
      </c>
      <c r="T1047" s="246" t="s">
        <v>58</v>
      </c>
      <c r="U1047" s="247">
        <v>44921</v>
      </c>
      <c r="V1047" s="247">
        <v>44957</v>
      </c>
      <c r="W1047" s="248">
        <v>1</v>
      </c>
      <c r="X1047" s="170"/>
      <c r="Y1047" s="249">
        <f>-IF(T1047="on hire",$B$5-U1047+1,IF(T1047="off hired",V1047-U1047+1,0))/7</f>
        <v>-5.2857142857142856</v>
      </c>
      <c r="Z1047" s="250">
        <v>81</v>
      </c>
      <c r="AA1047" s="250">
        <v>1.82</v>
      </c>
      <c r="AB1047" s="251">
        <f t="shared" si="208"/>
        <v>1458</v>
      </c>
      <c r="AC1047" s="251">
        <f t="shared" si="206"/>
        <v>32.76</v>
      </c>
      <c r="AD1047" s="251"/>
      <c r="AE1047" s="251">
        <f t="shared" si="207"/>
        <v>437.4</v>
      </c>
      <c r="AF1047" s="251">
        <f>-(-R1047*Y1047*AA1047)</f>
        <v>-173.16</v>
      </c>
      <c r="AG1047" s="343">
        <f t="shared" si="209"/>
        <v>264.24</v>
      </c>
      <c r="AH1047" s="251">
        <v>409.32</v>
      </c>
      <c r="AI1047" s="251">
        <f t="shared" si="210"/>
        <v>-145.07999999999998</v>
      </c>
      <c r="AJ1047" s="160"/>
    </row>
    <row r="1048" spans="1:39" ht="32.25" hidden="1" customHeight="1" x14ac:dyDescent="0.35">
      <c r="A1048" s="149"/>
      <c r="B1048" s="149">
        <v>6</v>
      </c>
      <c r="C1048" s="203"/>
      <c r="D1048" s="204"/>
      <c r="E1048" s="169">
        <v>8405</v>
      </c>
      <c r="F1048" s="169"/>
      <c r="G1048" s="168" t="s">
        <v>530</v>
      </c>
      <c r="H1048" s="168"/>
      <c r="I1048" s="168"/>
      <c r="J1048" s="168"/>
      <c r="K1048" s="169">
        <v>3</v>
      </c>
      <c r="L1048" s="169">
        <v>18</v>
      </c>
      <c r="M1048" s="169"/>
      <c r="N1048" s="169"/>
      <c r="O1048" s="169">
        <f>M1048-N1048</f>
        <v>0</v>
      </c>
      <c r="P1048" s="169">
        <v>1</v>
      </c>
      <c r="Q1048" s="169"/>
      <c r="R1048" s="169">
        <f t="shared" si="200"/>
        <v>54</v>
      </c>
      <c r="S1048" s="245" t="s">
        <v>151</v>
      </c>
      <c r="T1048" s="246" t="s">
        <v>58</v>
      </c>
      <c r="U1048" s="247">
        <v>44928</v>
      </c>
      <c r="V1048" s="247">
        <v>44957</v>
      </c>
      <c r="W1048" s="248">
        <v>1</v>
      </c>
      <c r="X1048" s="170"/>
      <c r="Y1048" s="249">
        <f>-IF(T1048="on hire",$B$5-U1048+1,IF(T1048="off hired",V1048-U1048+1,0))/7</f>
        <v>-4.2857142857142856</v>
      </c>
      <c r="Z1048" s="250">
        <v>81</v>
      </c>
      <c r="AA1048" s="250">
        <v>1.82</v>
      </c>
      <c r="AB1048" s="251">
        <f t="shared" si="208"/>
        <v>4374</v>
      </c>
      <c r="AC1048" s="251">
        <f t="shared" si="206"/>
        <v>98.28</v>
      </c>
      <c r="AD1048" s="251"/>
      <c r="AE1048" s="251">
        <f t="shared" si="207"/>
        <v>1312.2</v>
      </c>
      <c r="AF1048" s="251">
        <f>-(-R1048*Y1048*AA1048)</f>
        <v>-421.2</v>
      </c>
      <c r="AG1048" s="251">
        <f t="shared" si="209"/>
        <v>891</v>
      </c>
      <c r="AH1048" s="251"/>
      <c r="AI1048" s="251">
        <f t="shared" si="210"/>
        <v>891</v>
      </c>
      <c r="AJ1048" s="160"/>
    </row>
    <row r="1049" spans="1:39" ht="32.25" customHeight="1" x14ac:dyDescent="0.35">
      <c r="A1049" s="149"/>
      <c r="B1049" s="149">
        <v>6</v>
      </c>
      <c r="C1049" s="342" t="s">
        <v>452</v>
      </c>
      <c r="D1049" s="344">
        <v>13009</v>
      </c>
      <c r="E1049" s="150"/>
      <c r="F1049" s="150"/>
      <c r="G1049" s="149" t="s">
        <v>525</v>
      </c>
      <c r="H1049" s="149" t="s">
        <v>156</v>
      </c>
      <c r="I1049" s="149"/>
      <c r="J1049" s="149" t="s">
        <v>436</v>
      </c>
      <c r="K1049" s="150">
        <v>6</v>
      </c>
      <c r="L1049" s="150">
        <v>8</v>
      </c>
      <c r="M1049" s="150"/>
      <c r="N1049" s="150"/>
      <c r="O1049" s="150"/>
      <c r="P1049" s="150">
        <v>1</v>
      </c>
      <c r="Q1049" s="150"/>
      <c r="R1049" s="150">
        <f t="shared" si="200"/>
        <v>48</v>
      </c>
      <c r="S1049" s="151" t="s">
        <v>151</v>
      </c>
      <c r="T1049" s="152" t="s">
        <v>87</v>
      </c>
      <c r="U1049" s="153">
        <v>44784</v>
      </c>
      <c r="V1049" s="153"/>
      <c r="W1049" s="154">
        <v>1</v>
      </c>
      <c r="X1049" s="155"/>
      <c r="Y1049" s="156">
        <f>IF(T1049="on hire",$C$5-U1049+1,IF(T1049="off hired",V1049-U1049+1,0))/7</f>
        <v>24.857142857142858</v>
      </c>
      <c r="Z1049" s="220">
        <v>81</v>
      </c>
      <c r="AA1049" s="220">
        <v>1.82</v>
      </c>
      <c r="AB1049" s="157">
        <f t="shared" si="208"/>
        <v>3888</v>
      </c>
      <c r="AC1049" s="157">
        <f t="shared" si="206"/>
        <v>87.36</v>
      </c>
      <c r="AD1049" s="157">
        <f>0.7*R1049*Z1049</f>
        <v>2721.5999999999995</v>
      </c>
      <c r="AE1049" s="157">
        <f t="shared" si="207"/>
        <v>0</v>
      </c>
      <c r="AF1049" s="157">
        <f>IF(Y1049&gt;X1049,(Y1049-X1049)*R1049*AA1049,0)</f>
        <v>2171.52</v>
      </c>
      <c r="AG1049" s="343">
        <f t="shared" si="209"/>
        <v>4893.119999999999</v>
      </c>
      <c r="AH1049" s="157">
        <v>4506.24</v>
      </c>
      <c r="AI1049" s="157">
        <f t="shared" si="210"/>
        <v>386.8799999999992</v>
      </c>
      <c r="AJ1049" s="161"/>
    </row>
    <row r="1050" spans="1:39" ht="32.25" customHeight="1" x14ac:dyDescent="0.35">
      <c r="A1050" s="149"/>
      <c r="B1050" s="149">
        <v>6</v>
      </c>
      <c r="C1050" s="203"/>
      <c r="D1050" s="204"/>
      <c r="E1050" s="344">
        <v>8468</v>
      </c>
      <c r="F1050" s="169"/>
      <c r="G1050" s="168" t="s">
        <v>530</v>
      </c>
      <c r="H1050" s="168"/>
      <c r="I1050" s="168"/>
      <c r="J1050" s="168"/>
      <c r="K1050" s="169">
        <v>6</v>
      </c>
      <c r="L1050" s="169">
        <v>2</v>
      </c>
      <c r="M1050" s="169"/>
      <c r="N1050" s="169"/>
      <c r="O1050" s="169">
        <f>M1050-N1050</f>
        <v>0</v>
      </c>
      <c r="P1050" s="169">
        <v>1</v>
      </c>
      <c r="Q1050" s="169"/>
      <c r="R1050" s="169">
        <f t="shared" si="200"/>
        <v>12</v>
      </c>
      <c r="S1050" s="245" t="s">
        <v>151</v>
      </c>
      <c r="T1050" s="246" t="s">
        <v>58</v>
      </c>
      <c r="U1050" s="247">
        <v>44921</v>
      </c>
      <c r="V1050" s="247">
        <v>44957</v>
      </c>
      <c r="W1050" s="248">
        <v>1</v>
      </c>
      <c r="X1050" s="170"/>
      <c r="Y1050" s="249">
        <f>-IF(T1050="on hire",$B$5-U1050+1,IF(T1050="off hired",V1050-U1050+1,0))/7</f>
        <v>-5.2857142857142856</v>
      </c>
      <c r="Z1050" s="250">
        <v>81</v>
      </c>
      <c r="AA1050" s="250">
        <v>1.82</v>
      </c>
      <c r="AB1050" s="251">
        <f t="shared" si="208"/>
        <v>972</v>
      </c>
      <c r="AC1050" s="251">
        <f t="shared" si="206"/>
        <v>21.84</v>
      </c>
      <c r="AD1050" s="251"/>
      <c r="AE1050" s="251">
        <f t="shared" si="207"/>
        <v>291.59999999999997</v>
      </c>
      <c r="AF1050" s="251">
        <f>-(-R1050*Y1050*AA1050)</f>
        <v>-115.44000000000001</v>
      </c>
      <c r="AG1050" s="343">
        <f t="shared" si="209"/>
        <v>176.15999999999997</v>
      </c>
      <c r="AH1050" s="251">
        <v>272.88</v>
      </c>
      <c r="AI1050" s="251">
        <f t="shared" si="210"/>
        <v>-96.720000000000027</v>
      </c>
      <c r="AJ1050" s="160"/>
    </row>
    <row r="1051" spans="1:39" ht="32.25" hidden="1" customHeight="1" x14ac:dyDescent="0.35">
      <c r="A1051" s="149"/>
      <c r="B1051" s="149">
        <v>6</v>
      </c>
      <c r="C1051" s="203"/>
      <c r="D1051" s="204"/>
      <c r="E1051" s="169">
        <v>8405</v>
      </c>
      <c r="F1051" s="169"/>
      <c r="G1051" s="168" t="s">
        <v>530</v>
      </c>
      <c r="H1051" s="168"/>
      <c r="I1051" s="168"/>
      <c r="J1051" s="168"/>
      <c r="K1051" s="169">
        <v>6</v>
      </c>
      <c r="L1051" s="169">
        <v>6</v>
      </c>
      <c r="M1051" s="169"/>
      <c r="N1051" s="169"/>
      <c r="O1051" s="169">
        <f>M1051-N1051</f>
        <v>0</v>
      </c>
      <c r="P1051" s="169">
        <v>1</v>
      </c>
      <c r="Q1051" s="169"/>
      <c r="R1051" s="169">
        <f t="shared" si="200"/>
        <v>36</v>
      </c>
      <c r="S1051" s="245" t="s">
        <v>151</v>
      </c>
      <c r="T1051" s="246" t="s">
        <v>58</v>
      </c>
      <c r="U1051" s="247">
        <v>44928</v>
      </c>
      <c r="V1051" s="247">
        <v>44957</v>
      </c>
      <c r="W1051" s="248">
        <v>1</v>
      </c>
      <c r="X1051" s="170"/>
      <c r="Y1051" s="249">
        <f>-IF(T1051="on hire",$B$5-U1051+1,IF(T1051="off hired",V1051-U1051+1,0))/7</f>
        <v>-4.2857142857142856</v>
      </c>
      <c r="Z1051" s="250">
        <v>81</v>
      </c>
      <c r="AA1051" s="250">
        <v>1.82</v>
      </c>
      <c r="AB1051" s="251">
        <f t="shared" si="208"/>
        <v>2916</v>
      </c>
      <c r="AC1051" s="251">
        <f t="shared" si="206"/>
        <v>65.52</v>
      </c>
      <c r="AD1051" s="251"/>
      <c r="AE1051" s="251">
        <f t="shared" si="207"/>
        <v>874.8</v>
      </c>
      <c r="AF1051" s="251">
        <f>-(-R1051*Y1051*AA1051)</f>
        <v>-280.8</v>
      </c>
      <c r="AG1051" s="251">
        <f t="shared" si="209"/>
        <v>594</v>
      </c>
      <c r="AH1051" s="251"/>
      <c r="AI1051" s="251">
        <f t="shared" si="210"/>
        <v>594</v>
      </c>
      <c r="AJ1051" s="160"/>
    </row>
    <row r="1052" spans="1:39" ht="32.25" customHeight="1" x14ac:dyDescent="0.35">
      <c r="A1052" s="202"/>
      <c r="B1052" s="202">
        <v>6</v>
      </c>
      <c r="C1052" s="342" t="s">
        <v>453</v>
      </c>
      <c r="D1052" s="344">
        <v>13011</v>
      </c>
      <c r="E1052" s="344">
        <v>8437</v>
      </c>
      <c r="F1052" s="204"/>
      <c r="G1052" s="202" t="s">
        <v>526</v>
      </c>
      <c r="H1052" s="202" t="s">
        <v>156</v>
      </c>
      <c r="I1052" s="202"/>
      <c r="J1052" s="202" t="s">
        <v>436</v>
      </c>
      <c r="K1052" s="204">
        <v>3</v>
      </c>
      <c r="L1052" s="204">
        <v>6</v>
      </c>
      <c r="M1052" s="204"/>
      <c r="N1052" s="204"/>
      <c r="O1052" s="204"/>
      <c r="P1052" s="204">
        <v>1</v>
      </c>
      <c r="Q1052" s="204"/>
      <c r="R1052" s="204">
        <f t="shared" si="200"/>
        <v>18</v>
      </c>
      <c r="S1052" s="207" t="s">
        <v>151</v>
      </c>
      <c r="T1052" s="215" t="s">
        <v>58</v>
      </c>
      <c r="U1052" s="216">
        <v>44783</v>
      </c>
      <c r="V1052" s="216">
        <v>44944</v>
      </c>
      <c r="W1052" s="217">
        <v>1</v>
      </c>
      <c r="X1052" s="218"/>
      <c r="Y1052" s="212">
        <f t="shared" ref="Y1052:Y1083" si="212">IF(T1052="on hire",$C$5-U1052+1,IF(T1052="off hired",V1052-U1052+1,0))/7</f>
        <v>23.142857142857142</v>
      </c>
      <c r="Z1052" s="237">
        <v>81</v>
      </c>
      <c r="AA1052" s="237">
        <v>1.82</v>
      </c>
      <c r="AB1052" s="213">
        <f t="shared" si="208"/>
        <v>1458</v>
      </c>
      <c r="AC1052" s="213">
        <f t="shared" si="206"/>
        <v>32.76</v>
      </c>
      <c r="AD1052" s="213">
        <f t="shared" ref="AD1052:AD1083" si="213">0.7*R1052*Z1052</f>
        <v>1020.6</v>
      </c>
      <c r="AE1052" s="213">
        <f t="shared" si="207"/>
        <v>437.4</v>
      </c>
      <c r="AF1052" s="213">
        <f t="shared" ref="AF1052:AF1083" si="214">IF(Y1052&gt;X1052,(Y1052-X1052)*R1052*AA1052,0)</f>
        <v>758.16</v>
      </c>
      <c r="AG1052" s="343">
        <f t="shared" si="209"/>
        <v>2216.16</v>
      </c>
      <c r="AH1052" s="213">
        <v>1694.52</v>
      </c>
      <c r="AI1052" s="213">
        <f t="shared" si="210"/>
        <v>521.63999999999987</v>
      </c>
      <c r="AJ1052" s="160"/>
    </row>
    <row r="1053" spans="1:39" s="231" customFormat="1" ht="32.25" customHeight="1" x14ac:dyDescent="0.35">
      <c r="A1053" s="202"/>
      <c r="B1053" s="202">
        <v>6</v>
      </c>
      <c r="C1053" s="342" t="s">
        <v>453</v>
      </c>
      <c r="D1053" s="344">
        <v>13011</v>
      </c>
      <c r="E1053" s="344">
        <v>8437</v>
      </c>
      <c r="F1053" s="204"/>
      <c r="G1053" s="202" t="s">
        <v>526</v>
      </c>
      <c r="H1053" s="202" t="s">
        <v>156</v>
      </c>
      <c r="I1053" s="202"/>
      <c r="J1053" s="202" t="s">
        <v>436</v>
      </c>
      <c r="K1053" s="204">
        <v>6</v>
      </c>
      <c r="L1053" s="204">
        <v>2</v>
      </c>
      <c r="M1053" s="204"/>
      <c r="N1053" s="204"/>
      <c r="O1053" s="204"/>
      <c r="P1053" s="204">
        <v>1</v>
      </c>
      <c r="Q1053" s="204"/>
      <c r="R1053" s="204">
        <f t="shared" si="200"/>
        <v>12</v>
      </c>
      <c r="S1053" s="207" t="s">
        <v>151</v>
      </c>
      <c r="T1053" s="215" t="s">
        <v>58</v>
      </c>
      <c r="U1053" s="216">
        <v>44783</v>
      </c>
      <c r="V1053" s="216">
        <v>44944</v>
      </c>
      <c r="W1053" s="217">
        <v>1</v>
      </c>
      <c r="X1053" s="218"/>
      <c r="Y1053" s="212">
        <f t="shared" si="212"/>
        <v>23.142857142857142</v>
      </c>
      <c r="Z1053" s="237">
        <v>81</v>
      </c>
      <c r="AA1053" s="237">
        <v>1.82</v>
      </c>
      <c r="AB1053" s="213">
        <f t="shared" si="208"/>
        <v>972</v>
      </c>
      <c r="AC1053" s="213">
        <f t="shared" si="206"/>
        <v>21.84</v>
      </c>
      <c r="AD1053" s="213">
        <f t="shared" si="213"/>
        <v>680.39999999999986</v>
      </c>
      <c r="AE1053" s="213">
        <f t="shared" si="207"/>
        <v>291.59999999999997</v>
      </c>
      <c r="AF1053" s="213">
        <f t="shared" si="214"/>
        <v>505.44000000000005</v>
      </c>
      <c r="AG1053" s="343">
        <f t="shared" si="209"/>
        <v>1477.4399999999998</v>
      </c>
      <c r="AH1053" s="213">
        <v>1129.6799999999998</v>
      </c>
      <c r="AI1053" s="213">
        <f t="shared" si="210"/>
        <v>347.76</v>
      </c>
      <c r="AJ1053" s="160"/>
      <c r="AK1053" s="296"/>
      <c r="AL1053" s="303"/>
      <c r="AM1053" s="303"/>
    </row>
    <row r="1054" spans="1:39" s="231" customFormat="1" ht="32.25" customHeight="1" x14ac:dyDescent="0.35">
      <c r="A1054" s="202"/>
      <c r="B1054" s="202">
        <v>6</v>
      </c>
      <c r="C1054" s="342" t="s">
        <v>454</v>
      </c>
      <c r="D1054" s="344">
        <v>13007</v>
      </c>
      <c r="E1054" s="344">
        <v>8422</v>
      </c>
      <c r="F1054" s="204"/>
      <c r="G1054" s="202" t="s">
        <v>527</v>
      </c>
      <c r="H1054" s="202" t="s">
        <v>156</v>
      </c>
      <c r="I1054" s="202"/>
      <c r="J1054" s="202" t="s">
        <v>436</v>
      </c>
      <c r="K1054" s="204">
        <v>3</v>
      </c>
      <c r="L1054" s="204">
        <v>6</v>
      </c>
      <c r="M1054" s="204"/>
      <c r="N1054" s="204"/>
      <c r="O1054" s="204"/>
      <c r="P1054" s="204">
        <v>1</v>
      </c>
      <c r="Q1054" s="204"/>
      <c r="R1054" s="204">
        <f t="shared" si="200"/>
        <v>18</v>
      </c>
      <c r="S1054" s="207" t="s">
        <v>151</v>
      </c>
      <c r="T1054" s="215" t="s">
        <v>58</v>
      </c>
      <c r="U1054" s="216">
        <v>44782</v>
      </c>
      <c r="V1054" s="216">
        <v>44937</v>
      </c>
      <c r="W1054" s="217">
        <v>1</v>
      </c>
      <c r="X1054" s="218"/>
      <c r="Y1054" s="212">
        <f t="shared" si="212"/>
        <v>22.285714285714285</v>
      </c>
      <c r="Z1054" s="237">
        <v>81</v>
      </c>
      <c r="AA1054" s="237">
        <v>1.82</v>
      </c>
      <c r="AB1054" s="213">
        <f t="shared" si="208"/>
        <v>1458</v>
      </c>
      <c r="AC1054" s="213">
        <f t="shared" si="206"/>
        <v>32.76</v>
      </c>
      <c r="AD1054" s="213">
        <f t="shared" si="213"/>
        <v>1020.6</v>
      </c>
      <c r="AE1054" s="213">
        <f t="shared" si="207"/>
        <v>437.4</v>
      </c>
      <c r="AF1054" s="213">
        <f t="shared" si="214"/>
        <v>730.07999999999993</v>
      </c>
      <c r="AG1054" s="343">
        <f t="shared" si="209"/>
        <v>2188.08</v>
      </c>
      <c r="AH1054" s="213">
        <v>1699.2000000000003</v>
      </c>
      <c r="AI1054" s="213">
        <f t="shared" si="210"/>
        <v>488.87999999999965</v>
      </c>
      <c r="AJ1054" s="160"/>
      <c r="AK1054" s="296"/>
      <c r="AL1054" s="303"/>
      <c r="AM1054" s="303"/>
    </row>
    <row r="1055" spans="1:39" ht="32.25" customHeight="1" x14ac:dyDescent="0.35">
      <c r="A1055" s="202"/>
      <c r="B1055" s="202">
        <v>6</v>
      </c>
      <c r="C1055" s="342" t="s">
        <v>455</v>
      </c>
      <c r="D1055" s="344">
        <v>13007</v>
      </c>
      <c r="E1055" s="344">
        <v>8422</v>
      </c>
      <c r="F1055" s="204"/>
      <c r="G1055" s="202" t="s">
        <v>526</v>
      </c>
      <c r="H1055" s="202" t="s">
        <v>156</v>
      </c>
      <c r="I1055" s="202"/>
      <c r="J1055" s="202" t="s">
        <v>436</v>
      </c>
      <c r="K1055" s="204">
        <v>6</v>
      </c>
      <c r="L1055" s="204">
        <v>2</v>
      </c>
      <c r="M1055" s="204"/>
      <c r="N1055" s="204"/>
      <c r="O1055" s="204"/>
      <c r="P1055" s="204">
        <v>1</v>
      </c>
      <c r="Q1055" s="204"/>
      <c r="R1055" s="204">
        <f t="shared" si="200"/>
        <v>12</v>
      </c>
      <c r="S1055" s="207" t="s">
        <v>151</v>
      </c>
      <c r="T1055" s="215" t="s">
        <v>58</v>
      </c>
      <c r="U1055" s="216">
        <v>44782</v>
      </c>
      <c r="V1055" s="216">
        <v>44937</v>
      </c>
      <c r="W1055" s="217">
        <v>1</v>
      </c>
      <c r="X1055" s="218"/>
      <c r="Y1055" s="212">
        <f t="shared" si="212"/>
        <v>22.285714285714285</v>
      </c>
      <c r="Z1055" s="237">
        <v>81</v>
      </c>
      <c r="AA1055" s="237">
        <v>1.82</v>
      </c>
      <c r="AB1055" s="213">
        <f t="shared" si="208"/>
        <v>972</v>
      </c>
      <c r="AC1055" s="213">
        <f t="shared" si="206"/>
        <v>21.84</v>
      </c>
      <c r="AD1055" s="213">
        <f t="shared" si="213"/>
        <v>680.39999999999986</v>
      </c>
      <c r="AE1055" s="213">
        <f t="shared" si="207"/>
        <v>291.59999999999997</v>
      </c>
      <c r="AF1055" s="213">
        <f t="shared" si="214"/>
        <v>486.72</v>
      </c>
      <c r="AG1055" s="343">
        <f t="shared" si="209"/>
        <v>1458.7199999999998</v>
      </c>
      <c r="AH1055" s="213">
        <v>1132.8</v>
      </c>
      <c r="AI1055" s="213">
        <f t="shared" si="210"/>
        <v>325.91999999999985</v>
      </c>
      <c r="AJ1055" s="160"/>
    </row>
    <row r="1056" spans="1:39" ht="32.25" hidden="1" customHeight="1" x14ac:dyDescent="0.35">
      <c r="A1056" s="202"/>
      <c r="B1056" s="202">
        <v>6</v>
      </c>
      <c r="C1056" s="203">
        <v>1054</v>
      </c>
      <c r="D1056" s="204">
        <v>13493</v>
      </c>
      <c r="E1056" s="204">
        <v>8089</v>
      </c>
      <c r="F1056" s="204"/>
      <c r="G1056" s="202" t="s">
        <v>115</v>
      </c>
      <c r="H1056" s="202" t="s">
        <v>207</v>
      </c>
      <c r="I1056" s="202"/>
      <c r="J1056" s="202" t="s">
        <v>207</v>
      </c>
      <c r="K1056" s="204">
        <v>1.8</v>
      </c>
      <c r="L1056" s="204">
        <v>1</v>
      </c>
      <c r="M1056" s="204">
        <v>2</v>
      </c>
      <c r="N1056" s="204"/>
      <c r="O1056" s="204">
        <f>M1056-N1056</f>
        <v>2</v>
      </c>
      <c r="P1056" s="204"/>
      <c r="Q1056" s="204"/>
      <c r="R1056" s="204">
        <f t="shared" si="200"/>
        <v>2</v>
      </c>
      <c r="S1056" s="207" t="s">
        <v>70</v>
      </c>
      <c r="T1056" s="215" t="s">
        <v>58</v>
      </c>
      <c r="U1056" s="216">
        <v>44830</v>
      </c>
      <c r="V1056" s="216">
        <v>44844</v>
      </c>
      <c r="W1056" s="217">
        <v>1</v>
      </c>
      <c r="X1056" s="218"/>
      <c r="Y1056" s="212">
        <f t="shared" si="212"/>
        <v>2.1428571428571428</v>
      </c>
      <c r="Z1056" s="237">
        <v>100</v>
      </c>
      <c r="AA1056" s="237">
        <v>10.15</v>
      </c>
      <c r="AB1056" s="213">
        <f t="shared" si="208"/>
        <v>200</v>
      </c>
      <c r="AC1056" s="213">
        <f t="shared" si="206"/>
        <v>20.3</v>
      </c>
      <c r="AD1056" s="213">
        <f t="shared" si="213"/>
        <v>140</v>
      </c>
      <c r="AE1056" s="213">
        <f t="shared" si="207"/>
        <v>60</v>
      </c>
      <c r="AF1056" s="213">
        <f t="shared" si="214"/>
        <v>43.5</v>
      </c>
      <c r="AG1056" s="213">
        <f t="shared" si="209"/>
        <v>243.5</v>
      </c>
      <c r="AH1056" s="213">
        <v>243.5</v>
      </c>
      <c r="AI1056" s="213">
        <f t="shared" si="210"/>
        <v>0</v>
      </c>
      <c r="AJ1056" s="160"/>
    </row>
    <row r="1057" spans="1:39" ht="32.25" hidden="1" customHeight="1" x14ac:dyDescent="0.35">
      <c r="A1057" s="202"/>
      <c r="B1057" s="202">
        <v>6</v>
      </c>
      <c r="C1057" s="203">
        <v>1013</v>
      </c>
      <c r="D1057" s="204">
        <v>13396</v>
      </c>
      <c r="E1057" s="204">
        <v>8172</v>
      </c>
      <c r="F1057" s="204"/>
      <c r="G1057" s="202" t="s">
        <v>115</v>
      </c>
      <c r="H1057" s="202" t="s">
        <v>207</v>
      </c>
      <c r="I1057" s="202"/>
      <c r="J1057" s="202" t="s">
        <v>207</v>
      </c>
      <c r="K1057" s="204">
        <v>1.8</v>
      </c>
      <c r="L1057" s="204">
        <v>1</v>
      </c>
      <c r="M1057" s="204">
        <v>2</v>
      </c>
      <c r="N1057" s="204"/>
      <c r="O1057" s="204">
        <f>M1057-N1057</f>
        <v>2</v>
      </c>
      <c r="P1057" s="204"/>
      <c r="Q1057" s="204"/>
      <c r="R1057" s="204">
        <f t="shared" si="200"/>
        <v>2</v>
      </c>
      <c r="S1057" s="207" t="s">
        <v>70</v>
      </c>
      <c r="T1057" s="215" t="s">
        <v>58</v>
      </c>
      <c r="U1057" s="216">
        <v>44806</v>
      </c>
      <c r="V1057" s="216">
        <v>44863</v>
      </c>
      <c r="W1057" s="217">
        <v>1</v>
      </c>
      <c r="X1057" s="218"/>
      <c r="Y1057" s="212">
        <f t="shared" si="212"/>
        <v>8.2857142857142865</v>
      </c>
      <c r="Z1057" s="237">
        <v>100</v>
      </c>
      <c r="AA1057" s="237">
        <v>10.15</v>
      </c>
      <c r="AB1057" s="213">
        <f t="shared" si="208"/>
        <v>200</v>
      </c>
      <c r="AC1057" s="213">
        <f t="shared" si="206"/>
        <v>20.3</v>
      </c>
      <c r="AD1057" s="213">
        <f t="shared" si="213"/>
        <v>140</v>
      </c>
      <c r="AE1057" s="213">
        <f t="shared" si="207"/>
        <v>60</v>
      </c>
      <c r="AF1057" s="213">
        <f t="shared" si="214"/>
        <v>168.20000000000002</v>
      </c>
      <c r="AG1057" s="213">
        <f t="shared" si="209"/>
        <v>368.20000000000005</v>
      </c>
      <c r="AH1057" s="213">
        <v>368.20000000000005</v>
      </c>
      <c r="AI1057" s="213">
        <f t="shared" si="210"/>
        <v>0</v>
      </c>
      <c r="AJ1057" s="160"/>
    </row>
    <row r="1058" spans="1:39" ht="32.25" hidden="1" customHeight="1" x14ac:dyDescent="0.35">
      <c r="A1058" s="202"/>
      <c r="B1058" s="202">
        <v>6</v>
      </c>
      <c r="C1058" s="203">
        <v>1017</v>
      </c>
      <c r="D1058" s="204">
        <v>13452</v>
      </c>
      <c r="E1058" s="204">
        <v>6749</v>
      </c>
      <c r="F1058" s="204"/>
      <c r="G1058" s="202" t="s">
        <v>115</v>
      </c>
      <c r="H1058" s="205" t="s">
        <v>95</v>
      </c>
      <c r="I1058" s="205"/>
      <c r="J1058" s="205" t="s">
        <v>69</v>
      </c>
      <c r="K1058" s="206">
        <v>2.5</v>
      </c>
      <c r="L1058" s="206">
        <v>1.3</v>
      </c>
      <c r="M1058" s="206">
        <v>2.5</v>
      </c>
      <c r="N1058" s="206"/>
      <c r="O1058" s="206">
        <v>2.5</v>
      </c>
      <c r="P1058" s="206"/>
      <c r="Q1058" s="206"/>
      <c r="R1058" s="204">
        <f t="shared" si="200"/>
        <v>2.5</v>
      </c>
      <c r="S1058" s="207" t="s">
        <v>70</v>
      </c>
      <c r="T1058" s="208" t="s">
        <v>58</v>
      </c>
      <c r="U1058" s="209">
        <v>44825</v>
      </c>
      <c r="V1058" s="209">
        <v>44835</v>
      </c>
      <c r="W1058" s="210">
        <v>1</v>
      </c>
      <c r="X1058" s="211"/>
      <c r="Y1058" s="212">
        <f t="shared" si="212"/>
        <v>1.5714285714285714</v>
      </c>
      <c r="Z1058" s="237">
        <v>135</v>
      </c>
      <c r="AA1058" s="237">
        <v>12.25</v>
      </c>
      <c r="AB1058" s="213">
        <f t="shared" si="208"/>
        <v>337.5</v>
      </c>
      <c r="AC1058" s="213">
        <f t="shared" si="206"/>
        <v>30.625</v>
      </c>
      <c r="AD1058" s="213">
        <f t="shared" si="213"/>
        <v>236.25</v>
      </c>
      <c r="AE1058" s="213">
        <f t="shared" si="207"/>
        <v>101.25</v>
      </c>
      <c r="AF1058" s="213">
        <f t="shared" si="214"/>
        <v>48.125</v>
      </c>
      <c r="AG1058" s="213">
        <f t="shared" si="209"/>
        <v>385.625</v>
      </c>
      <c r="AH1058" s="214">
        <v>385.625</v>
      </c>
      <c r="AI1058" s="213">
        <f t="shared" si="210"/>
        <v>0</v>
      </c>
      <c r="AJ1058" s="160"/>
    </row>
    <row r="1059" spans="1:39" ht="32.25" hidden="1" customHeight="1" x14ac:dyDescent="0.35">
      <c r="A1059" s="202"/>
      <c r="B1059" s="202">
        <v>6</v>
      </c>
      <c r="C1059" s="203">
        <v>1018</v>
      </c>
      <c r="D1059" s="204">
        <v>13453</v>
      </c>
      <c r="E1059" s="204">
        <v>6744</v>
      </c>
      <c r="F1059" s="204"/>
      <c r="G1059" s="202" t="s">
        <v>115</v>
      </c>
      <c r="H1059" s="205" t="s">
        <v>95</v>
      </c>
      <c r="I1059" s="205"/>
      <c r="J1059" s="205" t="s">
        <v>69</v>
      </c>
      <c r="K1059" s="206">
        <v>1.8</v>
      </c>
      <c r="L1059" s="206">
        <v>1.8</v>
      </c>
      <c r="M1059" s="206">
        <v>2.5</v>
      </c>
      <c r="N1059" s="206"/>
      <c r="O1059" s="206">
        <v>2.5</v>
      </c>
      <c r="P1059" s="206"/>
      <c r="Q1059" s="206"/>
      <c r="R1059" s="204">
        <f t="shared" si="200"/>
        <v>2.5</v>
      </c>
      <c r="S1059" s="207" t="s">
        <v>70</v>
      </c>
      <c r="T1059" s="208" t="s">
        <v>58</v>
      </c>
      <c r="U1059" s="209">
        <v>44826</v>
      </c>
      <c r="V1059" s="209">
        <v>44834</v>
      </c>
      <c r="W1059" s="210">
        <v>1</v>
      </c>
      <c r="X1059" s="211"/>
      <c r="Y1059" s="212">
        <f t="shared" si="212"/>
        <v>1.2857142857142858</v>
      </c>
      <c r="Z1059" s="237">
        <v>135</v>
      </c>
      <c r="AA1059" s="237">
        <v>12.25</v>
      </c>
      <c r="AB1059" s="213">
        <f t="shared" si="208"/>
        <v>337.5</v>
      </c>
      <c r="AC1059" s="213">
        <f t="shared" si="206"/>
        <v>30.625</v>
      </c>
      <c r="AD1059" s="213">
        <f t="shared" si="213"/>
        <v>236.25</v>
      </c>
      <c r="AE1059" s="213">
        <f t="shared" si="207"/>
        <v>101.25</v>
      </c>
      <c r="AF1059" s="213">
        <f t="shared" si="214"/>
        <v>39.375</v>
      </c>
      <c r="AG1059" s="213">
        <f t="shared" si="209"/>
        <v>376.875</v>
      </c>
      <c r="AH1059" s="214">
        <v>376.875</v>
      </c>
      <c r="AI1059" s="213">
        <f t="shared" si="210"/>
        <v>0</v>
      </c>
      <c r="AJ1059" s="160"/>
    </row>
    <row r="1060" spans="1:39" ht="32.25" hidden="1" customHeight="1" x14ac:dyDescent="0.35">
      <c r="A1060" s="202"/>
      <c r="B1060" s="202">
        <v>6</v>
      </c>
      <c r="C1060" s="203">
        <v>256</v>
      </c>
      <c r="D1060" s="204">
        <v>13356</v>
      </c>
      <c r="E1060" s="204">
        <v>6747</v>
      </c>
      <c r="F1060" s="204"/>
      <c r="G1060" s="202" t="s">
        <v>542</v>
      </c>
      <c r="H1060" s="202" t="s">
        <v>241</v>
      </c>
      <c r="I1060" s="202"/>
      <c r="J1060" s="202" t="s">
        <v>81</v>
      </c>
      <c r="K1060" s="204">
        <v>3</v>
      </c>
      <c r="L1060" s="204">
        <v>1</v>
      </c>
      <c r="M1060" s="204"/>
      <c r="N1060" s="204"/>
      <c r="O1060" s="204"/>
      <c r="P1060" s="204">
        <v>1</v>
      </c>
      <c r="Q1060" s="204"/>
      <c r="R1060" s="204">
        <f t="shared" si="200"/>
        <v>3</v>
      </c>
      <c r="S1060" s="207" t="s">
        <v>151</v>
      </c>
      <c r="T1060" s="215" t="s">
        <v>58</v>
      </c>
      <c r="U1060" s="216">
        <v>44820</v>
      </c>
      <c r="V1060" s="216">
        <v>44834</v>
      </c>
      <c r="W1060" s="217">
        <v>1</v>
      </c>
      <c r="X1060" s="218"/>
      <c r="Y1060" s="212">
        <f t="shared" si="212"/>
        <v>2.1428571428571428</v>
      </c>
      <c r="Z1060" s="237">
        <v>36.5</v>
      </c>
      <c r="AA1060" s="237">
        <v>3.15</v>
      </c>
      <c r="AB1060" s="213">
        <f t="shared" si="208"/>
        <v>109.5</v>
      </c>
      <c r="AC1060" s="213">
        <f t="shared" si="206"/>
        <v>9.4499999999999993</v>
      </c>
      <c r="AD1060" s="213">
        <f t="shared" si="213"/>
        <v>76.649999999999991</v>
      </c>
      <c r="AE1060" s="213">
        <f t="shared" si="207"/>
        <v>32.849999999999994</v>
      </c>
      <c r="AF1060" s="213">
        <f t="shared" si="214"/>
        <v>20.25</v>
      </c>
      <c r="AG1060" s="213">
        <f t="shared" si="209"/>
        <v>129.75</v>
      </c>
      <c r="AH1060" s="213">
        <v>129.75</v>
      </c>
      <c r="AI1060" s="213">
        <f t="shared" si="210"/>
        <v>0</v>
      </c>
      <c r="AJ1060" s="171"/>
    </row>
    <row r="1061" spans="1:39" ht="32.25" hidden="1" customHeight="1" x14ac:dyDescent="0.35">
      <c r="A1061" s="202"/>
      <c r="B1061" s="202">
        <v>6</v>
      </c>
      <c r="C1061" s="203">
        <v>256</v>
      </c>
      <c r="D1061" s="204">
        <v>13356</v>
      </c>
      <c r="E1061" s="204">
        <v>6747</v>
      </c>
      <c r="F1061" s="204"/>
      <c r="G1061" s="202" t="s">
        <v>542</v>
      </c>
      <c r="H1061" s="202" t="s">
        <v>241</v>
      </c>
      <c r="I1061" s="202"/>
      <c r="J1061" s="202" t="s">
        <v>81</v>
      </c>
      <c r="K1061" s="204">
        <v>3</v>
      </c>
      <c r="L1061" s="204">
        <v>1</v>
      </c>
      <c r="M1061" s="204"/>
      <c r="N1061" s="204"/>
      <c r="O1061" s="204"/>
      <c r="P1061" s="204">
        <v>1</v>
      </c>
      <c r="Q1061" s="204"/>
      <c r="R1061" s="204">
        <f t="shared" si="200"/>
        <v>3</v>
      </c>
      <c r="S1061" s="207" t="s">
        <v>151</v>
      </c>
      <c r="T1061" s="215" t="s">
        <v>58</v>
      </c>
      <c r="U1061" s="216">
        <v>44820</v>
      </c>
      <c r="V1061" s="216">
        <v>44834</v>
      </c>
      <c r="W1061" s="217">
        <v>1</v>
      </c>
      <c r="X1061" s="218"/>
      <c r="Y1061" s="212">
        <f t="shared" si="212"/>
        <v>2.1428571428571428</v>
      </c>
      <c r="Z1061" s="237">
        <v>36.5</v>
      </c>
      <c r="AA1061" s="237">
        <v>3.15</v>
      </c>
      <c r="AB1061" s="213">
        <f t="shared" si="208"/>
        <v>109.5</v>
      </c>
      <c r="AC1061" s="213">
        <f t="shared" si="206"/>
        <v>9.4499999999999993</v>
      </c>
      <c r="AD1061" s="213">
        <f t="shared" si="213"/>
        <v>76.649999999999991</v>
      </c>
      <c r="AE1061" s="213">
        <f t="shared" si="207"/>
        <v>32.849999999999994</v>
      </c>
      <c r="AF1061" s="213">
        <f t="shared" si="214"/>
        <v>20.25</v>
      </c>
      <c r="AG1061" s="213">
        <f t="shared" si="209"/>
        <v>129.75</v>
      </c>
      <c r="AH1061" s="213">
        <v>129.75</v>
      </c>
      <c r="AI1061" s="213">
        <f t="shared" si="210"/>
        <v>0</v>
      </c>
      <c r="AJ1061" s="160"/>
    </row>
    <row r="1062" spans="1:39" ht="32.25" hidden="1" customHeight="1" x14ac:dyDescent="0.35">
      <c r="A1062" s="202"/>
      <c r="B1062" s="202">
        <v>6</v>
      </c>
      <c r="C1062" s="203">
        <v>256</v>
      </c>
      <c r="D1062" s="204">
        <v>13356</v>
      </c>
      <c r="E1062" s="204">
        <v>6747</v>
      </c>
      <c r="F1062" s="204"/>
      <c r="G1062" s="202" t="s">
        <v>542</v>
      </c>
      <c r="H1062" s="202" t="s">
        <v>241</v>
      </c>
      <c r="I1062" s="202"/>
      <c r="J1062" s="202" t="s">
        <v>81</v>
      </c>
      <c r="K1062" s="204">
        <v>3</v>
      </c>
      <c r="L1062" s="204">
        <v>1</v>
      </c>
      <c r="M1062" s="204"/>
      <c r="N1062" s="204"/>
      <c r="O1062" s="204"/>
      <c r="P1062" s="204">
        <v>1</v>
      </c>
      <c r="Q1062" s="204"/>
      <c r="R1062" s="204">
        <f t="shared" si="200"/>
        <v>3</v>
      </c>
      <c r="S1062" s="207" t="s">
        <v>151</v>
      </c>
      <c r="T1062" s="215" t="s">
        <v>58</v>
      </c>
      <c r="U1062" s="216">
        <v>44820</v>
      </c>
      <c r="V1062" s="216">
        <v>44834</v>
      </c>
      <c r="W1062" s="217">
        <v>1</v>
      </c>
      <c r="X1062" s="218"/>
      <c r="Y1062" s="212">
        <f t="shared" si="212"/>
        <v>2.1428571428571428</v>
      </c>
      <c r="Z1062" s="237">
        <v>36.5</v>
      </c>
      <c r="AA1062" s="237">
        <v>3.15</v>
      </c>
      <c r="AB1062" s="213">
        <f t="shared" si="208"/>
        <v>109.5</v>
      </c>
      <c r="AC1062" s="213">
        <f t="shared" si="206"/>
        <v>9.4499999999999993</v>
      </c>
      <c r="AD1062" s="213">
        <f t="shared" si="213"/>
        <v>76.649999999999991</v>
      </c>
      <c r="AE1062" s="213">
        <f t="shared" si="207"/>
        <v>32.849999999999994</v>
      </c>
      <c r="AF1062" s="213">
        <f t="shared" si="214"/>
        <v>20.25</v>
      </c>
      <c r="AG1062" s="213">
        <f t="shared" si="209"/>
        <v>129.75</v>
      </c>
      <c r="AH1062" s="213">
        <v>129.75</v>
      </c>
      <c r="AI1062" s="213">
        <f t="shared" si="210"/>
        <v>0</v>
      </c>
      <c r="AJ1062" s="160"/>
    </row>
    <row r="1063" spans="1:39" ht="32.25" customHeight="1" x14ac:dyDescent="0.35">
      <c r="A1063" s="205"/>
      <c r="B1063" s="205">
        <v>6</v>
      </c>
      <c r="C1063" s="399">
        <v>1194</v>
      </c>
      <c r="D1063" s="400">
        <v>13679</v>
      </c>
      <c r="E1063" s="400">
        <v>8494</v>
      </c>
      <c r="F1063" s="206"/>
      <c r="G1063" s="205" t="s">
        <v>89</v>
      </c>
      <c r="H1063" s="202" t="s">
        <v>95</v>
      </c>
      <c r="I1063" s="202"/>
      <c r="J1063" s="202" t="s">
        <v>69</v>
      </c>
      <c r="K1063" s="204">
        <v>1.8</v>
      </c>
      <c r="L1063" s="204">
        <v>1.3</v>
      </c>
      <c r="M1063" s="204">
        <v>2</v>
      </c>
      <c r="N1063" s="204"/>
      <c r="O1063" s="204">
        <f>M1063-N1063</f>
        <v>2</v>
      </c>
      <c r="P1063" s="204"/>
      <c r="Q1063" s="204"/>
      <c r="R1063" s="204">
        <f t="shared" si="200"/>
        <v>2</v>
      </c>
      <c r="S1063" s="207" t="s">
        <v>70</v>
      </c>
      <c r="T1063" s="215" t="s">
        <v>58</v>
      </c>
      <c r="U1063" s="216">
        <v>44846</v>
      </c>
      <c r="V1063" s="216">
        <v>44931</v>
      </c>
      <c r="W1063" s="217">
        <v>1</v>
      </c>
      <c r="X1063" s="218"/>
      <c r="Y1063" s="212">
        <f t="shared" si="212"/>
        <v>12.285714285714286</v>
      </c>
      <c r="Z1063" s="213">
        <v>135</v>
      </c>
      <c r="AA1063" s="213">
        <v>12.25</v>
      </c>
      <c r="AB1063" s="213">
        <f t="shared" si="208"/>
        <v>270</v>
      </c>
      <c r="AC1063" s="213">
        <f t="shared" si="206"/>
        <v>24.5</v>
      </c>
      <c r="AD1063" s="213">
        <f t="shared" si="213"/>
        <v>189</v>
      </c>
      <c r="AE1063" s="213">
        <f t="shared" si="207"/>
        <v>81</v>
      </c>
      <c r="AF1063" s="213">
        <f t="shared" si="214"/>
        <v>301</v>
      </c>
      <c r="AG1063" s="343">
        <f t="shared" si="209"/>
        <v>571</v>
      </c>
      <c r="AH1063" s="213">
        <v>472.5</v>
      </c>
      <c r="AI1063" s="213">
        <f t="shared" si="210"/>
        <v>98.5</v>
      </c>
      <c r="AJ1063" s="160"/>
    </row>
    <row r="1064" spans="1:39" ht="32.25" hidden="1" customHeight="1" x14ac:dyDescent="0.35">
      <c r="A1064" s="205"/>
      <c r="B1064" s="205">
        <v>6</v>
      </c>
      <c r="C1064" s="173">
        <v>1230</v>
      </c>
      <c r="D1064" s="206">
        <v>13768</v>
      </c>
      <c r="E1064" s="206">
        <v>8234</v>
      </c>
      <c r="F1064" s="206"/>
      <c r="G1064" s="205" t="s">
        <v>115</v>
      </c>
      <c r="H1064" s="202" t="s">
        <v>95</v>
      </c>
      <c r="I1064" s="202"/>
      <c r="J1064" s="202" t="s">
        <v>69</v>
      </c>
      <c r="K1064" s="204">
        <v>1.3</v>
      </c>
      <c r="L1064" s="204">
        <v>1.3</v>
      </c>
      <c r="M1064" s="204">
        <v>2</v>
      </c>
      <c r="N1064" s="204"/>
      <c r="O1064" s="204">
        <f>M1064-N1064</f>
        <v>2</v>
      </c>
      <c r="P1064" s="204"/>
      <c r="Q1064" s="204"/>
      <c r="R1064" s="204">
        <f t="shared" si="200"/>
        <v>2.6</v>
      </c>
      <c r="S1064" s="207" t="s">
        <v>41</v>
      </c>
      <c r="T1064" s="215" t="s">
        <v>58</v>
      </c>
      <c r="U1064" s="216">
        <v>44850</v>
      </c>
      <c r="V1064" s="216">
        <v>44874</v>
      </c>
      <c r="W1064" s="217">
        <v>1</v>
      </c>
      <c r="X1064" s="218"/>
      <c r="Y1064" s="212">
        <f t="shared" si="212"/>
        <v>3.5714285714285716</v>
      </c>
      <c r="Z1064" s="213">
        <v>14</v>
      </c>
      <c r="AA1064" s="213">
        <v>0.84</v>
      </c>
      <c r="AB1064" s="213">
        <f t="shared" si="208"/>
        <v>36.4</v>
      </c>
      <c r="AC1064" s="213">
        <f t="shared" si="206"/>
        <v>2.1840000000000002</v>
      </c>
      <c r="AD1064" s="213">
        <f t="shared" si="213"/>
        <v>25.479999999999997</v>
      </c>
      <c r="AE1064" s="213">
        <f t="shared" si="207"/>
        <v>10.92</v>
      </c>
      <c r="AF1064" s="213">
        <f t="shared" si="214"/>
        <v>7.8000000000000007</v>
      </c>
      <c r="AG1064" s="213">
        <f t="shared" si="209"/>
        <v>44.2</v>
      </c>
      <c r="AH1064" s="213">
        <v>44.2</v>
      </c>
      <c r="AI1064" s="213">
        <f t="shared" si="210"/>
        <v>0</v>
      </c>
      <c r="AJ1064" s="171"/>
    </row>
    <row r="1065" spans="1:39" ht="32.25" hidden="1" customHeight="1" x14ac:dyDescent="0.35">
      <c r="A1065" s="205"/>
      <c r="B1065" s="205">
        <v>6</v>
      </c>
      <c r="C1065" s="173">
        <v>1282</v>
      </c>
      <c r="D1065" s="206">
        <v>13721</v>
      </c>
      <c r="E1065" s="206">
        <v>8155</v>
      </c>
      <c r="F1065" s="206"/>
      <c r="G1065" s="205" t="s">
        <v>115</v>
      </c>
      <c r="H1065" s="202" t="s">
        <v>95</v>
      </c>
      <c r="I1065" s="202"/>
      <c r="J1065" s="202" t="s">
        <v>69</v>
      </c>
      <c r="K1065" s="204">
        <v>1.8</v>
      </c>
      <c r="L1065" s="204">
        <v>1.8</v>
      </c>
      <c r="M1065" s="204">
        <v>2</v>
      </c>
      <c r="N1065" s="204"/>
      <c r="O1065" s="204">
        <f>M1065-N1065</f>
        <v>2</v>
      </c>
      <c r="P1065" s="204"/>
      <c r="Q1065" s="204"/>
      <c r="R1065" s="204">
        <f t="shared" si="200"/>
        <v>2</v>
      </c>
      <c r="S1065" s="207" t="s">
        <v>70</v>
      </c>
      <c r="T1065" s="215" t="s">
        <v>58</v>
      </c>
      <c r="U1065" s="216">
        <v>44858</v>
      </c>
      <c r="V1065" s="216">
        <v>44861</v>
      </c>
      <c r="W1065" s="217">
        <v>1</v>
      </c>
      <c r="X1065" s="218"/>
      <c r="Y1065" s="212">
        <f t="shared" si="212"/>
        <v>0.5714285714285714</v>
      </c>
      <c r="Z1065" s="213">
        <v>135</v>
      </c>
      <c r="AA1065" s="213">
        <v>12.25</v>
      </c>
      <c r="AB1065" s="213">
        <f t="shared" si="208"/>
        <v>270</v>
      </c>
      <c r="AC1065" s="213">
        <f t="shared" si="206"/>
        <v>24.5</v>
      </c>
      <c r="AD1065" s="213">
        <f t="shared" si="213"/>
        <v>189</v>
      </c>
      <c r="AE1065" s="213">
        <f t="shared" si="207"/>
        <v>81</v>
      </c>
      <c r="AF1065" s="213">
        <f t="shared" si="214"/>
        <v>14</v>
      </c>
      <c r="AG1065" s="213">
        <f t="shared" si="209"/>
        <v>284</v>
      </c>
      <c r="AH1065" s="213">
        <v>284</v>
      </c>
      <c r="AI1065" s="213">
        <f t="shared" si="210"/>
        <v>0</v>
      </c>
      <c r="AJ1065" s="171"/>
    </row>
    <row r="1066" spans="1:39" s="263" customFormat="1" ht="32.25" hidden="1" customHeight="1" x14ac:dyDescent="0.35">
      <c r="A1066" s="205"/>
      <c r="B1066" s="205">
        <v>6</v>
      </c>
      <c r="C1066" s="173">
        <v>1062</v>
      </c>
      <c r="D1066" s="206">
        <v>13499</v>
      </c>
      <c r="E1066" s="206">
        <v>8237</v>
      </c>
      <c r="F1066" s="206"/>
      <c r="G1066" s="205" t="s">
        <v>89</v>
      </c>
      <c r="H1066" s="205" t="s">
        <v>36</v>
      </c>
      <c r="I1066" s="205"/>
      <c r="J1066" s="205" t="s">
        <v>436</v>
      </c>
      <c r="K1066" s="206">
        <v>5</v>
      </c>
      <c r="L1066" s="206">
        <v>0.6</v>
      </c>
      <c r="M1066" s="206">
        <v>3</v>
      </c>
      <c r="N1066" s="206"/>
      <c r="O1066" s="206">
        <v>3</v>
      </c>
      <c r="P1066" s="206"/>
      <c r="Q1066" s="206"/>
      <c r="R1066" s="204">
        <f t="shared" si="200"/>
        <v>15</v>
      </c>
      <c r="S1066" s="173" t="s">
        <v>41</v>
      </c>
      <c r="T1066" s="208" t="s">
        <v>58</v>
      </c>
      <c r="U1066" s="209">
        <v>44830</v>
      </c>
      <c r="V1066" s="209">
        <v>44880</v>
      </c>
      <c r="W1066" s="210">
        <v>1</v>
      </c>
      <c r="X1066" s="211"/>
      <c r="Y1066" s="212">
        <f t="shared" si="212"/>
        <v>7.2857142857142856</v>
      </c>
      <c r="Z1066" s="214">
        <v>14</v>
      </c>
      <c r="AA1066" s="214">
        <v>0.84</v>
      </c>
      <c r="AB1066" s="213">
        <f t="shared" si="208"/>
        <v>210</v>
      </c>
      <c r="AC1066" s="213">
        <f t="shared" si="206"/>
        <v>12.6</v>
      </c>
      <c r="AD1066" s="213">
        <f t="shared" si="213"/>
        <v>147</v>
      </c>
      <c r="AE1066" s="213">
        <f t="shared" si="207"/>
        <v>63</v>
      </c>
      <c r="AF1066" s="213">
        <f t="shared" si="214"/>
        <v>91.799999999999983</v>
      </c>
      <c r="AG1066" s="213">
        <f t="shared" si="209"/>
        <v>301.79999999999995</v>
      </c>
      <c r="AH1066" s="214">
        <v>301.79999999999995</v>
      </c>
      <c r="AI1066" s="213">
        <f t="shared" si="210"/>
        <v>0</v>
      </c>
      <c r="AJ1066" s="262"/>
      <c r="AK1066" s="297"/>
      <c r="AL1066" s="304"/>
      <c r="AM1066" s="304"/>
    </row>
    <row r="1067" spans="1:39" s="263" customFormat="1" ht="32.25" hidden="1" customHeight="1" x14ac:dyDescent="0.35">
      <c r="A1067" s="205"/>
      <c r="B1067" s="205">
        <v>6</v>
      </c>
      <c r="C1067" s="173">
        <v>1067</v>
      </c>
      <c r="D1067" s="206">
        <v>13504</v>
      </c>
      <c r="E1067" s="206">
        <v>8099</v>
      </c>
      <c r="F1067" s="206"/>
      <c r="G1067" s="205" t="s">
        <v>115</v>
      </c>
      <c r="H1067" s="205" t="s">
        <v>36</v>
      </c>
      <c r="I1067" s="205"/>
      <c r="J1067" s="205" t="s">
        <v>436</v>
      </c>
      <c r="K1067" s="206">
        <v>4</v>
      </c>
      <c r="L1067" s="206">
        <v>1</v>
      </c>
      <c r="M1067" s="206">
        <v>2</v>
      </c>
      <c r="N1067" s="206"/>
      <c r="O1067" s="206">
        <v>2</v>
      </c>
      <c r="P1067" s="206"/>
      <c r="Q1067" s="206"/>
      <c r="R1067" s="204">
        <f t="shared" si="200"/>
        <v>8</v>
      </c>
      <c r="S1067" s="173" t="s">
        <v>41</v>
      </c>
      <c r="T1067" s="208" t="s">
        <v>58</v>
      </c>
      <c r="U1067" s="209">
        <v>44831</v>
      </c>
      <c r="V1067" s="209">
        <v>44846</v>
      </c>
      <c r="W1067" s="210">
        <v>1</v>
      </c>
      <c r="X1067" s="211"/>
      <c r="Y1067" s="212">
        <f t="shared" si="212"/>
        <v>2.2857142857142856</v>
      </c>
      <c r="Z1067" s="214">
        <v>14</v>
      </c>
      <c r="AA1067" s="214">
        <v>0.84</v>
      </c>
      <c r="AB1067" s="213">
        <f t="shared" si="208"/>
        <v>112</v>
      </c>
      <c r="AC1067" s="213">
        <f t="shared" si="206"/>
        <v>6.72</v>
      </c>
      <c r="AD1067" s="213">
        <f t="shared" si="213"/>
        <v>78.399999999999991</v>
      </c>
      <c r="AE1067" s="213">
        <f t="shared" si="207"/>
        <v>33.6</v>
      </c>
      <c r="AF1067" s="213">
        <f t="shared" si="214"/>
        <v>15.36</v>
      </c>
      <c r="AG1067" s="213">
        <f t="shared" si="209"/>
        <v>127.36</v>
      </c>
      <c r="AH1067" s="214">
        <v>127.36</v>
      </c>
      <c r="AI1067" s="213">
        <f t="shared" si="210"/>
        <v>0</v>
      </c>
      <c r="AJ1067" s="262"/>
      <c r="AK1067" s="297"/>
      <c r="AL1067" s="304"/>
      <c r="AM1067" s="304"/>
    </row>
    <row r="1068" spans="1:39" s="263" customFormat="1" ht="32.25" hidden="1" customHeight="1" x14ac:dyDescent="0.35">
      <c r="A1068" s="205"/>
      <c r="B1068" s="205">
        <v>6</v>
      </c>
      <c r="C1068" s="173">
        <v>1067</v>
      </c>
      <c r="D1068" s="206">
        <v>13504</v>
      </c>
      <c r="E1068" s="206">
        <v>8099</v>
      </c>
      <c r="F1068" s="206"/>
      <c r="G1068" s="205" t="s">
        <v>115</v>
      </c>
      <c r="H1068" s="205" t="s">
        <v>36</v>
      </c>
      <c r="I1068" s="205"/>
      <c r="J1068" s="205" t="s">
        <v>436</v>
      </c>
      <c r="K1068" s="206">
        <v>4</v>
      </c>
      <c r="L1068" s="206">
        <v>1</v>
      </c>
      <c r="M1068" s="206">
        <v>2</v>
      </c>
      <c r="N1068" s="206"/>
      <c r="O1068" s="206">
        <v>2</v>
      </c>
      <c r="P1068" s="206"/>
      <c r="Q1068" s="206"/>
      <c r="R1068" s="204">
        <f t="shared" si="200"/>
        <v>8</v>
      </c>
      <c r="S1068" s="173" t="s">
        <v>41</v>
      </c>
      <c r="T1068" s="208" t="s">
        <v>58</v>
      </c>
      <c r="U1068" s="209">
        <v>44831</v>
      </c>
      <c r="V1068" s="209">
        <v>44846</v>
      </c>
      <c r="W1068" s="210">
        <v>1</v>
      </c>
      <c r="X1068" s="211"/>
      <c r="Y1068" s="212">
        <f t="shared" si="212"/>
        <v>2.2857142857142856</v>
      </c>
      <c r="Z1068" s="214">
        <v>14</v>
      </c>
      <c r="AA1068" s="214">
        <v>0.84</v>
      </c>
      <c r="AB1068" s="213">
        <f t="shared" si="208"/>
        <v>112</v>
      </c>
      <c r="AC1068" s="213">
        <f t="shared" si="206"/>
        <v>6.72</v>
      </c>
      <c r="AD1068" s="213">
        <f t="shared" si="213"/>
        <v>78.399999999999991</v>
      </c>
      <c r="AE1068" s="213">
        <f t="shared" si="207"/>
        <v>33.6</v>
      </c>
      <c r="AF1068" s="213">
        <f t="shared" si="214"/>
        <v>15.36</v>
      </c>
      <c r="AG1068" s="213">
        <f t="shared" si="209"/>
        <v>127.36</v>
      </c>
      <c r="AH1068" s="214">
        <v>127.36</v>
      </c>
      <c r="AI1068" s="213">
        <f t="shared" si="210"/>
        <v>0</v>
      </c>
      <c r="AJ1068" s="160"/>
      <c r="AK1068" s="297"/>
      <c r="AL1068" s="304"/>
      <c r="AM1068" s="304"/>
    </row>
    <row r="1069" spans="1:39" s="263" customFormat="1" ht="32.25" hidden="1" customHeight="1" x14ac:dyDescent="0.35">
      <c r="A1069" s="205"/>
      <c r="B1069" s="205">
        <v>6</v>
      </c>
      <c r="C1069" s="173">
        <v>1067</v>
      </c>
      <c r="D1069" s="206">
        <v>13504</v>
      </c>
      <c r="E1069" s="206">
        <v>8099</v>
      </c>
      <c r="F1069" s="206"/>
      <c r="G1069" s="205" t="s">
        <v>115</v>
      </c>
      <c r="H1069" s="205" t="s">
        <v>36</v>
      </c>
      <c r="I1069" s="205"/>
      <c r="J1069" s="205" t="s">
        <v>436</v>
      </c>
      <c r="K1069" s="206">
        <v>4</v>
      </c>
      <c r="L1069" s="206">
        <v>1</v>
      </c>
      <c r="M1069" s="206">
        <v>2</v>
      </c>
      <c r="N1069" s="206"/>
      <c r="O1069" s="206">
        <v>2</v>
      </c>
      <c r="P1069" s="206"/>
      <c r="Q1069" s="206"/>
      <c r="R1069" s="204">
        <f t="shared" si="200"/>
        <v>8</v>
      </c>
      <c r="S1069" s="173" t="s">
        <v>41</v>
      </c>
      <c r="T1069" s="208" t="s">
        <v>58</v>
      </c>
      <c r="U1069" s="209">
        <v>44831</v>
      </c>
      <c r="V1069" s="209">
        <v>44846</v>
      </c>
      <c r="W1069" s="210">
        <v>1</v>
      </c>
      <c r="X1069" s="211"/>
      <c r="Y1069" s="212">
        <f t="shared" si="212"/>
        <v>2.2857142857142856</v>
      </c>
      <c r="Z1069" s="214">
        <v>14</v>
      </c>
      <c r="AA1069" s="214">
        <v>0.84</v>
      </c>
      <c r="AB1069" s="213">
        <f t="shared" si="208"/>
        <v>112</v>
      </c>
      <c r="AC1069" s="213">
        <f t="shared" si="206"/>
        <v>6.72</v>
      </c>
      <c r="AD1069" s="213">
        <f t="shared" si="213"/>
        <v>78.399999999999991</v>
      </c>
      <c r="AE1069" s="213">
        <f t="shared" si="207"/>
        <v>33.6</v>
      </c>
      <c r="AF1069" s="213">
        <f t="shared" si="214"/>
        <v>15.36</v>
      </c>
      <c r="AG1069" s="213">
        <f t="shared" si="209"/>
        <v>127.36</v>
      </c>
      <c r="AH1069" s="214">
        <v>127.36</v>
      </c>
      <c r="AI1069" s="213">
        <f t="shared" si="210"/>
        <v>0</v>
      </c>
      <c r="AJ1069" s="262"/>
      <c r="AK1069" s="297"/>
      <c r="AL1069" s="304"/>
      <c r="AM1069" s="304"/>
    </row>
    <row r="1070" spans="1:39" s="263" customFormat="1" ht="32.25" customHeight="1" x14ac:dyDescent="0.35">
      <c r="A1070" s="205"/>
      <c r="B1070" s="205">
        <v>6</v>
      </c>
      <c r="C1070" s="399">
        <v>1178</v>
      </c>
      <c r="D1070" s="400">
        <v>13663</v>
      </c>
      <c r="E1070" s="206"/>
      <c r="F1070" s="206"/>
      <c r="G1070" s="205" t="s">
        <v>115</v>
      </c>
      <c r="H1070" s="205" t="s">
        <v>36</v>
      </c>
      <c r="I1070" s="205"/>
      <c r="J1070" s="205" t="s">
        <v>436</v>
      </c>
      <c r="K1070" s="206">
        <v>4</v>
      </c>
      <c r="L1070" s="206">
        <v>1</v>
      </c>
      <c r="M1070" s="206">
        <v>2.5</v>
      </c>
      <c r="N1070" s="206"/>
      <c r="O1070" s="206">
        <v>2.5</v>
      </c>
      <c r="P1070" s="206"/>
      <c r="Q1070" s="206"/>
      <c r="R1070" s="204">
        <f t="shared" si="200"/>
        <v>10</v>
      </c>
      <c r="S1070" s="173" t="s">
        <v>41</v>
      </c>
      <c r="T1070" s="208" t="s">
        <v>87</v>
      </c>
      <c r="U1070" s="209">
        <v>44844</v>
      </c>
      <c r="V1070" s="209"/>
      <c r="W1070" s="210">
        <v>1</v>
      </c>
      <c r="X1070" s="211"/>
      <c r="Y1070" s="212">
        <f t="shared" si="212"/>
        <v>16.285714285714285</v>
      </c>
      <c r="Z1070" s="214">
        <v>14</v>
      </c>
      <c r="AA1070" s="214">
        <v>0.84</v>
      </c>
      <c r="AB1070" s="213">
        <f t="shared" si="208"/>
        <v>140</v>
      </c>
      <c r="AC1070" s="213">
        <f t="shared" si="206"/>
        <v>8.4</v>
      </c>
      <c r="AD1070" s="213">
        <f t="shared" si="213"/>
        <v>98</v>
      </c>
      <c r="AE1070" s="213">
        <f t="shared" si="207"/>
        <v>0</v>
      </c>
      <c r="AF1070" s="213">
        <f t="shared" si="214"/>
        <v>136.79999999999998</v>
      </c>
      <c r="AG1070" s="343">
        <f t="shared" si="209"/>
        <v>234.79999999999998</v>
      </c>
      <c r="AH1070" s="214">
        <v>197.60000000000002</v>
      </c>
      <c r="AI1070" s="213">
        <f t="shared" si="210"/>
        <v>37.19999999999996</v>
      </c>
      <c r="AJ1070" s="262"/>
      <c r="AK1070" s="297"/>
      <c r="AL1070" s="304"/>
      <c r="AM1070" s="304"/>
    </row>
    <row r="1071" spans="1:39" s="263" customFormat="1" ht="32.25" hidden="1" customHeight="1" x14ac:dyDescent="0.35">
      <c r="A1071" s="205"/>
      <c r="B1071" s="205">
        <v>6</v>
      </c>
      <c r="C1071" s="173">
        <v>1177</v>
      </c>
      <c r="D1071" s="206">
        <v>13662</v>
      </c>
      <c r="E1071" s="206">
        <v>8253</v>
      </c>
      <c r="F1071" s="206"/>
      <c r="G1071" s="205" t="s">
        <v>115</v>
      </c>
      <c r="H1071" s="205" t="s">
        <v>36</v>
      </c>
      <c r="I1071" s="205"/>
      <c r="J1071" s="205" t="s">
        <v>436</v>
      </c>
      <c r="K1071" s="206">
        <v>7.5</v>
      </c>
      <c r="L1071" s="206">
        <v>1.3</v>
      </c>
      <c r="M1071" s="206">
        <v>2.5</v>
      </c>
      <c r="N1071" s="206"/>
      <c r="O1071" s="206">
        <v>2.5</v>
      </c>
      <c r="P1071" s="206"/>
      <c r="Q1071" s="206"/>
      <c r="R1071" s="204">
        <f t="shared" si="200"/>
        <v>18.75</v>
      </c>
      <c r="S1071" s="173" t="s">
        <v>41</v>
      </c>
      <c r="T1071" s="208" t="s">
        <v>58</v>
      </c>
      <c r="U1071" s="209">
        <v>44844</v>
      </c>
      <c r="V1071" s="209">
        <v>44883</v>
      </c>
      <c r="W1071" s="210">
        <v>1</v>
      </c>
      <c r="X1071" s="211"/>
      <c r="Y1071" s="212">
        <f t="shared" si="212"/>
        <v>5.7142857142857144</v>
      </c>
      <c r="Z1071" s="214">
        <v>14</v>
      </c>
      <c r="AA1071" s="214">
        <v>0.84</v>
      </c>
      <c r="AB1071" s="213">
        <f t="shared" si="208"/>
        <v>262.5</v>
      </c>
      <c r="AC1071" s="213">
        <f t="shared" si="206"/>
        <v>15.75</v>
      </c>
      <c r="AD1071" s="213">
        <f t="shared" si="213"/>
        <v>183.75</v>
      </c>
      <c r="AE1071" s="213">
        <f t="shared" si="207"/>
        <v>78.75</v>
      </c>
      <c r="AF1071" s="213">
        <f t="shared" si="214"/>
        <v>90</v>
      </c>
      <c r="AG1071" s="213">
        <f t="shared" si="209"/>
        <v>352.5</v>
      </c>
      <c r="AH1071" s="214">
        <v>352.5</v>
      </c>
      <c r="AI1071" s="213">
        <f t="shared" si="210"/>
        <v>0</v>
      </c>
      <c r="AJ1071" s="262"/>
      <c r="AK1071" s="297"/>
      <c r="AL1071" s="304"/>
      <c r="AM1071" s="304"/>
    </row>
    <row r="1072" spans="1:39" s="231" customFormat="1" ht="32.25" customHeight="1" x14ac:dyDescent="0.35">
      <c r="A1072" s="205"/>
      <c r="B1072" s="205">
        <v>6</v>
      </c>
      <c r="C1072" s="399">
        <v>1269</v>
      </c>
      <c r="D1072" s="400">
        <v>13707</v>
      </c>
      <c r="E1072" s="400">
        <v>8490</v>
      </c>
      <c r="F1072" s="206"/>
      <c r="G1072" s="205" t="s">
        <v>581</v>
      </c>
      <c r="H1072" s="205" t="s">
        <v>36</v>
      </c>
      <c r="I1072" s="205"/>
      <c r="J1072" s="205" t="s">
        <v>436</v>
      </c>
      <c r="K1072" s="206">
        <v>27</v>
      </c>
      <c r="L1072" s="206">
        <v>1.3</v>
      </c>
      <c r="M1072" s="206">
        <v>1.5</v>
      </c>
      <c r="N1072" s="206"/>
      <c r="O1072" s="206">
        <v>1.5</v>
      </c>
      <c r="P1072" s="206"/>
      <c r="Q1072" s="206"/>
      <c r="R1072" s="204">
        <f t="shared" ref="R1072:R1135" si="215">IF(S1072="m3",K1072*L1072*O1072,IF(S1072="m2-LxH",K1072*O1072,IF(S1072="m2-LxW",K1072*L1072*P1072,IF(S1072="rm",O1072,IF(S1072="lm",K1072,IF(S1072="unit",Q1072,))))))</f>
        <v>40.5</v>
      </c>
      <c r="S1072" s="173" t="s">
        <v>41</v>
      </c>
      <c r="T1072" s="208" t="s">
        <v>58</v>
      </c>
      <c r="U1072" s="209">
        <v>44855</v>
      </c>
      <c r="V1072" s="209">
        <v>44929</v>
      </c>
      <c r="W1072" s="210">
        <v>1</v>
      </c>
      <c r="X1072" s="211"/>
      <c r="Y1072" s="212">
        <f t="shared" si="212"/>
        <v>10.714285714285714</v>
      </c>
      <c r="Z1072" s="214">
        <v>14</v>
      </c>
      <c r="AA1072" s="214">
        <v>0.84</v>
      </c>
      <c r="AB1072" s="213">
        <f t="shared" si="208"/>
        <v>567</v>
      </c>
      <c r="AC1072" s="213">
        <f t="shared" si="206"/>
        <v>34.019999999999996</v>
      </c>
      <c r="AD1072" s="213">
        <f t="shared" si="213"/>
        <v>396.9</v>
      </c>
      <c r="AE1072" s="213">
        <f t="shared" si="207"/>
        <v>170.1</v>
      </c>
      <c r="AF1072" s="213">
        <f t="shared" si="214"/>
        <v>364.49999999999994</v>
      </c>
      <c r="AG1072" s="343">
        <f t="shared" si="209"/>
        <v>931.5</v>
      </c>
      <c r="AH1072" s="214">
        <v>746.81999999999994</v>
      </c>
      <c r="AI1072" s="213">
        <f t="shared" si="210"/>
        <v>184.68000000000006</v>
      </c>
      <c r="AJ1072" s="160"/>
      <c r="AK1072" s="296"/>
      <c r="AL1072" s="303"/>
      <c r="AM1072" s="303"/>
    </row>
    <row r="1073" spans="1:39" s="231" customFormat="1" ht="32.25" hidden="1" customHeight="1" x14ac:dyDescent="0.35">
      <c r="A1073" s="202"/>
      <c r="B1073" s="202">
        <v>6</v>
      </c>
      <c r="C1073" s="203">
        <v>1401</v>
      </c>
      <c r="D1073" s="204">
        <v>13889</v>
      </c>
      <c r="E1073" s="204">
        <v>8277</v>
      </c>
      <c r="F1073" s="204"/>
      <c r="G1073" s="202" t="s">
        <v>115</v>
      </c>
      <c r="H1073" s="202" t="s">
        <v>95</v>
      </c>
      <c r="I1073" s="202"/>
      <c r="J1073" s="202" t="s">
        <v>69</v>
      </c>
      <c r="K1073" s="204">
        <v>2.5</v>
      </c>
      <c r="L1073" s="204">
        <v>1.8</v>
      </c>
      <c r="M1073" s="204">
        <v>3</v>
      </c>
      <c r="N1073" s="204"/>
      <c r="O1073" s="204">
        <f>M1073-N1073</f>
        <v>3</v>
      </c>
      <c r="P1073" s="204"/>
      <c r="Q1073" s="204"/>
      <c r="R1073" s="204">
        <f t="shared" si="215"/>
        <v>3</v>
      </c>
      <c r="S1073" s="207" t="s">
        <v>70</v>
      </c>
      <c r="T1073" s="215" t="s">
        <v>58</v>
      </c>
      <c r="U1073" s="216">
        <v>44875</v>
      </c>
      <c r="V1073" s="216">
        <v>44891</v>
      </c>
      <c r="W1073" s="217">
        <v>1</v>
      </c>
      <c r="X1073" s="218"/>
      <c r="Y1073" s="212">
        <f t="shared" si="212"/>
        <v>2.4285714285714284</v>
      </c>
      <c r="Z1073" s="237">
        <v>135</v>
      </c>
      <c r="AA1073" s="237">
        <v>12.25</v>
      </c>
      <c r="AB1073" s="213">
        <f t="shared" si="208"/>
        <v>405</v>
      </c>
      <c r="AC1073" s="213">
        <f t="shared" si="206"/>
        <v>36.75</v>
      </c>
      <c r="AD1073" s="213">
        <f t="shared" si="213"/>
        <v>283.49999999999994</v>
      </c>
      <c r="AE1073" s="213">
        <f t="shared" si="207"/>
        <v>121.49999999999999</v>
      </c>
      <c r="AF1073" s="213">
        <f t="shared" si="214"/>
        <v>89.249999999999986</v>
      </c>
      <c r="AG1073" s="213">
        <f t="shared" si="209"/>
        <v>494.24999999999994</v>
      </c>
      <c r="AH1073" s="213">
        <v>494.24999999999994</v>
      </c>
      <c r="AI1073" s="213">
        <f t="shared" si="210"/>
        <v>0</v>
      </c>
      <c r="AJ1073" s="160"/>
      <c r="AK1073" s="296"/>
      <c r="AL1073" s="303"/>
      <c r="AM1073" s="303"/>
    </row>
    <row r="1074" spans="1:39" s="231" customFormat="1" ht="32.25" hidden="1" customHeight="1" x14ac:dyDescent="0.35">
      <c r="A1074" s="202"/>
      <c r="B1074" s="202">
        <v>6</v>
      </c>
      <c r="C1074" s="203">
        <v>1400</v>
      </c>
      <c r="D1074" s="204">
        <v>13888</v>
      </c>
      <c r="E1074" s="204">
        <v>8277</v>
      </c>
      <c r="F1074" s="204"/>
      <c r="G1074" s="202" t="s">
        <v>115</v>
      </c>
      <c r="H1074" s="202" t="s">
        <v>95</v>
      </c>
      <c r="I1074" s="202"/>
      <c r="J1074" s="202" t="s">
        <v>69</v>
      </c>
      <c r="K1074" s="204">
        <v>2.5</v>
      </c>
      <c r="L1074" s="204">
        <v>1.3</v>
      </c>
      <c r="M1074" s="204">
        <v>3</v>
      </c>
      <c r="N1074" s="204"/>
      <c r="O1074" s="204">
        <f>M1074-N1074</f>
        <v>3</v>
      </c>
      <c r="P1074" s="204"/>
      <c r="Q1074" s="204"/>
      <c r="R1074" s="204">
        <f t="shared" si="215"/>
        <v>3</v>
      </c>
      <c r="S1074" s="207" t="s">
        <v>70</v>
      </c>
      <c r="T1074" s="215" t="s">
        <v>58</v>
      </c>
      <c r="U1074" s="216">
        <v>44875</v>
      </c>
      <c r="V1074" s="216">
        <v>44891</v>
      </c>
      <c r="W1074" s="217">
        <v>1</v>
      </c>
      <c r="X1074" s="218"/>
      <c r="Y1074" s="212">
        <f t="shared" si="212"/>
        <v>2.4285714285714284</v>
      </c>
      <c r="Z1074" s="237">
        <v>135</v>
      </c>
      <c r="AA1074" s="237">
        <v>12.25</v>
      </c>
      <c r="AB1074" s="213">
        <f t="shared" si="208"/>
        <v>405</v>
      </c>
      <c r="AC1074" s="213">
        <f t="shared" si="206"/>
        <v>36.75</v>
      </c>
      <c r="AD1074" s="213">
        <f t="shared" si="213"/>
        <v>283.49999999999994</v>
      </c>
      <c r="AE1074" s="213">
        <f t="shared" si="207"/>
        <v>121.49999999999999</v>
      </c>
      <c r="AF1074" s="213">
        <f t="shared" si="214"/>
        <v>89.249999999999986</v>
      </c>
      <c r="AG1074" s="213">
        <f t="shared" si="209"/>
        <v>494.24999999999994</v>
      </c>
      <c r="AH1074" s="213">
        <v>494.24999999999994</v>
      </c>
      <c r="AI1074" s="213">
        <f t="shared" si="210"/>
        <v>0</v>
      </c>
      <c r="AJ1074" s="160"/>
      <c r="AK1074" s="296"/>
      <c r="AL1074" s="303"/>
      <c r="AM1074" s="303"/>
    </row>
    <row r="1075" spans="1:39" s="231" customFormat="1" ht="32.25" hidden="1" customHeight="1" x14ac:dyDescent="0.35">
      <c r="A1075" s="202"/>
      <c r="B1075" s="202">
        <v>6</v>
      </c>
      <c r="C1075" s="203">
        <v>1492</v>
      </c>
      <c r="D1075" s="204">
        <v>13979</v>
      </c>
      <c r="E1075" s="204">
        <v>8275</v>
      </c>
      <c r="F1075" s="204"/>
      <c r="G1075" s="202" t="s">
        <v>115</v>
      </c>
      <c r="H1075" s="202" t="s">
        <v>95</v>
      </c>
      <c r="I1075" s="202"/>
      <c r="J1075" s="202" t="s">
        <v>69</v>
      </c>
      <c r="K1075" s="204">
        <v>1.8</v>
      </c>
      <c r="L1075" s="204">
        <v>1.3</v>
      </c>
      <c r="M1075" s="204">
        <v>2</v>
      </c>
      <c r="N1075" s="204"/>
      <c r="O1075" s="204">
        <f>M1075-N1075</f>
        <v>2</v>
      </c>
      <c r="P1075" s="204"/>
      <c r="Q1075" s="204"/>
      <c r="R1075" s="204">
        <f t="shared" si="215"/>
        <v>2</v>
      </c>
      <c r="S1075" s="207" t="s">
        <v>70</v>
      </c>
      <c r="T1075" s="215" t="s">
        <v>58</v>
      </c>
      <c r="U1075" s="216">
        <v>44889</v>
      </c>
      <c r="V1075" s="216">
        <v>44891</v>
      </c>
      <c r="W1075" s="217">
        <v>1</v>
      </c>
      <c r="X1075" s="218"/>
      <c r="Y1075" s="212">
        <f t="shared" si="212"/>
        <v>0.42857142857142855</v>
      </c>
      <c r="Z1075" s="237">
        <v>135</v>
      </c>
      <c r="AA1075" s="237">
        <v>12.25</v>
      </c>
      <c r="AB1075" s="213">
        <f t="shared" si="208"/>
        <v>270</v>
      </c>
      <c r="AC1075" s="213">
        <f t="shared" si="206"/>
        <v>24.5</v>
      </c>
      <c r="AD1075" s="213">
        <f t="shared" si="213"/>
        <v>189</v>
      </c>
      <c r="AE1075" s="213">
        <f t="shared" si="207"/>
        <v>81</v>
      </c>
      <c r="AF1075" s="213">
        <f t="shared" si="214"/>
        <v>10.5</v>
      </c>
      <c r="AG1075" s="213">
        <f t="shared" si="209"/>
        <v>280.5</v>
      </c>
      <c r="AH1075" s="213">
        <v>280.5</v>
      </c>
      <c r="AI1075" s="213">
        <f t="shared" si="210"/>
        <v>0</v>
      </c>
      <c r="AJ1075" s="161"/>
      <c r="AK1075" s="296"/>
      <c r="AL1075" s="303"/>
      <c r="AM1075" s="303"/>
    </row>
    <row r="1076" spans="1:39" s="231" customFormat="1" ht="32.25" customHeight="1" x14ac:dyDescent="0.35">
      <c r="A1076" s="202"/>
      <c r="B1076" s="202">
        <v>6</v>
      </c>
      <c r="C1076" s="342">
        <v>1475</v>
      </c>
      <c r="D1076" s="344">
        <v>13963</v>
      </c>
      <c r="E1076" s="344">
        <v>8612</v>
      </c>
      <c r="F1076" s="204"/>
      <c r="G1076" s="202" t="s">
        <v>89</v>
      </c>
      <c r="H1076" s="234" t="s">
        <v>36</v>
      </c>
      <c r="I1076" s="234"/>
      <c r="J1076" s="234" t="s">
        <v>42</v>
      </c>
      <c r="K1076" s="233">
        <v>2</v>
      </c>
      <c r="L1076" s="233">
        <v>1.3</v>
      </c>
      <c r="M1076" s="233">
        <v>6</v>
      </c>
      <c r="N1076" s="204"/>
      <c r="O1076" s="204">
        <f>M1076-N1076</f>
        <v>6</v>
      </c>
      <c r="P1076" s="233"/>
      <c r="Q1076" s="233"/>
      <c r="R1076" s="204">
        <f t="shared" si="215"/>
        <v>12</v>
      </c>
      <c r="S1076" s="261" t="s">
        <v>41</v>
      </c>
      <c r="T1076" s="215" t="s">
        <v>58</v>
      </c>
      <c r="U1076" s="271">
        <v>44886</v>
      </c>
      <c r="V1076" s="271">
        <v>44952</v>
      </c>
      <c r="W1076" s="272">
        <v>1</v>
      </c>
      <c r="X1076" s="273"/>
      <c r="Y1076" s="212">
        <f t="shared" si="212"/>
        <v>9.5714285714285712</v>
      </c>
      <c r="Z1076" s="238">
        <v>14</v>
      </c>
      <c r="AA1076" s="238">
        <v>0.84</v>
      </c>
      <c r="AB1076" s="213">
        <f t="shared" si="208"/>
        <v>168</v>
      </c>
      <c r="AC1076" s="213">
        <f t="shared" si="206"/>
        <v>10.08</v>
      </c>
      <c r="AD1076" s="213">
        <f t="shared" si="213"/>
        <v>117.59999999999998</v>
      </c>
      <c r="AE1076" s="213">
        <f t="shared" si="207"/>
        <v>50.399999999999991</v>
      </c>
      <c r="AF1076" s="213">
        <f t="shared" si="214"/>
        <v>96.48</v>
      </c>
      <c r="AG1076" s="343">
        <f t="shared" si="209"/>
        <v>264.47999999999996</v>
      </c>
      <c r="AH1076" s="213">
        <v>176.64</v>
      </c>
      <c r="AI1076" s="213">
        <f t="shared" si="210"/>
        <v>87.839999999999975</v>
      </c>
      <c r="AJ1076" s="160"/>
      <c r="AK1076" s="296"/>
      <c r="AL1076" s="303"/>
      <c r="AM1076" s="303"/>
    </row>
    <row r="1077" spans="1:39" s="231" customFormat="1" ht="32.25" hidden="1" customHeight="1" x14ac:dyDescent="0.35">
      <c r="A1077" s="202"/>
      <c r="B1077" s="202">
        <v>6</v>
      </c>
      <c r="C1077" s="203">
        <v>1333</v>
      </c>
      <c r="D1077" s="204">
        <v>13821</v>
      </c>
      <c r="E1077" s="204">
        <v>8244</v>
      </c>
      <c r="F1077" s="204"/>
      <c r="G1077" s="202" t="s">
        <v>115</v>
      </c>
      <c r="H1077" s="205" t="s">
        <v>36</v>
      </c>
      <c r="I1077" s="205"/>
      <c r="J1077" s="205" t="s">
        <v>436</v>
      </c>
      <c r="K1077" s="206">
        <v>3</v>
      </c>
      <c r="L1077" s="206">
        <v>1.8</v>
      </c>
      <c r="M1077" s="206">
        <v>1.75</v>
      </c>
      <c r="N1077" s="206"/>
      <c r="O1077" s="206">
        <v>1.75</v>
      </c>
      <c r="P1077" s="206"/>
      <c r="Q1077" s="206"/>
      <c r="R1077" s="204">
        <f t="shared" si="215"/>
        <v>5.25</v>
      </c>
      <c r="S1077" s="173" t="s">
        <v>41</v>
      </c>
      <c r="T1077" s="215" t="s">
        <v>58</v>
      </c>
      <c r="U1077" s="209">
        <v>44865</v>
      </c>
      <c r="V1077" s="209">
        <v>44881</v>
      </c>
      <c r="W1077" s="210">
        <v>1</v>
      </c>
      <c r="X1077" s="211"/>
      <c r="Y1077" s="212">
        <f t="shared" si="212"/>
        <v>2.4285714285714284</v>
      </c>
      <c r="Z1077" s="219">
        <v>18</v>
      </c>
      <c r="AA1077" s="219">
        <v>1.05</v>
      </c>
      <c r="AB1077" s="213">
        <f t="shared" si="208"/>
        <v>94.5</v>
      </c>
      <c r="AC1077" s="213">
        <f t="shared" si="206"/>
        <v>5.5125000000000002</v>
      </c>
      <c r="AD1077" s="213">
        <f t="shared" si="213"/>
        <v>66.149999999999991</v>
      </c>
      <c r="AE1077" s="213">
        <f t="shared" si="207"/>
        <v>28.349999999999998</v>
      </c>
      <c r="AF1077" s="213">
        <f t="shared" si="214"/>
        <v>13.387499999999999</v>
      </c>
      <c r="AG1077" s="213">
        <f t="shared" si="209"/>
        <v>107.88749999999999</v>
      </c>
      <c r="AH1077" s="214">
        <v>107.88749999999999</v>
      </c>
      <c r="AI1077" s="213">
        <f t="shared" si="210"/>
        <v>0</v>
      </c>
      <c r="AJ1077" s="160"/>
      <c r="AK1077" s="296"/>
      <c r="AL1077" s="303"/>
      <c r="AM1077" s="303"/>
    </row>
    <row r="1078" spans="1:39" s="231" customFormat="1" ht="32.25" customHeight="1" x14ac:dyDescent="0.35">
      <c r="A1078" s="202"/>
      <c r="B1078" s="202">
        <v>6</v>
      </c>
      <c r="C1078" s="342">
        <v>1370</v>
      </c>
      <c r="D1078" s="344">
        <v>13858</v>
      </c>
      <c r="E1078" s="344">
        <v>8404</v>
      </c>
      <c r="F1078" s="204"/>
      <c r="G1078" s="202" t="s">
        <v>89</v>
      </c>
      <c r="H1078" s="202" t="s">
        <v>241</v>
      </c>
      <c r="I1078" s="202"/>
      <c r="J1078" s="202" t="s">
        <v>81</v>
      </c>
      <c r="K1078" s="204">
        <v>56</v>
      </c>
      <c r="L1078" s="204">
        <v>0.6</v>
      </c>
      <c r="M1078" s="204"/>
      <c r="N1078" s="204"/>
      <c r="O1078" s="204"/>
      <c r="P1078" s="204">
        <v>1</v>
      </c>
      <c r="Q1078" s="204"/>
      <c r="R1078" s="204">
        <f t="shared" si="215"/>
        <v>33.6</v>
      </c>
      <c r="S1078" s="207" t="s">
        <v>151</v>
      </c>
      <c r="T1078" s="215" t="s">
        <v>58</v>
      </c>
      <c r="U1078" s="216">
        <v>44869</v>
      </c>
      <c r="V1078" s="216">
        <v>44928</v>
      </c>
      <c r="W1078" s="217">
        <v>1</v>
      </c>
      <c r="X1078" s="218"/>
      <c r="Y1078" s="212">
        <f t="shared" si="212"/>
        <v>8.5714285714285712</v>
      </c>
      <c r="Z1078" s="237">
        <v>36.5</v>
      </c>
      <c r="AA1078" s="237">
        <v>3.15</v>
      </c>
      <c r="AB1078" s="213">
        <f t="shared" si="208"/>
        <v>1226.4000000000001</v>
      </c>
      <c r="AC1078" s="213">
        <f t="shared" ref="AC1078:AC1141" si="216">AA1078*R1078</f>
        <v>105.84</v>
      </c>
      <c r="AD1078" s="213">
        <f t="shared" si="213"/>
        <v>858.48</v>
      </c>
      <c r="AE1078" s="213">
        <f t="shared" si="207"/>
        <v>367.92</v>
      </c>
      <c r="AF1078" s="213">
        <f t="shared" si="214"/>
        <v>907.19999999999993</v>
      </c>
      <c r="AG1078" s="343">
        <f t="shared" si="209"/>
        <v>2133.6</v>
      </c>
      <c r="AH1078" s="213">
        <v>1735.44</v>
      </c>
      <c r="AI1078" s="213">
        <f t="shared" si="210"/>
        <v>398.15999999999985</v>
      </c>
      <c r="AJ1078" s="160"/>
      <c r="AK1078" s="296"/>
      <c r="AL1078" s="303"/>
      <c r="AM1078" s="303"/>
    </row>
    <row r="1079" spans="1:39" s="134" customFormat="1" ht="32.25" customHeight="1" x14ac:dyDescent="0.35">
      <c r="A1079" s="202"/>
      <c r="B1079" s="202">
        <v>6</v>
      </c>
      <c r="C1079" s="342">
        <v>1475</v>
      </c>
      <c r="D1079" s="344">
        <v>13963</v>
      </c>
      <c r="E1079" s="344">
        <v>8612</v>
      </c>
      <c r="F1079" s="204"/>
      <c r="G1079" s="202" t="s">
        <v>89</v>
      </c>
      <c r="H1079" s="202" t="s">
        <v>241</v>
      </c>
      <c r="I1079" s="202"/>
      <c r="J1079" s="202" t="s">
        <v>81</v>
      </c>
      <c r="K1079" s="204">
        <v>15</v>
      </c>
      <c r="L1079" s="204">
        <v>0.6</v>
      </c>
      <c r="M1079" s="204"/>
      <c r="N1079" s="204"/>
      <c r="O1079" s="204"/>
      <c r="P1079" s="204">
        <v>1</v>
      </c>
      <c r="Q1079" s="204"/>
      <c r="R1079" s="204">
        <f t="shared" si="215"/>
        <v>9</v>
      </c>
      <c r="S1079" s="207" t="s">
        <v>151</v>
      </c>
      <c r="T1079" s="215" t="s">
        <v>58</v>
      </c>
      <c r="U1079" s="216">
        <v>44886</v>
      </c>
      <c r="V1079" s="216">
        <v>44952</v>
      </c>
      <c r="W1079" s="217">
        <v>1</v>
      </c>
      <c r="X1079" s="218"/>
      <c r="Y1079" s="212">
        <f t="shared" si="212"/>
        <v>9.5714285714285712</v>
      </c>
      <c r="Z1079" s="237">
        <v>36.5</v>
      </c>
      <c r="AA1079" s="237">
        <v>3.15</v>
      </c>
      <c r="AB1079" s="213">
        <f t="shared" si="208"/>
        <v>328.5</v>
      </c>
      <c r="AC1079" s="213">
        <f t="shared" si="216"/>
        <v>28.349999999999998</v>
      </c>
      <c r="AD1079" s="213">
        <f t="shared" si="213"/>
        <v>229.95</v>
      </c>
      <c r="AE1079" s="213">
        <f t="shared" ref="AE1079:AE1142" si="217">IF(T1079="off hired",0.3*R1079*Z1079*W1079,0)</f>
        <v>98.55</v>
      </c>
      <c r="AF1079" s="213">
        <f t="shared" si="214"/>
        <v>271.34999999999997</v>
      </c>
      <c r="AG1079" s="343">
        <f t="shared" si="209"/>
        <v>599.84999999999991</v>
      </c>
      <c r="AH1079" s="213">
        <v>396</v>
      </c>
      <c r="AI1079" s="213">
        <f t="shared" si="210"/>
        <v>203.84999999999991</v>
      </c>
      <c r="AJ1079" s="171"/>
      <c r="AK1079" s="295"/>
      <c r="AL1079" s="302"/>
      <c r="AM1079" s="302"/>
    </row>
    <row r="1080" spans="1:39" s="231" customFormat="1" ht="32.25" customHeight="1" x14ac:dyDescent="0.35">
      <c r="A1080" s="202"/>
      <c r="B1080" s="202">
        <v>6</v>
      </c>
      <c r="C1080" s="342">
        <v>1475</v>
      </c>
      <c r="D1080" s="344">
        <v>13963</v>
      </c>
      <c r="E1080" s="344">
        <v>8612</v>
      </c>
      <c r="F1080" s="204"/>
      <c r="G1080" s="202" t="s">
        <v>89</v>
      </c>
      <c r="H1080" s="202" t="s">
        <v>241</v>
      </c>
      <c r="I1080" s="202"/>
      <c r="J1080" s="202" t="s">
        <v>81</v>
      </c>
      <c r="K1080" s="204">
        <v>15</v>
      </c>
      <c r="L1080" s="204">
        <v>0.6</v>
      </c>
      <c r="M1080" s="204"/>
      <c r="N1080" s="204"/>
      <c r="O1080" s="204"/>
      <c r="P1080" s="204">
        <v>1</v>
      </c>
      <c r="Q1080" s="204"/>
      <c r="R1080" s="204">
        <f t="shared" si="215"/>
        <v>9</v>
      </c>
      <c r="S1080" s="207" t="s">
        <v>151</v>
      </c>
      <c r="T1080" s="215" t="s">
        <v>58</v>
      </c>
      <c r="U1080" s="216">
        <v>44886</v>
      </c>
      <c r="V1080" s="216">
        <v>44952</v>
      </c>
      <c r="W1080" s="217">
        <v>1</v>
      </c>
      <c r="X1080" s="218"/>
      <c r="Y1080" s="212">
        <f t="shared" si="212"/>
        <v>9.5714285714285712</v>
      </c>
      <c r="Z1080" s="237">
        <v>36.5</v>
      </c>
      <c r="AA1080" s="237">
        <v>3.15</v>
      </c>
      <c r="AB1080" s="213">
        <f t="shared" si="208"/>
        <v>328.5</v>
      </c>
      <c r="AC1080" s="213">
        <f t="shared" si="216"/>
        <v>28.349999999999998</v>
      </c>
      <c r="AD1080" s="213">
        <f t="shared" si="213"/>
        <v>229.95</v>
      </c>
      <c r="AE1080" s="213">
        <f t="shared" si="217"/>
        <v>98.55</v>
      </c>
      <c r="AF1080" s="213">
        <f t="shared" si="214"/>
        <v>271.34999999999997</v>
      </c>
      <c r="AG1080" s="343">
        <f t="shared" si="209"/>
        <v>599.84999999999991</v>
      </c>
      <c r="AH1080" s="213">
        <v>396</v>
      </c>
      <c r="AI1080" s="213">
        <f t="shared" si="210"/>
        <v>203.84999999999991</v>
      </c>
      <c r="AJ1080" s="160"/>
      <c r="AK1080" s="296"/>
      <c r="AL1080" s="303"/>
      <c r="AM1080" s="303"/>
    </row>
    <row r="1081" spans="1:39" s="231" customFormat="1" ht="32.25" customHeight="1" x14ac:dyDescent="0.35">
      <c r="A1081" s="202"/>
      <c r="B1081" s="202">
        <v>6</v>
      </c>
      <c r="C1081" s="342">
        <v>1583</v>
      </c>
      <c r="D1081" s="344">
        <v>14115</v>
      </c>
      <c r="E1081" s="204"/>
      <c r="F1081" s="204"/>
      <c r="G1081" s="202" t="s">
        <v>115</v>
      </c>
      <c r="H1081" s="234" t="s">
        <v>36</v>
      </c>
      <c r="I1081" s="234"/>
      <c r="J1081" s="234" t="s">
        <v>42</v>
      </c>
      <c r="K1081" s="233">
        <v>4</v>
      </c>
      <c r="L1081" s="233">
        <v>1</v>
      </c>
      <c r="M1081" s="233">
        <v>2</v>
      </c>
      <c r="N1081" s="204"/>
      <c r="O1081" s="204">
        <f t="shared" ref="O1081:O1119" si="218">M1081-N1081</f>
        <v>2</v>
      </c>
      <c r="P1081" s="233"/>
      <c r="Q1081" s="233"/>
      <c r="R1081" s="204">
        <f t="shared" si="215"/>
        <v>8</v>
      </c>
      <c r="S1081" s="261" t="s">
        <v>41</v>
      </c>
      <c r="T1081" s="215" t="s">
        <v>87</v>
      </c>
      <c r="U1081" s="271">
        <v>44907</v>
      </c>
      <c r="V1081" s="271"/>
      <c r="W1081" s="272">
        <v>1</v>
      </c>
      <c r="X1081" s="273"/>
      <c r="Y1081" s="212">
        <f t="shared" si="212"/>
        <v>7.2857142857142856</v>
      </c>
      <c r="Z1081" s="238">
        <v>14</v>
      </c>
      <c r="AA1081" s="238">
        <v>0.84</v>
      </c>
      <c r="AB1081" s="213">
        <f t="shared" si="208"/>
        <v>112</v>
      </c>
      <c r="AC1081" s="213">
        <f t="shared" si="216"/>
        <v>6.72</v>
      </c>
      <c r="AD1081" s="213">
        <f t="shared" si="213"/>
        <v>78.399999999999991</v>
      </c>
      <c r="AE1081" s="213">
        <f t="shared" si="217"/>
        <v>0</v>
      </c>
      <c r="AF1081" s="213">
        <f t="shared" si="214"/>
        <v>48.96</v>
      </c>
      <c r="AG1081" s="343">
        <f t="shared" si="209"/>
        <v>127.35999999999999</v>
      </c>
      <c r="AH1081" s="213">
        <v>97.6</v>
      </c>
      <c r="AI1081" s="213">
        <f t="shared" si="210"/>
        <v>29.759999999999991</v>
      </c>
      <c r="AJ1081" s="160"/>
      <c r="AK1081" s="296"/>
      <c r="AL1081" s="303"/>
      <c r="AM1081" s="303"/>
    </row>
    <row r="1082" spans="1:39" s="263" customFormat="1" ht="32.25" customHeight="1" x14ac:dyDescent="0.35">
      <c r="A1082" s="202"/>
      <c r="B1082" s="202">
        <v>6</v>
      </c>
      <c r="C1082" s="342">
        <v>1656</v>
      </c>
      <c r="D1082" s="344">
        <v>14191</v>
      </c>
      <c r="E1082" s="204"/>
      <c r="F1082" s="204"/>
      <c r="G1082" s="202" t="s">
        <v>89</v>
      </c>
      <c r="H1082" s="234" t="s">
        <v>36</v>
      </c>
      <c r="I1082" s="234"/>
      <c r="J1082" s="234" t="s">
        <v>42</v>
      </c>
      <c r="K1082" s="233">
        <v>16.5</v>
      </c>
      <c r="L1082" s="233">
        <v>1</v>
      </c>
      <c r="M1082" s="233">
        <v>1</v>
      </c>
      <c r="N1082" s="204"/>
      <c r="O1082" s="204">
        <f t="shared" si="218"/>
        <v>1</v>
      </c>
      <c r="P1082" s="233"/>
      <c r="Q1082" s="233"/>
      <c r="R1082" s="204">
        <f t="shared" si="215"/>
        <v>16.5</v>
      </c>
      <c r="S1082" s="261" t="s">
        <v>41</v>
      </c>
      <c r="T1082" s="215" t="s">
        <v>87</v>
      </c>
      <c r="U1082" s="271">
        <v>44918</v>
      </c>
      <c r="V1082" s="271"/>
      <c r="W1082" s="272">
        <v>1</v>
      </c>
      <c r="X1082" s="273"/>
      <c r="Y1082" s="212">
        <f t="shared" si="212"/>
        <v>5.7142857142857144</v>
      </c>
      <c r="Z1082" s="238">
        <v>14</v>
      </c>
      <c r="AA1082" s="238">
        <v>0.84</v>
      </c>
      <c r="AB1082" s="213">
        <f t="shared" si="208"/>
        <v>231</v>
      </c>
      <c r="AC1082" s="213">
        <f t="shared" si="216"/>
        <v>13.86</v>
      </c>
      <c r="AD1082" s="213">
        <f t="shared" si="213"/>
        <v>161.69999999999999</v>
      </c>
      <c r="AE1082" s="213">
        <f t="shared" si="217"/>
        <v>0</v>
      </c>
      <c r="AF1082" s="213">
        <f t="shared" si="214"/>
        <v>79.2</v>
      </c>
      <c r="AG1082" s="343">
        <f t="shared" si="209"/>
        <v>240.89999999999998</v>
      </c>
      <c r="AH1082" s="213">
        <v>179.51999999999998</v>
      </c>
      <c r="AI1082" s="213">
        <f t="shared" si="210"/>
        <v>61.379999999999995</v>
      </c>
      <c r="AJ1082" s="262"/>
      <c r="AK1082" s="297"/>
      <c r="AL1082" s="304"/>
      <c r="AM1082" s="304"/>
    </row>
    <row r="1083" spans="1:39" s="263" customFormat="1" ht="32.25" customHeight="1" x14ac:dyDescent="0.35">
      <c r="A1083" s="202"/>
      <c r="B1083" s="202">
        <v>6</v>
      </c>
      <c r="C1083" s="342">
        <v>1522</v>
      </c>
      <c r="D1083" s="344">
        <v>14060</v>
      </c>
      <c r="E1083" s="204"/>
      <c r="F1083" s="204"/>
      <c r="G1083" s="202" t="s">
        <v>89</v>
      </c>
      <c r="H1083" s="202" t="s">
        <v>60</v>
      </c>
      <c r="I1083" s="202"/>
      <c r="J1083" s="202" t="s">
        <v>61</v>
      </c>
      <c r="K1083" s="204">
        <v>12</v>
      </c>
      <c r="L1083" s="204">
        <v>2.6</v>
      </c>
      <c r="M1083" s="204">
        <v>5</v>
      </c>
      <c r="N1083" s="204"/>
      <c r="O1083" s="204">
        <f t="shared" si="218"/>
        <v>5</v>
      </c>
      <c r="P1083" s="204"/>
      <c r="Q1083" s="204"/>
      <c r="R1083" s="204">
        <f t="shared" si="215"/>
        <v>156</v>
      </c>
      <c r="S1083" s="207" t="s">
        <v>62</v>
      </c>
      <c r="T1083" s="215" t="s">
        <v>87</v>
      </c>
      <c r="U1083" s="216">
        <v>44898</v>
      </c>
      <c r="V1083" s="216"/>
      <c r="W1083" s="217">
        <v>1</v>
      </c>
      <c r="X1083" s="218"/>
      <c r="Y1083" s="212">
        <f t="shared" si="212"/>
        <v>8.5714285714285712</v>
      </c>
      <c r="Z1083" s="237">
        <v>7.5</v>
      </c>
      <c r="AA1083" s="237">
        <v>0.7</v>
      </c>
      <c r="AB1083" s="213">
        <f t="shared" si="208"/>
        <v>1170</v>
      </c>
      <c r="AC1083" s="213">
        <f t="shared" si="216"/>
        <v>109.19999999999999</v>
      </c>
      <c r="AD1083" s="213">
        <f t="shared" si="213"/>
        <v>818.99999999999989</v>
      </c>
      <c r="AE1083" s="213">
        <f t="shared" si="217"/>
        <v>0</v>
      </c>
      <c r="AF1083" s="213">
        <f t="shared" si="214"/>
        <v>935.99999999999989</v>
      </c>
      <c r="AG1083" s="343">
        <f t="shared" si="209"/>
        <v>1754.9999999999998</v>
      </c>
      <c r="AH1083" s="213">
        <v>1271.3999999999999</v>
      </c>
      <c r="AI1083" s="213">
        <f t="shared" si="210"/>
        <v>483.59999999999991</v>
      </c>
      <c r="AJ1083" s="262"/>
      <c r="AK1083" s="297"/>
      <c r="AL1083" s="304"/>
      <c r="AM1083" s="304"/>
    </row>
    <row r="1084" spans="1:39" s="231" customFormat="1" ht="32.25" customHeight="1" x14ac:dyDescent="0.35">
      <c r="A1084" s="202"/>
      <c r="B1084" s="202">
        <v>6</v>
      </c>
      <c r="C1084" s="342">
        <v>1676</v>
      </c>
      <c r="D1084" s="344">
        <v>14261</v>
      </c>
      <c r="E1084" s="344">
        <v>8417</v>
      </c>
      <c r="F1084" s="204"/>
      <c r="G1084" s="202" t="s">
        <v>89</v>
      </c>
      <c r="H1084" s="202" t="s">
        <v>60</v>
      </c>
      <c r="I1084" s="202"/>
      <c r="J1084" s="202" t="s">
        <v>61</v>
      </c>
      <c r="K1084" s="204">
        <v>2.5</v>
      </c>
      <c r="L1084" s="204">
        <v>2.5</v>
      </c>
      <c r="M1084" s="204">
        <v>8</v>
      </c>
      <c r="N1084" s="204"/>
      <c r="O1084" s="204">
        <f t="shared" si="218"/>
        <v>8</v>
      </c>
      <c r="P1084" s="204"/>
      <c r="Q1084" s="204"/>
      <c r="R1084" s="204">
        <f t="shared" si="215"/>
        <v>50</v>
      </c>
      <c r="S1084" s="207" t="s">
        <v>62</v>
      </c>
      <c r="T1084" s="215" t="s">
        <v>58</v>
      </c>
      <c r="U1084" s="216">
        <v>44922</v>
      </c>
      <c r="V1084" s="216">
        <v>44937</v>
      </c>
      <c r="W1084" s="217">
        <v>1</v>
      </c>
      <c r="X1084" s="218"/>
      <c r="Y1084" s="212">
        <f t="shared" ref="Y1084:Y1115" si="219">IF(T1084="on hire",$C$5-U1084+1,IF(T1084="off hired",V1084-U1084+1,0))/7</f>
        <v>2.2857142857142856</v>
      </c>
      <c r="Z1084" s="237">
        <v>7.5</v>
      </c>
      <c r="AA1084" s="237">
        <v>0.7</v>
      </c>
      <c r="AB1084" s="213">
        <f t="shared" si="208"/>
        <v>375</v>
      </c>
      <c r="AC1084" s="213">
        <f t="shared" si="216"/>
        <v>35</v>
      </c>
      <c r="AD1084" s="213">
        <f t="shared" ref="AD1084:AD1115" si="220">0.7*R1084*Z1084</f>
        <v>262.5</v>
      </c>
      <c r="AE1084" s="213">
        <f t="shared" si="217"/>
        <v>112.5</v>
      </c>
      <c r="AF1084" s="213">
        <f t="shared" ref="AF1084:AF1115" si="221">IF(Y1084&gt;X1084,(Y1084-X1084)*R1084*AA1084,0)</f>
        <v>79.999999999999986</v>
      </c>
      <c r="AG1084" s="343">
        <f t="shared" si="209"/>
        <v>455</v>
      </c>
      <c r="AH1084" s="213">
        <v>287.5</v>
      </c>
      <c r="AI1084" s="213">
        <f t="shared" si="210"/>
        <v>167.5</v>
      </c>
      <c r="AJ1084" s="160"/>
      <c r="AK1084" s="296"/>
      <c r="AL1084" s="303"/>
      <c r="AM1084" s="303"/>
    </row>
    <row r="1085" spans="1:39" s="263" customFormat="1" ht="32.25" customHeight="1" x14ac:dyDescent="0.35">
      <c r="A1085" s="202"/>
      <c r="B1085" s="202">
        <v>6</v>
      </c>
      <c r="C1085" s="342">
        <v>1597</v>
      </c>
      <c r="D1085" s="344">
        <v>14132</v>
      </c>
      <c r="E1085" s="204"/>
      <c r="F1085" s="204"/>
      <c r="G1085" s="202" t="s">
        <v>636</v>
      </c>
      <c r="H1085" s="202" t="s">
        <v>154</v>
      </c>
      <c r="I1085" s="202"/>
      <c r="J1085" s="202" t="s">
        <v>436</v>
      </c>
      <c r="K1085" s="204">
        <v>10</v>
      </c>
      <c r="L1085" s="204">
        <v>2.6</v>
      </c>
      <c r="M1085" s="204">
        <v>6</v>
      </c>
      <c r="N1085" s="204"/>
      <c r="O1085" s="204">
        <f t="shared" si="218"/>
        <v>6</v>
      </c>
      <c r="P1085" s="204"/>
      <c r="Q1085" s="204"/>
      <c r="R1085" s="204">
        <f t="shared" si="215"/>
        <v>60</v>
      </c>
      <c r="S1085" s="207" t="s">
        <v>41</v>
      </c>
      <c r="T1085" s="215" t="s">
        <v>87</v>
      </c>
      <c r="U1085" s="216">
        <v>44909</v>
      </c>
      <c r="V1085" s="216"/>
      <c r="W1085" s="217">
        <v>1</v>
      </c>
      <c r="X1085" s="218"/>
      <c r="Y1085" s="212">
        <f t="shared" si="219"/>
        <v>7</v>
      </c>
      <c r="Z1085" s="237">
        <v>26</v>
      </c>
      <c r="AA1085" s="237">
        <v>2.1</v>
      </c>
      <c r="AB1085" s="213">
        <f t="shared" si="208"/>
        <v>1560</v>
      </c>
      <c r="AC1085" s="213">
        <f t="shared" si="216"/>
        <v>126</v>
      </c>
      <c r="AD1085" s="213">
        <f t="shared" si="220"/>
        <v>1092</v>
      </c>
      <c r="AE1085" s="213">
        <f t="shared" si="217"/>
        <v>0</v>
      </c>
      <c r="AF1085" s="213">
        <f t="shared" si="221"/>
        <v>882</v>
      </c>
      <c r="AG1085" s="343">
        <f t="shared" si="209"/>
        <v>1974</v>
      </c>
      <c r="AH1085" s="213">
        <v>1416</v>
      </c>
      <c r="AI1085" s="213">
        <f t="shared" si="210"/>
        <v>558</v>
      </c>
      <c r="AJ1085" s="160"/>
      <c r="AK1085" s="297"/>
      <c r="AL1085" s="304"/>
      <c r="AM1085" s="304"/>
    </row>
    <row r="1086" spans="1:39" s="263" customFormat="1" ht="32.25" customHeight="1" x14ac:dyDescent="0.35">
      <c r="A1086" s="202"/>
      <c r="B1086" s="202">
        <v>6</v>
      </c>
      <c r="C1086" s="342">
        <v>1597</v>
      </c>
      <c r="D1086" s="344">
        <v>14132</v>
      </c>
      <c r="E1086" s="204"/>
      <c r="F1086" s="204"/>
      <c r="G1086" s="202" t="s">
        <v>636</v>
      </c>
      <c r="H1086" s="202" t="s">
        <v>154</v>
      </c>
      <c r="I1086" s="202"/>
      <c r="J1086" s="202" t="s">
        <v>148</v>
      </c>
      <c r="K1086" s="204">
        <v>2.6</v>
      </c>
      <c r="L1086" s="204">
        <v>1.3</v>
      </c>
      <c r="M1086" s="204">
        <v>3</v>
      </c>
      <c r="N1086" s="204"/>
      <c r="O1086" s="204">
        <f t="shared" si="218"/>
        <v>3</v>
      </c>
      <c r="P1086" s="204"/>
      <c r="Q1086" s="204"/>
      <c r="R1086" s="204">
        <f t="shared" si="215"/>
        <v>10.14</v>
      </c>
      <c r="S1086" s="207" t="s">
        <v>62</v>
      </c>
      <c r="T1086" s="215" t="s">
        <v>87</v>
      </c>
      <c r="U1086" s="216">
        <v>44909</v>
      </c>
      <c r="V1086" s="216"/>
      <c r="W1086" s="217">
        <v>1</v>
      </c>
      <c r="X1086" s="218"/>
      <c r="Y1086" s="212">
        <f t="shared" si="219"/>
        <v>7</v>
      </c>
      <c r="Z1086" s="237">
        <v>5.25</v>
      </c>
      <c r="AA1086" s="237">
        <v>0.35</v>
      </c>
      <c r="AB1086" s="213">
        <f t="shared" si="208"/>
        <v>53.234999999999999</v>
      </c>
      <c r="AC1086" s="213">
        <f t="shared" si="216"/>
        <v>3.5489999999999999</v>
      </c>
      <c r="AD1086" s="213">
        <f t="shared" si="220"/>
        <v>37.264499999999998</v>
      </c>
      <c r="AE1086" s="213">
        <f t="shared" si="217"/>
        <v>0</v>
      </c>
      <c r="AF1086" s="213">
        <f t="shared" si="221"/>
        <v>24.843</v>
      </c>
      <c r="AG1086" s="343">
        <f t="shared" si="209"/>
        <v>62.107500000000002</v>
      </c>
      <c r="AH1086" s="213">
        <v>46.390500000000003</v>
      </c>
      <c r="AI1086" s="213">
        <f t="shared" si="210"/>
        <v>15.716999999999999</v>
      </c>
      <c r="AJ1086" s="262"/>
      <c r="AK1086" s="297"/>
      <c r="AL1086" s="304"/>
      <c r="AM1086" s="304"/>
    </row>
    <row r="1087" spans="1:39" s="263" customFormat="1" ht="32.25" customHeight="1" x14ac:dyDescent="0.35">
      <c r="A1087" s="202"/>
      <c r="B1087" s="202">
        <v>6</v>
      </c>
      <c r="C1087" s="342">
        <v>1597</v>
      </c>
      <c r="D1087" s="344">
        <v>14132</v>
      </c>
      <c r="E1087" s="204"/>
      <c r="F1087" s="204"/>
      <c r="G1087" s="202" t="s">
        <v>636</v>
      </c>
      <c r="H1087" s="202" t="s">
        <v>154</v>
      </c>
      <c r="I1087" s="202"/>
      <c r="J1087" s="202" t="s">
        <v>148</v>
      </c>
      <c r="K1087" s="204">
        <v>2.6</v>
      </c>
      <c r="L1087" s="204">
        <v>1.3</v>
      </c>
      <c r="M1087" s="204">
        <v>3</v>
      </c>
      <c r="N1087" s="204"/>
      <c r="O1087" s="204">
        <f t="shared" si="218"/>
        <v>3</v>
      </c>
      <c r="P1087" s="204"/>
      <c r="Q1087" s="204"/>
      <c r="R1087" s="204">
        <f t="shared" si="215"/>
        <v>10.14</v>
      </c>
      <c r="S1087" s="207" t="s">
        <v>62</v>
      </c>
      <c r="T1087" s="215" t="s">
        <v>87</v>
      </c>
      <c r="U1087" s="216">
        <v>44909</v>
      </c>
      <c r="V1087" s="216"/>
      <c r="W1087" s="217">
        <v>1</v>
      </c>
      <c r="X1087" s="218"/>
      <c r="Y1087" s="212">
        <f t="shared" si="219"/>
        <v>7</v>
      </c>
      <c r="Z1087" s="237">
        <v>5.25</v>
      </c>
      <c r="AA1087" s="237">
        <v>0.35</v>
      </c>
      <c r="AB1087" s="213">
        <f t="shared" si="208"/>
        <v>53.234999999999999</v>
      </c>
      <c r="AC1087" s="213">
        <f t="shared" si="216"/>
        <v>3.5489999999999999</v>
      </c>
      <c r="AD1087" s="213">
        <f t="shared" si="220"/>
        <v>37.264499999999998</v>
      </c>
      <c r="AE1087" s="213">
        <f t="shared" si="217"/>
        <v>0</v>
      </c>
      <c r="AF1087" s="213">
        <f t="shared" si="221"/>
        <v>24.843</v>
      </c>
      <c r="AG1087" s="343">
        <f t="shared" si="209"/>
        <v>62.107500000000002</v>
      </c>
      <c r="AH1087" s="213">
        <v>46.390500000000003</v>
      </c>
      <c r="AI1087" s="213">
        <f t="shared" si="210"/>
        <v>15.716999999999999</v>
      </c>
      <c r="AJ1087" s="262"/>
      <c r="AK1087" s="297"/>
      <c r="AL1087" s="304"/>
      <c r="AM1087" s="304"/>
    </row>
    <row r="1088" spans="1:39" ht="32.25" hidden="1" customHeight="1" x14ac:dyDescent="0.35">
      <c r="A1088" s="202"/>
      <c r="B1088" s="202">
        <v>7</v>
      </c>
      <c r="C1088" s="203"/>
      <c r="D1088" s="204">
        <v>12082</v>
      </c>
      <c r="E1088" s="204">
        <v>7821</v>
      </c>
      <c r="F1088" s="204"/>
      <c r="G1088" s="202" t="s">
        <v>44</v>
      </c>
      <c r="H1088" s="202" t="s">
        <v>36</v>
      </c>
      <c r="I1088" s="202"/>
      <c r="J1088" s="202" t="s">
        <v>42</v>
      </c>
      <c r="K1088" s="204">
        <v>14</v>
      </c>
      <c r="L1088" s="204">
        <v>1.3</v>
      </c>
      <c r="M1088" s="204">
        <v>5</v>
      </c>
      <c r="N1088" s="204">
        <v>1</v>
      </c>
      <c r="O1088" s="204">
        <f t="shared" si="218"/>
        <v>4</v>
      </c>
      <c r="P1088" s="204"/>
      <c r="Q1088" s="204"/>
      <c r="R1088" s="204">
        <f t="shared" si="215"/>
        <v>56</v>
      </c>
      <c r="S1088" s="207" t="s">
        <v>41</v>
      </c>
      <c r="T1088" s="215" t="s">
        <v>58</v>
      </c>
      <c r="U1088" s="216">
        <v>44700</v>
      </c>
      <c r="V1088" s="216">
        <v>44783</v>
      </c>
      <c r="W1088" s="217">
        <v>1</v>
      </c>
      <c r="X1088" s="218"/>
      <c r="Y1088" s="212">
        <f t="shared" si="219"/>
        <v>12</v>
      </c>
      <c r="Z1088" s="237">
        <v>14</v>
      </c>
      <c r="AA1088" s="237"/>
      <c r="AB1088" s="213">
        <f t="shared" si="208"/>
        <v>784</v>
      </c>
      <c r="AC1088" s="213">
        <f t="shared" si="216"/>
        <v>0</v>
      </c>
      <c r="AD1088" s="213">
        <f t="shared" si="220"/>
        <v>548.79999999999995</v>
      </c>
      <c r="AE1088" s="213">
        <f t="shared" si="217"/>
        <v>235.20000000000002</v>
      </c>
      <c r="AF1088" s="213">
        <f t="shared" si="221"/>
        <v>0</v>
      </c>
      <c r="AG1088" s="213">
        <f t="shared" si="209"/>
        <v>784</v>
      </c>
      <c r="AH1088" s="213">
        <v>784</v>
      </c>
      <c r="AI1088" s="213">
        <f t="shared" si="210"/>
        <v>0</v>
      </c>
      <c r="AJ1088" s="160"/>
    </row>
    <row r="1089" spans="1:39" ht="32.25" hidden="1" customHeight="1" x14ac:dyDescent="0.35">
      <c r="A1089" s="202"/>
      <c r="B1089" s="202">
        <v>7</v>
      </c>
      <c r="C1089" s="203"/>
      <c r="D1089" s="204">
        <v>12091</v>
      </c>
      <c r="E1089" s="204">
        <v>7597</v>
      </c>
      <c r="F1089" s="204"/>
      <c r="G1089" s="202" t="s">
        <v>46</v>
      </c>
      <c r="H1089" s="202" t="s">
        <v>36</v>
      </c>
      <c r="I1089" s="202"/>
      <c r="J1089" s="202" t="s">
        <v>42</v>
      </c>
      <c r="K1089" s="204">
        <v>1.3</v>
      </c>
      <c r="L1089" s="204">
        <v>1.3</v>
      </c>
      <c r="M1089" s="204">
        <v>4</v>
      </c>
      <c r="N1089" s="204">
        <v>1</v>
      </c>
      <c r="O1089" s="204">
        <f t="shared" si="218"/>
        <v>3</v>
      </c>
      <c r="P1089" s="204"/>
      <c r="Q1089" s="204"/>
      <c r="R1089" s="204">
        <f t="shared" si="215"/>
        <v>3.9000000000000004</v>
      </c>
      <c r="S1089" s="207" t="s">
        <v>41</v>
      </c>
      <c r="T1089" s="215" t="s">
        <v>58</v>
      </c>
      <c r="U1089" s="216">
        <v>44703</v>
      </c>
      <c r="V1089" s="216">
        <v>44748</v>
      </c>
      <c r="W1089" s="217">
        <v>1</v>
      </c>
      <c r="X1089" s="218"/>
      <c r="Y1089" s="212">
        <f t="shared" si="219"/>
        <v>6.5714285714285712</v>
      </c>
      <c r="Z1089" s="237">
        <v>14</v>
      </c>
      <c r="AA1089" s="237"/>
      <c r="AB1089" s="213">
        <f t="shared" si="208"/>
        <v>54.600000000000009</v>
      </c>
      <c r="AC1089" s="213">
        <f t="shared" si="216"/>
        <v>0</v>
      </c>
      <c r="AD1089" s="213">
        <f t="shared" si="220"/>
        <v>38.22</v>
      </c>
      <c r="AE1089" s="213">
        <f t="shared" si="217"/>
        <v>16.380000000000003</v>
      </c>
      <c r="AF1089" s="213">
        <f t="shared" si="221"/>
        <v>0</v>
      </c>
      <c r="AG1089" s="213">
        <f t="shared" si="209"/>
        <v>54.6</v>
      </c>
      <c r="AH1089" s="213">
        <v>54.6</v>
      </c>
      <c r="AI1089" s="213">
        <f t="shared" si="210"/>
        <v>0</v>
      </c>
      <c r="AJ1089" s="171"/>
    </row>
    <row r="1090" spans="1:39" ht="32.25" hidden="1" customHeight="1" x14ac:dyDescent="0.35">
      <c r="A1090" s="202"/>
      <c r="B1090" s="202">
        <v>7</v>
      </c>
      <c r="C1090" s="203"/>
      <c r="D1090" s="204">
        <v>12090</v>
      </c>
      <c r="E1090" s="204">
        <v>7824</v>
      </c>
      <c r="F1090" s="204"/>
      <c r="G1090" s="202" t="s">
        <v>47</v>
      </c>
      <c r="H1090" s="202" t="s">
        <v>36</v>
      </c>
      <c r="I1090" s="202"/>
      <c r="J1090" s="202" t="s">
        <v>42</v>
      </c>
      <c r="K1090" s="204">
        <v>7.5</v>
      </c>
      <c r="L1090" s="204">
        <v>1.3</v>
      </c>
      <c r="M1090" s="204">
        <v>4</v>
      </c>
      <c r="N1090" s="204">
        <v>1</v>
      </c>
      <c r="O1090" s="204">
        <f t="shared" si="218"/>
        <v>3</v>
      </c>
      <c r="P1090" s="204"/>
      <c r="Q1090" s="204"/>
      <c r="R1090" s="204">
        <f t="shared" si="215"/>
        <v>22.5</v>
      </c>
      <c r="S1090" s="207" t="s">
        <v>41</v>
      </c>
      <c r="T1090" s="215" t="s">
        <v>58</v>
      </c>
      <c r="U1090" s="216">
        <v>44704</v>
      </c>
      <c r="V1090" s="216">
        <v>44789</v>
      </c>
      <c r="W1090" s="217">
        <v>1</v>
      </c>
      <c r="X1090" s="218"/>
      <c r="Y1090" s="212">
        <f t="shared" si="219"/>
        <v>12.285714285714286</v>
      </c>
      <c r="Z1090" s="237">
        <v>14</v>
      </c>
      <c r="AA1090" s="237"/>
      <c r="AB1090" s="213">
        <f t="shared" si="208"/>
        <v>315</v>
      </c>
      <c r="AC1090" s="213">
        <f t="shared" si="216"/>
        <v>0</v>
      </c>
      <c r="AD1090" s="213">
        <f t="shared" si="220"/>
        <v>220.49999999999997</v>
      </c>
      <c r="AE1090" s="213">
        <f t="shared" si="217"/>
        <v>94.5</v>
      </c>
      <c r="AF1090" s="213">
        <f t="shared" si="221"/>
        <v>0</v>
      </c>
      <c r="AG1090" s="213">
        <f t="shared" si="209"/>
        <v>315</v>
      </c>
      <c r="AH1090" s="213">
        <v>315</v>
      </c>
      <c r="AI1090" s="213">
        <f t="shared" si="210"/>
        <v>0</v>
      </c>
      <c r="AJ1090" s="160"/>
    </row>
    <row r="1091" spans="1:39" ht="32.25" hidden="1" customHeight="1" x14ac:dyDescent="0.35">
      <c r="A1091" s="202"/>
      <c r="B1091" s="202">
        <v>7</v>
      </c>
      <c r="C1091" s="203"/>
      <c r="D1091" s="204">
        <v>12089</v>
      </c>
      <c r="E1091" s="204">
        <v>6720</v>
      </c>
      <c r="F1091" s="204"/>
      <c r="G1091" s="202" t="s">
        <v>48</v>
      </c>
      <c r="H1091" s="202" t="s">
        <v>36</v>
      </c>
      <c r="I1091" s="202"/>
      <c r="J1091" s="202" t="s">
        <v>42</v>
      </c>
      <c r="K1091" s="204">
        <v>5</v>
      </c>
      <c r="L1091" s="204">
        <v>1.3</v>
      </c>
      <c r="M1091" s="204">
        <v>4</v>
      </c>
      <c r="N1091" s="204">
        <v>1</v>
      </c>
      <c r="O1091" s="204">
        <f t="shared" si="218"/>
        <v>3</v>
      </c>
      <c r="P1091" s="204"/>
      <c r="Q1091" s="204"/>
      <c r="R1091" s="204">
        <f t="shared" si="215"/>
        <v>15</v>
      </c>
      <c r="S1091" s="207" t="s">
        <v>41</v>
      </c>
      <c r="T1091" s="215" t="s">
        <v>58</v>
      </c>
      <c r="U1091" s="216">
        <v>44704</v>
      </c>
      <c r="V1091" s="216">
        <v>44830</v>
      </c>
      <c r="W1091" s="217">
        <v>1</v>
      </c>
      <c r="X1091" s="218"/>
      <c r="Y1091" s="212">
        <f t="shared" si="219"/>
        <v>18.142857142857142</v>
      </c>
      <c r="Z1091" s="237">
        <v>14</v>
      </c>
      <c r="AA1091" s="237"/>
      <c r="AB1091" s="213">
        <f t="shared" si="208"/>
        <v>210</v>
      </c>
      <c r="AC1091" s="213">
        <f t="shared" si="216"/>
        <v>0</v>
      </c>
      <c r="AD1091" s="213">
        <f t="shared" si="220"/>
        <v>147</v>
      </c>
      <c r="AE1091" s="213">
        <f t="shared" si="217"/>
        <v>63</v>
      </c>
      <c r="AF1091" s="213">
        <f t="shared" si="221"/>
        <v>0</v>
      </c>
      <c r="AG1091" s="213">
        <f t="shared" si="209"/>
        <v>210</v>
      </c>
      <c r="AH1091" s="213">
        <v>210</v>
      </c>
      <c r="AI1091" s="213">
        <f t="shared" si="210"/>
        <v>0</v>
      </c>
      <c r="AJ1091" s="160"/>
    </row>
    <row r="1092" spans="1:39" ht="32.25" hidden="1" customHeight="1" x14ac:dyDescent="0.35">
      <c r="A1092" s="202"/>
      <c r="B1092" s="202">
        <v>7</v>
      </c>
      <c r="C1092" s="203"/>
      <c r="D1092" s="204">
        <v>12113</v>
      </c>
      <c r="E1092" s="204">
        <v>7740</v>
      </c>
      <c r="F1092" s="204"/>
      <c r="G1092" s="202" t="s">
        <v>51</v>
      </c>
      <c r="H1092" s="202" t="s">
        <v>36</v>
      </c>
      <c r="I1092" s="202"/>
      <c r="J1092" s="202" t="s">
        <v>42</v>
      </c>
      <c r="K1092" s="204">
        <v>1.3</v>
      </c>
      <c r="L1092" s="204">
        <v>1</v>
      </c>
      <c r="M1092" s="204">
        <v>8</v>
      </c>
      <c r="N1092" s="204">
        <v>1</v>
      </c>
      <c r="O1092" s="204">
        <f t="shared" si="218"/>
        <v>7</v>
      </c>
      <c r="P1092" s="204"/>
      <c r="Q1092" s="204"/>
      <c r="R1092" s="204">
        <f t="shared" si="215"/>
        <v>9.1</v>
      </c>
      <c r="S1092" s="207" t="s">
        <v>41</v>
      </c>
      <c r="T1092" s="215" t="s">
        <v>58</v>
      </c>
      <c r="U1092" s="216">
        <v>44708</v>
      </c>
      <c r="V1092" s="216">
        <v>44771</v>
      </c>
      <c r="W1092" s="217">
        <v>1</v>
      </c>
      <c r="X1092" s="218"/>
      <c r="Y1092" s="212">
        <f t="shared" si="219"/>
        <v>9.1428571428571423</v>
      </c>
      <c r="Z1092" s="237">
        <v>14</v>
      </c>
      <c r="AA1092" s="237"/>
      <c r="AB1092" s="213">
        <f t="shared" si="208"/>
        <v>127.39999999999999</v>
      </c>
      <c r="AC1092" s="213">
        <f t="shared" si="216"/>
        <v>0</v>
      </c>
      <c r="AD1092" s="213">
        <f t="shared" si="220"/>
        <v>89.179999999999993</v>
      </c>
      <c r="AE1092" s="213">
        <f t="shared" si="217"/>
        <v>38.22</v>
      </c>
      <c r="AF1092" s="213">
        <f t="shared" si="221"/>
        <v>0</v>
      </c>
      <c r="AG1092" s="213">
        <f t="shared" si="209"/>
        <v>127.39999999999999</v>
      </c>
      <c r="AH1092" s="213">
        <v>127.39999999999999</v>
      </c>
      <c r="AI1092" s="213">
        <f t="shared" si="210"/>
        <v>0</v>
      </c>
      <c r="AJ1092" s="160"/>
    </row>
    <row r="1093" spans="1:39" ht="32.25" hidden="1" customHeight="1" x14ac:dyDescent="0.35">
      <c r="A1093" s="202"/>
      <c r="B1093" s="202">
        <v>7</v>
      </c>
      <c r="C1093" s="203"/>
      <c r="D1093" s="204">
        <v>12114</v>
      </c>
      <c r="E1093" s="204">
        <v>7563</v>
      </c>
      <c r="F1093" s="204"/>
      <c r="G1093" s="202" t="s">
        <v>46</v>
      </c>
      <c r="H1093" s="202" t="s">
        <v>36</v>
      </c>
      <c r="I1093" s="202"/>
      <c r="J1093" s="202" t="s">
        <v>42</v>
      </c>
      <c r="K1093" s="204">
        <v>1.3</v>
      </c>
      <c r="L1093" s="204">
        <v>1.3</v>
      </c>
      <c r="M1093" s="204">
        <v>4</v>
      </c>
      <c r="N1093" s="204">
        <v>1</v>
      </c>
      <c r="O1093" s="204">
        <f t="shared" si="218"/>
        <v>3</v>
      </c>
      <c r="P1093" s="204"/>
      <c r="Q1093" s="204"/>
      <c r="R1093" s="204">
        <f t="shared" si="215"/>
        <v>3.9000000000000004</v>
      </c>
      <c r="S1093" s="207" t="s">
        <v>41</v>
      </c>
      <c r="T1093" s="215" t="s">
        <v>58</v>
      </c>
      <c r="U1093" s="216">
        <v>44708</v>
      </c>
      <c r="V1093" s="216">
        <v>44722</v>
      </c>
      <c r="W1093" s="217">
        <v>1</v>
      </c>
      <c r="X1093" s="218"/>
      <c r="Y1093" s="212">
        <f t="shared" si="219"/>
        <v>2.1428571428571428</v>
      </c>
      <c r="Z1093" s="237">
        <v>14</v>
      </c>
      <c r="AA1093" s="237"/>
      <c r="AB1093" s="213">
        <f t="shared" si="208"/>
        <v>54.600000000000009</v>
      </c>
      <c r="AC1093" s="213">
        <f t="shared" si="216"/>
        <v>0</v>
      </c>
      <c r="AD1093" s="213">
        <f t="shared" si="220"/>
        <v>38.22</v>
      </c>
      <c r="AE1093" s="213">
        <f t="shared" si="217"/>
        <v>16.380000000000003</v>
      </c>
      <c r="AF1093" s="213">
        <f t="shared" si="221"/>
        <v>0</v>
      </c>
      <c r="AG1093" s="213">
        <f t="shared" si="209"/>
        <v>54.6</v>
      </c>
      <c r="AH1093" s="213">
        <v>54.6</v>
      </c>
      <c r="AI1093" s="213">
        <f t="shared" si="210"/>
        <v>0</v>
      </c>
      <c r="AJ1093" s="160"/>
    </row>
    <row r="1094" spans="1:39" ht="32.25" hidden="1" customHeight="1" x14ac:dyDescent="0.35">
      <c r="A1094" s="202"/>
      <c r="B1094" s="202">
        <v>7</v>
      </c>
      <c r="C1094" s="203"/>
      <c r="D1094" s="204">
        <v>12129</v>
      </c>
      <c r="E1094" s="204">
        <v>7726</v>
      </c>
      <c r="F1094" s="204"/>
      <c r="G1094" s="202" t="s">
        <v>56</v>
      </c>
      <c r="H1094" s="202" t="s">
        <v>36</v>
      </c>
      <c r="I1094" s="202"/>
      <c r="J1094" s="202" t="s">
        <v>42</v>
      </c>
      <c r="K1094" s="204">
        <v>1.6</v>
      </c>
      <c r="L1094" s="204">
        <v>1.3</v>
      </c>
      <c r="M1094" s="204">
        <v>8</v>
      </c>
      <c r="N1094" s="204">
        <v>1</v>
      </c>
      <c r="O1094" s="204">
        <f t="shared" si="218"/>
        <v>7</v>
      </c>
      <c r="P1094" s="204"/>
      <c r="Q1094" s="204"/>
      <c r="R1094" s="204">
        <f t="shared" si="215"/>
        <v>11.200000000000001</v>
      </c>
      <c r="S1094" s="207" t="s">
        <v>41</v>
      </c>
      <c r="T1094" s="215" t="s">
        <v>58</v>
      </c>
      <c r="U1094" s="216">
        <v>44711</v>
      </c>
      <c r="V1094" s="216">
        <v>44760</v>
      </c>
      <c r="W1094" s="217">
        <v>1</v>
      </c>
      <c r="X1094" s="218"/>
      <c r="Y1094" s="212">
        <f t="shared" si="219"/>
        <v>7.1428571428571432</v>
      </c>
      <c r="Z1094" s="237">
        <v>14</v>
      </c>
      <c r="AA1094" s="237"/>
      <c r="AB1094" s="213">
        <f t="shared" si="208"/>
        <v>156.80000000000001</v>
      </c>
      <c r="AC1094" s="213">
        <f t="shared" si="216"/>
        <v>0</v>
      </c>
      <c r="AD1094" s="213">
        <f t="shared" si="220"/>
        <v>109.75999999999999</v>
      </c>
      <c r="AE1094" s="213">
        <f t="shared" si="217"/>
        <v>47.040000000000006</v>
      </c>
      <c r="AF1094" s="213">
        <f t="shared" si="221"/>
        <v>0</v>
      </c>
      <c r="AG1094" s="213">
        <f t="shared" si="209"/>
        <v>156.80000000000001</v>
      </c>
      <c r="AH1094" s="213">
        <v>156.80000000000001</v>
      </c>
      <c r="AI1094" s="213">
        <f t="shared" si="210"/>
        <v>0</v>
      </c>
      <c r="AJ1094" s="160"/>
    </row>
    <row r="1095" spans="1:39" ht="32.25" hidden="1" customHeight="1" x14ac:dyDescent="0.35">
      <c r="A1095" s="202"/>
      <c r="B1095" s="202">
        <v>7</v>
      </c>
      <c r="C1095" s="203"/>
      <c r="D1095" s="204">
        <v>12092</v>
      </c>
      <c r="E1095" s="204">
        <v>7811</v>
      </c>
      <c r="F1095" s="204"/>
      <c r="G1095" s="202" t="s">
        <v>59</v>
      </c>
      <c r="H1095" s="202" t="s">
        <v>36</v>
      </c>
      <c r="I1095" s="202"/>
      <c r="J1095" s="202" t="s">
        <v>42</v>
      </c>
      <c r="K1095" s="204">
        <v>5</v>
      </c>
      <c r="L1095" s="204">
        <v>1.8</v>
      </c>
      <c r="M1095" s="204">
        <v>6</v>
      </c>
      <c r="N1095" s="204">
        <v>1</v>
      </c>
      <c r="O1095" s="204">
        <f t="shared" si="218"/>
        <v>5</v>
      </c>
      <c r="P1095" s="204"/>
      <c r="Q1095" s="204"/>
      <c r="R1095" s="204">
        <f t="shared" si="215"/>
        <v>25</v>
      </c>
      <c r="S1095" s="207" t="s">
        <v>41</v>
      </c>
      <c r="T1095" s="215" t="s">
        <v>58</v>
      </c>
      <c r="U1095" s="216">
        <v>44703</v>
      </c>
      <c r="V1095" s="216">
        <v>44779</v>
      </c>
      <c r="W1095" s="217">
        <v>1</v>
      </c>
      <c r="X1095" s="218"/>
      <c r="Y1095" s="212">
        <f t="shared" si="219"/>
        <v>11</v>
      </c>
      <c r="Z1095" s="237">
        <v>18</v>
      </c>
      <c r="AA1095" s="237"/>
      <c r="AB1095" s="213">
        <f t="shared" ref="AB1095:AB1158" si="222">Z1095*R1095</f>
        <v>450</v>
      </c>
      <c r="AC1095" s="213">
        <f t="shared" si="216"/>
        <v>0</v>
      </c>
      <c r="AD1095" s="213">
        <f t="shared" si="220"/>
        <v>315</v>
      </c>
      <c r="AE1095" s="213">
        <f t="shared" si="217"/>
        <v>135</v>
      </c>
      <c r="AF1095" s="213">
        <f t="shared" si="221"/>
        <v>0</v>
      </c>
      <c r="AG1095" s="213">
        <f t="shared" ref="AG1095:AG1158" si="223">AD1095+AE1095+AF1095</f>
        <v>450</v>
      </c>
      <c r="AH1095" s="213">
        <v>450</v>
      </c>
      <c r="AI1095" s="213">
        <f t="shared" ref="AI1095:AI1158" si="224">AG1095-AH1095</f>
        <v>0</v>
      </c>
      <c r="AJ1095" s="160"/>
    </row>
    <row r="1096" spans="1:39" ht="32.25" hidden="1" customHeight="1" x14ac:dyDescent="0.35">
      <c r="A1096" s="202"/>
      <c r="B1096" s="202">
        <v>7</v>
      </c>
      <c r="C1096" s="203"/>
      <c r="D1096" s="204">
        <v>12112</v>
      </c>
      <c r="E1096" s="204">
        <v>7745</v>
      </c>
      <c r="F1096" s="204"/>
      <c r="G1096" s="202" t="s">
        <v>56</v>
      </c>
      <c r="H1096" s="202" t="s">
        <v>60</v>
      </c>
      <c r="I1096" s="202"/>
      <c r="J1096" s="202" t="s">
        <v>61</v>
      </c>
      <c r="K1096" s="204">
        <v>7.5</v>
      </c>
      <c r="L1096" s="204">
        <v>2.5</v>
      </c>
      <c r="M1096" s="204">
        <v>8</v>
      </c>
      <c r="N1096" s="204">
        <v>1</v>
      </c>
      <c r="O1096" s="204">
        <f t="shared" si="218"/>
        <v>7</v>
      </c>
      <c r="P1096" s="204"/>
      <c r="Q1096" s="204"/>
      <c r="R1096" s="204">
        <f t="shared" si="215"/>
        <v>131.25</v>
      </c>
      <c r="S1096" s="207" t="s">
        <v>62</v>
      </c>
      <c r="T1096" s="215" t="s">
        <v>58</v>
      </c>
      <c r="U1096" s="216">
        <v>44708</v>
      </c>
      <c r="V1096" s="216">
        <v>44770</v>
      </c>
      <c r="W1096" s="217">
        <v>1</v>
      </c>
      <c r="X1096" s="218"/>
      <c r="Y1096" s="212">
        <f t="shared" si="219"/>
        <v>9</v>
      </c>
      <c r="Z1096" s="237">
        <v>7.5</v>
      </c>
      <c r="AA1096" s="237"/>
      <c r="AB1096" s="213">
        <f t="shared" si="222"/>
        <v>984.375</v>
      </c>
      <c r="AC1096" s="213">
        <f t="shared" si="216"/>
        <v>0</v>
      </c>
      <c r="AD1096" s="213">
        <f t="shared" si="220"/>
        <v>689.0625</v>
      </c>
      <c r="AE1096" s="213">
        <f t="shared" si="217"/>
        <v>295.3125</v>
      </c>
      <c r="AF1096" s="213">
        <f t="shared" si="221"/>
        <v>0</v>
      </c>
      <c r="AG1096" s="213">
        <f t="shared" si="223"/>
        <v>984.375</v>
      </c>
      <c r="AH1096" s="213">
        <v>984.375</v>
      </c>
      <c r="AI1096" s="213">
        <f t="shared" si="224"/>
        <v>0</v>
      </c>
      <c r="AJ1096" s="171"/>
    </row>
    <row r="1097" spans="1:39" ht="32.25" hidden="1" customHeight="1" x14ac:dyDescent="0.35">
      <c r="A1097" s="202"/>
      <c r="B1097" s="202">
        <v>7</v>
      </c>
      <c r="C1097" s="203" t="s">
        <v>126</v>
      </c>
      <c r="D1097" s="204">
        <v>12210</v>
      </c>
      <c r="E1097" s="204">
        <v>7821</v>
      </c>
      <c r="F1097" s="204"/>
      <c r="G1097" s="202" t="s">
        <v>56</v>
      </c>
      <c r="H1097" s="202" t="s">
        <v>36</v>
      </c>
      <c r="I1097" s="202"/>
      <c r="J1097" s="202" t="s">
        <v>42</v>
      </c>
      <c r="K1097" s="204">
        <v>1.8</v>
      </c>
      <c r="L1097" s="204">
        <v>1.3</v>
      </c>
      <c r="M1097" s="204">
        <v>4.5</v>
      </c>
      <c r="N1097" s="204">
        <v>1</v>
      </c>
      <c r="O1097" s="204">
        <f t="shared" si="218"/>
        <v>3.5</v>
      </c>
      <c r="P1097" s="204"/>
      <c r="Q1097" s="204"/>
      <c r="R1097" s="204">
        <f t="shared" si="215"/>
        <v>6.3</v>
      </c>
      <c r="S1097" s="207" t="s">
        <v>41</v>
      </c>
      <c r="T1097" s="215" t="s">
        <v>58</v>
      </c>
      <c r="U1097" s="216">
        <v>44714</v>
      </c>
      <c r="V1097" s="216">
        <v>44783</v>
      </c>
      <c r="W1097" s="217">
        <v>1</v>
      </c>
      <c r="X1097" s="218"/>
      <c r="Y1097" s="212">
        <f t="shared" si="219"/>
        <v>10</v>
      </c>
      <c r="Z1097" s="237">
        <v>14</v>
      </c>
      <c r="AA1097" s="237"/>
      <c r="AB1097" s="213">
        <f t="shared" si="222"/>
        <v>88.2</v>
      </c>
      <c r="AC1097" s="213">
        <f t="shared" si="216"/>
        <v>0</v>
      </c>
      <c r="AD1097" s="213">
        <f t="shared" si="220"/>
        <v>61.739999999999988</v>
      </c>
      <c r="AE1097" s="213">
        <f t="shared" si="217"/>
        <v>26.459999999999997</v>
      </c>
      <c r="AF1097" s="213">
        <f t="shared" si="221"/>
        <v>0</v>
      </c>
      <c r="AG1097" s="213">
        <f t="shared" si="223"/>
        <v>88.199999999999989</v>
      </c>
      <c r="AH1097" s="213">
        <v>88.199999999999989</v>
      </c>
      <c r="AI1097" s="213">
        <f t="shared" si="224"/>
        <v>0</v>
      </c>
      <c r="AJ1097" s="160"/>
    </row>
    <row r="1098" spans="1:39" ht="32.25" hidden="1" customHeight="1" x14ac:dyDescent="0.35">
      <c r="A1098" s="202"/>
      <c r="B1098" s="202">
        <v>7</v>
      </c>
      <c r="C1098" s="203" t="s">
        <v>129</v>
      </c>
      <c r="D1098" s="204">
        <v>12224</v>
      </c>
      <c r="E1098" s="204">
        <v>7596</v>
      </c>
      <c r="F1098" s="204"/>
      <c r="G1098" s="202" t="s">
        <v>56</v>
      </c>
      <c r="H1098" s="202" t="s">
        <v>36</v>
      </c>
      <c r="I1098" s="202"/>
      <c r="J1098" s="202" t="s">
        <v>42</v>
      </c>
      <c r="K1098" s="204">
        <v>1.8</v>
      </c>
      <c r="L1098" s="204">
        <v>1.3</v>
      </c>
      <c r="M1098" s="204">
        <v>6</v>
      </c>
      <c r="N1098" s="204">
        <v>1</v>
      </c>
      <c r="O1098" s="204">
        <f t="shared" si="218"/>
        <v>5</v>
      </c>
      <c r="P1098" s="204"/>
      <c r="Q1098" s="204"/>
      <c r="R1098" s="204">
        <f t="shared" si="215"/>
        <v>9</v>
      </c>
      <c r="S1098" s="207" t="s">
        <v>41</v>
      </c>
      <c r="T1098" s="215" t="s">
        <v>58</v>
      </c>
      <c r="U1098" s="216">
        <v>44717</v>
      </c>
      <c r="V1098" s="216">
        <v>44745</v>
      </c>
      <c r="W1098" s="217">
        <v>1</v>
      </c>
      <c r="X1098" s="218"/>
      <c r="Y1098" s="212">
        <f t="shared" si="219"/>
        <v>4.1428571428571432</v>
      </c>
      <c r="Z1098" s="237">
        <v>14</v>
      </c>
      <c r="AA1098" s="237"/>
      <c r="AB1098" s="213">
        <f t="shared" si="222"/>
        <v>126</v>
      </c>
      <c r="AC1098" s="213">
        <f t="shared" si="216"/>
        <v>0</v>
      </c>
      <c r="AD1098" s="213">
        <f t="shared" si="220"/>
        <v>88.2</v>
      </c>
      <c r="AE1098" s="213">
        <f t="shared" si="217"/>
        <v>37.799999999999997</v>
      </c>
      <c r="AF1098" s="213">
        <f t="shared" si="221"/>
        <v>0</v>
      </c>
      <c r="AG1098" s="213">
        <f t="shared" si="223"/>
        <v>126</v>
      </c>
      <c r="AH1098" s="213">
        <v>126</v>
      </c>
      <c r="AI1098" s="213">
        <f t="shared" si="224"/>
        <v>0</v>
      </c>
      <c r="AJ1098" s="171"/>
    </row>
    <row r="1099" spans="1:39" ht="32.25" hidden="1" customHeight="1" x14ac:dyDescent="0.35">
      <c r="A1099" s="202"/>
      <c r="B1099" s="202">
        <v>7</v>
      </c>
      <c r="C1099" s="203">
        <v>378</v>
      </c>
      <c r="D1099" s="204">
        <v>12534</v>
      </c>
      <c r="E1099" s="204">
        <v>7830</v>
      </c>
      <c r="F1099" s="204"/>
      <c r="G1099" s="202" t="s">
        <v>56</v>
      </c>
      <c r="H1099" s="202" t="s">
        <v>36</v>
      </c>
      <c r="I1099" s="202"/>
      <c r="J1099" s="202" t="s">
        <v>42</v>
      </c>
      <c r="K1099" s="204">
        <v>7.5</v>
      </c>
      <c r="L1099" s="204">
        <v>1</v>
      </c>
      <c r="M1099" s="204">
        <v>7</v>
      </c>
      <c r="N1099" s="204">
        <v>1</v>
      </c>
      <c r="O1099" s="204">
        <f t="shared" si="218"/>
        <v>6</v>
      </c>
      <c r="P1099" s="204"/>
      <c r="Q1099" s="204"/>
      <c r="R1099" s="204">
        <f t="shared" si="215"/>
        <v>45</v>
      </c>
      <c r="S1099" s="207" t="s">
        <v>41</v>
      </c>
      <c r="T1099" s="215" t="s">
        <v>58</v>
      </c>
      <c r="U1099" s="216">
        <v>44740</v>
      </c>
      <c r="V1099" s="216">
        <v>44791</v>
      </c>
      <c r="W1099" s="217">
        <v>1</v>
      </c>
      <c r="X1099" s="218"/>
      <c r="Y1099" s="212">
        <f t="shared" si="219"/>
        <v>7.4285714285714288</v>
      </c>
      <c r="Z1099" s="237">
        <v>14</v>
      </c>
      <c r="AA1099" s="237">
        <v>0.84</v>
      </c>
      <c r="AB1099" s="213">
        <f t="shared" si="222"/>
        <v>630</v>
      </c>
      <c r="AC1099" s="213">
        <f t="shared" si="216"/>
        <v>37.799999999999997</v>
      </c>
      <c r="AD1099" s="213">
        <f t="shared" si="220"/>
        <v>440.99999999999994</v>
      </c>
      <c r="AE1099" s="213">
        <f t="shared" si="217"/>
        <v>189</v>
      </c>
      <c r="AF1099" s="213">
        <f t="shared" si="221"/>
        <v>280.79999999999995</v>
      </c>
      <c r="AG1099" s="213">
        <f t="shared" si="223"/>
        <v>910.8</v>
      </c>
      <c r="AH1099" s="213">
        <v>910.8</v>
      </c>
      <c r="AI1099" s="213">
        <f t="shared" si="224"/>
        <v>0</v>
      </c>
      <c r="AJ1099" s="171"/>
    </row>
    <row r="1100" spans="1:39" ht="32.25" hidden="1" customHeight="1" x14ac:dyDescent="0.35">
      <c r="A1100" s="202"/>
      <c r="B1100" s="202">
        <v>7</v>
      </c>
      <c r="C1100" s="203" t="s">
        <v>146</v>
      </c>
      <c r="D1100" s="204">
        <v>12209</v>
      </c>
      <c r="E1100" s="204">
        <v>6709</v>
      </c>
      <c r="F1100" s="204"/>
      <c r="G1100" s="202" t="s">
        <v>56</v>
      </c>
      <c r="H1100" s="202" t="s">
        <v>60</v>
      </c>
      <c r="I1100" s="202"/>
      <c r="J1100" s="202" t="s">
        <v>61</v>
      </c>
      <c r="K1100" s="204">
        <v>2.5</v>
      </c>
      <c r="L1100" s="204">
        <v>2.5</v>
      </c>
      <c r="M1100" s="204">
        <v>4.5</v>
      </c>
      <c r="N1100" s="204">
        <v>1</v>
      </c>
      <c r="O1100" s="204">
        <f t="shared" si="218"/>
        <v>3.5</v>
      </c>
      <c r="P1100" s="204"/>
      <c r="Q1100" s="204"/>
      <c r="R1100" s="204">
        <f t="shared" si="215"/>
        <v>21.875</v>
      </c>
      <c r="S1100" s="207" t="s">
        <v>62</v>
      </c>
      <c r="T1100" s="215" t="s">
        <v>58</v>
      </c>
      <c r="U1100" s="216">
        <v>44714</v>
      </c>
      <c r="V1100" s="216">
        <v>44824</v>
      </c>
      <c r="W1100" s="217">
        <v>1</v>
      </c>
      <c r="X1100" s="218"/>
      <c r="Y1100" s="212">
        <f t="shared" si="219"/>
        <v>15.857142857142858</v>
      </c>
      <c r="Z1100" s="237">
        <v>7.5</v>
      </c>
      <c r="AA1100" s="237"/>
      <c r="AB1100" s="213">
        <f t="shared" si="222"/>
        <v>164.0625</v>
      </c>
      <c r="AC1100" s="213">
        <f t="shared" si="216"/>
        <v>0</v>
      </c>
      <c r="AD1100" s="213">
        <f t="shared" si="220"/>
        <v>114.84374999999999</v>
      </c>
      <c r="AE1100" s="213">
        <f t="shared" si="217"/>
        <v>49.21875</v>
      </c>
      <c r="AF1100" s="213">
        <f t="shared" si="221"/>
        <v>0</v>
      </c>
      <c r="AG1100" s="213">
        <f t="shared" si="223"/>
        <v>164.0625</v>
      </c>
      <c r="AH1100" s="213">
        <v>164.0625</v>
      </c>
      <c r="AI1100" s="213">
        <f t="shared" si="224"/>
        <v>0</v>
      </c>
      <c r="AJ1100" s="171"/>
    </row>
    <row r="1101" spans="1:39" ht="32.25" customHeight="1" x14ac:dyDescent="0.35">
      <c r="A1101" s="202"/>
      <c r="B1101" s="202">
        <v>7</v>
      </c>
      <c r="C1101" s="203"/>
      <c r="D1101" s="344">
        <v>12401</v>
      </c>
      <c r="E1101" s="344">
        <v>8430</v>
      </c>
      <c r="F1101" s="204"/>
      <c r="G1101" s="202" t="s">
        <v>153</v>
      </c>
      <c r="H1101" s="202" t="s">
        <v>154</v>
      </c>
      <c r="I1101" s="202"/>
      <c r="J1101" s="202" t="s">
        <v>42</v>
      </c>
      <c r="K1101" s="204">
        <v>15</v>
      </c>
      <c r="L1101" s="204">
        <v>1.3</v>
      </c>
      <c r="M1101" s="204">
        <v>7</v>
      </c>
      <c r="N1101" s="204">
        <v>1</v>
      </c>
      <c r="O1101" s="204">
        <f t="shared" si="218"/>
        <v>6</v>
      </c>
      <c r="P1101" s="204"/>
      <c r="Q1101" s="204"/>
      <c r="R1101" s="204">
        <f t="shared" si="215"/>
        <v>90</v>
      </c>
      <c r="S1101" s="207" t="s">
        <v>41</v>
      </c>
      <c r="T1101" s="215" t="s">
        <v>58</v>
      </c>
      <c r="U1101" s="216">
        <v>44729</v>
      </c>
      <c r="V1101" s="216">
        <v>44943</v>
      </c>
      <c r="W1101" s="217">
        <v>1</v>
      </c>
      <c r="X1101" s="218"/>
      <c r="Y1101" s="212">
        <f t="shared" si="219"/>
        <v>30.714285714285715</v>
      </c>
      <c r="Z1101" s="237">
        <v>14</v>
      </c>
      <c r="AA1101" s="237">
        <v>0.84</v>
      </c>
      <c r="AB1101" s="213">
        <f t="shared" si="222"/>
        <v>1260</v>
      </c>
      <c r="AC1101" s="213">
        <f t="shared" si="216"/>
        <v>75.599999999999994</v>
      </c>
      <c r="AD1101" s="213">
        <f t="shared" si="220"/>
        <v>881.99999999999989</v>
      </c>
      <c r="AE1101" s="213">
        <f t="shared" si="217"/>
        <v>378</v>
      </c>
      <c r="AF1101" s="213">
        <f t="shared" si="221"/>
        <v>2322</v>
      </c>
      <c r="AG1101" s="343">
        <f t="shared" si="223"/>
        <v>3582</v>
      </c>
      <c r="AH1101" s="213">
        <v>3020.4</v>
      </c>
      <c r="AI1101" s="213">
        <f t="shared" si="224"/>
        <v>561.59999999999991</v>
      </c>
      <c r="AJ1101" s="171"/>
    </row>
    <row r="1102" spans="1:39" s="263" customFormat="1" ht="32.25" customHeight="1" x14ac:dyDescent="0.35">
      <c r="A1102" s="202"/>
      <c r="B1102" s="202">
        <v>7</v>
      </c>
      <c r="C1102" s="203"/>
      <c r="D1102" s="344">
        <v>12401</v>
      </c>
      <c r="E1102" s="344">
        <v>8430</v>
      </c>
      <c r="F1102" s="204"/>
      <c r="G1102" s="202" t="s">
        <v>153</v>
      </c>
      <c r="H1102" s="202" t="s">
        <v>154</v>
      </c>
      <c r="I1102" s="202"/>
      <c r="J1102" s="202" t="s">
        <v>42</v>
      </c>
      <c r="K1102" s="204">
        <v>15</v>
      </c>
      <c r="L1102" s="204">
        <v>1.8</v>
      </c>
      <c r="M1102" s="204">
        <v>7</v>
      </c>
      <c r="N1102" s="204">
        <v>1</v>
      </c>
      <c r="O1102" s="204">
        <f t="shared" si="218"/>
        <v>6</v>
      </c>
      <c r="P1102" s="204"/>
      <c r="Q1102" s="204"/>
      <c r="R1102" s="204">
        <f t="shared" si="215"/>
        <v>90</v>
      </c>
      <c r="S1102" s="207" t="s">
        <v>41</v>
      </c>
      <c r="T1102" s="215" t="s">
        <v>58</v>
      </c>
      <c r="U1102" s="216">
        <v>44729</v>
      </c>
      <c r="V1102" s="216">
        <v>44943</v>
      </c>
      <c r="W1102" s="217">
        <v>1</v>
      </c>
      <c r="X1102" s="218"/>
      <c r="Y1102" s="212">
        <f t="shared" si="219"/>
        <v>30.714285714285715</v>
      </c>
      <c r="Z1102" s="237">
        <v>18</v>
      </c>
      <c r="AA1102" s="237">
        <v>1.05</v>
      </c>
      <c r="AB1102" s="213">
        <f t="shared" si="222"/>
        <v>1620</v>
      </c>
      <c r="AC1102" s="213">
        <f t="shared" si="216"/>
        <v>94.5</v>
      </c>
      <c r="AD1102" s="213">
        <f t="shared" si="220"/>
        <v>1133.9999999999998</v>
      </c>
      <c r="AE1102" s="213">
        <f t="shared" si="217"/>
        <v>486</v>
      </c>
      <c r="AF1102" s="213">
        <f t="shared" si="221"/>
        <v>2902.5</v>
      </c>
      <c r="AG1102" s="343">
        <f t="shared" si="223"/>
        <v>4522.5</v>
      </c>
      <c r="AH1102" s="213">
        <v>3807</v>
      </c>
      <c r="AI1102" s="213">
        <f t="shared" si="224"/>
        <v>715.5</v>
      </c>
      <c r="AJ1102" s="262"/>
      <c r="AK1102" s="297"/>
      <c r="AL1102" s="304"/>
      <c r="AM1102" s="304"/>
    </row>
    <row r="1103" spans="1:39" s="263" customFormat="1" ht="32.25" customHeight="1" x14ac:dyDescent="0.35">
      <c r="A1103" s="202"/>
      <c r="B1103" s="202">
        <v>7</v>
      </c>
      <c r="C1103" s="203"/>
      <c r="D1103" s="344">
        <v>12401</v>
      </c>
      <c r="E1103" s="344">
        <v>8430</v>
      </c>
      <c r="F1103" s="204"/>
      <c r="G1103" s="202" t="s">
        <v>153</v>
      </c>
      <c r="H1103" s="202" t="s">
        <v>154</v>
      </c>
      <c r="I1103" s="202"/>
      <c r="J1103" s="202" t="s">
        <v>148</v>
      </c>
      <c r="K1103" s="204">
        <v>11</v>
      </c>
      <c r="L1103" s="204">
        <v>2.5</v>
      </c>
      <c r="M1103" s="204">
        <v>3</v>
      </c>
      <c r="N1103" s="204">
        <v>1</v>
      </c>
      <c r="O1103" s="204">
        <f t="shared" si="218"/>
        <v>2</v>
      </c>
      <c r="P1103" s="204"/>
      <c r="Q1103" s="204"/>
      <c r="R1103" s="204">
        <f t="shared" si="215"/>
        <v>55</v>
      </c>
      <c r="S1103" s="207" t="s">
        <v>62</v>
      </c>
      <c r="T1103" s="215" t="s">
        <v>58</v>
      </c>
      <c r="U1103" s="216">
        <v>44729</v>
      </c>
      <c r="V1103" s="216">
        <v>44943</v>
      </c>
      <c r="W1103" s="217">
        <v>1</v>
      </c>
      <c r="X1103" s="218"/>
      <c r="Y1103" s="212">
        <f t="shared" si="219"/>
        <v>30.714285714285715</v>
      </c>
      <c r="Z1103" s="237">
        <v>5.25</v>
      </c>
      <c r="AA1103" s="237">
        <v>0.35</v>
      </c>
      <c r="AB1103" s="213">
        <f t="shared" si="222"/>
        <v>288.75</v>
      </c>
      <c r="AC1103" s="213">
        <f t="shared" si="216"/>
        <v>19.25</v>
      </c>
      <c r="AD1103" s="213">
        <f t="shared" si="220"/>
        <v>202.125</v>
      </c>
      <c r="AE1103" s="213">
        <f t="shared" si="217"/>
        <v>86.625</v>
      </c>
      <c r="AF1103" s="213">
        <f t="shared" si="221"/>
        <v>591.25</v>
      </c>
      <c r="AG1103" s="343">
        <f t="shared" si="223"/>
        <v>880</v>
      </c>
      <c r="AH1103" s="213">
        <v>746.62499999999989</v>
      </c>
      <c r="AI1103" s="213">
        <f t="shared" si="224"/>
        <v>133.37500000000011</v>
      </c>
      <c r="AJ1103" s="262"/>
      <c r="AK1103" s="297"/>
      <c r="AL1103" s="304"/>
      <c r="AM1103" s="304"/>
    </row>
    <row r="1104" spans="1:39" s="263" customFormat="1" ht="32.25" customHeight="1" x14ac:dyDescent="0.35">
      <c r="A1104" s="202"/>
      <c r="B1104" s="202">
        <v>7</v>
      </c>
      <c r="C1104" s="203"/>
      <c r="D1104" s="344">
        <v>12449</v>
      </c>
      <c r="E1104" s="204"/>
      <c r="F1104" s="204"/>
      <c r="G1104" s="202" t="s">
        <v>155</v>
      </c>
      <c r="H1104" s="202" t="s">
        <v>154</v>
      </c>
      <c r="I1104" s="202"/>
      <c r="J1104" s="202" t="s">
        <v>42</v>
      </c>
      <c r="K1104" s="204">
        <v>15</v>
      </c>
      <c r="L1104" s="204">
        <v>2.5</v>
      </c>
      <c r="M1104" s="204">
        <v>9</v>
      </c>
      <c r="N1104" s="204">
        <v>1</v>
      </c>
      <c r="O1104" s="204">
        <f t="shared" si="218"/>
        <v>8</v>
      </c>
      <c r="P1104" s="204"/>
      <c r="Q1104" s="204"/>
      <c r="R1104" s="204">
        <f t="shared" si="215"/>
        <v>120</v>
      </c>
      <c r="S1104" s="207" t="s">
        <v>41</v>
      </c>
      <c r="T1104" s="215" t="s">
        <v>87</v>
      </c>
      <c r="U1104" s="216">
        <v>44729</v>
      </c>
      <c r="V1104" s="216"/>
      <c r="W1104" s="217">
        <v>1</v>
      </c>
      <c r="X1104" s="218"/>
      <c r="Y1104" s="212">
        <f t="shared" si="219"/>
        <v>32.714285714285715</v>
      </c>
      <c r="Z1104" s="237">
        <v>26</v>
      </c>
      <c r="AA1104" s="237">
        <v>2.1</v>
      </c>
      <c r="AB1104" s="213">
        <f t="shared" si="222"/>
        <v>3120</v>
      </c>
      <c r="AC1104" s="213">
        <f t="shared" si="216"/>
        <v>252</v>
      </c>
      <c r="AD1104" s="213">
        <f t="shared" si="220"/>
        <v>2184</v>
      </c>
      <c r="AE1104" s="213">
        <f t="shared" si="217"/>
        <v>0</v>
      </c>
      <c r="AF1104" s="213">
        <f t="shared" si="221"/>
        <v>8244</v>
      </c>
      <c r="AG1104" s="343">
        <f t="shared" si="223"/>
        <v>10428</v>
      </c>
      <c r="AH1104" s="213">
        <v>9312</v>
      </c>
      <c r="AI1104" s="213">
        <f t="shared" si="224"/>
        <v>1116</v>
      </c>
      <c r="AJ1104" s="262"/>
      <c r="AK1104" s="297"/>
      <c r="AL1104" s="304"/>
      <c r="AM1104" s="304"/>
    </row>
    <row r="1105" spans="1:39" s="263" customFormat="1" ht="32.25" customHeight="1" x14ac:dyDescent="0.35">
      <c r="A1105" s="202"/>
      <c r="B1105" s="202">
        <v>7</v>
      </c>
      <c r="C1105" s="203"/>
      <c r="D1105" s="344">
        <v>12449</v>
      </c>
      <c r="E1105" s="204"/>
      <c r="F1105" s="204"/>
      <c r="G1105" s="202" t="s">
        <v>155</v>
      </c>
      <c r="H1105" s="202" t="s">
        <v>154</v>
      </c>
      <c r="I1105" s="202"/>
      <c r="J1105" s="202" t="s">
        <v>148</v>
      </c>
      <c r="K1105" s="204">
        <v>15</v>
      </c>
      <c r="L1105" s="204">
        <v>2.5</v>
      </c>
      <c r="M1105" s="204">
        <v>7</v>
      </c>
      <c r="N1105" s="204">
        <v>1</v>
      </c>
      <c r="O1105" s="204">
        <f t="shared" si="218"/>
        <v>6</v>
      </c>
      <c r="P1105" s="204"/>
      <c r="Q1105" s="204"/>
      <c r="R1105" s="204">
        <f t="shared" si="215"/>
        <v>225</v>
      </c>
      <c r="S1105" s="207" t="s">
        <v>62</v>
      </c>
      <c r="T1105" s="215" t="s">
        <v>87</v>
      </c>
      <c r="U1105" s="216">
        <v>44729</v>
      </c>
      <c r="V1105" s="216"/>
      <c r="W1105" s="217">
        <v>1</v>
      </c>
      <c r="X1105" s="218"/>
      <c r="Y1105" s="212">
        <f t="shared" si="219"/>
        <v>32.714285714285715</v>
      </c>
      <c r="Z1105" s="237">
        <v>5.25</v>
      </c>
      <c r="AA1105" s="237">
        <v>0.35</v>
      </c>
      <c r="AB1105" s="213">
        <f t="shared" si="222"/>
        <v>1181.25</v>
      </c>
      <c r="AC1105" s="213">
        <f t="shared" si="216"/>
        <v>78.75</v>
      </c>
      <c r="AD1105" s="213">
        <f t="shared" si="220"/>
        <v>826.875</v>
      </c>
      <c r="AE1105" s="213">
        <f t="shared" si="217"/>
        <v>0</v>
      </c>
      <c r="AF1105" s="213">
        <f t="shared" si="221"/>
        <v>2576.25</v>
      </c>
      <c r="AG1105" s="343">
        <f t="shared" si="223"/>
        <v>3403.125</v>
      </c>
      <c r="AH1105" s="213">
        <v>3054.3749999999995</v>
      </c>
      <c r="AI1105" s="213">
        <f t="shared" si="224"/>
        <v>348.75000000000045</v>
      </c>
      <c r="AJ1105" s="262"/>
      <c r="AK1105" s="297"/>
      <c r="AL1105" s="304"/>
      <c r="AM1105" s="304"/>
    </row>
    <row r="1106" spans="1:39" s="263" customFormat="1" ht="32.25" hidden="1" customHeight="1" x14ac:dyDescent="0.35">
      <c r="A1106" s="234"/>
      <c r="B1106" s="202">
        <v>7</v>
      </c>
      <c r="C1106" s="261">
        <v>491</v>
      </c>
      <c r="D1106" s="233">
        <v>12721</v>
      </c>
      <c r="E1106" s="233">
        <v>6744</v>
      </c>
      <c r="F1106" s="233"/>
      <c r="G1106" s="234" t="s">
        <v>56</v>
      </c>
      <c r="H1106" s="234" t="s">
        <v>36</v>
      </c>
      <c r="I1106" s="234"/>
      <c r="J1106" s="234" t="s">
        <v>42</v>
      </c>
      <c r="K1106" s="233">
        <v>7.5</v>
      </c>
      <c r="L1106" s="233">
        <v>1</v>
      </c>
      <c r="M1106" s="233">
        <v>7</v>
      </c>
      <c r="N1106" s="204">
        <v>1</v>
      </c>
      <c r="O1106" s="204">
        <f t="shared" si="218"/>
        <v>6</v>
      </c>
      <c r="P1106" s="233"/>
      <c r="Q1106" s="233"/>
      <c r="R1106" s="204">
        <f t="shared" si="215"/>
        <v>45</v>
      </c>
      <c r="S1106" s="261" t="s">
        <v>41</v>
      </c>
      <c r="T1106" s="270" t="s">
        <v>58</v>
      </c>
      <c r="U1106" s="271">
        <v>44753</v>
      </c>
      <c r="V1106" s="271">
        <v>44834</v>
      </c>
      <c r="W1106" s="272">
        <v>1</v>
      </c>
      <c r="X1106" s="273"/>
      <c r="Y1106" s="212">
        <f t="shared" si="219"/>
        <v>11.714285714285714</v>
      </c>
      <c r="Z1106" s="238">
        <v>14</v>
      </c>
      <c r="AA1106" s="238">
        <v>0.84</v>
      </c>
      <c r="AB1106" s="213">
        <f t="shared" si="222"/>
        <v>630</v>
      </c>
      <c r="AC1106" s="213">
        <f t="shared" si="216"/>
        <v>37.799999999999997</v>
      </c>
      <c r="AD1106" s="213">
        <f t="shared" si="220"/>
        <v>440.99999999999994</v>
      </c>
      <c r="AE1106" s="213">
        <f t="shared" si="217"/>
        <v>189</v>
      </c>
      <c r="AF1106" s="213">
        <f t="shared" si="221"/>
        <v>442.79999999999995</v>
      </c>
      <c r="AG1106" s="213">
        <f t="shared" si="223"/>
        <v>1072.8</v>
      </c>
      <c r="AH1106" s="213">
        <v>1072.8</v>
      </c>
      <c r="AI1106" s="213">
        <f t="shared" si="224"/>
        <v>0</v>
      </c>
      <c r="AJ1106" s="262"/>
      <c r="AK1106" s="297"/>
      <c r="AL1106" s="304"/>
      <c r="AM1106" s="304"/>
    </row>
    <row r="1107" spans="1:39" ht="32.25" hidden="1" customHeight="1" x14ac:dyDescent="0.35">
      <c r="A1107" s="202"/>
      <c r="B1107" s="202">
        <v>7</v>
      </c>
      <c r="C1107" s="203" t="s">
        <v>249</v>
      </c>
      <c r="D1107" s="204">
        <v>12720</v>
      </c>
      <c r="E1107" s="204">
        <v>6744</v>
      </c>
      <c r="F1107" s="204"/>
      <c r="G1107" s="202" t="s">
        <v>56</v>
      </c>
      <c r="H1107" s="202" t="s">
        <v>245</v>
      </c>
      <c r="I1107" s="202"/>
      <c r="J1107" s="202" t="s">
        <v>246</v>
      </c>
      <c r="K1107" s="204">
        <v>5</v>
      </c>
      <c r="L1107" s="204">
        <v>1.2</v>
      </c>
      <c r="M1107" s="204">
        <v>8</v>
      </c>
      <c r="N1107" s="204">
        <v>1</v>
      </c>
      <c r="O1107" s="204">
        <f t="shared" si="218"/>
        <v>7</v>
      </c>
      <c r="P1107" s="204"/>
      <c r="Q1107" s="204">
        <v>1</v>
      </c>
      <c r="R1107" s="204">
        <f t="shared" si="215"/>
        <v>1</v>
      </c>
      <c r="S1107" s="207" t="s">
        <v>247</v>
      </c>
      <c r="T1107" s="215" t="s">
        <v>58</v>
      </c>
      <c r="U1107" s="216">
        <v>44753</v>
      </c>
      <c r="V1107" s="216">
        <v>44834</v>
      </c>
      <c r="W1107" s="217">
        <v>1</v>
      </c>
      <c r="X1107" s="218"/>
      <c r="Y1107" s="212">
        <f t="shared" si="219"/>
        <v>11.714285714285714</v>
      </c>
      <c r="Z1107" s="237">
        <v>3000</v>
      </c>
      <c r="AA1107" s="237">
        <v>175</v>
      </c>
      <c r="AB1107" s="213">
        <f t="shared" si="222"/>
        <v>3000</v>
      </c>
      <c r="AC1107" s="213">
        <f t="shared" si="216"/>
        <v>175</v>
      </c>
      <c r="AD1107" s="213">
        <f t="shared" si="220"/>
        <v>2100</v>
      </c>
      <c r="AE1107" s="213">
        <f t="shared" si="217"/>
        <v>900</v>
      </c>
      <c r="AF1107" s="213">
        <f t="shared" si="221"/>
        <v>2050</v>
      </c>
      <c r="AG1107" s="213">
        <f t="shared" si="223"/>
        <v>5050</v>
      </c>
      <c r="AH1107" s="213">
        <v>5050</v>
      </c>
      <c r="AI1107" s="213">
        <f t="shared" si="224"/>
        <v>0</v>
      </c>
      <c r="AJ1107" s="171"/>
    </row>
    <row r="1108" spans="1:39" ht="32.25" hidden="1" customHeight="1" x14ac:dyDescent="0.35">
      <c r="A1108" s="202"/>
      <c r="B1108" s="202">
        <v>7</v>
      </c>
      <c r="C1108" s="203">
        <v>624</v>
      </c>
      <c r="D1108" s="204">
        <v>12844</v>
      </c>
      <c r="E1108" s="204">
        <v>7749</v>
      </c>
      <c r="F1108" s="204"/>
      <c r="G1108" s="202" t="s">
        <v>56</v>
      </c>
      <c r="H1108" s="202" t="s">
        <v>36</v>
      </c>
      <c r="I1108" s="202"/>
      <c r="J1108" s="202" t="s">
        <v>69</v>
      </c>
      <c r="K1108" s="204">
        <v>2.5</v>
      </c>
      <c r="L1108" s="204">
        <v>1.8</v>
      </c>
      <c r="M1108" s="204">
        <v>5</v>
      </c>
      <c r="N1108" s="204">
        <v>1</v>
      </c>
      <c r="O1108" s="204">
        <f t="shared" si="218"/>
        <v>4</v>
      </c>
      <c r="P1108" s="204"/>
      <c r="Q1108" s="204"/>
      <c r="R1108" s="204">
        <f t="shared" si="215"/>
        <v>4</v>
      </c>
      <c r="S1108" s="207" t="s">
        <v>70</v>
      </c>
      <c r="T1108" s="215" t="s">
        <v>58</v>
      </c>
      <c r="U1108" s="216">
        <v>44768</v>
      </c>
      <c r="V1108" s="216">
        <v>44776</v>
      </c>
      <c r="W1108" s="217">
        <v>1</v>
      </c>
      <c r="X1108" s="218"/>
      <c r="Y1108" s="212">
        <f t="shared" si="219"/>
        <v>1.2857142857142858</v>
      </c>
      <c r="Z1108" s="238">
        <v>135</v>
      </c>
      <c r="AA1108" s="237"/>
      <c r="AB1108" s="213">
        <f t="shared" si="222"/>
        <v>540</v>
      </c>
      <c r="AC1108" s="213">
        <f t="shared" si="216"/>
        <v>0</v>
      </c>
      <c r="AD1108" s="213">
        <f t="shared" si="220"/>
        <v>378</v>
      </c>
      <c r="AE1108" s="213">
        <f t="shared" si="217"/>
        <v>162</v>
      </c>
      <c r="AF1108" s="213">
        <f t="shared" si="221"/>
        <v>0</v>
      </c>
      <c r="AG1108" s="213">
        <f t="shared" si="223"/>
        <v>540</v>
      </c>
      <c r="AH1108" s="213">
        <v>540</v>
      </c>
      <c r="AI1108" s="213">
        <f t="shared" si="224"/>
        <v>0</v>
      </c>
      <c r="AJ1108" s="160"/>
    </row>
    <row r="1109" spans="1:39" ht="32.25" hidden="1" customHeight="1" x14ac:dyDescent="0.35">
      <c r="A1109" s="202"/>
      <c r="B1109" s="202">
        <v>7</v>
      </c>
      <c r="C1109" s="203">
        <v>758</v>
      </c>
      <c r="D1109" s="204">
        <v>13023</v>
      </c>
      <c r="E1109" s="204">
        <v>6745</v>
      </c>
      <c r="F1109" s="204"/>
      <c r="G1109" s="202" t="s">
        <v>419</v>
      </c>
      <c r="H1109" s="202" t="s">
        <v>36</v>
      </c>
      <c r="I1109" s="202"/>
      <c r="J1109" s="202" t="s">
        <v>69</v>
      </c>
      <c r="K1109" s="204">
        <v>2.5</v>
      </c>
      <c r="L1109" s="204">
        <v>2.5</v>
      </c>
      <c r="M1109" s="204">
        <v>5</v>
      </c>
      <c r="N1109" s="204">
        <v>1</v>
      </c>
      <c r="O1109" s="204">
        <f t="shared" si="218"/>
        <v>4</v>
      </c>
      <c r="P1109" s="204"/>
      <c r="Q1109" s="204"/>
      <c r="R1109" s="204">
        <f t="shared" si="215"/>
        <v>4</v>
      </c>
      <c r="S1109" s="207" t="s">
        <v>70</v>
      </c>
      <c r="T1109" s="215" t="s">
        <v>58</v>
      </c>
      <c r="U1109" s="216">
        <v>44790</v>
      </c>
      <c r="V1109" s="216">
        <v>44834</v>
      </c>
      <c r="W1109" s="217">
        <v>1</v>
      </c>
      <c r="X1109" s="218"/>
      <c r="Y1109" s="212">
        <f t="shared" si="219"/>
        <v>6.4285714285714288</v>
      </c>
      <c r="Z1109" s="238">
        <v>135</v>
      </c>
      <c r="AA1109" s="237"/>
      <c r="AB1109" s="213">
        <f t="shared" si="222"/>
        <v>540</v>
      </c>
      <c r="AC1109" s="213">
        <f t="shared" si="216"/>
        <v>0</v>
      </c>
      <c r="AD1109" s="213">
        <f t="shared" si="220"/>
        <v>378</v>
      </c>
      <c r="AE1109" s="213">
        <f t="shared" si="217"/>
        <v>162</v>
      </c>
      <c r="AF1109" s="213">
        <f t="shared" si="221"/>
        <v>0</v>
      </c>
      <c r="AG1109" s="213">
        <f t="shared" si="223"/>
        <v>540</v>
      </c>
      <c r="AH1109" s="213">
        <v>540</v>
      </c>
      <c r="AI1109" s="213">
        <f t="shared" si="224"/>
        <v>0</v>
      </c>
      <c r="AJ1109" s="160"/>
    </row>
    <row r="1110" spans="1:39" ht="32.25" hidden="1" customHeight="1" x14ac:dyDescent="0.35">
      <c r="A1110" s="202"/>
      <c r="B1110" s="202">
        <v>7</v>
      </c>
      <c r="C1110" s="203">
        <v>707</v>
      </c>
      <c r="D1110" s="204">
        <v>12971</v>
      </c>
      <c r="E1110" s="204">
        <v>6745</v>
      </c>
      <c r="F1110" s="204"/>
      <c r="G1110" s="202" t="s">
        <v>56</v>
      </c>
      <c r="H1110" s="202" t="s">
        <v>36</v>
      </c>
      <c r="I1110" s="202"/>
      <c r="J1110" s="202" t="s">
        <v>69</v>
      </c>
      <c r="K1110" s="204">
        <v>2.5</v>
      </c>
      <c r="L1110" s="204">
        <v>1.3</v>
      </c>
      <c r="M1110" s="204">
        <v>7</v>
      </c>
      <c r="N1110" s="204">
        <v>1</v>
      </c>
      <c r="O1110" s="204">
        <f t="shared" si="218"/>
        <v>6</v>
      </c>
      <c r="P1110" s="204"/>
      <c r="Q1110" s="204"/>
      <c r="R1110" s="204">
        <f t="shared" si="215"/>
        <v>6</v>
      </c>
      <c r="S1110" s="207" t="s">
        <v>70</v>
      </c>
      <c r="T1110" s="215" t="s">
        <v>58</v>
      </c>
      <c r="U1110" s="216">
        <v>44784</v>
      </c>
      <c r="V1110" s="216">
        <v>44834</v>
      </c>
      <c r="W1110" s="217">
        <v>1</v>
      </c>
      <c r="X1110" s="218"/>
      <c r="Y1110" s="212">
        <f t="shared" si="219"/>
        <v>7.2857142857142856</v>
      </c>
      <c r="Z1110" s="238">
        <v>135</v>
      </c>
      <c r="AA1110" s="237">
        <v>12.25</v>
      </c>
      <c r="AB1110" s="213">
        <f t="shared" si="222"/>
        <v>810</v>
      </c>
      <c r="AC1110" s="213">
        <f t="shared" si="216"/>
        <v>73.5</v>
      </c>
      <c r="AD1110" s="213">
        <f t="shared" si="220"/>
        <v>566.99999999999989</v>
      </c>
      <c r="AE1110" s="213">
        <f t="shared" si="217"/>
        <v>242.99999999999997</v>
      </c>
      <c r="AF1110" s="213">
        <f t="shared" si="221"/>
        <v>535.5</v>
      </c>
      <c r="AG1110" s="213">
        <f t="shared" si="223"/>
        <v>1345.5</v>
      </c>
      <c r="AH1110" s="213">
        <v>1345.5</v>
      </c>
      <c r="AI1110" s="213">
        <f t="shared" si="224"/>
        <v>0</v>
      </c>
      <c r="AJ1110" s="160"/>
    </row>
    <row r="1111" spans="1:39" ht="32.25" hidden="1" customHeight="1" x14ac:dyDescent="0.35">
      <c r="A1111" s="202"/>
      <c r="B1111" s="202">
        <v>7</v>
      </c>
      <c r="C1111" s="203">
        <v>712</v>
      </c>
      <c r="D1111" s="204">
        <v>12976</v>
      </c>
      <c r="E1111" s="204">
        <v>6747</v>
      </c>
      <c r="F1111" s="204"/>
      <c r="G1111" s="202" t="s">
        <v>56</v>
      </c>
      <c r="H1111" s="202" t="s">
        <v>36</v>
      </c>
      <c r="I1111" s="202"/>
      <c r="J1111" s="202" t="s">
        <v>69</v>
      </c>
      <c r="K1111" s="204">
        <v>2.5</v>
      </c>
      <c r="L1111" s="204">
        <v>1.8</v>
      </c>
      <c r="M1111" s="204">
        <v>9</v>
      </c>
      <c r="N1111" s="204">
        <v>1</v>
      </c>
      <c r="O1111" s="204">
        <f t="shared" si="218"/>
        <v>8</v>
      </c>
      <c r="P1111" s="204"/>
      <c r="Q1111" s="204"/>
      <c r="R1111" s="204">
        <f t="shared" si="215"/>
        <v>8</v>
      </c>
      <c r="S1111" s="207" t="s">
        <v>70</v>
      </c>
      <c r="T1111" s="215" t="s">
        <v>58</v>
      </c>
      <c r="U1111" s="216">
        <v>44785</v>
      </c>
      <c r="V1111" s="216">
        <v>44834</v>
      </c>
      <c r="W1111" s="217">
        <v>1</v>
      </c>
      <c r="X1111" s="218"/>
      <c r="Y1111" s="212">
        <f t="shared" si="219"/>
        <v>7.1428571428571432</v>
      </c>
      <c r="Z1111" s="238">
        <v>135</v>
      </c>
      <c r="AA1111" s="237">
        <v>12.25</v>
      </c>
      <c r="AB1111" s="213">
        <f t="shared" si="222"/>
        <v>1080</v>
      </c>
      <c r="AC1111" s="213">
        <f t="shared" si="216"/>
        <v>98</v>
      </c>
      <c r="AD1111" s="213">
        <f t="shared" si="220"/>
        <v>756</v>
      </c>
      <c r="AE1111" s="213">
        <f t="shared" si="217"/>
        <v>324</v>
      </c>
      <c r="AF1111" s="213">
        <f t="shared" si="221"/>
        <v>700</v>
      </c>
      <c r="AG1111" s="213">
        <f t="shared" si="223"/>
        <v>1780</v>
      </c>
      <c r="AH1111" s="213">
        <v>1780</v>
      </c>
      <c r="AI1111" s="213">
        <f t="shared" si="224"/>
        <v>0</v>
      </c>
      <c r="AJ1111" s="160"/>
    </row>
    <row r="1112" spans="1:39" ht="32.25" hidden="1" customHeight="1" x14ac:dyDescent="0.35">
      <c r="A1112" s="202"/>
      <c r="B1112" s="202">
        <v>7</v>
      </c>
      <c r="C1112" s="203">
        <v>713</v>
      </c>
      <c r="D1112" s="204">
        <v>12977</v>
      </c>
      <c r="E1112" s="204">
        <v>6720</v>
      </c>
      <c r="F1112" s="204"/>
      <c r="G1112" s="202" t="s">
        <v>56</v>
      </c>
      <c r="H1112" s="202" t="s">
        <v>36</v>
      </c>
      <c r="I1112" s="202"/>
      <c r="J1112" s="202" t="s">
        <v>69</v>
      </c>
      <c r="K1112" s="204">
        <v>2.5</v>
      </c>
      <c r="L1112" s="204">
        <v>1.8</v>
      </c>
      <c r="M1112" s="204">
        <v>9</v>
      </c>
      <c r="N1112" s="204">
        <v>1</v>
      </c>
      <c r="O1112" s="204">
        <f t="shared" si="218"/>
        <v>8</v>
      </c>
      <c r="P1112" s="204"/>
      <c r="Q1112" s="204"/>
      <c r="R1112" s="204">
        <f t="shared" si="215"/>
        <v>8</v>
      </c>
      <c r="S1112" s="207" t="s">
        <v>70</v>
      </c>
      <c r="T1112" s="215" t="s">
        <v>58</v>
      </c>
      <c r="U1112" s="216">
        <v>44785</v>
      </c>
      <c r="V1112" s="216">
        <v>44830</v>
      </c>
      <c r="W1112" s="217">
        <v>1</v>
      </c>
      <c r="X1112" s="218"/>
      <c r="Y1112" s="212">
        <f t="shared" si="219"/>
        <v>6.5714285714285712</v>
      </c>
      <c r="Z1112" s="238">
        <v>135</v>
      </c>
      <c r="AA1112" s="237">
        <v>12.25</v>
      </c>
      <c r="AB1112" s="213">
        <f t="shared" si="222"/>
        <v>1080</v>
      </c>
      <c r="AC1112" s="213">
        <f t="shared" si="216"/>
        <v>98</v>
      </c>
      <c r="AD1112" s="213">
        <f t="shared" si="220"/>
        <v>756</v>
      </c>
      <c r="AE1112" s="213">
        <f t="shared" si="217"/>
        <v>324</v>
      </c>
      <c r="AF1112" s="213">
        <f t="shared" si="221"/>
        <v>644</v>
      </c>
      <c r="AG1112" s="213">
        <f t="shared" si="223"/>
        <v>1724</v>
      </c>
      <c r="AH1112" s="213">
        <v>1724</v>
      </c>
      <c r="AI1112" s="213">
        <f t="shared" si="224"/>
        <v>0</v>
      </c>
      <c r="AJ1112" s="160"/>
    </row>
    <row r="1113" spans="1:39" ht="32.25" hidden="1" customHeight="1" x14ac:dyDescent="0.35">
      <c r="A1113" s="202"/>
      <c r="B1113" s="202">
        <v>7</v>
      </c>
      <c r="C1113" s="203">
        <v>731</v>
      </c>
      <c r="D1113" s="204">
        <v>12987</v>
      </c>
      <c r="E1113" s="204">
        <v>6725</v>
      </c>
      <c r="F1113" s="204"/>
      <c r="G1113" s="202" t="s">
        <v>427</v>
      </c>
      <c r="H1113" s="202" t="s">
        <v>36</v>
      </c>
      <c r="I1113" s="202"/>
      <c r="J1113" s="202" t="s">
        <v>69</v>
      </c>
      <c r="K1113" s="204">
        <v>2.5</v>
      </c>
      <c r="L1113" s="204">
        <v>1.8</v>
      </c>
      <c r="M1113" s="204">
        <v>5</v>
      </c>
      <c r="N1113" s="204">
        <v>1</v>
      </c>
      <c r="O1113" s="204">
        <f t="shared" si="218"/>
        <v>4</v>
      </c>
      <c r="P1113" s="204"/>
      <c r="Q1113" s="204"/>
      <c r="R1113" s="204">
        <f t="shared" si="215"/>
        <v>4</v>
      </c>
      <c r="S1113" s="207" t="s">
        <v>70</v>
      </c>
      <c r="T1113" s="215" t="s">
        <v>58</v>
      </c>
      <c r="U1113" s="216">
        <v>44786</v>
      </c>
      <c r="V1113" s="216">
        <v>44830</v>
      </c>
      <c r="W1113" s="217">
        <v>1</v>
      </c>
      <c r="X1113" s="218"/>
      <c r="Y1113" s="212">
        <f t="shared" si="219"/>
        <v>6.4285714285714288</v>
      </c>
      <c r="Z1113" s="238">
        <v>135</v>
      </c>
      <c r="AA1113" s="237">
        <v>12.25</v>
      </c>
      <c r="AB1113" s="213">
        <f t="shared" si="222"/>
        <v>540</v>
      </c>
      <c r="AC1113" s="213">
        <f t="shared" si="216"/>
        <v>49</v>
      </c>
      <c r="AD1113" s="213">
        <f t="shared" si="220"/>
        <v>378</v>
      </c>
      <c r="AE1113" s="213">
        <f t="shared" si="217"/>
        <v>162</v>
      </c>
      <c r="AF1113" s="213">
        <f t="shared" si="221"/>
        <v>315</v>
      </c>
      <c r="AG1113" s="213">
        <f t="shared" si="223"/>
        <v>855</v>
      </c>
      <c r="AH1113" s="213">
        <v>855</v>
      </c>
      <c r="AI1113" s="213">
        <f t="shared" si="224"/>
        <v>0</v>
      </c>
      <c r="AJ1113" s="160"/>
    </row>
    <row r="1114" spans="1:39" ht="32.25" hidden="1" customHeight="1" x14ac:dyDescent="0.35">
      <c r="A1114" s="202"/>
      <c r="B1114" s="202">
        <v>7</v>
      </c>
      <c r="C1114" s="203">
        <v>730</v>
      </c>
      <c r="D1114" s="204">
        <v>12986</v>
      </c>
      <c r="E1114" s="204">
        <v>6740</v>
      </c>
      <c r="F1114" s="204"/>
      <c r="G1114" s="202" t="s">
        <v>56</v>
      </c>
      <c r="H1114" s="202" t="s">
        <v>36</v>
      </c>
      <c r="I1114" s="202"/>
      <c r="J1114" s="202" t="s">
        <v>69</v>
      </c>
      <c r="K1114" s="204">
        <v>2.5</v>
      </c>
      <c r="L1114" s="204">
        <v>2.5</v>
      </c>
      <c r="M1114" s="204">
        <v>9</v>
      </c>
      <c r="N1114" s="204">
        <v>1</v>
      </c>
      <c r="O1114" s="204">
        <f t="shared" si="218"/>
        <v>8</v>
      </c>
      <c r="P1114" s="204"/>
      <c r="Q1114" s="204"/>
      <c r="R1114" s="204">
        <f t="shared" si="215"/>
        <v>8</v>
      </c>
      <c r="S1114" s="207" t="s">
        <v>70</v>
      </c>
      <c r="T1114" s="215" t="s">
        <v>58</v>
      </c>
      <c r="U1114" s="216">
        <v>44786</v>
      </c>
      <c r="V1114" s="216">
        <v>44834</v>
      </c>
      <c r="W1114" s="217">
        <v>1</v>
      </c>
      <c r="X1114" s="218"/>
      <c r="Y1114" s="212">
        <f t="shared" si="219"/>
        <v>7</v>
      </c>
      <c r="Z1114" s="238">
        <v>135</v>
      </c>
      <c r="AA1114" s="237">
        <v>12.25</v>
      </c>
      <c r="AB1114" s="213">
        <f t="shared" si="222"/>
        <v>1080</v>
      </c>
      <c r="AC1114" s="213">
        <f t="shared" si="216"/>
        <v>98</v>
      </c>
      <c r="AD1114" s="213">
        <f t="shared" si="220"/>
        <v>756</v>
      </c>
      <c r="AE1114" s="213">
        <f t="shared" si="217"/>
        <v>324</v>
      </c>
      <c r="AF1114" s="213">
        <f t="shared" si="221"/>
        <v>686</v>
      </c>
      <c r="AG1114" s="213">
        <f t="shared" si="223"/>
        <v>1766</v>
      </c>
      <c r="AH1114" s="213">
        <v>1766</v>
      </c>
      <c r="AI1114" s="213">
        <f t="shared" si="224"/>
        <v>0</v>
      </c>
      <c r="AJ1114" s="160"/>
    </row>
    <row r="1115" spans="1:39" s="231" customFormat="1" ht="32.25" hidden="1" customHeight="1" x14ac:dyDescent="0.35">
      <c r="A1115" s="202"/>
      <c r="B1115" s="202">
        <v>7</v>
      </c>
      <c r="C1115" s="203">
        <v>750</v>
      </c>
      <c r="D1115" s="204">
        <v>13016</v>
      </c>
      <c r="E1115" s="204">
        <v>6709</v>
      </c>
      <c r="F1115" s="204"/>
      <c r="G1115" s="202" t="s">
        <v>56</v>
      </c>
      <c r="H1115" s="202" t="s">
        <v>36</v>
      </c>
      <c r="I1115" s="202"/>
      <c r="J1115" s="202" t="s">
        <v>69</v>
      </c>
      <c r="K1115" s="204">
        <v>2.5</v>
      </c>
      <c r="L1115" s="204">
        <v>2.5</v>
      </c>
      <c r="M1115" s="204">
        <v>9</v>
      </c>
      <c r="N1115" s="204">
        <v>1</v>
      </c>
      <c r="O1115" s="204">
        <f t="shared" si="218"/>
        <v>8</v>
      </c>
      <c r="P1115" s="204"/>
      <c r="Q1115" s="204"/>
      <c r="R1115" s="204">
        <f t="shared" si="215"/>
        <v>8</v>
      </c>
      <c r="S1115" s="207" t="s">
        <v>70</v>
      </c>
      <c r="T1115" s="215" t="s">
        <v>58</v>
      </c>
      <c r="U1115" s="216">
        <v>44789</v>
      </c>
      <c r="V1115" s="216">
        <v>44824</v>
      </c>
      <c r="W1115" s="217">
        <v>1</v>
      </c>
      <c r="X1115" s="218"/>
      <c r="Y1115" s="212">
        <f t="shared" si="219"/>
        <v>5.1428571428571432</v>
      </c>
      <c r="Z1115" s="238">
        <v>135</v>
      </c>
      <c r="AA1115" s="237">
        <v>12.25</v>
      </c>
      <c r="AB1115" s="213">
        <f t="shared" si="222"/>
        <v>1080</v>
      </c>
      <c r="AC1115" s="213">
        <f t="shared" si="216"/>
        <v>98</v>
      </c>
      <c r="AD1115" s="213">
        <f t="shared" si="220"/>
        <v>756</v>
      </c>
      <c r="AE1115" s="213">
        <f t="shared" si="217"/>
        <v>324</v>
      </c>
      <c r="AF1115" s="213">
        <f t="shared" si="221"/>
        <v>504.00000000000006</v>
      </c>
      <c r="AG1115" s="213">
        <f t="shared" si="223"/>
        <v>1584</v>
      </c>
      <c r="AH1115" s="213">
        <v>1584</v>
      </c>
      <c r="AI1115" s="213">
        <f t="shared" si="224"/>
        <v>0</v>
      </c>
      <c r="AJ1115" s="160"/>
      <c r="AK1115" s="296"/>
      <c r="AL1115" s="303"/>
      <c r="AM1115" s="303"/>
    </row>
    <row r="1116" spans="1:39" s="231" customFormat="1" ht="32.25" hidden="1" customHeight="1" x14ac:dyDescent="0.35">
      <c r="A1116" s="202"/>
      <c r="B1116" s="202">
        <v>7</v>
      </c>
      <c r="C1116" s="203">
        <v>750</v>
      </c>
      <c r="D1116" s="204">
        <v>13016</v>
      </c>
      <c r="E1116" s="204">
        <v>6709</v>
      </c>
      <c r="F1116" s="204"/>
      <c r="G1116" s="202" t="s">
        <v>56</v>
      </c>
      <c r="H1116" s="202" t="s">
        <v>36</v>
      </c>
      <c r="I1116" s="202"/>
      <c r="J1116" s="202" t="s">
        <v>69</v>
      </c>
      <c r="K1116" s="204">
        <v>2.5</v>
      </c>
      <c r="L1116" s="204">
        <v>2.5</v>
      </c>
      <c r="M1116" s="204">
        <v>9</v>
      </c>
      <c r="N1116" s="204">
        <v>1</v>
      </c>
      <c r="O1116" s="204">
        <f t="shared" si="218"/>
        <v>8</v>
      </c>
      <c r="P1116" s="204"/>
      <c r="Q1116" s="204"/>
      <c r="R1116" s="204">
        <f t="shared" si="215"/>
        <v>8</v>
      </c>
      <c r="S1116" s="207" t="s">
        <v>70</v>
      </c>
      <c r="T1116" s="215" t="s">
        <v>58</v>
      </c>
      <c r="U1116" s="216">
        <v>44789</v>
      </c>
      <c r="V1116" s="216">
        <v>44824</v>
      </c>
      <c r="W1116" s="217">
        <v>1</v>
      </c>
      <c r="X1116" s="218"/>
      <c r="Y1116" s="212">
        <f t="shared" ref="Y1116:Y1147" si="225">IF(T1116="on hire",$C$5-U1116+1,IF(T1116="off hired",V1116-U1116+1,0))/7</f>
        <v>5.1428571428571432</v>
      </c>
      <c r="Z1116" s="238">
        <v>135</v>
      </c>
      <c r="AA1116" s="237">
        <v>12.25</v>
      </c>
      <c r="AB1116" s="213">
        <f t="shared" si="222"/>
        <v>1080</v>
      </c>
      <c r="AC1116" s="213">
        <f t="shared" si="216"/>
        <v>98</v>
      </c>
      <c r="AD1116" s="213">
        <f t="shared" ref="AD1116:AD1147" si="226">0.7*R1116*Z1116</f>
        <v>756</v>
      </c>
      <c r="AE1116" s="213">
        <f t="shared" si="217"/>
        <v>324</v>
      </c>
      <c r="AF1116" s="213">
        <f t="shared" ref="AF1116:AF1147" si="227">IF(Y1116&gt;X1116,(Y1116-X1116)*R1116*AA1116,0)</f>
        <v>504.00000000000006</v>
      </c>
      <c r="AG1116" s="213">
        <f t="shared" si="223"/>
        <v>1584</v>
      </c>
      <c r="AH1116" s="213">
        <v>1584</v>
      </c>
      <c r="AI1116" s="213">
        <f t="shared" si="224"/>
        <v>0</v>
      </c>
      <c r="AJ1116" s="160"/>
      <c r="AK1116" s="296"/>
      <c r="AL1116" s="303"/>
      <c r="AM1116" s="303"/>
    </row>
    <row r="1117" spans="1:39" s="231" customFormat="1" ht="32.25" hidden="1" customHeight="1" x14ac:dyDescent="0.35">
      <c r="A1117" s="202"/>
      <c r="B1117" s="202">
        <v>7</v>
      </c>
      <c r="C1117" s="203">
        <v>705</v>
      </c>
      <c r="D1117" s="204">
        <v>12969</v>
      </c>
      <c r="E1117" s="204">
        <v>6733</v>
      </c>
      <c r="F1117" s="204"/>
      <c r="G1117" s="202" t="s">
        <v>438</v>
      </c>
      <c r="H1117" s="202" t="s">
        <v>36</v>
      </c>
      <c r="I1117" s="202"/>
      <c r="J1117" s="202" t="s">
        <v>436</v>
      </c>
      <c r="K1117" s="204">
        <v>4</v>
      </c>
      <c r="L1117" s="204">
        <v>1.3</v>
      </c>
      <c r="M1117" s="204">
        <v>5</v>
      </c>
      <c r="N1117" s="204">
        <v>1</v>
      </c>
      <c r="O1117" s="204">
        <f t="shared" si="218"/>
        <v>4</v>
      </c>
      <c r="P1117" s="204"/>
      <c r="Q1117" s="204"/>
      <c r="R1117" s="204">
        <f t="shared" si="215"/>
        <v>16</v>
      </c>
      <c r="S1117" s="207" t="s">
        <v>41</v>
      </c>
      <c r="T1117" s="215" t="s">
        <v>58</v>
      </c>
      <c r="U1117" s="216">
        <v>44783</v>
      </c>
      <c r="V1117" s="216">
        <v>44832</v>
      </c>
      <c r="W1117" s="217">
        <v>1</v>
      </c>
      <c r="X1117" s="218"/>
      <c r="Y1117" s="212">
        <f t="shared" si="225"/>
        <v>7.1428571428571432</v>
      </c>
      <c r="Z1117" s="237">
        <v>14</v>
      </c>
      <c r="AA1117" s="237">
        <v>0.84</v>
      </c>
      <c r="AB1117" s="213">
        <f t="shared" si="222"/>
        <v>224</v>
      </c>
      <c r="AC1117" s="213">
        <f t="shared" si="216"/>
        <v>13.44</v>
      </c>
      <c r="AD1117" s="213">
        <f t="shared" si="226"/>
        <v>156.79999999999998</v>
      </c>
      <c r="AE1117" s="213">
        <f t="shared" si="217"/>
        <v>67.2</v>
      </c>
      <c r="AF1117" s="213">
        <f t="shared" si="227"/>
        <v>96</v>
      </c>
      <c r="AG1117" s="213">
        <f t="shared" si="223"/>
        <v>320</v>
      </c>
      <c r="AH1117" s="213">
        <v>320</v>
      </c>
      <c r="AI1117" s="213">
        <f t="shared" si="224"/>
        <v>0</v>
      </c>
      <c r="AJ1117" s="160"/>
      <c r="AK1117" s="296"/>
      <c r="AL1117" s="303"/>
      <c r="AM1117" s="303"/>
    </row>
    <row r="1118" spans="1:39" ht="32.25" customHeight="1" x14ac:dyDescent="0.35">
      <c r="A1118" s="202"/>
      <c r="B1118" s="202">
        <v>7</v>
      </c>
      <c r="C1118" s="342">
        <v>721</v>
      </c>
      <c r="D1118" s="344">
        <v>13003</v>
      </c>
      <c r="E1118" s="204"/>
      <c r="F1118" s="204"/>
      <c r="G1118" s="202" t="s">
        <v>518</v>
      </c>
      <c r="H1118" s="202" t="s">
        <v>154</v>
      </c>
      <c r="I1118" s="202"/>
      <c r="J1118" s="202" t="s">
        <v>436</v>
      </c>
      <c r="K1118" s="204">
        <v>51</v>
      </c>
      <c r="L1118" s="204">
        <v>1</v>
      </c>
      <c r="M1118" s="204">
        <v>7</v>
      </c>
      <c r="N1118" s="204">
        <v>1</v>
      </c>
      <c r="O1118" s="204">
        <f t="shared" si="218"/>
        <v>6</v>
      </c>
      <c r="P1118" s="204"/>
      <c r="Q1118" s="204"/>
      <c r="R1118" s="204">
        <f t="shared" si="215"/>
        <v>306</v>
      </c>
      <c r="S1118" s="207" t="s">
        <v>41</v>
      </c>
      <c r="T1118" s="215" t="s">
        <v>87</v>
      </c>
      <c r="U1118" s="216">
        <v>44784</v>
      </c>
      <c r="V1118" s="216"/>
      <c r="W1118" s="217">
        <v>1</v>
      </c>
      <c r="X1118" s="218"/>
      <c r="Y1118" s="212">
        <f t="shared" si="225"/>
        <v>24.857142857142858</v>
      </c>
      <c r="Z1118" s="237">
        <v>14</v>
      </c>
      <c r="AA1118" s="237">
        <v>0.84</v>
      </c>
      <c r="AB1118" s="213">
        <f t="shared" si="222"/>
        <v>4284</v>
      </c>
      <c r="AC1118" s="213">
        <f t="shared" si="216"/>
        <v>257.03999999999996</v>
      </c>
      <c r="AD1118" s="213">
        <f t="shared" si="226"/>
        <v>2998.7999999999997</v>
      </c>
      <c r="AE1118" s="213">
        <f t="shared" si="217"/>
        <v>0</v>
      </c>
      <c r="AF1118" s="213">
        <f t="shared" si="227"/>
        <v>6389.28</v>
      </c>
      <c r="AG1118" s="343">
        <f t="shared" si="223"/>
        <v>9388.08</v>
      </c>
      <c r="AH1118" s="213">
        <v>8249.76</v>
      </c>
      <c r="AI1118" s="213">
        <f t="shared" si="224"/>
        <v>1138.3199999999997</v>
      </c>
      <c r="AJ1118" s="171"/>
    </row>
    <row r="1119" spans="1:39" ht="32.25" customHeight="1" x14ac:dyDescent="0.35">
      <c r="A1119" s="202"/>
      <c r="B1119" s="202">
        <v>7</v>
      </c>
      <c r="C1119" s="342">
        <v>721</v>
      </c>
      <c r="D1119" s="344">
        <v>13003</v>
      </c>
      <c r="E1119" s="204"/>
      <c r="F1119" s="204"/>
      <c r="G1119" s="202" t="s">
        <v>518</v>
      </c>
      <c r="H1119" s="202" t="s">
        <v>154</v>
      </c>
      <c r="I1119" s="202"/>
      <c r="J1119" s="202" t="s">
        <v>148</v>
      </c>
      <c r="K1119" s="204">
        <v>51</v>
      </c>
      <c r="L1119" s="204">
        <v>2.5</v>
      </c>
      <c r="M1119" s="204">
        <v>7</v>
      </c>
      <c r="N1119" s="204">
        <v>1</v>
      </c>
      <c r="O1119" s="204">
        <f t="shared" si="218"/>
        <v>6</v>
      </c>
      <c r="P1119" s="204"/>
      <c r="Q1119" s="204"/>
      <c r="R1119" s="204">
        <f t="shared" si="215"/>
        <v>765</v>
      </c>
      <c r="S1119" s="207" t="s">
        <v>62</v>
      </c>
      <c r="T1119" s="215" t="s">
        <v>87</v>
      </c>
      <c r="U1119" s="216">
        <v>44784</v>
      </c>
      <c r="V1119" s="216"/>
      <c r="W1119" s="217">
        <v>1</v>
      </c>
      <c r="X1119" s="218"/>
      <c r="Y1119" s="212">
        <f t="shared" si="225"/>
        <v>24.857142857142858</v>
      </c>
      <c r="Z1119" s="237">
        <v>5.25</v>
      </c>
      <c r="AA1119" s="237">
        <v>0.35</v>
      </c>
      <c r="AB1119" s="213">
        <f t="shared" si="222"/>
        <v>4016.25</v>
      </c>
      <c r="AC1119" s="213">
        <f t="shared" si="216"/>
        <v>267.75</v>
      </c>
      <c r="AD1119" s="213">
        <f t="shared" si="226"/>
        <v>2811.375</v>
      </c>
      <c r="AE1119" s="213">
        <f t="shared" si="217"/>
        <v>0</v>
      </c>
      <c r="AF1119" s="213">
        <f t="shared" si="227"/>
        <v>6655.5</v>
      </c>
      <c r="AG1119" s="343">
        <f t="shared" si="223"/>
        <v>9466.875</v>
      </c>
      <c r="AH1119" s="213">
        <v>8281.125</v>
      </c>
      <c r="AI1119" s="213">
        <f t="shared" si="224"/>
        <v>1185.75</v>
      </c>
      <c r="AJ1119" s="160"/>
    </row>
    <row r="1120" spans="1:39" ht="32.25" hidden="1" customHeight="1" x14ac:dyDescent="0.35">
      <c r="A1120" s="205"/>
      <c r="B1120" s="202">
        <v>7</v>
      </c>
      <c r="C1120" s="173">
        <v>972</v>
      </c>
      <c r="D1120" s="206">
        <v>13347</v>
      </c>
      <c r="E1120" s="206">
        <v>6725</v>
      </c>
      <c r="F1120" s="206"/>
      <c r="G1120" s="205" t="s">
        <v>56</v>
      </c>
      <c r="H1120" s="205" t="s">
        <v>95</v>
      </c>
      <c r="I1120" s="205"/>
      <c r="J1120" s="205" t="s">
        <v>69</v>
      </c>
      <c r="K1120" s="206">
        <v>2.5</v>
      </c>
      <c r="L1120" s="206">
        <v>1.8</v>
      </c>
      <c r="M1120" s="206">
        <v>7</v>
      </c>
      <c r="N1120" s="206"/>
      <c r="O1120" s="206">
        <v>7</v>
      </c>
      <c r="P1120" s="206"/>
      <c r="Q1120" s="206"/>
      <c r="R1120" s="204">
        <f t="shared" si="215"/>
        <v>7</v>
      </c>
      <c r="S1120" s="207" t="s">
        <v>70</v>
      </c>
      <c r="T1120" s="208" t="s">
        <v>58</v>
      </c>
      <c r="U1120" s="209">
        <v>44819</v>
      </c>
      <c r="V1120" s="209">
        <v>44830</v>
      </c>
      <c r="W1120" s="210">
        <v>1</v>
      </c>
      <c r="X1120" s="211"/>
      <c r="Y1120" s="212">
        <f t="shared" si="225"/>
        <v>1.7142857142857142</v>
      </c>
      <c r="Z1120" s="237">
        <v>135</v>
      </c>
      <c r="AA1120" s="219"/>
      <c r="AB1120" s="213">
        <f t="shared" si="222"/>
        <v>945</v>
      </c>
      <c r="AC1120" s="213">
        <f t="shared" si="216"/>
        <v>0</v>
      </c>
      <c r="AD1120" s="213">
        <f t="shared" si="226"/>
        <v>661.49999999999989</v>
      </c>
      <c r="AE1120" s="213">
        <f t="shared" si="217"/>
        <v>283.5</v>
      </c>
      <c r="AF1120" s="213">
        <f t="shared" si="227"/>
        <v>0</v>
      </c>
      <c r="AG1120" s="213">
        <f t="shared" si="223"/>
        <v>944.99999999999989</v>
      </c>
      <c r="AH1120" s="214">
        <v>944.99999999999989</v>
      </c>
      <c r="AI1120" s="213">
        <f t="shared" si="224"/>
        <v>0</v>
      </c>
      <c r="AJ1120" s="160"/>
    </row>
    <row r="1121" spans="1:39" ht="32.25" hidden="1" customHeight="1" x14ac:dyDescent="0.35">
      <c r="A1121" s="205"/>
      <c r="B1121" s="202">
        <v>7</v>
      </c>
      <c r="C1121" s="173">
        <v>972</v>
      </c>
      <c r="D1121" s="206">
        <v>13347</v>
      </c>
      <c r="E1121" s="206">
        <v>6725</v>
      </c>
      <c r="F1121" s="206"/>
      <c r="G1121" s="205" t="s">
        <v>56</v>
      </c>
      <c r="H1121" s="205" t="s">
        <v>95</v>
      </c>
      <c r="I1121" s="205"/>
      <c r="J1121" s="205" t="s">
        <v>69</v>
      </c>
      <c r="K1121" s="206">
        <v>2.5</v>
      </c>
      <c r="L1121" s="206">
        <v>1.8</v>
      </c>
      <c r="M1121" s="206">
        <v>7</v>
      </c>
      <c r="N1121" s="206"/>
      <c r="O1121" s="206">
        <v>7</v>
      </c>
      <c r="P1121" s="206"/>
      <c r="Q1121" s="206"/>
      <c r="R1121" s="204">
        <f t="shared" si="215"/>
        <v>7</v>
      </c>
      <c r="S1121" s="207" t="s">
        <v>70</v>
      </c>
      <c r="T1121" s="208" t="s">
        <v>58</v>
      </c>
      <c r="U1121" s="209">
        <v>44819</v>
      </c>
      <c r="V1121" s="209">
        <v>44830</v>
      </c>
      <c r="W1121" s="210">
        <v>1</v>
      </c>
      <c r="X1121" s="211"/>
      <c r="Y1121" s="212">
        <f t="shared" si="225"/>
        <v>1.7142857142857142</v>
      </c>
      <c r="Z1121" s="237">
        <v>135</v>
      </c>
      <c r="AA1121" s="219"/>
      <c r="AB1121" s="213">
        <f t="shared" si="222"/>
        <v>945</v>
      </c>
      <c r="AC1121" s="213">
        <f t="shared" si="216"/>
        <v>0</v>
      </c>
      <c r="AD1121" s="213">
        <f t="shared" si="226"/>
        <v>661.49999999999989</v>
      </c>
      <c r="AE1121" s="213">
        <f t="shared" si="217"/>
        <v>283.5</v>
      </c>
      <c r="AF1121" s="213">
        <f t="shared" si="227"/>
        <v>0</v>
      </c>
      <c r="AG1121" s="213">
        <f t="shared" si="223"/>
        <v>944.99999999999989</v>
      </c>
      <c r="AH1121" s="214">
        <v>944.99999999999989</v>
      </c>
      <c r="AI1121" s="213">
        <f t="shared" si="224"/>
        <v>0</v>
      </c>
      <c r="AJ1121" s="160"/>
    </row>
    <row r="1122" spans="1:39" ht="32.25" hidden="1" customHeight="1" x14ac:dyDescent="0.35">
      <c r="A1122" s="205"/>
      <c r="B1122" s="202">
        <v>7</v>
      </c>
      <c r="C1122" s="173">
        <v>972</v>
      </c>
      <c r="D1122" s="206">
        <v>13347</v>
      </c>
      <c r="E1122" s="206">
        <v>6725</v>
      </c>
      <c r="F1122" s="206"/>
      <c r="G1122" s="205" t="s">
        <v>56</v>
      </c>
      <c r="H1122" s="205" t="s">
        <v>95</v>
      </c>
      <c r="I1122" s="205"/>
      <c r="J1122" s="205" t="s">
        <v>69</v>
      </c>
      <c r="K1122" s="206">
        <v>2.5</v>
      </c>
      <c r="L1122" s="206">
        <v>1.8</v>
      </c>
      <c r="M1122" s="206">
        <v>7</v>
      </c>
      <c r="N1122" s="206"/>
      <c r="O1122" s="206">
        <v>7</v>
      </c>
      <c r="P1122" s="206"/>
      <c r="Q1122" s="206"/>
      <c r="R1122" s="204">
        <f t="shared" si="215"/>
        <v>7</v>
      </c>
      <c r="S1122" s="207" t="s">
        <v>70</v>
      </c>
      <c r="T1122" s="208" t="s">
        <v>58</v>
      </c>
      <c r="U1122" s="209">
        <v>44819</v>
      </c>
      <c r="V1122" s="209">
        <v>44830</v>
      </c>
      <c r="W1122" s="210">
        <v>1</v>
      </c>
      <c r="X1122" s="211"/>
      <c r="Y1122" s="212">
        <f t="shared" si="225"/>
        <v>1.7142857142857142</v>
      </c>
      <c r="Z1122" s="237">
        <v>135</v>
      </c>
      <c r="AA1122" s="219"/>
      <c r="AB1122" s="213">
        <f t="shared" si="222"/>
        <v>945</v>
      </c>
      <c r="AC1122" s="213">
        <f t="shared" si="216"/>
        <v>0</v>
      </c>
      <c r="AD1122" s="213">
        <f t="shared" si="226"/>
        <v>661.49999999999989</v>
      </c>
      <c r="AE1122" s="213">
        <f t="shared" si="217"/>
        <v>283.5</v>
      </c>
      <c r="AF1122" s="213">
        <f t="shared" si="227"/>
        <v>0</v>
      </c>
      <c r="AG1122" s="213">
        <f t="shared" si="223"/>
        <v>944.99999999999989</v>
      </c>
      <c r="AH1122" s="214">
        <v>944.99999999999989</v>
      </c>
      <c r="AI1122" s="213">
        <f t="shared" si="224"/>
        <v>0</v>
      </c>
      <c r="AJ1122" s="160"/>
    </row>
    <row r="1123" spans="1:39" ht="32.25" hidden="1" customHeight="1" x14ac:dyDescent="0.35">
      <c r="A1123" s="205"/>
      <c r="B1123" s="202">
        <v>7</v>
      </c>
      <c r="C1123" s="173">
        <v>972</v>
      </c>
      <c r="D1123" s="206">
        <v>13347</v>
      </c>
      <c r="E1123" s="206">
        <v>6725</v>
      </c>
      <c r="F1123" s="206"/>
      <c r="G1123" s="205" t="s">
        <v>56</v>
      </c>
      <c r="H1123" s="205" t="s">
        <v>95</v>
      </c>
      <c r="I1123" s="205"/>
      <c r="J1123" s="205" t="s">
        <v>69</v>
      </c>
      <c r="K1123" s="206">
        <v>2.5</v>
      </c>
      <c r="L1123" s="206">
        <v>1.8</v>
      </c>
      <c r="M1123" s="206">
        <v>7</v>
      </c>
      <c r="N1123" s="206"/>
      <c r="O1123" s="206">
        <v>7</v>
      </c>
      <c r="P1123" s="206"/>
      <c r="Q1123" s="206"/>
      <c r="R1123" s="204">
        <f t="shared" si="215"/>
        <v>7</v>
      </c>
      <c r="S1123" s="207" t="s">
        <v>70</v>
      </c>
      <c r="T1123" s="208" t="s">
        <v>58</v>
      </c>
      <c r="U1123" s="209">
        <v>44819</v>
      </c>
      <c r="V1123" s="209">
        <v>44830</v>
      </c>
      <c r="W1123" s="210">
        <v>1</v>
      </c>
      <c r="X1123" s="211"/>
      <c r="Y1123" s="212">
        <f t="shared" si="225"/>
        <v>1.7142857142857142</v>
      </c>
      <c r="Z1123" s="237">
        <v>135</v>
      </c>
      <c r="AA1123" s="219"/>
      <c r="AB1123" s="213">
        <f t="shared" si="222"/>
        <v>945</v>
      </c>
      <c r="AC1123" s="213">
        <f t="shared" si="216"/>
        <v>0</v>
      </c>
      <c r="AD1123" s="213">
        <f t="shared" si="226"/>
        <v>661.49999999999989</v>
      </c>
      <c r="AE1123" s="213">
        <f t="shared" si="217"/>
        <v>283.5</v>
      </c>
      <c r="AF1123" s="213">
        <f t="shared" si="227"/>
        <v>0</v>
      </c>
      <c r="AG1123" s="213">
        <f t="shared" si="223"/>
        <v>944.99999999999989</v>
      </c>
      <c r="AH1123" s="214">
        <v>944.99999999999989</v>
      </c>
      <c r="AI1123" s="213">
        <f t="shared" si="224"/>
        <v>0</v>
      </c>
      <c r="AJ1123" s="160"/>
    </row>
    <row r="1124" spans="1:39" ht="32.25" hidden="1" customHeight="1" x14ac:dyDescent="0.35">
      <c r="A1124" s="205"/>
      <c r="B1124" s="202">
        <v>7</v>
      </c>
      <c r="C1124" s="173">
        <v>972</v>
      </c>
      <c r="D1124" s="206">
        <v>13347</v>
      </c>
      <c r="E1124" s="206">
        <v>6725</v>
      </c>
      <c r="F1124" s="206"/>
      <c r="G1124" s="205" t="s">
        <v>56</v>
      </c>
      <c r="H1124" s="205" t="s">
        <v>95</v>
      </c>
      <c r="I1124" s="205"/>
      <c r="J1124" s="205" t="s">
        <v>69</v>
      </c>
      <c r="K1124" s="206">
        <v>2.5</v>
      </c>
      <c r="L1124" s="206">
        <v>1.8</v>
      </c>
      <c r="M1124" s="206">
        <v>7</v>
      </c>
      <c r="N1124" s="206"/>
      <c r="O1124" s="206">
        <v>7</v>
      </c>
      <c r="P1124" s="206"/>
      <c r="Q1124" s="206"/>
      <c r="R1124" s="204">
        <f t="shared" si="215"/>
        <v>7</v>
      </c>
      <c r="S1124" s="207" t="s">
        <v>70</v>
      </c>
      <c r="T1124" s="208" t="s">
        <v>58</v>
      </c>
      <c r="U1124" s="209">
        <v>44819</v>
      </c>
      <c r="V1124" s="209">
        <v>44830</v>
      </c>
      <c r="W1124" s="210">
        <v>1</v>
      </c>
      <c r="X1124" s="211"/>
      <c r="Y1124" s="212">
        <f t="shared" si="225"/>
        <v>1.7142857142857142</v>
      </c>
      <c r="Z1124" s="237">
        <v>135</v>
      </c>
      <c r="AA1124" s="219"/>
      <c r="AB1124" s="213">
        <f t="shared" si="222"/>
        <v>945</v>
      </c>
      <c r="AC1124" s="213">
        <f t="shared" si="216"/>
        <v>0</v>
      </c>
      <c r="AD1124" s="213">
        <f t="shared" si="226"/>
        <v>661.49999999999989</v>
      </c>
      <c r="AE1124" s="213">
        <f t="shared" si="217"/>
        <v>283.5</v>
      </c>
      <c r="AF1124" s="213">
        <f t="shared" si="227"/>
        <v>0</v>
      </c>
      <c r="AG1124" s="213">
        <f t="shared" si="223"/>
        <v>944.99999999999989</v>
      </c>
      <c r="AH1124" s="214">
        <v>944.99999999999989</v>
      </c>
      <c r="AI1124" s="213">
        <f t="shared" si="224"/>
        <v>0</v>
      </c>
      <c r="AJ1124" s="160"/>
    </row>
    <row r="1125" spans="1:39" ht="32.25" hidden="1" customHeight="1" x14ac:dyDescent="0.35">
      <c r="A1125" s="205"/>
      <c r="B1125" s="202">
        <v>7</v>
      </c>
      <c r="C1125" s="173">
        <v>972</v>
      </c>
      <c r="D1125" s="206">
        <v>13347</v>
      </c>
      <c r="E1125" s="206">
        <v>6725</v>
      </c>
      <c r="F1125" s="206"/>
      <c r="G1125" s="205" t="s">
        <v>56</v>
      </c>
      <c r="H1125" s="205" t="s">
        <v>95</v>
      </c>
      <c r="I1125" s="205"/>
      <c r="J1125" s="205" t="s">
        <v>69</v>
      </c>
      <c r="K1125" s="206">
        <v>2.5</v>
      </c>
      <c r="L1125" s="206">
        <v>1.8</v>
      </c>
      <c r="M1125" s="206">
        <v>7</v>
      </c>
      <c r="N1125" s="206"/>
      <c r="O1125" s="206">
        <v>7</v>
      </c>
      <c r="P1125" s="206"/>
      <c r="Q1125" s="206"/>
      <c r="R1125" s="204">
        <f t="shared" si="215"/>
        <v>7</v>
      </c>
      <c r="S1125" s="207" t="s">
        <v>70</v>
      </c>
      <c r="T1125" s="208" t="s">
        <v>58</v>
      </c>
      <c r="U1125" s="209">
        <v>44819</v>
      </c>
      <c r="V1125" s="209">
        <v>44830</v>
      </c>
      <c r="W1125" s="210">
        <v>1</v>
      </c>
      <c r="X1125" s="211"/>
      <c r="Y1125" s="212">
        <f t="shared" si="225"/>
        <v>1.7142857142857142</v>
      </c>
      <c r="Z1125" s="237">
        <v>135</v>
      </c>
      <c r="AA1125" s="219"/>
      <c r="AB1125" s="213">
        <f t="shared" si="222"/>
        <v>945</v>
      </c>
      <c r="AC1125" s="213">
        <f t="shared" si="216"/>
        <v>0</v>
      </c>
      <c r="AD1125" s="213">
        <f t="shared" si="226"/>
        <v>661.49999999999989</v>
      </c>
      <c r="AE1125" s="213">
        <f t="shared" si="217"/>
        <v>283.5</v>
      </c>
      <c r="AF1125" s="213">
        <f t="shared" si="227"/>
        <v>0</v>
      </c>
      <c r="AG1125" s="213">
        <f t="shared" si="223"/>
        <v>944.99999999999989</v>
      </c>
      <c r="AH1125" s="214">
        <v>944.99999999999989</v>
      </c>
      <c r="AI1125" s="213">
        <f t="shared" si="224"/>
        <v>0</v>
      </c>
      <c r="AJ1125" s="160"/>
    </row>
    <row r="1126" spans="1:39" ht="32.25" hidden="1" customHeight="1" x14ac:dyDescent="0.35">
      <c r="A1126" s="205"/>
      <c r="B1126" s="202">
        <v>7</v>
      </c>
      <c r="C1126" s="173">
        <v>972</v>
      </c>
      <c r="D1126" s="206">
        <v>13347</v>
      </c>
      <c r="E1126" s="206">
        <v>6725</v>
      </c>
      <c r="F1126" s="206"/>
      <c r="G1126" s="205" t="s">
        <v>56</v>
      </c>
      <c r="H1126" s="205" t="s">
        <v>95</v>
      </c>
      <c r="I1126" s="205"/>
      <c r="J1126" s="205" t="s">
        <v>69</v>
      </c>
      <c r="K1126" s="206">
        <v>2.5</v>
      </c>
      <c r="L1126" s="206">
        <v>1.8</v>
      </c>
      <c r="M1126" s="206">
        <v>7</v>
      </c>
      <c r="N1126" s="206"/>
      <c r="O1126" s="206">
        <v>7</v>
      </c>
      <c r="P1126" s="206"/>
      <c r="Q1126" s="206"/>
      <c r="R1126" s="204">
        <f t="shared" si="215"/>
        <v>7</v>
      </c>
      <c r="S1126" s="207" t="s">
        <v>70</v>
      </c>
      <c r="T1126" s="208" t="s">
        <v>58</v>
      </c>
      <c r="U1126" s="209">
        <v>44819</v>
      </c>
      <c r="V1126" s="209">
        <v>44830</v>
      </c>
      <c r="W1126" s="210">
        <v>1</v>
      </c>
      <c r="X1126" s="211"/>
      <c r="Y1126" s="212">
        <f t="shared" si="225"/>
        <v>1.7142857142857142</v>
      </c>
      <c r="Z1126" s="237">
        <v>135</v>
      </c>
      <c r="AA1126" s="219"/>
      <c r="AB1126" s="213">
        <f t="shared" si="222"/>
        <v>945</v>
      </c>
      <c r="AC1126" s="213">
        <f t="shared" si="216"/>
        <v>0</v>
      </c>
      <c r="AD1126" s="213">
        <f t="shared" si="226"/>
        <v>661.49999999999989</v>
      </c>
      <c r="AE1126" s="213">
        <f t="shared" si="217"/>
        <v>283.5</v>
      </c>
      <c r="AF1126" s="213">
        <f t="shared" si="227"/>
        <v>0</v>
      </c>
      <c r="AG1126" s="213">
        <f t="shared" si="223"/>
        <v>944.99999999999989</v>
      </c>
      <c r="AH1126" s="214">
        <v>944.99999999999989</v>
      </c>
      <c r="AI1126" s="213">
        <f t="shared" si="224"/>
        <v>0</v>
      </c>
      <c r="AJ1126" s="160"/>
    </row>
    <row r="1127" spans="1:39" ht="32.25" hidden="1" customHeight="1" x14ac:dyDescent="0.35">
      <c r="A1127" s="205"/>
      <c r="B1127" s="202">
        <v>7</v>
      </c>
      <c r="C1127" s="173">
        <v>940</v>
      </c>
      <c r="D1127" s="206">
        <v>13313</v>
      </c>
      <c r="E1127" s="206">
        <v>8298</v>
      </c>
      <c r="F1127" s="206"/>
      <c r="G1127" s="205" t="s">
        <v>56</v>
      </c>
      <c r="H1127" s="205" t="s">
        <v>36</v>
      </c>
      <c r="I1127" s="205"/>
      <c r="J1127" s="205" t="s">
        <v>436</v>
      </c>
      <c r="K1127" s="206">
        <v>8</v>
      </c>
      <c r="L1127" s="206">
        <v>1</v>
      </c>
      <c r="M1127" s="206">
        <v>4</v>
      </c>
      <c r="N1127" s="206"/>
      <c r="O1127" s="206">
        <v>4</v>
      </c>
      <c r="P1127" s="206"/>
      <c r="Q1127" s="206"/>
      <c r="R1127" s="204">
        <f t="shared" si="215"/>
        <v>32</v>
      </c>
      <c r="S1127" s="173" t="s">
        <v>41</v>
      </c>
      <c r="T1127" s="208" t="s">
        <v>58</v>
      </c>
      <c r="U1127" s="209">
        <v>44814</v>
      </c>
      <c r="V1127" s="209">
        <v>44899</v>
      </c>
      <c r="W1127" s="210">
        <v>1</v>
      </c>
      <c r="X1127" s="211"/>
      <c r="Y1127" s="212">
        <f t="shared" si="225"/>
        <v>12.285714285714286</v>
      </c>
      <c r="Z1127" s="219">
        <v>14</v>
      </c>
      <c r="AA1127" s="219">
        <v>0.84</v>
      </c>
      <c r="AB1127" s="213">
        <f t="shared" si="222"/>
        <v>448</v>
      </c>
      <c r="AC1127" s="213">
        <f t="shared" si="216"/>
        <v>26.88</v>
      </c>
      <c r="AD1127" s="213">
        <f t="shared" si="226"/>
        <v>313.59999999999997</v>
      </c>
      <c r="AE1127" s="213">
        <f t="shared" si="217"/>
        <v>134.4</v>
      </c>
      <c r="AF1127" s="213">
        <f t="shared" si="227"/>
        <v>330.24</v>
      </c>
      <c r="AG1127" s="213">
        <f t="shared" si="223"/>
        <v>778.24</v>
      </c>
      <c r="AH1127" s="214">
        <v>778.24</v>
      </c>
      <c r="AI1127" s="213">
        <f t="shared" si="224"/>
        <v>0</v>
      </c>
      <c r="AJ1127" s="160"/>
    </row>
    <row r="1128" spans="1:39" ht="32.25" hidden="1" customHeight="1" x14ac:dyDescent="0.35">
      <c r="A1128" s="202"/>
      <c r="B1128" s="202">
        <v>7</v>
      </c>
      <c r="C1128" s="203">
        <v>238</v>
      </c>
      <c r="D1128" s="204">
        <v>12353</v>
      </c>
      <c r="E1128" s="204">
        <v>7577</v>
      </c>
      <c r="F1128" s="204"/>
      <c r="G1128" s="202" t="s">
        <v>93</v>
      </c>
      <c r="H1128" s="202" t="s">
        <v>95</v>
      </c>
      <c r="I1128" s="202"/>
      <c r="J1128" s="202" t="s">
        <v>69</v>
      </c>
      <c r="K1128" s="204">
        <v>1.3</v>
      </c>
      <c r="L1128" s="204">
        <v>1.3</v>
      </c>
      <c r="M1128" s="204">
        <v>6</v>
      </c>
      <c r="N1128" s="204">
        <v>1</v>
      </c>
      <c r="O1128" s="204">
        <f t="shared" ref="O1128:O1146" si="228">M1128-N1128</f>
        <v>5</v>
      </c>
      <c r="P1128" s="204"/>
      <c r="Q1128" s="204"/>
      <c r="R1128" s="204">
        <f t="shared" si="215"/>
        <v>5</v>
      </c>
      <c r="S1128" s="207" t="s">
        <v>70</v>
      </c>
      <c r="T1128" s="215" t="s">
        <v>58</v>
      </c>
      <c r="U1128" s="216">
        <v>44727</v>
      </c>
      <c r="V1128" s="216">
        <v>44736</v>
      </c>
      <c r="W1128" s="217">
        <v>1</v>
      </c>
      <c r="X1128" s="218"/>
      <c r="Y1128" s="212">
        <f t="shared" si="225"/>
        <v>1.4285714285714286</v>
      </c>
      <c r="Z1128" s="237">
        <v>135</v>
      </c>
      <c r="AA1128" s="237">
        <v>12.25</v>
      </c>
      <c r="AB1128" s="213">
        <f t="shared" si="222"/>
        <v>675</v>
      </c>
      <c r="AC1128" s="213">
        <f t="shared" si="216"/>
        <v>61.25</v>
      </c>
      <c r="AD1128" s="213">
        <f t="shared" si="226"/>
        <v>472.5</v>
      </c>
      <c r="AE1128" s="213">
        <f t="shared" si="217"/>
        <v>202.5</v>
      </c>
      <c r="AF1128" s="213">
        <f t="shared" si="227"/>
        <v>87.5</v>
      </c>
      <c r="AG1128" s="213">
        <f t="shared" si="223"/>
        <v>762.5</v>
      </c>
      <c r="AH1128" s="213">
        <v>762.5</v>
      </c>
      <c r="AI1128" s="213">
        <f t="shared" si="224"/>
        <v>0</v>
      </c>
      <c r="AJ1128" s="160"/>
    </row>
    <row r="1129" spans="1:39" ht="32.25" hidden="1" customHeight="1" x14ac:dyDescent="0.35">
      <c r="A1129" s="202"/>
      <c r="B1129" s="202">
        <v>7</v>
      </c>
      <c r="C1129" s="203">
        <v>259</v>
      </c>
      <c r="D1129" s="204">
        <v>12373</v>
      </c>
      <c r="E1129" s="204">
        <v>7701</v>
      </c>
      <c r="F1129" s="204"/>
      <c r="G1129" s="202" t="s">
        <v>93</v>
      </c>
      <c r="H1129" s="202" t="s">
        <v>95</v>
      </c>
      <c r="I1129" s="202"/>
      <c r="J1129" s="202" t="s">
        <v>69</v>
      </c>
      <c r="K1129" s="204">
        <v>2.5</v>
      </c>
      <c r="L1129" s="204">
        <v>2.5</v>
      </c>
      <c r="M1129" s="204">
        <v>3</v>
      </c>
      <c r="N1129" s="204">
        <v>1</v>
      </c>
      <c r="O1129" s="204">
        <f t="shared" si="228"/>
        <v>2</v>
      </c>
      <c r="P1129" s="204"/>
      <c r="Q1129" s="204"/>
      <c r="R1129" s="204">
        <f t="shared" si="215"/>
        <v>2</v>
      </c>
      <c r="S1129" s="207" t="s">
        <v>70</v>
      </c>
      <c r="T1129" s="215" t="s">
        <v>58</v>
      </c>
      <c r="U1129" s="216">
        <v>44728</v>
      </c>
      <c r="V1129" s="216">
        <v>44746</v>
      </c>
      <c r="W1129" s="217">
        <v>1</v>
      </c>
      <c r="X1129" s="218"/>
      <c r="Y1129" s="212">
        <f t="shared" si="225"/>
        <v>2.7142857142857144</v>
      </c>
      <c r="Z1129" s="237">
        <v>135</v>
      </c>
      <c r="AA1129" s="237">
        <v>12.25</v>
      </c>
      <c r="AB1129" s="213">
        <f t="shared" si="222"/>
        <v>270</v>
      </c>
      <c r="AC1129" s="213">
        <f t="shared" si="216"/>
        <v>24.5</v>
      </c>
      <c r="AD1129" s="213">
        <f t="shared" si="226"/>
        <v>189</v>
      </c>
      <c r="AE1129" s="213">
        <f t="shared" si="217"/>
        <v>81</v>
      </c>
      <c r="AF1129" s="213">
        <f t="shared" si="227"/>
        <v>66.5</v>
      </c>
      <c r="AG1129" s="213">
        <f t="shared" si="223"/>
        <v>336.5</v>
      </c>
      <c r="AH1129" s="213">
        <v>336.5</v>
      </c>
      <c r="AI1129" s="213">
        <f t="shared" si="224"/>
        <v>0</v>
      </c>
      <c r="AJ1129" s="160"/>
    </row>
    <row r="1130" spans="1:39" ht="32.25" hidden="1" customHeight="1" x14ac:dyDescent="0.35">
      <c r="A1130" s="202"/>
      <c r="B1130" s="202">
        <v>7</v>
      </c>
      <c r="C1130" s="203">
        <v>271</v>
      </c>
      <c r="D1130" s="204">
        <v>12385</v>
      </c>
      <c r="E1130" s="204">
        <v>7577</v>
      </c>
      <c r="F1130" s="204"/>
      <c r="G1130" s="202" t="s">
        <v>98</v>
      </c>
      <c r="H1130" s="202" t="s">
        <v>95</v>
      </c>
      <c r="I1130" s="202"/>
      <c r="J1130" s="202" t="s">
        <v>69</v>
      </c>
      <c r="K1130" s="204">
        <v>2.5</v>
      </c>
      <c r="L1130" s="204">
        <v>2.5</v>
      </c>
      <c r="M1130" s="204">
        <v>5</v>
      </c>
      <c r="N1130" s="204">
        <v>1</v>
      </c>
      <c r="O1130" s="204">
        <f t="shared" si="228"/>
        <v>4</v>
      </c>
      <c r="P1130" s="204"/>
      <c r="Q1130" s="204"/>
      <c r="R1130" s="204">
        <f t="shared" si="215"/>
        <v>4</v>
      </c>
      <c r="S1130" s="207" t="s">
        <v>70</v>
      </c>
      <c r="T1130" s="215" t="s">
        <v>58</v>
      </c>
      <c r="U1130" s="216">
        <v>44729</v>
      </c>
      <c r="V1130" s="216">
        <v>44736</v>
      </c>
      <c r="W1130" s="217">
        <v>1</v>
      </c>
      <c r="X1130" s="218"/>
      <c r="Y1130" s="212">
        <f t="shared" si="225"/>
        <v>1.1428571428571428</v>
      </c>
      <c r="Z1130" s="237">
        <v>135</v>
      </c>
      <c r="AA1130" s="237">
        <v>12.25</v>
      </c>
      <c r="AB1130" s="213">
        <f t="shared" si="222"/>
        <v>540</v>
      </c>
      <c r="AC1130" s="213">
        <f t="shared" si="216"/>
        <v>49</v>
      </c>
      <c r="AD1130" s="213">
        <f t="shared" si="226"/>
        <v>378</v>
      </c>
      <c r="AE1130" s="213">
        <f t="shared" si="217"/>
        <v>162</v>
      </c>
      <c r="AF1130" s="213">
        <f t="shared" si="227"/>
        <v>56</v>
      </c>
      <c r="AG1130" s="213">
        <f t="shared" si="223"/>
        <v>596</v>
      </c>
      <c r="AH1130" s="213">
        <v>596</v>
      </c>
      <c r="AI1130" s="213">
        <f t="shared" si="224"/>
        <v>0</v>
      </c>
      <c r="AJ1130" s="160"/>
    </row>
    <row r="1131" spans="1:39" ht="32.25" hidden="1" customHeight="1" x14ac:dyDescent="0.35">
      <c r="A1131" s="202"/>
      <c r="B1131" s="202">
        <v>7</v>
      </c>
      <c r="C1131" s="203">
        <v>351</v>
      </c>
      <c r="D1131" s="204">
        <v>12506</v>
      </c>
      <c r="E1131" s="204">
        <v>6709</v>
      </c>
      <c r="F1131" s="204"/>
      <c r="G1131" s="202" t="s">
        <v>111</v>
      </c>
      <c r="H1131" s="202" t="s">
        <v>95</v>
      </c>
      <c r="I1131" s="202"/>
      <c r="J1131" s="202" t="s">
        <v>69</v>
      </c>
      <c r="K1131" s="204">
        <v>2.5</v>
      </c>
      <c r="L1131" s="204">
        <v>2.5</v>
      </c>
      <c r="M1131" s="204">
        <v>6</v>
      </c>
      <c r="N1131" s="204">
        <v>1</v>
      </c>
      <c r="O1131" s="204">
        <f t="shared" si="228"/>
        <v>5</v>
      </c>
      <c r="P1131" s="204"/>
      <c r="Q1131" s="204"/>
      <c r="R1131" s="204">
        <f t="shared" si="215"/>
        <v>5</v>
      </c>
      <c r="S1131" s="207" t="s">
        <v>70</v>
      </c>
      <c r="T1131" s="215" t="s">
        <v>58</v>
      </c>
      <c r="U1131" s="216">
        <v>44736</v>
      </c>
      <c r="V1131" s="216">
        <v>44824</v>
      </c>
      <c r="W1131" s="217">
        <v>1</v>
      </c>
      <c r="X1131" s="218"/>
      <c r="Y1131" s="212">
        <f t="shared" si="225"/>
        <v>12.714285714285714</v>
      </c>
      <c r="Z1131" s="237">
        <v>135</v>
      </c>
      <c r="AA1131" s="237">
        <v>12.25</v>
      </c>
      <c r="AB1131" s="213">
        <f t="shared" si="222"/>
        <v>675</v>
      </c>
      <c r="AC1131" s="213">
        <f t="shared" si="216"/>
        <v>61.25</v>
      </c>
      <c r="AD1131" s="213">
        <f t="shared" si="226"/>
        <v>472.5</v>
      </c>
      <c r="AE1131" s="213">
        <f t="shared" si="217"/>
        <v>202.5</v>
      </c>
      <c r="AF1131" s="213">
        <f t="shared" si="227"/>
        <v>778.75</v>
      </c>
      <c r="AG1131" s="213">
        <f t="shared" si="223"/>
        <v>1453.75</v>
      </c>
      <c r="AH1131" s="213">
        <v>1453.75</v>
      </c>
      <c r="AI1131" s="213">
        <f t="shared" si="224"/>
        <v>0</v>
      </c>
      <c r="AJ1131" s="160"/>
    </row>
    <row r="1132" spans="1:39" ht="32.25" hidden="1" customHeight="1" x14ac:dyDescent="0.35">
      <c r="A1132" s="202"/>
      <c r="B1132" s="202">
        <v>7</v>
      </c>
      <c r="C1132" s="203">
        <v>178</v>
      </c>
      <c r="D1132" s="204">
        <v>12174</v>
      </c>
      <c r="E1132" s="204">
        <v>7596</v>
      </c>
      <c r="F1132" s="204"/>
      <c r="G1132" s="202" t="s">
        <v>111</v>
      </c>
      <c r="H1132" s="202" t="s">
        <v>36</v>
      </c>
      <c r="I1132" s="202"/>
      <c r="J1132" s="202" t="s">
        <v>42</v>
      </c>
      <c r="K1132" s="204">
        <v>1.8</v>
      </c>
      <c r="L1132" s="204">
        <v>1</v>
      </c>
      <c r="M1132" s="204">
        <v>5</v>
      </c>
      <c r="N1132" s="204">
        <v>1</v>
      </c>
      <c r="O1132" s="204">
        <f t="shared" si="228"/>
        <v>4</v>
      </c>
      <c r="P1132" s="204"/>
      <c r="Q1132" s="204"/>
      <c r="R1132" s="204">
        <f t="shared" si="215"/>
        <v>7.2</v>
      </c>
      <c r="S1132" s="207" t="s">
        <v>41</v>
      </c>
      <c r="T1132" s="215" t="s">
        <v>58</v>
      </c>
      <c r="U1132" s="216">
        <v>44720</v>
      </c>
      <c r="V1132" s="216">
        <v>44745</v>
      </c>
      <c r="W1132" s="217">
        <v>1</v>
      </c>
      <c r="X1132" s="218"/>
      <c r="Y1132" s="212">
        <f t="shared" si="225"/>
        <v>3.7142857142857144</v>
      </c>
      <c r="Z1132" s="237">
        <v>14</v>
      </c>
      <c r="AA1132" s="237"/>
      <c r="AB1132" s="213">
        <f t="shared" si="222"/>
        <v>100.8</v>
      </c>
      <c r="AC1132" s="213">
        <f t="shared" si="216"/>
        <v>0</v>
      </c>
      <c r="AD1132" s="213">
        <f t="shared" si="226"/>
        <v>70.56</v>
      </c>
      <c r="AE1132" s="213">
        <f t="shared" si="217"/>
        <v>30.240000000000002</v>
      </c>
      <c r="AF1132" s="213">
        <f t="shared" si="227"/>
        <v>0</v>
      </c>
      <c r="AG1132" s="213">
        <f t="shared" si="223"/>
        <v>100.80000000000001</v>
      </c>
      <c r="AH1132" s="213">
        <v>100.80000000000001</v>
      </c>
      <c r="AI1132" s="213">
        <f t="shared" si="224"/>
        <v>0</v>
      </c>
      <c r="AJ1132" s="160"/>
    </row>
    <row r="1133" spans="1:39" s="231" customFormat="1" ht="32.25" hidden="1" customHeight="1" x14ac:dyDescent="0.35">
      <c r="A1133" s="202"/>
      <c r="B1133" s="202">
        <v>7</v>
      </c>
      <c r="C1133" s="203">
        <v>297</v>
      </c>
      <c r="D1133" s="204">
        <v>12403</v>
      </c>
      <c r="E1133" s="204">
        <v>7714</v>
      </c>
      <c r="F1133" s="204"/>
      <c r="G1133" s="202" t="s">
        <v>111</v>
      </c>
      <c r="H1133" s="202" t="s">
        <v>36</v>
      </c>
      <c r="I1133" s="202"/>
      <c r="J1133" s="202" t="s">
        <v>42</v>
      </c>
      <c r="K1133" s="204">
        <v>13</v>
      </c>
      <c r="L1133" s="204">
        <v>1.3</v>
      </c>
      <c r="M1133" s="204">
        <v>9</v>
      </c>
      <c r="N1133" s="204">
        <v>1</v>
      </c>
      <c r="O1133" s="204">
        <f t="shared" si="228"/>
        <v>8</v>
      </c>
      <c r="P1133" s="204"/>
      <c r="Q1133" s="204"/>
      <c r="R1133" s="204">
        <f t="shared" si="215"/>
        <v>104</v>
      </c>
      <c r="S1133" s="207" t="s">
        <v>41</v>
      </c>
      <c r="T1133" s="215" t="s">
        <v>58</v>
      </c>
      <c r="U1133" s="216">
        <v>44729</v>
      </c>
      <c r="V1133" s="216">
        <v>44757</v>
      </c>
      <c r="W1133" s="217">
        <v>1</v>
      </c>
      <c r="X1133" s="218"/>
      <c r="Y1133" s="212">
        <f t="shared" si="225"/>
        <v>4.1428571428571432</v>
      </c>
      <c r="Z1133" s="237">
        <v>14</v>
      </c>
      <c r="AA1133" s="237">
        <v>0.84</v>
      </c>
      <c r="AB1133" s="213">
        <f t="shared" si="222"/>
        <v>1456</v>
      </c>
      <c r="AC1133" s="213">
        <f t="shared" si="216"/>
        <v>87.36</v>
      </c>
      <c r="AD1133" s="213">
        <f t="shared" si="226"/>
        <v>1019.1999999999999</v>
      </c>
      <c r="AE1133" s="213">
        <f t="shared" si="217"/>
        <v>436.8</v>
      </c>
      <c r="AF1133" s="213">
        <f t="shared" si="227"/>
        <v>361.92</v>
      </c>
      <c r="AG1133" s="213">
        <f t="shared" si="223"/>
        <v>1817.92</v>
      </c>
      <c r="AH1133" s="213">
        <v>1817.92</v>
      </c>
      <c r="AI1133" s="213">
        <f t="shared" si="224"/>
        <v>0</v>
      </c>
      <c r="AJ1133" s="160"/>
      <c r="AK1133" s="296"/>
      <c r="AL1133" s="303"/>
      <c r="AM1133" s="303"/>
    </row>
    <row r="1134" spans="1:39" s="231" customFormat="1" ht="32.25" hidden="1" customHeight="1" x14ac:dyDescent="0.35">
      <c r="A1134" s="202"/>
      <c r="B1134" s="202">
        <v>7</v>
      </c>
      <c r="C1134" s="203">
        <v>270</v>
      </c>
      <c r="D1134" s="204">
        <v>12502</v>
      </c>
      <c r="E1134" s="204">
        <v>8193</v>
      </c>
      <c r="F1134" s="204"/>
      <c r="G1134" s="202" t="s">
        <v>111</v>
      </c>
      <c r="H1134" s="202" t="s">
        <v>36</v>
      </c>
      <c r="I1134" s="202"/>
      <c r="J1134" s="202" t="s">
        <v>42</v>
      </c>
      <c r="K1134" s="204">
        <v>20</v>
      </c>
      <c r="L1134" s="204">
        <v>1.3</v>
      </c>
      <c r="M1134" s="204">
        <v>4</v>
      </c>
      <c r="N1134" s="204">
        <v>1</v>
      </c>
      <c r="O1134" s="204">
        <f t="shared" si="228"/>
        <v>3</v>
      </c>
      <c r="P1134" s="204"/>
      <c r="Q1134" s="204"/>
      <c r="R1134" s="204">
        <f t="shared" si="215"/>
        <v>60</v>
      </c>
      <c r="S1134" s="207" t="s">
        <v>41</v>
      </c>
      <c r="T1134" s="215" t="s">
        <v>58</v>
      </c>
      <c r="U1134" s="216">
        <v>44736</v>
      </c>
      <c r="V1134" s="216">
        <v>44870</v>
      </c>
      <c r="W1134" s="217">
        <v>1</v>
      </c>
      <c r="X1134" s="218"/>
      <c r="Y1134" s="212">
        <f t="shared" si="225"/>
        <v>19.285714285714285</v>
      </c>
      <c r="Z1134" s="237">
        <v>14</v>
      </c>
      <c r="AA1134" s="237">
        <v>0.84</v>
      </c>
      <c r="AB1134" s="213">
        <f t="shared" si="222"/>
        <v>840</v>
      </c>
      <c r="AC1134" s="213">
        <f t="shared" si="216"/>
        <v>50.4</v>
      </c>
      <c r="AD1134" s="213">
        <f t="shared" si="226"/>
        <v>588</v>
      </c>
      <c r="AE1134" s="213">
        <f t="shared" si="217"/>
        <v>252</v>
      </c>
      <c r="AF1134" s="213">
        <f t="shared" si="227"/>
        <v>971.99999999999989</v>
      </c>
      <c r="AG1134" s="213">
        <f t="shared" si="223"/>
        <v>1812</v>
      </c>
      <c r="AH1134" s="213">
        <v>1812</v>
      </c>
      <c r="AI1134" s="213">
        <f t="shared" si="224"/>
        <v>0</v>
      </c>
      <c r="AJ1134" s="160"/>
      <c r="AK1134" s="296"/>
      <c r="AL1134" s="303"/>
      <c r="AM1134" s="303"/>
    </row>
    <row r="1135" spans="1:39" s="231" customFormat="1" ht="32.25" hidden="1" customHeight="1" x14ac:dyDescent="0.35">
      <c r="A1135" s="202"/>
      <c r="B1135" s="202">
        <v>7</v>
      </c>
      <c r="C1135" s="203">
        <v>198</v>
      </c>
      <c r="D1135" s="204">
        <v>12194</v>
      </c>
      <c r="E1135" s="204">
        <v>6731</v>
      </c>
      <c r="F1135" s="204"/>
      <c r="G1135" s="202" t="s">
        <v>111</v>
      </c>
      <c r="H1135" s="202" t="s">
        <v>36</v>
      </c>
      <c r="I1135" s="202"/>
      <c r="J1135" s="202" t="s">
        <v>42</v>
      </c>
      <c r="K1135" s="204">
        <v>1.8</v>
      </c>
      <c r="L1135" s="204">
        <v>1.8</v>
      </c>
      <c r="M1135" s="204">
        <v>6</v>
      </c>
      <c r="N1135" s="204">
        <v>1</v>
      </c>
      <c r="O1135" s="204">
        <f t="shared" si="228"/>
        <v>5</v>
      </c>
      <c r="P1135" s="204"/>
      <c r="Q1135" s="204"/>
      <c r="R1135" s="204">
        <f t="shared" si="215"/>
        <v>9</v>
      </c>
      <c r="S1135" s="207" t="s">
        <v>41</v>
      </c>
      <c r="T1135" s="215" t="s">
        <v>58</v>
      </c>
      <c r="U1135" s="216">
        <v>44721</v>
      </c>
      <c r="V1135" s="216">
        <v>44831</v>
      </c>
      <c r="W1135" s="217">
        <v>1</v>
      </c>
      <c r="X1135" s="218"/>
      <c r="Y1135" s="212">
        <f t="shared" si="225"/>
        <v>15.857142857142858</v>
      </c>
      <c r="Z1135" s="237">
        <v>18</v>
      </c>
      <c r="AA1135" s="237"/>
      <c r="AB1135" s="213">
        <f t="shared" si="222"/>
        <v>162</v>
      </c>
      <c r="AC1135" s="213">
        <f t="shared" si="216"/>
        <v>0</v>
      </c>
      <c r="AD1135" s="213">
        <f t="shared" si="226"/>
        <v>113.39999999999999</v>
      </c>
      <c r="AE1135" s="213">
        <f t="shared" si="217"/>
        <v>48.599999999999994</v>
      </c>
      <c r="AF1135" s="213">
        <f t="shared" si="227"/>
        <v>0</v>
      </c>
      <c r="AG1135" s="213">
        <f t="shared" si="223"/>
        <v>162</v>
      </c>
      <c r="AH1135" s="213">
        <v>162</v>
      </c>
      <c r="AI1135" s="213">
        <f t="shared" si="224"/>
        <v>0</v>
      </c>
      <c r="AJ1135" s="160"/>
      <c r="AK1135" s="296"/>
      <c r="AL1135" s="303"/>
      <c r="AM1135" s="303"/>
    </row>
    <row r="1136" spans="1:39" s="231" customFormat="1" ht="32.25" hidden="1" customHeight="1" x14ac:dyDescent="0.35">
      <c r="A1136" s="202"/>
      <c r="B1136" s="202">
        <v>7</v>
      </c>
      <c r="C1136" s="203">
        <v>199</v>
      </c>
      <c r="D1136" s="204">
        <v>12195</v>
      </c>
      <c r="E1136" s="204">
        <v>7568</v>
      </c>
      <c r="F1136" s="204"/>
      <c r="G1136" s="202" t="s">
        <v>111</v>
      </c>
      <c r="H1136" s="202" t="s">
        <v>36</v>
      </c>
      <c r="I1136" s="202"/>
      <c r="J1136" s="202" t="s">
        <v>42</v>
      </c>
      <c r="K1136" s="204">
        <v>5</v>
      </c>
      <c r="L1136" s="204">
        <v>1.8</v>
      </c>
      <c r="M1136" s="204">
        <v>6</v>
      </c>
      <c r="N1136" s="204">
        <v>1</v>
      </c>
      <c r="O1136" s="204">
        <f t="shared" si="228"/>
        <v>5</v>
      </c>
      <c r="P1136" s="204"/>
      <c r="Q1136" s="204"/>
      <c r="R1136" s="204">
        <f t="shared" ref="R1136:R1199" si="229">IF(S1136="m3",K1136*L1136*O1136,IF(S1136="m2-LxH",K1136*O1136,IF(S1136="m2-LxW",K1136*L1136*P1136,IF(S1136="rm",O1136,IF(S1136="lm",K1136,IF(S1136="unit",Q1136,))))))</f>
        <v>25</v>
      </c>
      <c r="S1136" s="207" t="s">
        <v>41</v>
      </c>
      <c r="T1136" s="215" t="s">
        <v>58</v>
      </c>
      <c r="U1136" s="216">
        <v>44721</v>
      </c>
      <c r="V1136" s="216">
        <v>44732</v>
      </c>
      <c r="W1136" s="217">
        <v>1</v>
      </c>
      <c r="X1136" s="218"/>
      <c r="Y1136" s="212">
        <f t="shared" si="225"/>
        <v>1.7142857142857142</v>
      </c>
      <c r="Z1136" s="238">
        <v>18</v>
      </c>
      <c r="AA1136" s="237">
        <v>1.05</v>
      </c>
      <c r="AB1136" s="213">
        <f t="shared" si="222"/>
        <v>450</v>
      </c>
      <c r="AC1136" s="213">
        <f t="shared" si="216"/>
        <v>26.25</v>
      </c>
      <c r="AD1136" s="213">
        <f t="shared" si="226"/>
        <v>315</v>
      </c>
      <c r="AE1136" s="213">
        <f t="shared" si="217"/>
        <v>135</v>
      </c>
      <c r="AF1136" s="213">
        <f t="shared" si="227"/>
        <v>45</v>
      </c>
      <c r="AG1136" s="213">
        <f t="shared" si="223"/>
        <v>495</v>
      </c>
      <c r="AH1136" s="213">
        <v>495</v>
      </c>
      <c r="AI1136" s="213">
        <f t="shared" si="224"/>
        <v>0</v>
      </c>
      <c r="AJ1136" s="160"/>
      <c r="AK1136" s="296"/>
      <c r="AL1136" s="303"/>
      <c r="AM1136" s="303"/>
    </row>
    <row r="1137" spans="1:39" s="231" customFormat="1" ht="32.25" hidden="1" customHeight="1" x14ac:dyDescent="0.35">
      <c r="A1137" s="202"/>
      <c r="B1137" s="202">
        <v>7</v>
      </c>
      <c r="C1137" s="203">
        <v>177</v>
      </c>
      <c r="D1137" s="204">
        <v>12173</v>
      </c>
      <c r="E1137" s="204">
        <v>7724</v>
      </c>
      <c r="F1137" s="204"/>
      <c r="G1137" s="202" t="s">
        <v>111</v>
      </c>
      <c r="H1137" s="202" t="s">
        <v>60</v>
      </c>
      <c r="I1137" s="202"/>
      <c r="J1137" s="202" t="s">
        <v>61</v>
      </c>
      <c r="K1137" s="204">
        <v>7.5</v>
      </c>
      <c r="L1137" s="204">
        <v>2.5</v>
      </c>
      <c r="M1137" s="204">
        <v>6</v>
      </c>
      <c r="N1137" s="204">
        <v>1</v>
      </c>
      <c r="O1137" s="204">
        <f t="shared" si="228"/>
        <v>5</v>
      </c>
      <c r="P1137" s="204"/>
      <c r="Q1137" s="204"/>
      <c r="R1137" s="204">
        <f t="shared" si="229"/>
        <v>93.75</v>
      </c>
      <c r="S1137" s="207" t="s">
        <v>62</v>
      </c>
      <c r="T1137" s="215" t="s">
        <v>58</v>
      </c>
      <c r="U1137" s="216">
        <v>44720</v>
      </c>
      <c r="V1137" s="216">
        <v>44757</v>
      </c>
      <c r="W1137" s="217">
        <v>1</v>
      </c>
      <c r="X1137" s="218"/>
      <c r="Y1137" s="212">
        <f t="shared" si="225"/>
        <v>5.4285714285714288</v>
      </c>
      <c r="Z1137" s="237">
        <v>7.5</v>
      </c>
      <c r="AA1137" s="237"/>
      <c r="AB1137" s="213">
        <f t="shared" si="222"/>
        <v>703.125</v>
      </c>
      <c r="AC1137" s="213">
        <f t="shared" si="216"/>
        <v>0</v>
      </c>
      <c r="AD1137" s="213">
        <f t="shared" si="226"/>
        <v>492.1875</v>
      </c>
      <c r="AE1137" s="213">
        <f t="shared" si="217"/>
        <v>210.9375</v>
      </c>
      <c r="AF1137" s="213">
        <f t="shared" si="227"/>
        <v>0</v>
      </c>
      <c r="AG1137" s="213">
        <f t="shared" si="223"/>
        <v>703.125</v>
      </c>
      <c r="AH1137" s="213">
        <v>703.125</v>
      </c>
      <c r="AI1137" s="213">
        <f t="shared" si="224"/>
        <v>0</v>
      </c>
      <c r="AJ1137" s="160"/>
      <c r="AK1137" s="296"/>
      <c r="AL1137" s="303"/>
      <c r="AM1137" s="303"/>
    </row>
    <row r="1138" spans="1:39" s="231" customFormat="1" ht="32.25" hidden="1" customHeight="1" x14ac:dyDescent="0.35">
      <c r="A1138" s="202"/>
      <c r="B1138" s="202">
        <v>7</v>
      </c>
      <c r="C1138" s="203">
        <v>226</v>
      </c>
      <c r="D1138" s="204">
        <v>12347</v>
      </c>
      <c r="E1138" s="204">
        <v>6749</v>
      </c>
      <c r="F1138" s="204"/>
      <c r="G1138" s="202" t="s">
        <v>111</v>
      </c>
      <c r="H1138" s="202" t="s">
        <v>60</v>
      </c>
      <c r="I1138" s="202"/>
      <c r="J1138" s="202" t="s">
        <v>61</v>
      </c>
      <c r="K1138" s="204">
        <v>11</v>
      </c>
      <c r="L1138" s="204">
        <v>6</v>
      </c>
      <c r="M1138" s="204">
        <v>5</v>
      </c>
      <c r="N1138" s="204">
        <v>1</v>
      </c>
      <c r="O1138" s="204">
        <f t="shared" si="228"/>
        <v>4</v>
      </c>
      <c r="P1138" s="204"/>
      <c r="Q1138" s="204"/>
      <c r="R1138" s="204">
        <f t="shared" si="229"/>
        <v>264</v>
      </c>
      <c r="S1138" s="207" t="s">
        <v>62</v>
      </c>
      <c r="T1138" s="215" t="s">
        <v>58</v>
      </c>
      <c r="U1138" s="216">
        <v>44726</v>
      </c>
      <c r="V1138" s="216">
        <v>44835</v>
      </c>
      <c r="W1138" s="217">
        <v>1</v>
      </c>
      <c r="X1138" s="218"/>
      <c r="Y1138" s="212">
        <f t="shared" si="225"/>
        <v>15.714285714285714</v>
      </c>
      <c r="Z1138" s="237">
        <v>7.5</v>
      </c>
      <c r="AA1138" s="237">
        <v>0.7</v>
      </c>
      <c r="AB1138" s="213">
        <f t="shared" si="222"/>
        <v>1980</v>
      </c>
      <c r="AC1138" s="213">
        <f t="shared" si="216"/>
        <v>184.79999999999998</v>
      </c>
      <c r="AD1138" s="213">
        <f t="shared" si="226"/>
        <v>1385.9999999999998</v>
      </c>
      <c r="AE1138" s="213">
        <f t="shared" si="217"/>
        <v>594</v>
      </c>
      <c r="AF1138" s="213">
        <f t="shared" si="227"/>
        <v>2903.9999999999995</v>
      </c>
      <c r="AG1138" s="213">
        <f t="shared" si="223"/>
        <v>4883.9999999999991</v>
      </c>
      <c r="AH1138" s="213">
        <v>4883.9999999999991</v>
      </c>
      <c r="AI1138" s="213">
        <f t="shared" si="224"/>
        <v>0</v>
      </c>
      <c r="AJ1138" s="160"/>
      <c r="AK1138" s="296"/>
      <c r="AL1138" s="303"/>
      <c r="AM1138" s="303"/>
    </row>
    <row r="1139" spans="1:39" s="231" customFormat="1" ht="32.25" hidden="1" customHeight="1" x14ac:dyDescent="0.35">
      <c r="A1139" s="202"/>
      <c r="B1139" s="202">
        <v>7</v>
      </c>
      <c r="C1139" s="203">
        <v>233</v>
      </c>
      <c r="D1139" s="204">
        <v>12336</v>
      </c>
      <c r="E1139" s="204">
        <v>8190</v>
      </c>
      <c r="F1139" s="204"/>
      <c r="G1139" s="202" t="s">
        <v>111</v>
      </c>
      <c r="H1139" s="202" t="s">
        <v>60</v>
      </c>
      <c r="I1139" s="202"/>
      <c r="J1139" s="202" t="s">
        <v>61</v>
      </c>
      <c r="K1139" s="204">
        <v>12</v>
      </c>
      <c r="L1139" s="204">
        <v>10</v>
      </c>
      <c r="M1139" s="204">
        <v>4</v>
      </c>
      <c r="N1139" s="204">
        <v>1</v>
      </c>
      <c r="O1139" s="204">
        <f t="shared" si="228"/>
        <v>3</v>
      </c>
      <c r="P1139" s="204"/>
      <c r="Q1139" s="204"/>
      <c r="R1139" s="204">
        <f t="shared" si="229"/>
        <v>360</v>
      </c>
      <c r="S1139" s="207" t="s">
        <v>62</v>
      </c>
      <c r="T1139" s="215" t="s">
        <v>58</v>
      </c>
      <c r="U1139" s="216">
        <v>44726</v>
      </c>
      <c r="V1139" s="216">
        <v>44868</v>
      </c>
      <c r="W1139" s="217">
        <v>1</v>
      </c>
      <c r="X1139" s="218"/>
      <c r="Y1139" s="212">
        <f t="shared" si="225"/>
        <v>20.428571428571427</v>
      </c>
      <c r="Z1139" s="237">
        <v>7.5</v>
      </c>
      <c r="AA1139" s="237">
        <v>0.7</v>
      </c>
      <c r="AB1139" s="213">
        <f t="shared" si="222"/>
        <v>2700</v>
      </c>
      <c r="AC1139" s="213">
        <f t="shared" si="216"/>
        <v>251.99999999999997</v>
      </c>
      <c r="AD1139" s="213">
        <f t="shared" si="226"/>
        <v>1889.9999999999998</v>
      </c>
      <c r="AE1139" s="213">
        <f t="shared" si="217"/>
        <v>810</v>
      </c>
      <c r="AF1139" s="213">
        <f t="shared" si="227"/>
        <v>5147.9999999999991</v>
      </c>
      <c r="AG1139" s="213">
        <f t="shared" si="223"/>
        <v>7847.9999999999991</v>
      </c>
      <c r="AH1139" s="213">
        <v>7847.9999999999991</v>
      </c>
      <c r="AI1139" s="213">
        <f t="shared" si="224"/>
        <v>0</v>
      </c>
      <c r="AJ1139" s="171"/>
      <c r="AK1139" s="296"/>
      <c r="AL1139" s="303"/>
      <c r="AM1139" s="303"/>
    </row>
    <row r="1140" spans="1:39" s="231" customFormat="1" ht="32.25" hidden="1" customHeight="1" x14ac:dyDescent="0.35">
      <c r="A1140" s="202"/>
      <c r="B1140" s="202">
        <v>7</v>
      </c>
      <c r="C1140" s="203">
        <v>226</v>
      </c>
      <c r="D1140" s="204">
        <v>12337</v>
      </c>
      <c r="E1140" s="204">
        <v>7878</v>
      </c>
      <c r="F1140" s="204"/>
      <c r="G1140" s="202" t="s">
        <v>111</v>
      </c>
      <c r="H1140" s="202" t="s">
        <v>60</v>
      </c>
      <c r="I1140" s="202"/>
      <c r="J1140" s="202" t="s">
        <v>61</v>
      </c>
      <c r="K1140" s="204">
        <v>11</v>
      </c>
      <c r="L1140" s="204">
        <v>6</v>
      </c>
      <c r="M1140" s="204">
        <v>6</v>
      </c>
      <c r="N1140" s="204">
        <v>1</v>
      </c>
      <c r="O1140" s="204">
        <f t="shared" si="228"/>
        <v>5</v>
      </c>
      <c r="P1140" s="204"/>
      <c r="Q1140" s="204"/>
      <c r="R1140" s="204">
        <f t="shared" si="229"/>
        <v>330</v>
      </c>
      <c r="S1140" s="207" t="s">
        <v>62</v>
      </c>
      <c r="T1140" s="215" t="s">
        <v>58</v>
      </c>
      <c r="U1140" s="216">
        <v>44725</v>
      </c>
      <c r="V1140" s="216">
        <v>44816</v>
      </c>
      <c r="W1140" s="217">
        <v>1</v>
      </c>
      <c r="X1140" s="218"/>
      <c r="Y1140" s="212">
        <f t="shared" si="225"/>
        <v>13.142857142857142</v>
      </c>
      <c r="Z1140" s="237">
        <v>7.5</v>
      </c>
      <c r="AA1140" s="237">
        <v>0.7</v>
      </c>
      <c r="AB1140" s="213">
        <f t="shared" si="222"/>
        <v>2475</v>
      </c>
      <c r="AC1140" s="213">
        <f t="shared" si="216"/>
        <v>230.99999999999997</v>
      </c>
      <c r="AD1140" s="213">
        <f t="shared" si="226"/>
        <v>1732.4999999999998</v>
      </c>
      <c r="AE1140" s="213">
        <f t="shared" si="217"/>
        <v>742.5</v>
      </c>
      <c r="AF1140" s="213">
        <f t="shared" si="227"/>
        <v>3035.9999999999995</v>
      </c>
      <c r="AG1140" s="213">
        <f t="shared" si="223"/>
        <v>5511</v>
      </c>
      <c r="AH1140" s="213">
        <v>5511</v>
      </c>
      <c r="AI1140" s="213">
        <f t="shared" si="224"/>
        <v>0</v>
      </c>
      <c r="AJ1140" s="171"/>
      <c r="AK1140" s="296"/>
      <c r="AL1140" s="303"/>
      <c r="AM1140" s="303"/>
    </row>
    <row r="1141" spans="1:39" s="231" customFormat="1" ht="32.25" hidden="1" customHeight="1" x14ac:dyDescent="0.35">
      <c r="A1141" s="202"/>
      <c r="B1141" s="202">
        <v>7</v>
      </c>
      <c r="C1141" s="203">
        <v>402</v>
      </c>
      <c r="D1141" s="204">
        <v>12563</v>
      </c>
      <c r="E1141" s="204">
        <v>7723</v>
      </c>
      <c r="F1141" s="204"/>
      <c r="G1141" s="202" t="s">
        <v>111</v>
      </c>
      <c r="H1141" s="202" t="s">
        <v>95</v>
      </c>
      <c r="I1141" s="202"/>
      <c r="J1141" s="202" t="s">
        <v>69</v>
      </c>
      <c r="K1141" s="204">
        <v>1.3</v>
      </c>
      <c r="L1141" s="204">
        <v>1</v>
      </c>
      <c r="M1141" s="204">
        <v>5</v>
      </c>
      <c r="N1141" s="204">
        <v>1</v>
      </c>
      <c r="O1141" s="204">
        <f t="shared" si="228"/>
        <v>4</v>
      </c>
      <c r="P1141" s="204"/>
      <c r="Q1141" s="204"/>
      <c r="R1141" s="204">
        <f t="shared" si="229"/>
        <v>4</v>
      </c>
      <c r="S1141" s="207" t="s">
        <v>70</v>
      </c>
      <c r="T1141" s="215" t="s">
        <v>58</v>
      </c>
      <c r="U1141" s="216">
        <v>44741</v>
      </c>
      <c r="V1141" s="216">
        <v>44759</v>
      </c>
      <c r="W1141" s="217">
        <v>1</v>
      </c>
      <c r="X1141" s="218"/>
      <c r="Y1141" s="212">
        <f t="shared" si="225"/>
        <v>2.7142857142857144</v>
      </c>
      <c r="Z1141" s="237">
        <v>135</v>
      </c>
      <c r="AA1141" s="237">
        <v>12.25</v>
      </c>
      <c r="AB1141" s="213">
        <f t="shared" si="222"/>
        <v>540</v>
      </c>
      <c r="AC1141" s="213">
        <f t="shared" si="216"/>
        <v>49</v>
      </c>
      <c r="AD1141" s="213">
        <f t="shared" si="226"/>
        <v>378</v>
      </c>
      <c r="AE1141" s="213">
        <f t="shared" si="217"/>
        <v>162</v>
      </c>
      <c r="AF1141" s="213">
        <f t="shared" si="227"/>
        <v>133</v>
      </c>
      <c r="AG1141" s="213">
        <f t="shared" si="223"/>
        <v>673</v>
      </c>
      <c r="AH1141" s="213">
        <v>673</v>
      </c>
      <c r="AI1141" s="213">
        <f t="shared" si="224"/>
        <v>0</v>
      </c>
      <c r="AJ1141" s="171"/>
      <c r="AK1141" s="296"/>
      <c r="AL1141" s="303"/>
      <c r="AM1141" s="303"/>
    </row>
    <row r="1142" spans="1:39" s="231" customFormat="1" ht="32.25" hidden="1" customHeight="1" x14ac:dyDescent="0.35">
      <c r="A1142" s="202"/>
      <c r="B1142" s="202">
        <v>7</v>
      </c>
      <c r="C1142" s="203">
        <v>404</v>
      </c>
      <c r="D1142" s="204">
        <v>12565</v>
      </c>
      <c r="E1142" s="204">
        <v>6731</v>
      </c>
      <c r="F1142" s="204"/>
      <c r="G1142" s="202" t="s">
        <v>111</v>
      </c>
      <c r="H1142" s="202" t="s">
        <v>95</v>
      </c>
      <c r="I1142" s="202"/>
      <c r="J1142" s="202" t="s">
        <v>69</v>
      </c>
      <c r="K1142" s="204">
        <v>1.3</v>
      </c>
      <c r="L1142" s="204">
        <v>1</v>
      </c>
      <c r="M1142" s="204">
        <v>5</v>
      </c>
      <c r="N1142" s="204">
        <v>1</v>
      </c>
      <c r="O1142" s="204">
        <f t="shared" si="228"/>
        <v>4</v>
      </c>
      <c r="P1142" s="204"/>
      <c r="Q1142" s="204"/>
      <c r="R1142" s="204">
        <f t="shared" si="229"/>
        <v>4</v>
      </c>
      <c r="S1142" s="207" t="s">
        <v>70</v>
      </c>
      <c r="T1142" s="215" t="s">
        <v>58</v>
      </c>
      <c r="U1142" s="216">
        <v>44742</v>
      </c>
      <c r="V1142" s="216">
        <v>44831</v>
      </c>
      <c r="W1142" s="217">
        <v>1</v>
      </c>
      <c r="X1142" s="218"/>
      <c r="Y1142" s="212">
        <f t="shared" si="225"/>
        <v>12.857142857142858</v>
      </c>
      <c r="Z1142" s="237">
        <v>135</v>
      </c>
      <c r="AA1142" s="237">
        <v>12.25</v>
      </c>
      <c r="AB1142" s="213">
        <f t="shared" si="222"/>
        <v>540</v>
      </c>
      <c r="AC1142" s="213">
        <f t="shared" ref="AC1142:AC1205" si="230">AA1142*R1142</f>
        <v>49</v>
      </c>
      <c r="AD1142" s="213">
        <f t="shared" si="226"/>
        <v>378</v>
      </c>
      <c r="AE1142" s="213">
        <f t="shared" si="217"/>
        <v>162</v>
      </c>
      <c r="AF1142" s="213">
        <f t="shared" si="227"/>
        <v>630</v>
      </c>
      <c r="AG1142" s="213">
        <f t="shared" si="223"/>
        <v>1170</v>
      </c>
      <c r="AH1142" s="213">
        <v>1170</v>
      </c>
      <c r="AI1142" s="213">
        <f t="shared" si="224"/>
        <v>0</v>
      </c>
      <c r="AJ1142" s="171"/>
      <c r="AK1142" s="296"/>
      <c r="AL1142" s="303"/>
      <c r="AM1142" s="303"/>
    </row>
    <row r="1143" spans="1:39" s="231" customFormat="1" ht="32.25" hidden="1" customHeight="1" x14ac:dyDescent="0.35">
      <c r="A1143" s="202"/>
      <c r="B1143" s="202">
        <v>7</v>
      </c>
      <c r="C1143" s="203">
        <v>490</v>
      </c>
      <c r="D1143" s="204">
        <v>12648</v>
      </c>
      <c r="E1143" s="204">
        <v>7713</v>
      </c>
      <c r="F1143" s="204"/>
      <c r="G1143" s="202" t="s">
        <v>111</v>
      </c>
      <c r="H1143" s="202" t="s">
        <v>95</v>
      </c>
      <c r="I1143" s="202"/>
      <c r="J1143" s="202" t="s">
        <v>69</v>
      </c>
      <c r="K1143" s="204">
        <v>1.3</v>
      </c>
      <c r="L1143" s="204">
        <v>1</v>
      </c>
      <c r="M1143" s="204">
        <v>3</v>
      </c>
      <c r="N1143" s="204">
        <v>1</v>
      </c>
      <c r="O1143" s="204">
        <f t="shared" si="228"/>
        <v>2</v>
      </c>
      <c r="P1143" s="204"/>
      <c r="Q1143" s="204"/>
      <c r="R1143" s="204">
        <f t="shared" si="229"/>
        <v>2</v>
      </c>
      <c r="S1143" s="207" t="s">
        <v>70</v>
      </c>
      <c r="T1143" s="215" t="s">
        <v>58</v>
      </c>
      <c r="U1143" s="216">
        <v>44749</v>
      </c>
      <c r="V1143" s="216">
        <v>44756</v>
      </c>
      <c r="W1143" s="217">
        <v>1</v>
      </c>
      <c r="X1143" s="218"/>
      <c r="Y1143" s="212">
        <f t="shared" si="225"/>
        <v>1.1428571428571428</v>
      </c>
      <c r="Z1143" s="237">
        <v>135</v>
      </c>
      <c r="AA1143" s="237">
        <v>12.25</v>
      </c>
      <c r="AB1143" s="213">
        <f t="shared" si="222"/>
        <v>270</v>
      </c>
      <c r="AC1143" s="213">
        <f t="shared" si="230"/>
        <v>24.5</v>
      </c>
      <c r="AD1143" s="213">
        <f t="shared" si="226"/>
        <v>189</v>
      </c>
      <c r="AE1143" s="213">
        <f t="shared" ref="AE1143:AE1187" si="231">IF(T1143="off hired",0.3*R1143*Z1143*W1143,0)</f>
        <v>81</v>
      </c>
      <c r="AF1143" s="213">
        <f t="shared" si="227"/>
        <v>28</v>
      </c>
      <c r="AG1143" s="213">
        <f t="shared" si="223"/>
        <v>298</v>
      </c>
      <c r="AH1143" s="213">
        <v>298</v>
      </c>
      <c r="AI1143" s="213">
        <f t="shared" si="224"/>
        <v>0</v>
      </c>
      <c r="AJ1143" s="162"/>
      <c r="AK1143" s="296"/>
      <c r="AL1143" s="303"/>
      <c r="AM1143" s="303"/>
    </row>
    <row r="1144" spans="1:39" ht="32.25" hidden="1" customHeight="1" x14ac:dyDescent="0.35">
      <c r="A1144" s="202"/>
      <c r="B1144" s="202">
        <v>7</v>
      </c>
      <c r="C1144" s="203">
        <v>615</v>
      </c>
      <c r="D1144" s="204">
        <v>12835</v>
      </c>
      <c r="E1144" s="204">
        <v>7860</v>
      </c>
      <c r="F1144" s="204"/>
      <c r="G1144" s="202" t="s">
        <v>111</v>
      </c>
      <c r="H1144" s="202" t="s">
        <v>36</v>
      </c>
      <c r="I1144" s="202"/>
      <c r="J1144" s="202" t="s">
        <v>69</v>
      </c>
      <c r="K1144" s="204">
        <v>1.8</v>
      </c>
      <c r="L1144" s="204">
        <v>1.3</v>
      </c>
      <c r="M1144" s="204">
        <v>5</v>
      </c>
      <c r="N1144" s="204">
        <v>1</v>
      </c>
      <c r="O1144" s="204">
        <f t="shared" si="228"/>
        <v>4</v>
      </c>
      <c r="P1144" s="204"/>
      <c r="Q1144" s="204"/>
      <c r="R1144" s="204">
        <f t="shared" si="229"/>
        <v>4</v>
      </c>
      <c r="S1144" s="207" t="s">
        <v>70</v>
      </c>
      <c r="T1144" s="215" t="s">
        <v>58</v>
      </c>
      <c r="U1144" s="216">
        <v>44769</v>
      </c>
      <c r="V1144" s="216">
        <v>44804</v>
      </c>
      <c r="W1144" s="217">
        <v>1</v>
      </c>
      <c r="X1144" s="218"/>
      <c r="Y1144" s="212">
        <f t="shared" si="225"/>
        <v>5.1428571428571432</v>
      </c>
      <c r="Z1144" s="238">
        <v>135</v>
      </c>
      <c r="AA1144" s="237">
        <v>12.25</v>
      </c>
      <c r="AB1144" s="213">
        <f t="shared" si="222"/>
        <v>540</v>
      </c>
      <c r="AC1144" s="213">
        <f t="shared" si="230"/>
        <v>49</v>
      </c>
      <c r="AD1144" s="213">
        <f t="shared" si="226"/>
        <v>378</v>
      </c>
      <c r="AE1144" s="213">
        <f t="shared" si="231"/>
        <v>162</v>
      </c>
      <c r="AF1144" s="213">
        <f t="shared" si="227"/>
        <v>252.00000000000003</v>
      </c>
      <c r="AG1144" s="213">
        <f t="shared" si="223"/>
        <v>792</v>
      </c>
      <c r="AH1144" s="213">
        <v>792</v>
      </c>
      <c r="AI1144" s="213">
        <f t="shared" si="224"/>
        <v>0</v>
      </c>
      <c r="AJ1144" s="160"/>
    </row>
    <row r="1145" spans="1:39" s="231" customFormat="1" ht="32.25" hidden="1" customHeight="1" x14ac:dyDescent="0.35">
      <c r="A1145" s="202"/>
      <c r="B1145" s="202">
        <v>7</v>
      </c>
      <c r="C1145" s="203">
        <v>689</v>
      </c>
      <c r="D1145" s="204">
        <v>12898</v>
      </c>
      <c r="E1145" s="204">
        <v>7811</v>
      </c>
      <c r="F1145" s="204"/>
      <c r="G1145" s="202" t="s">
        <v>111</v>
      </c>
      <c r="H1145" s="202" t="s">
        <v>36</v>
      </c>
      <c r="I1145" s="202"/>
      <c r="J1145" s="202" t="s">
        <v>69</v>
      </c>
      <c r="K1145" s="204">
        <v>2.5</v>
      </c>
      <c r="L1145" s="204">
        <v>2.5</v>
      </c>
      <c r="M1145" s="204">
        <v>4</v>
      </c>
      <c r="N1145" s="204">
        <v>1</v>
      </c>
      <c r="O1145" s="204">
        <f t="shared" si="228"/>
        <v>3</v>
      </c>
      <c r="P1145" s="204"/>
      <c r="Q1145" s="204"/>
      <c r="R1145" s="204">
        <f t="shared" si="229"/>
        <v>3</v>
      </c>
      <c r="S1145" s="207" t="s">
        <v>70</v>
      </c>
      <c r="T1145" s="215" t="s">
        <v>58</v>
      </c>
      <c r="U1145" s="216">
        <v>44781</v>
      </c>
      <c r="V1145" s="216">
        <v>44779</v>
      </c>
      <c r="W1145" s="217">
        <v>1</v>
      </c>
      <c r="X1145" s="218"/>
      <c r="Y1145" s="212">
        <f t="shared" si="225"/>
        <v>-0.14285714285714285</v>
      </c>
      <c r="Z1145" s="238">
        <v>135</v>
      </c>
      <c r="AA1145" s="237">
        <v>12.25</v>
      </c>
      <c r="AB1145" s="213">
        <f t="shared" si="222"/>
        <v>405</v>
      </c>
      <c r="AC1145" s="213">
        <f t="shared" si="230"/>
        <v>36.75</v>
      </c>
      <c r="AD1145" s="213">
        <f t="shared" si="226"/>
        <v>283.49999999999994</v>
      </c>
      <c r="AE1145" s="213">
        <f t="shared" si="231"/>
        <v>121.49999999999999</v>
      </c>
      <c r="AF1145" s="213">
        <f t="shared" si="227"/>
        <v>0</v>
      </c>
      <c r="AG1145" s="213">
        <f t="shared" si="223"/>
        <v>404.99999999999994</v>
      </c>
      <c r="AH1145" s="213">
        <v>404.99999999999994</v>
      </c>
      <c r="AI1145" s="213">
        <f t="shared" si="224"/>
        <v>0</v>
      </c>
      <c r="AJ1145" s="171"/>
      <c r="AK1145" s="296"/>
      <c r="AL1145" s="303"/>
      <c r="AM1145" s="303"/>
    </row>
    <row r="1146" spans="1:39" ht="32.25" hidden="1" customHeight="1" x14ac:dyDescent="0.35">
      <c r="A1146" s="202"/>
      <c r="B1146" s="202">
        <v>7</v>
      </c>
      <c r="C1146" s="203">
        <v>270</v>
      </c>
      <c r="D1146" s="204">
        <v>12384</v>
      </c>
      <c r="E1146" s="204">
        <v>6725</v>
      </c>
      <c r="F1146" s="204"/>
      <c r="G1146" s="202" t="s">
        <v>134</v>
      </c>
      <c r="H1146" s="202" t="s">
        <v>36</v>
      </c>
      <c r="I1146" s="202"/>
      <c r="J1146" s="202" t="s">
        <v>42</v>
      </c>
      <c r="K1146" s="204">
        <v>5</v>
      </c>
      <c r="L1146" s="204">
        <v>1.3</v>
      </c>
      <c r="M1146" s="204">
        <v>3</v>
      </c>
      <c r="N1146" s="204">
        <v>1</v>
      </c>
      <c r="O1146" s="204">
        <f t="shared" si="228"/>
        <v>2</v>
      </c>
      <c r="P1146" s="204"/>
      <c r="Q1146" s="204"/>
      <c r="R1146" s="204">
        <f t="shared" si="229"/>
        <v>10</v>
      </c>
      <c r="S1146" s="207" t="s">
        <v>41</v>
      </c>
      <c r="T1146" s="215" t="s">
        <v>58</v>
      </c>
      <c r="U1146" s="216">
        <v>44728</v>
      </c>
      <c r="V1146" s="216">
        <v>44830</v>
      </c>
      <c r="W1146" s="217">
        <v>1</v>
      </c>
      <c r="X1146" s="218"/>
      <c r="Y1146" s="212">
        <f t="shared" si="225"/>
        <v>14.714285714285714</v>
      </c>
      <c r="Z1146" s="237">
        <v>14</v>
      </c>
      <c r="AA1146" s="237">
        <v>0.84</v>
      </c>
      <c r="AB1146" s="213">
        <f t="shared" si="222"/>
        <v>140</v>
      </c>
      <c r="AC1146" s="213">
        <f t="shared" si="230"/>
        <v>8.4</v>
      </c>
      <c r="AD1146" s="213">
        <f t="shared" si="226"/>
        <v>98</v>
      </c>
      <c r="AE1146" s="213">
        <f t="shared" si="231"/>
        <v>42</v>
      </c>
      <c r="AF1146" s="213">
        <f t="shared" si="227"/>
        <v>123.6</v>
      </c>
      <c r="AG1146" s="213">
        <f t="shared" si="223"/>
        <v>263.60000000000002</v>
      </c>
      <c r="AH1146" s="213">
        <v>263.60000000000002</v>
      </c>
      <c r="AI1146" s="213">
        <f t="shared" si="224"/>
        <v>0</v>
      </c>
      <c r="AJ1146" s="160"/>
    </row>
    <row r="1147" spans="1:39" ht="32.25" customHeight="1" x14ac:dyDescent="0.35">
      <c r="A1147" s="202"/>
      <c r="B1147" s="202">
        <v>7</v>
      </c>
      <c r="C1147" s="203"/>
      <c r="D1147" s="344">
        <v>12448</v>
      </c>
      <c r="E1147" s="204"/>
      <c r="F1147" s="204"/>
      <c r="G1147" s="202" t="s">
        <v>505</v>
      </c>
      <c r="H1147" s="202" t="s">
        <v>156</v>
      </c>
      <c r="I1147" s="202"/>
      <c r="J1147" s="202" t="s">
        <v>42</v>
      </c>
      <c r="K1147" s="204">
        <v>3</v>
      </c>
      <c r="L1147" s="204">
        <v>23</v>
      </c>
      <c r="M1147" s="204"/>
      <c r="N1147" s="204"/>
      <c r="O1147" s="204"/>
      <c r="P1147" s="204">
        <v>1</v>
      </c>
      <c r="Q1147" s="204"/>
      <c r="R1147" s="204">
        <f t="shared" si="229"/>
        <v>69</v>
      </c>
      <c r="S1147" s="207" t="s">
        <v>151</v>
      </c>
      <c r="T1147" s="215" t="s">
        <v>87</v>
      </c>
      <c r="U1147" s="216">
        <v>44729</v>
      </c>
      <c r="V1147" s="216"/>
      <c r="W1147" s="217">
        <v>1</v>
      </c>
      <c r="X1147" s="218"/>
      <c r="Y1147" s="212">
        <f t="shared" si="225"/>
        <v>32.714285714285715</v>
      </c>
      <c r="Z1147" s="237">
        <v>81</v>
      </c>
      <c r="AA1147" s="237">
        <v>1.82</v>
      </c>
      <c r="AB1147" s="213">
        <f t="shared" si="222"/>
        <v>5589</v>
      </c>
      <c r="AC1147" s="213">
        <f t="shared" si="230"/>
        <v>125.58</v>
      </c>
      <c r="AD1147" s="213">
        <f t="shared" si="226"/>
        <v>3912.2999999999997</v>
      </c>
      <c r="AE1147" s="213">
        <f t="shared" si="231"/>
        <v>0</v>
      </c>
      <c r="AF1147" s="213">
        <f t="shared" si="227"/>
        <v>4108.26</v>
      </c>
      <c r="AG1147" s="343">
        <f t="shared" si="223"/>
        <v>8020.5599999999995</v>
      </c>
      <c r="AH1147" s="213">
        <v>6908.28</v>
      </c>
      <c r="AI1147" s="213">
        <f t="shared" si="224"/>
        <v>1112.2799999999997</v>
      </c>
      <c r="AJ1147" s="171"/>
    </row>
    <row r="1148" spans="1:39" ht="32.25" customHeight="1" x14ac:dyDescent="0.35">
      <c r="A1148" s="149"/>
      <c r="B1148" s="202">
        <v>7</v>
      </c>
      <c r="C1148" s="404"/>
      <c r="D1148" s="344">
        <v>12448</v>
      </c>
      <c r="E1148" s="344">
        <v>8270</v>
      </c>
      <c r="F1148" s="204"/>
      <c r="G1148" s="168" t="s">
        <v>530</v>
      </c>
      <c r="H1148" s="168"/>
      <c r="I1148" s="168"/>
      <c r="J1148" s="168"/>
      <c r="K1148" s="169">
        <v>3</v>
      </c>
      <c r="L1148" s="169">
        <v>6</v>
      </c>
      <c r="M1148" s="169"/>
      <c r="N1148" s="169"/>
      <c r="O1148" s="169">
        <f>M1148-N1148</f>
        <v>0</v>
      </c>
      <c r="P1148" s="169">
        <v>1</v>
      </c>
      <c r="Q1148" s="169"/>
      <c r="R1148" s="169">
        <f t="shared" si="229"/>
        <v>18</v>
      </c>
      <c r="S1148" s="245" t="s">
        <v>151</v>
      </c>
      <c r="T1148" s="246" t="s">
        <v>58</v>
      </c>
      <c r="U1148" s="247">
        <v>44886</v>
      </c>
      <c r="V1148" s="247">
        <v>44957</v>
      </c>
      <c r="W1148" s="248">
        <v>1</v>
      </c>
      <c r="X1148" s="170"/>
      <c r="Y1148" s="249">
        <f>-IF(T1148="on hire",$B$5-U1148+1,IF(T1148="off hired",V1148-U1148+1,0))/7</f>
        <v>-10.285714285714286</v>
      </c>
      <c r="Z1148" s="250">
        <v>81</v>
      </c>
      <c r="AA1148" s="250">
        <v>1.82</v>
      </c>
      <c r="AB1148" s="251">
        <f t="shared" si="222"/>
        <v>1458</v>
      </c>
      <c r="AC1148" s="251">
        <f t="shared" si="230"/>
        <v>32.76</v>
      </c>
      <c r="AD1148" s="251"/>
      <c r="AE1148" s="251">
        <f t="shared" si="231"/>
        <v>437.4</v>
      </c>
      <c r="AF1148" s="251">
        <f>-(-R1148*Y1148*AA1148)</f>
        <v>-336.96000000000004</v>
      </c>
      <c r="AG1148" s="343">
        <f t="shared" si="223"/>
        <v>100.43999999999994</v>
      </c>
      <c r="AH1148" s="251">
        <v>390.59999999999997</v>
      </c>
      <c r="AI1148" s="251">
        <f t="shared" si="224"/>
        <v>-290.16000000000003</v>
      </c>
      <c r="AJ1148" s="171"/>
    </row>
    <row r="1149" spans="1:39" ht="32.25" customHeight="1" x14ac:dyDescent="0.35">
      <c r="A1149" s="202"/>
      <c r="B1149" s="202">
        <v>7</v>
      </c>
      <c r="C1149" s="404"/>
      <c r="D1149" s="344">
        <v>12448</v>
      </c>
      <c r="E1149" s="204"/>
      <c r="F1149" s="204"/>
      <c r="G1149" s="202" t="s">
        <v>506</v>
      </c>
      <c r="H1149" s="202" t="s">
        <v>156</v>
      </c>
      <c r="I1149" s="202"/>
      <c r="J1149" s="202" t="s">
        <v>42</v>
      </c>
      <c r="K1149" s="204">
        <v>6</v>
      </c>
      <c r="L1149" s="204">
        <v>6</v>
      </c>
      <c r="M1149" s="204"/>
      <c r="N1149" s="204"/>
      <c r="O1149" s="204"/>
      <c r="P1149" s="204">
        <v>1</v>
      </c>
      <c r="Q1149" s="204"/>
      <c r="R1149" s="204">
        <f t="shared" si="229"/>
        <v>36</v>
      </c>
      <c r="S1149" s="207" t="s">
        <v>151</v>
      </c>
      <c r="T1149" s="215" t="s">
        <v>87</v>
      </c>
      <c r="U1149" s="216">
        <v>44729</v>
      </c>
      <c r="V1149" s="216"/>
      <c r="W1149" s="217">
        <v>1</v>
      </c>
      <c r="X1149" s="218"/>
      <c r="Y1149" s="212">
        <f>IF(T1149="on hire",$C$5-U1149+1,IF(T1149="off hired",V1149-U1149+1,0))/7</f>
        <v>32.714285714285715</v>
      </c>
      <c r="Z1149" s="237">
        <v>81</v>
      </c>
      <c r="AA1149" s="237">
        <v>1.82</v>
      </c>
      <c r="AB1149" s="213">
        <f t="shared" si="222"/>
        <v>2916</v>
      </c>
      <c r="AC1149" s="213">
        <f t="shared" si="230"/>
        <v>65.52</v>
      </c>
      <c r="AD1149" s="213">
        <f>0.7*R1149*Z1149</f>
        <v>2041.2</v>
      </c>
      <c r="AE1149" s="213">
        <f t="shared" si="231"/>
        <v>0</v>
      </c>
      <c r="AF1149" s="213">
        <f>IF(Y1149&gt;X1149,(Y1149-X1149)*R1149*AA1149,0)</f>
        <v>2143.44</v>
      </c>
      <c r="AG1149" s="343">
        <f t="shared" si="223"/>
        <v>4184.6400000000003</v>
      </c>
      <c r="AH1149" s="213">
        <v>3604.32</v>
      </c>
      <c r="AI1149" s="213">
        <f t="shared" si="224"/>
        <v>580.32000000000016</v>
      </c>
      <c r="AJ1149" s="171"/>
    </row>
    <row r="1150" spans="1:39" ht="32.25" customHeight="1" x14ac:dyDescent="0.35">
      <c r="A1150" s="149"/>
      <c r="B1150" s="202">
        <v>7</v>
      </c>
      <c r="C1150" s="404"/>
      <c r="D1150" s="344">
        <v>12448</v>
      </c>
      <c r="E1150" s="344">
        <v>8270</v>
      </c>
      <c r="F1150" s="204"/>
      <c r="G1150" s="168" t="s">
        <v>530</v>
      </c>
      <c r="H1150" s="168"/>
      <c r="I1150" s="168"/>
      <c r="J1150" s="168"/>
      <c r="K1150" s="169">
        <v>6</v>
      </c>
      <c r="L1150" s="169">
        <v>1</v>
      </c>
      <c r="M1150" s="169"/>
      <c r="N1150" s="169"/>
      <c r="O1150" s="169">
        <f>M1150-N1150</f>
        <v>0</v>
      </c>
      <c r="P1150" s="169">
        <v>1</v>
      </c>
      <c r="Q1150" s="169"/>
      <c r="R1150" s="169">
        <f t="shared" si="229"/>
        <v>6</v>
      </c>
      <c r="S1150" s="245" t="s">
        <v>151</v>
      </c>
      <c r="T1150" s="246" t="s">
        <v>58</v>
      </c>
      <c r="U1150" s="247">
        <v>44886</v>
      </c>
      <c r="V1150" s="247">
        <v>44957</v>
      </c>
      <c r="W1150" s="248">
        <v>1</v>
      </c>
      <c r="X1150" s="170"/>
      <c r="Y1150" s="249">
        <f>-IF(T1150="on hire",$B$5-U1150+1,IF(T1150="off hired",V1150-U1150+1,0))/7</f>
        <v>-10.285714285714286</v>
      </c>
      <c r="Z1150" s="250">
        <v>81</v>
      </c>
      <c r="AA1150" s="250">
        <v>1.82</v>
      </c>
      <c r="AB1150" s="251">
        <f t="shared" si="222"/>
        <v>486</v>
      </c>
      <c r="AC1150" s="251">
        <f t="shared" si="230"/>
        <v>10.92</v>
      </c>
      <c r="AD1150" s="251"/>
      <c r="AE1150" s="251">
        <f t="shared" si="231"/>
        <v>145.79999999999998</v>
      </c>
      <c r="AF1150" s="251">
        <f>-(-R1150*Y1150*AA1150)</f>
        <v>-112.32000000000002</v>
      </c>
      <c r="AG1150" s="343">
        <f t="shared" si="223"/>
        <v>33.479999999999961</v>
      </c>
      <c r="AH1150" s="251">
        <v>130.19999999999999</v>
      </c>
      <c r="AI1150" s="251">
        <f t="shared" si="224"/>
        <v>-96.720000000000027</v>
      </c>
      <c r="AJ1150" s="171"/>
    </row>
    <row r="1151" spans="1:39" ht="32.25" customHeight="1" x14ac:dyDescent="0.35">
      <c r="A1151" s="202"/>
      <c r="B1151" s="202">
        <v>7</v>
      </c>
      <c r="C1151" s="404"/>
      <c r="D1151" s="344">
        <v>12450</v>
      </c>
      <c r="E1151" s="204"/>
      <c r="F1151" s="204"/>
      <c r="G1151" s="202" t="s">
        <v>507</v>
      </c>
      <c r="H1151" s="202" t="s">
        <v>154</v>
      </c>
      <c r="I1151" s="202"/>
      <c r="J1151" s="202" t="s">
        <v>42</v>
      </c>
      <c r="K1151" s="204">
        <v>20</v>
      </c>
      <c r="L1151" s="204">
        <v>1.3</v>
      </c>
      <c r="M1151" s="204">
        <v>24</v>
      </c>
      <c r="N1151" s="204">
        <v>1</v>
      </c>
      <c r="O1151" s="204">
        <f>M1151-N1151</f>
        <v>23</v>
      </c>
      <c r="P1151" s="204"/>
      <c r="Q1151" s="204"/>
      <c r="R1151" s="204">
        <f t="shared" si="229"/>
        <v>460</v>
      </c>
      <c r="S1151" s="207" t="s">
        <v>41</v>
      </c>
      <c r="T1151" s="215" t="s">
        <v>87</v>
      </c>
      <c r="U1151" s="216">
        <v>44729</v>
      </c>
      <c r="V1151" s="216"/>
      <c r="W1151" s="217">
        <v>1</v>
      </c>
      <c r="X1151" s="218"/>
      <c r="Y1151" s="212">
        <f>IF(T1151="on hire",$C$5-U1151+1,IF(T1151="off hired",V1151-U1151+1,0))/7</f>
        <v>32.714285714285715</v>
      </c>
      <c r="Z1151" s="237">
        <v>26</v>
      </c>
      <c r="AA1151" s="237">
        <v>2.1</v>
      </c>
      <c r="AB1151" s="213">
        <f t="shared" si="222"/>
        <v>11960</v>
      </c>
      <c r="AC1151" s="213">
        <f t="shared" si="230"/>
        <v>966</v>
      </c>
      <c r="AD1151" s="213">
        <f>0.7*R1151*Z1151</f>
        <v>8372</v>
      </c>
      <c r="AE1151" s="213">
        <f t="shared" si="231"/>
        <v>0</v>
      </c>
      <c r="AF1151" s="213">
        <f>IF(Y1151&gt;X1151,(Y1151-X1151)*R1151*AA1151,0)</f>
        <v>31602.000000000004</v>
      </c>
      <c r="AG1151" s="343">
        <f t="shared" si="223"/>
        <v>39974</v>
      </c>
      <c r="AH1151" s="213">
        <v>35696</v>
      </c>
      <c r="AI1151" s="213">
        <f t="shared" si="224"/>
        <v>4278</v>
      </c>
      <c r="AJ1151" s="171"/>
    </row>
    <row r="1152" spans="1:39" ht="32.25" hidden="1" customHeight="1" x14ac:dyDescent="0.35">
      <c r="A1152" s="202"/>
      <c r="B1152" s="202">
        <v>7</v>
      </c>
      <c r="C1152" s="203"/>
      <c r="D1152" s="204"/>
      <c r="E1152" s="204">
        <v>8478</v>
      </c>
      <c r="F1152" s="204"/>
      <c r="G1152" s="168" t="s">
        <v>530</v>
      </c>
      <c r="H1152" s="168"/>
      <c r="I1152" s="168"/>
      <c r="J1152" s="168"/>
      <c r="K1152" s="169">
        <v>10</v>
      </c>
      <c r="L1152" s="169">
        <v>1.3</v>
      </c>
      <c r="M1152" s="169">
        <v>24</v>
      </c>
      <c r="N1152" s="169">
        <v>1</v>
      </c>
      <c r="O1152" s="169">
        <f>M1152-N1152</f>
        <v>23</v>
      </c>
      <c r="P1152" s="169"/>
      <c r="Q1152" s="169"/>
      <c r="R1152" s="169">
        <f t="shared" si="229"/>
        <v>230</v>
      </c>
      <c r="S1152" s="245" t="s">
        <v>41</v>
      </c>
      <c r="T1152" s="246" t="s">
        <v>58</v>
      </c>
      <c r="U1152" s="247">
        <v>44926</v>
      </c>
      <c r="V1152" s="247">
        <v>44957</v>
      </c>
      <c r="W1152" s="248">
        <v>1</v>
      </c>
      <c r="X1152" s="170"/>
      <c r="Y1152" s="249">
        <f>-IF(T1152="on hire",$B$5-U1152+1,IF(T1152="off hired",V1152-U1152+1,0))/7</f>
        <v>-4.5714285714285712</v>
      </c>
      <c r="Z1152" s="250">
        <v>26</v>
      </c>
      <c r="AA1152" s="250">
        <v>2.1</v>
      </c>
      <c r="AB1152" s="251">
        <f t="shared" si="222"/>
        <v>5980</v>
      </c>
      <c r="AC1152" s="251">
        <f t="shared" si="230"/>
        <v>483</v>
      </c>
      <c r="AD1152" s="251"/>
      <c r="AE1152" s="251">
        <f t="shared" si="231"/>
        <v>1794</v>
      </c>
      <c r="AF1152" s="251">
        <f>-(-R1152*Y1152*AA1152)</f>
        <v>-2208</v>
      </c>
      <c r="AG1152" s="251">
        <f t="shared" si="223"/>
        <v>-414</v>
      </c>
      <c r="AH1152" s="251"/>
      <c r="AI1152" s="251">
        <f t="shared" si="224"/>
        <v>-414</v>
      </c>
      <c r="AJ1152" s="171"/>
    </row>
    <row r="1153" spans="1:39" ht="32.25" customHeight="1" x14ac:dyDescent="0.35">
      <c r="A1153" s="202"/>
      <c r="B1153" s="202">
        <v>7</v>
      </c>
      <c r="C1153" s="203"/>
      <c r="D1153" s="344">
        <v>12450</v>
      </c>
      <c r="E1153" s="204"/>
      <c r="F1153" s="204"/>
      <c r="G1153" s="202" t="s">
        <v>507</v>
      </c>
      <c r="H1153" s="202" t="s">
        <v>154</v>
      </c>
      <c r="I1153" s="202"/>
      <c r="J1153" s="202" t="s">
        <v>42</v>
      </c>
      <c r="K1153" s="204">
        <v>20</v>
      </c>
      <c r="L1153" s="204">
        <v>1.3</v>
      </c>
      <c r="M1153" s="204">
        <v>26</v>
      </c>
      <c r="N1153" s="204">
        <v>1</v>
      </c>
      <c r="O1153" s="204">
        <f>M1153-N1153</f>
        <v>25</v>
      </c>
      <c r="P1153" s="204"/>
      <c r="Q1153" s="204"/>
      <c r="R1153" s="204">
        <f t="shared" si="229"/>
        <v>500</v>
      </c>
      <c r="S1153" s="207" t="s">
        <v>41</v>
      </c>
      <c r="T1153" s="215" t="s">
        <v>87</v>
      </c>
      <c r="U1153" s="216">
        <v>44729</v>
      </c>
      <c r="V1153" s="216"/>
      <c r="W1153" s="217">
        <v>1</v>
      </c>
      <c r="X1153" s="218"/>
      <c r="Y1153" s="212">
        <f>IF(T1153="on hire",$C$5-U1153+1,IF(T1153="off hired",V1153-U1153+1,0))/7</f>
        <v>32.714285714285715</v>
      </c>
      <c r="Z1153" s="237">
        <v>26</v>
      </c>
      <c r="AA1153" s="237">
        <v>2.1</v>
      </c>
      <c r="AB1153" s="213">
        <f t="shared" si="222"/>
        <v>13000</v>
      </c>
      <c r="AC1153" s="213">
        <f t="shared" si="230"/>
        <v>1050</v>
      </c>
      <c r="AD1153" s="213">
        <f>0.7*R1153*Z1153</f>
        <v>9100</v>
      </c>
      <c r="AE1153" s="213">
        <f t="shared" si="231"/>
        <v>0</v>
      </c>
      <c r="AF1153" s="213">
        <f>IF(Y1153&gt;X1153,(Y1153-X1153)*R1153*AA1153,0)</f>
        <v>34350</v>
      </c>
      <c r="AG1153" s="343">
        <f t="shared" si="223"/>
        <v>43450</v>
      </c>
      <c r="AH1153" s="213">
        <v>38800</v>
      </c>
      <c r="AI1153" s="213">
        <f t="shared" si="224"/>
        <v>4650</v>
      </c>
      <c r="AJ1153" s="171"/>
    </row>
    <row r="1154" spans="1:39" ht="32.25" hidden="1" customHeight="1" x14ac:dyDescent="0.35">
      <c r="A1154" s="202"/>
      <c r="B1154" s="202">
        <v>7</v>
      </c>
      <c r="C1154" s="203"/>
      <c r="D1154" s="204"/>
      <c r="E1154" s="204">
        <v>8478</v>
      </c>
      <c r="F1154" s="204"/>
      <c r="G1154" s="168" t="s">
        <v>530</v>
      </c>
      <c r="H1154" s="168"/>
      <c r="I1154" s="168"/>
      <c r="J1154" s="168"/>
      <c r="K1154" s="169">
        <v>10</v>
      </c>
      <c r="L1154" s="169">
        <v>1.3</v>
      </c>
      <c r="M1154" s="169">
        <v>26</v>
      </c>
      <c r="N1154" s="169">
        <v>1</v>
      </c>
      <c r="O1154" s="169">
        <f>M1154-N1154</f>
        <v>25</v>
      </c>
      <c r="P1154" s="169"/>
      <c r="Q1154" s="169"/>
      <c r="R1154" s="169">
        <f t="shared" si="229"/>
        <v>250</v>
      </c>
      <c r="S1154" s="245" t="s">
        <v>41</v>
      </c>
      <c r="T1154" s="246" t="s">
        <v>58</v>
      </c>
      <c r="U1154" s="247">
        <v>44926</v>
      </c>
      <c r="V1154" s="247">
        <v>44957</v>
      </c>
      <c r="W1154" s="248">
        <v>1</v>
      </c>
      <c r="X1154" s="170"/>
      <c r="Y1154" s="249">
        <f>-IF(T1154="on hire",$B$5-U1154+1,IF(T1154="off hired",V1154-U1154+1,0))/7</f>
        <v>-4.5714285714285712</v>
      </c>
      <c r="Z1154" s="250">
        <v>26</v>
      </c>
      <c r="AA1154" s="250">
        <v>2.1</v>
      </c>
      <c r="AB1154" s="251">
        <f t="shared" si="222"/>
        <v>6500</v>
      </c>
      <c r="AC1154" s="251">
        <f t="shared" si="230"/>
        <v>525</v>
      </c>
      <c r="AD1154" s="251"/>
      <c r="AE1154" s="251">
        <f t="shared" si="231"/>
        <v>1950</v>
      </c>
      <c r="AF1154" s="251">
        <f>-(-R1154*Y1154*AA1154)</f>
        <v>-2400</v>
      </c>
      <c r="AG1154" s="251">
        <f t="shared" si="223"/>
        <v>-450</v>
      </c>
      <c r="AH1154" s="251"/>
      <c r="AI1154" s="251">
        <f t="shared" si="224"/>
        <v>-450</v>
      </c>
      <c r="AJ1154" s="171"/>
    </row>
    <row r="1155" spans="1:39" ht="32.25" customHeight="1" x14ac:dyDescent="0.35">
      <c r="A1155" s="202"/>
      <c r="B1155" s="202">
        <v>7</v>
      </c>
      <c r="C1155" s="342" t="s">
        <v>456</v>
      </c>
      <c r="D1155" s="344">
        <v>13005</v>
      </c>
      <c r="E1155" s="344">
        <v>8437</v>
      </c>
      <c r="F1155" s="204"/>
      <c r="G1155" s="202" t="s">
        <v>528</v>
      </c>
      <c r="H1155" s="202" t="s">
        <v>156</v>
      </c>
      <c r="I1155" s="202"/>
      <c r="J1155" s="202" t="s">
        <v>436</v>
      </c>
      <c r="K1155" s="204">
        <v>3</v>
      </c>
      <c r="L1155" s="204">
        <v>5</v>
      </c>
      <c r="M1155" s="204"/>
      <c r="N1155" s="204"/>
      <c r="O1155" s="204"/>
      <c r="P1155" s="204">
        <v>1</v>
      </c>
      <c r="Q1155" s="204"/>
      <c r="R1155" s="204">
        <f t="shared" si="229"/>
        <v>15</v>
      </c>
      <c r="S1155" s="207" t="s">
        <v>151</v>
      </c>
      <c r="T1155" s="215" t="s">
        <v>58</v>
      </c>
      <c r="U1155" s="216">
        <v>44781</v>
      </c>
      <c r="V1155" s="216">
        <v>44944</v>
      </c>
      <c r="W1155" s="217">
        <v>1</v>
      </c>
      <c r="X1155" s="218"/>
      <c r="Y1155" s="212">
        <f t="shared" ref="Y1155:Y1218" si="232">IF(T1155="on hire",$C$5-U1155+1,IF(T1155="off hired",V1155-U1155+1,0))/7</f>
        <v>23.428571428571427</v>
      </c>
      <c r="Z1155" s="237">
        <v>81</v>
      </c>
      <c r="AA1155" s="237">
        <v>1.82</v>
      </c>
      <c r="AB1155" s="213">
        <f t="shared" si="222"/>
        <v>1215</v>
      </c>
      <c r="AC1155" s="213">
        <f t="shared" si="230"/>
        <v>27.3</v>
      </c>
      <c r="AD1155" s="213">
        <f t="shared" ref="AD1155:AD1218" si="233">0.7*R1155*Z1155</f>
        <v>850.5</v>
      </c>
      <c r="AE1155" s="213">
        <f t="shared" si="231"/>
        <v>364.5</v>
      </c>
      <c r="AF1155" s="213">
        <f t="shared" ref="AF1155:AF1163" si="234">IF(Y1155&gt;X1155,(Y1155-X1155)*R1155*AA1155,0)</f>
        <v>639.59999999999991</v>
      </c>
      <c r="AG1155" s="343">
        <f t="shared" si="223"/>
        <v>1854.6</v>
      </c>
      <c r="AH1155" s="213">
        <v>1419.9</v>
      </c>
      <c r="AI1155" s="213">
        <f t="shared" si="224"/>
        <v>434.69999999999982</v>
      </c>
      <c r="AJ1155" s="171"/>
    </row>
    <row r="1156" spans="1:39" s="263" customFormat="1" ht="32.25" customHeight="1" x14ac:dyDescent="0.35">
      <c r="A1156" s="202"/>
      <c r="B1156" s="202">
        <v>7</v>
      </c>
      <c r="C1156" s="342" t="s">
        <v>456</v>
      </c>
      <c r="D1156" s="344">
        <v>13005</v>
      </c>
      <c r="E1156" s="344">
        <v>8437</v>
      </c>
      <c r="F1156" s="204"/>
      <c r="G1156" s="202" t="s">
        <v>528</v>
      </c>
      <c r="H1156" s="202" t="s">
        <v>156</v>
      </c>
      <c r="I1156" s="202"/>
      <c r="J1156" s="202" t="s">
        <v>436</v>
      </c>
      <c r="K1156" s="204">
        <v>6</v>
      </c>
      <c r="L1156" s="204">
        <v>2</v>
      </c>
      <c r="M1156" s="204"/>
      <c r="N1156" s="204"/>
      <c r="O1156" s="204"/>
      <c r="P1156" s="204">
        <v>1</v>
      </c>
      <c r="Q1156" s="204"/>
      <c r="R1156" s="204">
        <f t="shared" si="229"/>
        <v>12</v>
      </c>
      <c r="S1156" s="207" t="s">
        <v>151</v>
      </c>
      <c r="T1156" s="215" t="s">
        <v>58</v>
      </c>
      <c r="U1156" s="216">
        <v>44781</v>
      </c>
      <c r="V1156" s="216">
        <v>44944</v>
      </c>
      <c r="W1156" s="217">
        <v>1</v>
      </c>
      <c r="X1156" s="218"/>
      <c r="Y1156" s="212">
        <f t="shared" si="232"/>
        <v>23.428571428571427</v>
      </c>
      <c r="Z1156" s="237">
        <v>81</v>
      </c>
      <c r="AA1156" s="237">
        <v>1.82</v>
      </c>
      <c r="AB1156" s="213">
        <f t="shared" si="222"/>
        <v>972</v>
      </c>
      <c r="AC1156" s="213">
        <f t="shared" si="230"/>
        <v>21.84</v>
      </c>
      <c r="AD1156" s="213">
        <f t="shared" si="233"/>
        <v>680.39999999999986</v>
      </c>
      <c r="AE1156" s="213">
        <f t="shared" si="231"/>
        <v>291.59999999999997</v>
      </c>
      <c r="AF1156" s="213">
        <f t="shared" si="234"/>
        <v>511.67999999999995</v>
      </c>
      <c r="AG1156" s="343">
        <f t="shared" si="223"/>
        <v>1483.6799999999998</v>
      </c>
      <c r="AH1156" s="213">
        <v>1135.9199999999998</v>
      </c>
      <c r="AI1156" s="213">
        <f t="shared" si="224"/>
        <v>347.76</v>
      </c>
      <c r="AJ1156" s="262"/>
      <c r="AK1156" s="297"/>
      <c r="AL1156" s="304"/>
      <c r="AM1156" s="304"/>
    </row>
    <row r="1157" spans="1:39" ht="32.25" customHeight="1" x14ac:dyDescent="0.35">
      <c r="A1157" s="202"/>
      <c r="B1157" s="202">
        <v>7</v>
      </c>
      <c r="C1157" s="342" t="s">
        <v>457</v>
      </c>
      <c r="D1157" s="344">
        <v>13004</v>
      </c>
      <c r="E1157" s="344">
        <v>8437</v>
      </c>
      <c r="F1157" s="204"/>
      <c r="G1157" s="202" t="s">
        <v>529</v>
      </c>
      <c r="H1157" s="202" t="s">
        <v>156</v>
      </c>
      <c r="I1157" s="202"/>
      <c r="J1157" s="202" t="s">
        <v>436</v>
      </c>
      <c r="K1157" s="204">
        <v>3</v>
      </c>
      <c r="L1157" s="204">
        <v>20</v>
      </c>
      <c r="M1157" s="204"/>
      <c r="N1157" s="204"/>
      <c r="O1157" s="204"/>
      <c r="P1157" s="204">
        <v>1</v>
      </c>
      <c r="Q1157" s="204"/>
      <c r="R1157" s="204">
        <f t="shared" si="229"/>
        <v>60</v>
      </c>
      <c r="S1157" s="207" t="s">
        <v>151</v>
      </c>
      <c r="T1157" s="215" t="s">
        <v>58</v>
      </c>
      <c r="U1157" s="216">
        <v>44784</v>
      </c>
      <c r="V1157" s="216">
        <v>44944</v>
      </c>
      <c r="W1157" s="217">
        <v>1</v>
      </c>
      <c r="X1157" s="218"/>
      <c r="Y1157" s="212">
        <f t="shared" si="232"/>
        <v>23</v>
      </c>
      <c r="Z1157" s="237">
        <v>81</v>
      </c>
      <c r="AA1157" s="237">
        <v>1.82</v>
      </c>
      <c r="AB1157" s="213">
        <f t="shared" si="222"/>
        <v>4860</v>
      </c>
      <c r="AC1157" s="213">
        <f t="shared" si="230"/>
        <v>109.2</v>
      </c>
      <c r="AD1157" s="213">
        <f t="shared" si="233"/>
        <v>3402</v>
      </c>
      <c r="AE1157" s="213">
        <f t="shared" si="231"/>
        <v>1458</v>
      </c>
      <c r="AF1157" s="213">
        <f t="shared" si="234"/>
        <v>2511.6</v>
      </c>
      <c r="AG1157" s="343">
        <f t="shared" si="223"/>
        <v>7371.6</v>
      </c>
      <c r="AH1157" s="213">
        <v>5632.7999999999993</v>
      </c>
      <c r="AI1157" s="213">
        <f t="shared" si="224"/>
        <v>1738.8000000000011</v>
      </c>
      <c r="AJ1157" s="160"/>
    </row>
    <row r="1158" spans="1:39" s="263" customFormat="1" ht="32.25" customHeight="1" x14ac:dyDescent="0.35">
      <c r="A1158" s="202"/>
      <c r="B1158" s="202">
        <v>7</v>
      </c>
      <c r="C1158" s="342" t="s">
        <v>458</v>
      </c>
      <c r="D1158" s="344">
        <v>13004</v>
      </c>
      <c r="E1158" s="344">
        <v>8437</v>
      </c>
      <c r="F1158" s="204"/>
      <c r="G1158" s="202" t="s">
        <v>529</v>
      </c>
      <c r="H1158" s="202" t="s">
        <v>156</v>
      </c>
      <c r="I1158" s="202"/>
      <c r="J1158" s="202" t="s">
        <v>436</v>
      </c>
      <c r="K1158" s="204">
        <v>6</v>
      </c>
      <c r="L1158" s="204">
        <v>8</v>
      </c>
      <c r="M1158" s="204"/>
      <c r="N1158" s="204"/>
      <c r="O1158" s="204"/>
      <c r="P1158" s="204">
        <v>1</v>
      </c>
      <c r="Q1158" s="204"/>
      <c r="R1158" s="204">
        <f t="shared" si="229"/>
        <v>48</v>
      </c>
      <c r="S1158" s="207" t="s">
        <v>151</v>
      </c>
      <c r="T1158" s="215" t="s">
        <v>58</v>
      </c>
      <c r="U1158" s="216">
        <v>44784</v>
      </c>
      <c r="V1158" s="216">
        <v>44944</v>
      </c>
      <c r="W1158" s="217">
        <v>1</v>
      </c>
      <c r="X1158" s="218"/>
      <c r="Y1158" s="212">
        <f t="shared" si="232"/>
        <v>23</v>
      </c>
      <c r="Z1158" s="237">
        <v>81</v>
      </c>
      <c r="AA1158" s="237">
        <v>1.82</v>
      </c>
      <c r="AB1158" s="213">
        <f t="shared" si="222"/>
        <v>3888</v>
      </c>
      <c r="AC1158" s="213">
        <f t="shared" si="230"/>
        <v>87.36</v>
      </c>
      <c r="AD1158" s="213">
        <f t="shared" si="233"/>
        <v>2721.5999999999995</v>
      </c>
      <c r="AE1158" s="213">
        <f t="shared" si="231"/>
        <v>1166.3999999999999</v>
      </c>
      <c r="AF1158" s="213">
        <f t="shared" si="234"/>
        <v>2009.28</v>
      </c>
      <c r="AG1158" s="343">
        <f t="shared" si="223"/>
        <v>5897.2799999999988</v>
      </c>
      <c r="AH1158" s="213">
        <v>4506.24</v>
      </c>
      <c r="AI1158" s="213">
        <f t="shared" si="224"/>
        <v>1391.0399999999991</v>
      </c>
      <c r="AJ1158" s="262"/>
      <c r="AK1158" s="297"/>
      <c r="AL1158" s="304"/>
      <c r="AM1158" s="304"/>
    </row>
    <row r="1159" spans="1:39" ht="32.25" hidden="1" customHeight="1" x14ac:dyDescent="0.35">
      <c r="A1159" s="202"/>
      <c r="B1159" s="202">
        <v>7</v>
      </c>
      <c r="C1159" s="203"/>
      <c r="D1159" s="204">
        <v>12402</v>
      </c>
      <c r="E1159" s="204">
        <v>8299</v>
      </c>
      <c r="F1159" s="204"/>
      <c r="G1159" s="202" t="s">
        <v>524</v>
      </c>
      <c r="H1159" s="202" t="s">
        <v>154</v>
      </c>
      <c r="I1159" s="202"/>
      <c r="J1159" s="202" t="s">
        <v>61</v>
      </c>
      <c r="K1159" s="204">
        <v>9.5</v>
      </c>
      <c r="L1159" s="204">
        <v>2.5</v>
      </c>
      <c r="M1159" s="204">
        <v>21</v>
      </c>
      <c r="N1159" s="204">
        <v>1</v>
      </c>
      <c r="O1159" s="204">
        <f>M1159-N1159</f>
        <v>20</v>
      </c>
      <c r="P1159" s="204"/>
      <c r="Q1159" s="204"/>
      <c r="R1159" s="204">
        <f t="shared" si="229"/>
        <v>190</v>
      </c>
      <c r="S1159" s="207" t="s">
        <v>41</v>
      </c>
      <c r="T1159" s="215" t="s">
        <v>58</v>
      </c>
      <c r="U1159" s="216">
        <v>44729</v>
      </c>
      <c r="V1159" s="216">
        <v>44900</v>
      </c>
      <c r="W1159" s="217">
        <v>1</v>
      </c>
      <c r="X1159" s="218"/>
      <c r="Y1159" s="212">
        <f t="shared" si="232"/>
        <v>24.571428571428573</v>
      </c>
      <c r="Z1159" s="237">
        <v>26</v>
      </c>
      <c r="AA1159" s="237">
        <v>2.1</v>
      </c>
      <c r="AB1159" s="213">
        <f t="shared" ref="AB1159:AB1222" si="235">Z1159*R1159</f>
        <v>4940</v>
      </c>
      <c r="AC1159" s="213">
        <f t="shared" si="230"/>
        <v>399</v>
      </c>
      <c r="AD1159" s="213">
        <f t="shared" si="233"/>
        <v>3458</v>
      </c>
      <c r="AE1159" s="213">
        <f t="shared" si="231"/>
        <v>1482</v>
      </c>
      <c r="AF1159" s="213">
        <f t="shared" si="234"/>
        <v>9804</v>
      </c>
      <c r="AG1159" s="213">
        <f t="shared" ref="AG1159:AG1222" si="236">AD1159+AE1159+AF1159</f>
        <v>14744</v>
      </c>
      <c r="AH1159" s="213">
        <v>14744</v>
      </c>
      <c r="AI1159" s="213">
        <f t="shared" ref="AI1159:AI1222" si="237">AG1159-AH1159</f>
        <v>0</v>
      </c>
      <c r="AJ1159" s="160"/>
    </row>
    <row r="1160" spans="1:39" s="263" customFormat="1" ht="32.25" hidden="1" customHeight="1" x14ac:dyDescent="0.35">
      <c r="A1160" s="202"/>
      <c r="B1160" s="202">
        <v>7</v>
      </c>
      <c r="C1160" s="203"/>
      <c r="D1160" s="204">
        <v>12402</v>
      </c>
      <c r="E1160" s="204">
        <v>8299</v>
      </c>
      <c r="F1160" s="204"/>
      <c r="G1160" s="202" t="s">
        <v>524</v>
      </c>
      <c r="H1160" s="202" t="s">
        <v>154</v>
      </c>
      <c r="I1160" s="202"/>
      <c r="J1160" s="202" t="s">
        <v>148</v>
      </c>
      <c r="K1160" s="204">
        <v>9.5</v>
      </c>
      <c r="L1160" s="204">
        <v>2.5</v>
      </c>
      <c r="M1160" s="204">
        <v>18</v>
      </c>
      <c r="N1160" s="204">
        <v>1</v>
      </c>
      <c r="O1160" s="204">
        <f>M1160-N1160</f>
        <v>17</v>
      </c>
      <c r="P1160" s="204"/>
      <c r="Q1160" s="204"/>
      <c r="R1160" s="204">
        <f t="shared" si="229"/>
        <v>403.75</v>
      </c>
      <c r="S1160" s="207" t="s">
        <v>62</v>
      </c>
      <c r="T1160" s="215" t="s">
        <v>58</v>
      </c>
      <c r="U1160" s="216">
        <v>44729</v>
      </c>
      <c r="V1160" s="216">
        <v>44900</v>
      </c>
      <c r="W1160" s="217">
        <v>1</v>
      </c>
      <c r="X1160" s="218"/>
      <c r="Y1160" s="212">
        <f t="shared" si="232"/>
        <v>24.571428571428573</v>
      </c>
      <c r="Z1160" s="237">
        <v>5.25</v>
      </c>
      <c r="AA1160" s="237">
        <v>0.35</v>
      </c>
      <c r="AB1160" s="213">
        <f t="shared" si="235"/>
        <v>2119.6875</v>
      </c>
      <c r="AC1160" s="213">
        <f t="shared" si="230"/>
        <v>141.3125</v>
      </c>
      <c r="AD1160" s="213">
        <f t="shared" si="233"/>
        <v>1483.78125</v>
      </c>
      <c r="AE1160" s="213">
        <f t="shared" si="231"/>
        <v>635.90625</v>
      </c>
      <c r="AF1160" s="213">
        <f t="shared" si="234"/>
        <v>3472.25</v>
      </c>
      <c r="AG1160" s="213">
        <f t="shared" si="236"/>
        <v>5591.9375</v>
      </c>
      <c r="AH1160" s="213">
        <v>5591.9375</v>
      </c>
      <c r="AI1160" s="213">
        <f t="shared" si="237"/>
        <v>0</v>
      </c>
      <c r="AJ1160" s="262"/>
      <c r="AK1160" s="297"/>
      <c r="AL1160" s="304"/>
      <c r="AM1160" s="304"/>
    </row>
    <row r="1161" spans="1:39" s="263" customFormat="1" ht="32.25" hidden="1" customHeight="1" x14ac:dyDescent="0.35">
      <c r="A1161" s="202"/>
      <c r="B1161" s="202">
        <v>7</v>
      </c>
      <c r="C1161" s="203">
        <v>1047</v>
      </c>
      <c r="D1161" s="204">
        <v>13478</v>
      </c>
      <c r="E1161" s="204">
        <v>6747</v>
      </c>
      <c r="F1161" s="204"/>
      <c r="G1161" s="202" t="s">
        <v>56</v>
      </c>
      <c r="H1161" s="205" t="s">
        <v>36</v>
      </c>
      <c r="I1161" s="205"/>
      <c r="J1161" s="205" t="s">
        <v>436</v>
      </c>
      <c r="K1161" s="206">
        <v>15</v>
      </c>
      <c r="L1161" s="206">
        <v>1.3</v>
      </c>
      <c r="M1161" s="206">
        <v>2.5</v>
      </c>
      <c r="N1161" s="206"/>
      <c r="O1161" s="206">
        <v>2.5</v>
      </c>
      <c r="P1161" s="206"/>
      <c r="Q1161" s="206"/>
      <c r="R1161" s="204">
        <f t="shared" si="229"/>
        <v>37.5</v>
      </c>
      <c r="S1161" s="173" t="s">
        <v>41</v>
      </c>
      <c r="T1161" s="208" t="s">
        <v>58</v>
      </c>
      <c r="U1161" s="209">
        <v>44830</v>
      </c>
      <c r="V1161" s="209">
        <v>44834</v>
      </c>
      <c r="W1161" s="210">
        <v>1</v>
      </c>
      <c r="X1161" s="211"/>
      <c r="Y1161" s="212">
        <f t="shared" si="232"/>
        <v>0.7142857142857143</v>
      </c>
      <c r="Z1161" s="219">
        <v>14</v>
      </c>
      <c r="AA1161" s="219">
        <v>0.84</v>
      </c>
      <c r="AB1161" s="213">
        <f t="shared" si="235"/>
        <v>525</v>
      </c>
      <c r="AC1161" s="213">
        <f t="shared" si="230"/>
        <v>31.5</v>
      </c>
      <c r="AD1161" s="213">
        <f t="shared" si="233"/>
        <v>367.5</v>
      </c>
      <c r="AE1161" s="213">
        <f t="shared" si="231"/>
        <v>157.5</v>
      </c>
      <c r="AF1161" s="213">
        <f t="shared" si="234"/>
        <v>22.5</v>
      </c>
      <c r="AG1161" s="213">
        <f t="shared" si="236"/>
        <v>547.5</v>
      </c>
      <c r="AH1161" s="214">
        <v>547.5</v>
      </c>
      <c r="AI1161" s="213">
        <f t="shared" si="237"/>
        <v>0</v>
      </c>
      <c r="AJ1161" s="262"/>
      <c r="AK1161" s="297"/>
      <c r="AL1161" s="304"/>
      <c r="AM1161" s="304"/>
    </row>
    <row r="1162" spans="1:39" s="263" customFormat="1" ht="32.25" hidden="1" customHeight="1" x14ac:dyDescent="0.35">
      <c r="A1162" s="202"/>
      <c r="B1162" s="202">
        <v>7</v>
      </c>
      <c r="C1162" s="203">
        <v>1047</v>
      </c>
      <c r="D1162" s="204">
        <v>13482</v>
      </c>
      <c r="E1162" s="204">
        <v>6747</v>
      </c>
      <c r="F1162" s="204"/>
      <c r="G1162" s="202" t="s">
        <v>56</v>
      </c>
      <c r="H1162" s="205" t="s">
        <v>36</v>
      </c>
      <c r="I1162" s="205"/>
      <c r="J1162" s="205" t="s">
        <v>436</v>
      </c>
      <c r="K1162" s="206">
        <v>15</v>
      </c>
      <c r="L1162" s="206">
        <v>1.3</v>
      </c>
      <c r="M1162" s="206">
        <v>2.5</v>
      </c>
      <c r="N1162" s="206"/>
      <c r="O1162" s="206">
        <v>2.5</v>
      </c>
      <c r="P1162" s="206"/>
      <c r="Q1162" s="206"/>
      <c r="R1162" s="204">
        <f t="shared" si="229"/>
        <v>37.5</v>
      </c>
      <c r="S1162" s="173" t="s">
        <v>41</v>
      </c>
      <c r="T1162" s="208" t="s">
        <v>58</v>
      </c>
      <c r="U1162" s="209">
        <v>44828</v>
      </c>
      <c r="V1162" s="209">
        <v>44834</v>
      </c>
      <c r="W1162" s="210">
        <v>1</v>
      </c>
      <c r="X1162" s="211"/>
      <c r="Y1162" s="212">
        <f t="shared" si="232"/>
        <v>1</v>
      </c>
      <c r="Z1162" s="219">
        <v>14</v>
      </c>
      <c r="AA1162" s="219">
        <v>0.84</v>
      </c>
      <c r="AB1162" s="213">
        <f t="shared" si="235"/>
        <v>525</v>
      </c>
      <c r="AC1162" s="213">
        <f t="shared" si="230"/>
        <v>31.5</v>
      </c>
      <c r="AD1162" s="213">
        <f t="shared" si="233"/>
        <v>367.5</v>
      </c>
      <c r="AE1162" s="213">
        <f t="shared" si="231"/>
        <v>157.5</v>
      </c>
      <c r="AF1162" s="213">
        <f t="shared" si="234"/>
        <v>31.5</v>
      </c>
      <c r="AG1162" s="213">
        <f t="shared" si="236"/>
        <v>556.5</v>
      </c>
      <c r="AH1162" s="214">
        <v>556.5</v>
      </c>
      <c r="AI1162" s="213">
        <f t="shared" si="237"/>
        <v>0</v>
      </c>
      <c r="AJ1162" s="160"/>
      <c r="AK1162" s="297"/>
      <c r="AL1162" s="304"/>
      <c r="AM1162" s="304"/>
    </row>
    <row r="1163" spans="1:39" s="263" customFormat="1" ht="32.25" hidden="1" customHeight="1" x14ac:dyDescent="0.35">
      <c r="A1163" s="205"/>
      <c r="B1163" s="205">
        <v>7</v>
      </c>
      <c r="C1163" s="173">
        <v>1183</v>
      </c>
      <c r="D1163" s="206">
        <v>13668</v>
      </c>
      <c r="E1163" s="206">
        <v>8154</v>
      </c>
      <c r="F1163" s="206"/>
      <c r="G1163" s="205" t="s">
        <v>111</v>
      </c>
      <c r="H1163" s="202" t="s">
        <v>95</v>
      </c>
      <c r="I1163" s="202"/>
      <c r="J1163" s="202" t="s">
        <v>69</v>
      </c>
      <c r="K1163" s="204">
        <v>1.8</v>
      </c>
      <c r="L1163" s="204">
        <v>1.3</v>
      </c>
      <c r="M1163" s="204">
        <v>4</v>
      </c>
      <c r="N1163" s="204"/>
      <c r="O1163" s="204">
        <f>M1163-N1163</f>
        <v>4</v>
      </c>
      <c r="P1163" s="204"/>
      <c r="Q1163" s="204"/>
      <c r="R1163" s="204">
        <f t="shared" si="229"/>
        <v>4</v>
      </c>
      <c r="S1163" s="207" t="s">
        <v>70</v>
      </c>
      <c r="T1163" s="215" t="s">
        <v>58</v>
      </c>
      <c r="U1163" s="216">
        <v>44846</v>
      </c>
      <c r="V1163" s="216">
        <v>44861</v>
      </c>
      <c r="W1163" s="217">
        <v>1</v>
      </c>
      <c r="X1163" s="218"/>
      <c r="Y1163" s="212">
        <f t="shared" si="232"/>
        <v>2.2857142857142856</v>
      </c>
      <c r="Z1163" s="213">
        <v>135</v>
      </c>
      <c r="AA1163" s="213">
        <v>12.25</v>
      </c>
      <c r="AB1163" s="213">
        <f t="shared" si="235"/>
        <v>540</v>
      </c>
      <c r="AC1163" s="213">
        <f t="shared" si="230"/>
        <v>49</v>
      </c>
      <c r="AD1163" s="213">
        <f t="shared" si="233"/>
        <v>378</v>
      </c>
      <c r="AE1163" s="213">
        <f t="shared" si="231"/>
        <v>162</v>
      </c>
      <c r="AF1163" s="213">
        <f t="shared" si="234"/>
        <v>112</v>
      </c>
      <c r="AG1163" s="213">
        <f t="shared" si="236"/>
        <v>652</v>
      </c>
      <c r="AH1163" s="213">
        <v>652</v>
      </c>
      <c r="AI1163" s="213">
        <f t="shared" si="237"/>
        <v>0</v>
      </c>
      <c r="AJ1163" s="160"/>
      <c r="AK1163" s="297"/>
      <c r="AL1163" s="304"/>
      <c r="AM1163" s="304"/>
    </row>
    <row r="1164" spans="1:39" s="263" customFormat="1" ht="32.25" hidden="1" customHeight="1" x14ac:dyDescent="0.35">
      <c r="A1164" s="205"/>
      <c r="B1164" s="205">
        <v>7</v>
      </c>
      <c r="C1164" s="173">
        <v>1250</v>
      </c>
      <c r="D1164" s="206">
        <v>13788</v>
      </c>
      <c r="E1164" s="206">
        <v>8172</v>
      </c>
      <c r="F1164" s="206"/>
      <c r="G1164" s="205" t="s">
        <v>56</v>
      </c>
      <c r="H1164" s="202" t="s">
        <v>95</v>
      </c>
      <c r="I1164" s="202"/>
      <c r="J1164" s="202" t="s">
        <v>69</v>
      </c>
      <c r="K1164" s="204">
        <v>1.3</v>
      </c>
      <c r="L1164" s="204">
        <v>1</v>
      </c>
      <c r="M1164" s="204">
        <v>6</v>
      </c>
      <c r="N1164" s="204"/>
      <c r="O1164" s="204">
        <f>M1164-N1164</f>
        <v>6</v>
      </c>
      <c r="P1164" s="204"/>
      <c r="Q1164" s="204"/>
      <c r="R1164" s="204">
        <f t="shared" si="229"/>
        <v>6</v>
      </c>
      <c r="S1164" s="207" t="s">
        <v>70</v>
      </c>
      <c r="T1164" s="215" t="s">
        <v>58</v>
      </c>
      <c r="U1164" s="216">
        <v>44853</v>
      </c>
      <c r="V1164" s="216">
        <v>44863</v>
      </c>
      <c r="W1164" s="217">
        <v>1</v>
      </c>
      <c r="X1164" s="218"/>
      <c r="Y1164" s="212">
        <f t="shared" si="232"/>
        <v>1.5714285714285714</v>
      </c>
      <c r="Z1164" s="213">
        <v>135</v>
      </c>
      <c r="AA1164" s="213">
        <v>12.25</v>
      </c>
      <c r="AB1164" s="213">
        <f t="shared" si="235"/>
        <v>810</v>
      </c>
      <c r="AC1164" s="213">
        <f t="shared" si="230"/>
        <v>73.5</v>
      </c>
      <c r="AD1164" s="213">
        <f t="shared" si="233"/>
        <v>566.99999999999989</v>
      </c>
      <c r="AE1164" s="213">
        <f t="shared" si="231"/>
        <v>242.99999999999997</v>
      </c>
      <c r="AF1164" s="213">
        <v>0</v>
      </c>
      <c r="AG1164" s="213">
        <f t="shared" si="236"/>
        <v>809.99999999999989</v>
      </c>
      <c r="AH1164" s="213">
        <v>809.99999999999989</v>
      </c>
      <c r="AI1164" s="213">
        <f t="shared" si="237"/>
        <v>0</v>
      </c>
      <c r="AJ1164" s="262"/>
      <c r="AK1164" s="297"/>
      <c r="AL1164" s="304"/>
      <c r="AM1164" s="304"/>
    </row>
    <row r="1165" spans="1:39" ht="32.25" hidden="1" customHeight="1" x14ac:dyDescent="0.35">
      <c r="A1165" s="205"/>
      <c r="B1165" s="205">
        <v>7</v>
      </c>
      <c r="C1165" s="173">
        <v>1211</v>
      </c>
      <c r="D1165" s="206">
        <v>13697</v>
      </c>
      <c r="E1165" s="206">
        <v>8182</v>
      </c>
      <c r="F1165" s="206"/>
      <c r="G1165" s="205" t="s">
        <v>56</v>
      </c>
      <c r="H1165" s="205" t="s">
        <v>36</v>
      </c>
      <c r="I1165" s="205"/>
      <c r="J1165" s="205" t="s">
        <v>436</v>
      </c>
      <c r="K1165" s="206">
        <v>3.6</v>
      </c>
      <c r="L1165" s="206">
        <v>1.3</v>
      </c>
      <c r="M1165" s="206">
        <v>4.5</v>
      </c>
      <c r="N1165" s="206"/>
      <c r="O1165" s="206">
        <v>4.5</v>
      </c>
      <c r="P1165" s="206"/>
      <c r="Q1165" s="206"/>
      <c r="R1165" s="204">
        <f t="shared" si="229"/>
        <v>16.2</v>
      </c>
      <c r="S1165" s="173" t="s">
        <v>41</v>
      </c>
      <c r="T1165" s="208" t="s">
        <v>58</v>
      </c>
      <c r="U1165" s="209">
        <v>44849</v>
      </c>
      <c r="V1165" s="209">
        <v>44865</v>
      </c>
      <c r="W1165" s="210">
        <v>1</v>
      </c>
      <c r="X1165" s="211"/>
      <c r="Y1165" s="212">
        <f t="shared" si="232"/>
        <v>2.4285714285714284</v>
      </c>
      <c r="Z1165" s="214">
        <v>14</v>
      </c>
      <c r="AA1165" s="214">
        <v>0.84</v>
      </c>
      <c r="AB1165" s="213">
        <f t="shared" si="235"/>
        <v>226.79999999999998</v>
      </c>
      <c r="AC1165" s="213">
        <f t="shared" si="230"/>
        <v>13.607999999999999</v>
      </c>
      <c r="AD1165" s="213">
        <f t="shared" si="233"/>
        <v>158.75999999999996</v>
      </c>
      <c r="AE1165" s="213">
        <f t="shared" si="231"/>
        <v>68.039999999999992</v>
      </c>
      <c r="AF1165" s="213">
        <f t="shared" ref="AF1165:AF1170" si="238">IF(Y1165&gt;X1165,(Y1165-X1165)*R1165*AA1165,0)</f>
        <v>33.047999999999995</v>
      </c>
      <c r="AG1165" s="213">
        <f t="shared" si="236"/>
        <v>259.84799999999996</v>
      </c>
      <c r="AH1165" s="214">
        <v>259.84799999999996</v>
      </c>
      <c r="AI1165" s="213">
        <f t="shared" si="237"/>
        <v>0</v>
      </c>
      <c r="AJ1165" s="160"/>
    </row>
    <row r="1166" spans="1:39" ht="32.25" hidden="1" customHeight="1" x14ac:dyDescent="0.35">
      <c r="A1166" s="205"/>
      <c r="B1166" s="205">
        <v>7</v>
      </c>
      <c r="C1166" s="173">
        <v>1256</v>
      </c>
      <c r="D1166" s="206">
        <v>13794</v>
      </c>
      <c r="E1166" s="206">
        <v>8212</v>
      </c>
      <c r="F1166" s="206"/>
      <c r="G1166" s="205" t="s">
        <v>111</v>
      </c>
      <c r="H1166" s="205" t="s">
        <v>36</v>
      </c>
      <c r="I1166" s="205"/>
      <c r="J1166" s="205" t="s">
        <v>436</v>
      </c>
      <c r="K1166" s="206">
        <v>5</v>
      </c>
      <c r="L1166" s="206">
        <v>1.3</v>
      </c>
      <c r="M1166" s="206">
        <v>2</v>
      </c>
      <c r="N1166" s="206"/>
      <c r="O1166" s="206">
        <v>2</v>
      </c>
      <c r="P1166" s="206"/>
      <c r="Q1166" s="206"/>
      <c r="R1166" s="204">
        <f t="shared" si="229"/>
        <v>10</v>
      </c>
      <c r="S1166" s="173" t="s">
        <v>41</v>
      </c>
      <c r="T1166" s="208" t="s">
        <v>58</v>
      </c>
      <c r="U1166" s="209">
        <v>44854</v>
      </c>
      <c r="V1166" s="209">
        <v>44874</v>
      </c>
      <c r="W1166" s="210">
        <v>1</v>
      </c>
      <c r="X1166" s="211"/>
      <c r="Y1166" s="212">
        <f t="shared" si="232"/>
        <v>3</v>
      </c>
      <c r="Z1166" s="214">
        <v>14</v>
      </c>
      <c r="AA1166" s="214">
        <v>0.84</v>
      </c>
      <c r="AB1166" s="213">
        <f t="shared" si="235"/>
        <v>140</v>
      </c>
      <c r="AC1166" s="213">
        <f t="shared" si="230"/>
        <v>8.4</v>
      </c>
      <c r="AD1166" s="213">
        <f t="shared" si="233"/>
        <v>98</v>
      </c>
      <c r="AE1166" s="213">
        <f t="shared" si="231"/>
        <v>42</v>
      </c>
      <c r="AF1166" s="213">
        <f t="shared" si="238"/>
        <v>25.2</v>
      </c>
      <c r="AG1166" s="213">
        <f t="shared" si="236"/>
        <v>165.2</v>
      </c>
      <c r="AH1166" s="214">
        <v>165.2</v>
      </c>
      <c r="AI1166" s="213">
        <f t="shared" si="237"/>
        <v>0</v>
      </c>
      <c r="AJ1166" s="171"/>
    </row>
    <row r="1167" spans="1:39" ht="32.25" hidden="1" customHeight="1" x14ac:dyDescent="0.35">
      <c r="A1167" s="205"/>
      <c r="B1167" s="205">
        <v>7</v>
      </c>
      <c r="C1167" s="173">
        <v>1279</v>
      </c>
      <c r="D1167" s="206">
        <v>13718</v>
      </c>
      <c r="E1167" s="206">
        <v>8324</v>
      </c>
      <c r="F1167" s="206"/>
      <c r="G1167" s="205" t="s">
        <v>56</v>
      </c>
      <c r="H1167" s="205" t="s">
        <v>36</v>
      </c>
      <c r="I1167" s="205"/>
      <c r="J1167" s="205" t="s">
        <v>436</v>
      </c>
      <c r="K1167" s="206">
        <v>5</v>
      </c>
      <c r="L1167" s="206">
        <v>1.3</v>
      </c>
      <c r="M1167" s="206">
        <v>2.5</v>
      </c>
      <c r="N1167" s="206"/>
      <c r="O1167" s="206">
        <v>2.5</v>
      </c>
      <c r="P1167" s="206"/>
      <c r="Q1167" s="206"/>
      <c r="R1167" s="204">
        <f t="shared" si="229"/>
        <v>12.5</v>
      </c>
      <c r="S1167" s="173" t="s">
        <v>41</v>
      </c>
      <c r="T1167" s="208" t="s">
        <v>58</v>
      </c>
      <c r="U1167" s="209">
        <v>44856</v>
      </c>
      <c r="V1167" s="209">
        <v>44908</v>
      </c>
      <c r="W1167" s="210">
        <v>1</v>
      </c>
      <c r="X1167" s="211"/>
      <c r="Y1167" s="212">
        <f t="shared" si="232"/>
        <v>7.5714285714285712</v>
      </c>
      <c r="Z1167" s="214">
        <v>14</v>
      </c>
      <c r="AA1167" s="214">
        <v>0.84</v>
      </c>
      <c r="AB1167" s="213">
        <f t="shared" si="235"/>
        <v>175</v>
      </c>
      <c r="AC1167" s="213">
        <f t="shared" si="230"/>
        <v>10.5</v>
      </c>
      <c r="AD1167" s="213">
        <f t="shared" si="233"/>
        <v>122.5</v>
      </c>
      <c r="AE1167" s="213">
        <f t="shared" si="231"/>
        <v>52.5</v>
      </c>
      <c r="AF1167" s="213">
        <f t="shared" si="238"/>
        <v>79.5</v>
      </c>
      <c r="AG1167" s="213">
        <f t="shared" si="236"/>
        <v>254.5</v>
      </c>
      <c r="AH1167" s="214">
        <v>254.5</v>
      </c>
      <c r="AI1167" s="213">
        <f t="shared" si="237"/>
        <v>0</v>
      </c>
      <c r="AJ1167" s="171"/>
    </row>
    <row r="1168" spans="1:39" ht="32.25" hidden="1" customHeight="1" x14ac:dyDescent="0.35">
      <c r="A1168" s="205"/>
      <c r="B1168" s="205">
        <v>7</v>
      </c>
      <c r="C1168" s="173">
        <v>1229</v>
      </c>
      <c r="D1168" s="206">
        <v>13767</v>
      </c>
      <c r="E1168" s="206">
        <v>8216</v>
      </c>
      <c r="F1168" s="206"/>
      <c r="G1168" s="205" t="s">
        <v>56</v>
      </c>
      <c r="H1168" s="202" t="s">
        <v>60</v>
      </c>
      <c r="I1168" s="202"/>
      <c r="J1168" s="202" t="s">
        <v>61</v>
      </c>
      <c r="K1168" s="204">
        <v>6</v>
      </c>
      <c r="L1168" s="204">
        <v>2.5</v>
      </c>
      <c r="M1168" s="204">
        <v>5</v>
      </c>
      <c r="N1168" s="204"/>
      <c r="O1168" s="204">
        <f t="shared" ref="O1168:O1173" si="239">M1168-N1168</f>
        <v>5</v>
      </c>
      <c r="P1168" s="204"/>
      <c r="Q1168" s="204"/>
      <c r="R1168" s="204">
        <f t="shared" si="229"/>
        <v>75</v>
      </c>
      <c r="S1168" s="207" t="s">
        <v>62</v>
      </c>
      <c r="T1168" s="215" t="s">
        <v>58</v>
      </c>
      <c r="U1168" s="216">
        <v>44850</v>
      </c>
      <c r="V1168" s="216">
        <v>44874</v>
      </c>
      <c r="W1168" s="217">
        <v>1</v>
      </c>
      <c r="X1168" s="218"/>
      <c r="Y1168" s="212">
        <f t="shared" si="232"/>
        <v>3.5714285714285716</v>
      </c>
      <c r="Z1168" s="237">
        <v>7.5</v>
      </c>
      <c r="AA1168" s="237">
        <v>0.7</v>
      </c>
      <c r="AB1168" s="213">
        <f t="shared" si="235"/>
        <v>562.5</v>
      </c>
      <c r="AC1168" s="213">
        <f t="shared" si="230"/>
        <v>52.5</v>
      </c>
      <c r="AD1168" s="213">
        <f t="shared" si="233"/>
        <v>393.75</v>
      </c>
      <c r="AE1168" s="213">
        <f t="shared" si="231"/>
        <v>168.75</v>
      </c>
      <c r="AF1168" s="213">
        <f t="shared" si="238"/>
        <v>187.5</v>
      </c>
      <c r="AG1168" s="213">
        <f t="shared" si="236"/>
        <v>750</v>
      </c>
      <c r="AH1168" s="213">
        <v>750</v>
      </c>
      <c r="AI1168" s="213">
        <f t="shared" si="237"/>
        <v>0</v>
      </c>
      <c r="AJ1168" s="171"/>
    </row>
    <row r="1169" spans="1:36" ht="32.25" hidden="1" customHeight="1" x14ac:dyDescent="0.35">
      <c r="A1169" s="202"/>
      <c r="B1169" s="202">
        <v>7</v>
      </c>
      <c r="C1169" s="203">
        <v>1303</v>
      </c>
      <c r="D1169" s="204">
        <v>13741</v>
      </c>
      <c r="E1169" s="204">
        <v>8162</v>
      </c>
      <c r="F1169" s="204"/>
      <c r="G1169" s="202" t="s">
        <v>232</v>
      </c>
      <c r="H1169" s="202" t="s">
        <v>95</v>
      </c>
      <c r="I1169" s="202"/>
      <c r="J1169" s="202" t="s">
        <v>69</v>
      </c>
      <c r="K1169" s="204">
        <v>1.8</v>
      </c>
      <c r="L1169" s="204">
        <v>1.3</v>
      </c>
      <c r="M1169" s="204">
        <v>1.5</v>
      </c>
      <c r="N1169" s="204"/>
      <c r="O1169" s="204">
        <f t="shared" si="239"/>
        <v>1.5</v>
      </c>
      <c r="P1169" s="204"/>
      <c r="Q1169" s="204"/>
      <c r="R1169" s="204">
        <f t="shared" si="229"/>
        <v>1.5</v>
      </c>
      <c r="S1169" s="207" t="s">
        <v>70</v>
      </c>
      <c r="T1169" s="215" t="s">
        <v>58</v>
      </c>
      <c r="U1169" s="216">
        <v>44861</v>
      </c>
      <c r="V1169" s="216">
        <v>44862</v>
      </c>
      <c r="W1169" s="217">
        <v>1</v>
      </c>
      <c r="X1169" s="218"/>
      <c r="Y1169" s="212">
        <f t="shared" si="232"/>
        <v>0.2857142857142857</v>
      </c>
      <c r="Z1169" s="237">
        <v>135</v>
      </c>
      <c r="AA1169" s="237">
        <v>12.25</v>
      </c>
      <c r="AB1169" s="213">
        <f t="shared" si="235"/>
        <v>202.5</v>
      </c>
      <c r="AC1169" s="213">
        <f t="shared" si="230"/>
        <v>18.375</v>
      </c>
      <c r="AD1169" s="213">
        <f t="shared" si="233"/>
        <v>141.74999999999997</v>
      </c>
      <c r="AE1169" s="213">
        <f t="shared" si="231"/>
        <v>60.749999999999993</v>
      </c>
      <c r="AF1169" s="213">
        <f t="shared" si="238"/>
        <v>5.25</v>
      </c>
      <c r="AG1169" s="213">
        <f t="shared" si="236"/>
        <v>207.74999999999997</v>
      </c>
      <c r="AH1169" s="213">
        <v>207.74999999999997</v>
      </c>
      <c r="AI1169" s="213">
        <f t="shared" si="237"/>
        <v>0</v>
      </c>
      <c r="AJ1169" s="160"/>
    </row>
    <row r="1170" spans="1:36" ht="32.25" hidden="1" customHeight="1" x14ac:dyDescent="0.35">
      <c r="A1170" s="202"/>
      <c r="B1170" s="202">
        <v>7</v>
      </c>
      <c r="C1170" s="203">
        <v>1365</v>
      </c>
      <c r="D1170" s="204">
        <v>13853</v>
      </c>
      <c r="E1170" s="204">
        <v>8452</v>
      </c>
      <c r="F1170" s="204"/>
      <c r="G1170" s="202" t="s">
        <v>56</v>
      </c>
      <c r="H1170" s="234" t="s">
        <v>36</v>
      </c>
      <c r="I1170" s="234"/>
      <c r="J1170" s="234" t="s">
        <v>42</v>
      </c>
      <c r="K1170" s="233">
        <v>8</v>
      </c>
      <c r="L1170" s="233">
        <v>1</v>
      </c>
      <c r="M1170" s="233">
        <v>1.5</v>
      </c>
      <c r="N1170" s="204"/>
      <c r="O1170" s="204">
        <f t="shared" si="239"/>
        <v>1.5</v>
      </c>
      <c r="P1170" s="233"/>
      <c r="Q1170" s="233"/>
      <c r="R1170" s="204">
        <f t="shared" si="229"/>
        <v>12</v>
      </c>
      <c r="S1170" s="261" t="s">
        <v>41</v>
      </c>
      <c r="T1170" s="215" t="s">
        <v>58</v>
      </c>
      <c r="U1170" s="271">
        <v>44869</v>
      </c>
      <c r="V1170" s="271">
        <v>44916</v>
      </c>
      <c r="W1170" s="272">
        <v>1</v>
      </c>
      <c r="X1170" s="273"/>
      <c r="Y1170" s="212">
        <f t="shared" si="232"/>
        <v>6.8571428571428568</v>
      </c>
      <c r="Z1170" s="238">
        <v>14</v>
      </c>
      <c r="AA1170" s="238">
        <v>0.84</v>
      </c>
      <c r="AB1170" s="213">
        <f t="shared" si="235"/>
        <v>168</v>
      </c>
      <c r="AC1170" s="213">
        <f t="shared" si="230"/>
        <v>10.08</v>
      </c>
      <c r="AD1170" s="213">
        <f t="shared" si="233"/>
        <v>117.59999999999998</v>
      </c>
      <c r="AE1170" s="213">
        <f t="shared" si="231"/>
        <v>50.399999999999991</v>
      </c>
      <c r="AF1170" s="213">
        <f t="shared" si="238"/>
        <v>69.11999999999999</v>
      </c>
      <c r="AG1170" s="213">
        <f t="shared" si="236"/>
        <v>237.11999999999995</v>
      </c>
      <c r="AH1170" s="213">
        <v>237.11999999999995</v>
      </c>
      <c r="AI1170" s="213">
        <f t="shared" si="237"/>
        <v>0</v>
      </c>
      <c r="AJ1170" s="160"/>
    </row>
    <row r="1171" spans="1:36" ht="32.25" hidden="1" customHeight="1" x14ac:dyDescent="0.35">
      <c r="A1171" s="202"/>
      <c r="B1171" s="202">
        <v>7</v>
      </c>
      <c r="C1171" s="203">
        <v>1383</v>
      </c>
      <c r="D1171" s="204">
        <v>13871</v>
      </c>
      <c r="E1171" s="204">
        <v>8331</v>
      </c>
      <c r="F1171" s="204"/>
      <c r="G1171" s="202" t="s">
        <v>111</v>
      </c>
      <c r="H1171" s="234" t="s">
        <v>36</v>
      </c>
      <c r="I1171" s="234"/>
      <c r="J1171" s="234" t="s">
        <v>42</v>
      </c>
      <c r="K1171" s="233">
        <v>11.3</v>
      </c>
      <c r="L1171" s="233">
        <v>1</v>
      </c>
      <c r="M1171" s="233">
        <v>4</v>
      </c>
      <c r="N1171" s="204"/>
      <c r="O1171" s="204">
        <f t="shared" si="239"/>
        <v>4</v>
      </c>
      <c r="P1171" s="233"/>
      <c r="Q1171" s="233"/>
      <c r="R1171" s="204">
        <f t="shared" si="229"/>
        <v>45.2</v>
      </c>
      <c r="S1171" s="261" t="s">
        <v>41</v>
      </c>
      <c r="T1171" s="215" t="s">
        <v>58</v>
      </c>
      <c r="U1171" s="271">
        <v>44872</v>
      </c>
      <c r="V1171" s="271">
        <v>44910</v>
      </c>
      <c r="W1171" s="272">
        <v>1</v>
      </c>
      <c r="X1171" s="273"/>
      <c r="Y1171" s="212">
        <f t="shared" si="232"/>
        <v>5.5714285714285712</v>
      </c>
      <c r="Z1171" s="238">
        <v>14</v>
      </c>
      <c r="AA1171" s="238"/>
      <c r="AB1171" s="213">
        <f t="shared" si="235"/>
        <v>632.80000000000007</v>
      </c>
      <c r="AC1171" s="213">
        <f t="shared" si="230"/>
        <v>0</v>
      </c>
      <c r="AD1171" s="213">
        <f t="shared" si="233"/>
        <v>442.96000000000004</v>
      </c>
      <c r="AE1171" s="213">
        <f t="shared" si="231"/>
        <v>189.84</v>
      </c>
      <c r="AF1171" s="213">
        <v>0</v>
      </c>
      <c r="AG1171" s="213">
        <f t="shared" si="236"/>
        <v>632.80000000000007</v>
      </c>
      <c r="AH1171" s="213">
        <v>632.80000000000007</v>
      </c>
      <c r="AI1171" s="213">
        <f t="shared" si="237"/>
        <v>0</v>
      </c>
      <c r="AJ1171" s="160"/>
    </row>
    <row r="1172" spans="1:36" ht="32.25" hidden="1" customHeight="1" x14ac:dyDescent="0.35">
      <c r="A1172" s="202"/>
      <c r="B1172" s="202">
        <v>7</v>
      </c>
      <c r="C1172" s="203">
        <v>1383</v>
      </c>
      <c r="D1172" s="204">
        <v>13871</v>
      </c>
      <c r="E1172" s="204">
        <v>8331</v>
      </c>
      <c r="F1172" s="204"/>
      <c r="G1172" s="202" t="s">
        <v>111</v>
      </c>
      <c r="H1172" s="234" t="s">
        <v>36</v>
      </c>
      <c r="I1172" s="234"/>
      <c r="J1172" s="234" t="s">
        <v>42</v>
      </c>
      <c r="K1172" s="233">
        <v>8.8000000000000007</v>
      </c>
      <c r="L1172" s="233">
        <v>1.3</v>
      </c>
      <c r="M1172" s="233">
        <v>2</v>
      </c>
      <c r="N1172" s="204"/>
      <c r="O1172" s="204">
        <f t="shared" si="239"/>
        <v>2</v>
      </c>
      <c r="P1172" s="233"/>
      <c r="Q1172" s="233"/>
      <c r="R1172" s="204">
        <f t="shared" si="229"/>
        <v>17.600000000000001</v>
      </c>
      <c r="S1172" s="261" t="s">
        <v>41</v>
      </c>
      <c r="T1172" s="215" t="s">
        <v>58</v>
      </c>
      <c r="U1172" s="271">
        <v>44872</v>
      </c>
      <c r="V1172" s="271">
        <v>44910</v>
      </c>
      <c r="W1172" s="272">
        <v>1</v>
      </c>
      <c r="X1172" s="273"/>
      <c r="Y1172" s="212">
        <f t="shared" si="232"/>
        <v>5.5714285714285712</v>
      </c>
      <c r="Z1172" s="238">
        <v>14</v>
      </c>
      <c r="AA1172" s="238"/>
      <c r="AB1172" s="213">
        <f t="shared" si="235"/>
        <v>246.40000000000003</v>
      </c>
      <c r="AC1172" s="213">
        <f t="shared" si="230"/>
        <v>0</v>
      </c>
      <c r="AD1172" s="213">
        <f t="shared" si="233"/>
        <v>172.48000000000002</v>
      </c>
      <c r="AE1172" s="213">
        <f t="shared" si="231"/>
        <v>73.92</v>
      </c>
      <c r="AF1172" s="213">
        <v>0</v>
      </c>
      <c r="AG1172" s="213">
        <f t="shared" si="236"/>
        <v>246.40000000000003</v>
      </c>
      <c r="AH1172" s="213">
        <v>246.40000000000003</v>
      </c>
      <c r="AI1172" s="213">
        <f t="shared" si="237"/>
        <v>0</v>
      </c>
      <c r="AJ1172" s="160"/>
    </row>
    <row r="1173" spans="1:36" ht="32.25" customHeight="1" x14ac:dyDescent="0.35">
      <c r="A1173" s="202"/>
      <c r="B1173" s="202">
        <v>7</v>
      </c>
      <c r="C1173" s="342">
        <v>1295</v>
      </c>
      <c r="D1173" s="344">
        <v>13734</v>
      </c>
      <c r="E1173" s="204"/>
      <c r="F1173" s="204"/>
      <c r="G1173" s="202" t="s">
        <v>111</v>
      </c>
      <c r="H1173" s="234" t="s">
        <v>36</v>
      </c>
      <c r="I1173" s="234"/>
      <c r="J1173" s="234" t="s">
        <v>42</v>
      </c>
      <c r="K1173" s="233">
        <v>3.9</v>
      </c>
      <c r="L1173" s="233">
        <v>1</v>
      </c>
      <c r="M1173" s="233">
        <v>1.5</v>
      </c>
      <c r="N1173" s="204"/>
      <c r="O1173" s="204">
        <f t="shared" si="239"/>
        <v>1.5</v>
      </c>
      <c r="P1173" s="233"/>
      <c r="Q1173" s="233"/>
      <c r="R1173" s="204">
        <f t="shared" si="229"/>
        <v>5.85</v>
      </c>
      <c r="S1173" s="261" t="s">
        <v>41</v>
      </c>
      <c r="T1173" s="215" t="s">
        <v>87</v>
      </c>
      <c r="U1173" s="271">
        <v>44860</v>
      </c>
      <c r="V1173" s="271"/>
      <c r="W1173" s="272">
        <v>1</v>
      </c>
      <c r="X1173" s="273"/>
      <c r="Y1173" s="212">
        <f t="shared" si="232"/>
        <v>14</v>
      </c>
      <c r="Z1173" s="238">
        <v>14</v>
      </c>
      <c r="AA1173" s="238">
        <v>0.84</v>
      </c>
      <c r="AB1173" s="213">
        <f t="shared" si="235"/>
        <v>81.899999999999991</v>
      </c>
      <c r="AC1173" s="213">
        <f t="shared" si="230"/>
        <v>4.9139999999999997</v>
      </c>
      <c r="AD1173" s="213">
        <f t="shared" si="233"/>
        <v>57.33</v>
      </c>
      <c r="AE1173" s="213">
        <f t="shared" si="231"/>
        <v>0</v>
      </c>
      <c r="AF1173" s="213">
        <f t="shared" ref="AF1173:AF1236" si="240">IF(Y1173&gt;X1173,(Y1173-X1173)*R1173*AA1173,0)</f>
        <v>68.795999999999992</v>
      </c>
      <c r="AG1173" s="343">
        <f t="shared" si="236"/>
        <v>126.12599999999999</v>
      </c>
      <c r="AH1173" s="213">
        <v>104.364</v>
      </c>
      <c r="AI1173" s="213">
        <f t="shared" si="237"/>
        <v>21.761999999999986</v>
      </c>
      <c r="AJ1173" s="160"/>
    </row>
    <row r="1174" spans="1:36" ht="32.25" hidden="1" customHeight="1" x14ac:dyDescent="0.35">
      <c r="A1174" s="202"/>
      <c r="B1174" s="202">
        <v>7</v>
      </c>
      <c r="C1174" s="203">
        <v>1417</v>
      </c>
      <c r="D1174" s="204">
        <v>13905</v>
      </c>
      <c r="E1174" s="204">
        <v>8251</v>
      </c>
      <c r="F1174" s="204"/>
      <c r="G1174" s="202" t="s">
        <v>438</v>
      </c>
      <c r="H1174" s="202" t="s">
        <v>156</v>
      </c>
      <c r="I1174" s="202"/>
      <c r="J1174" s="202" t="s">
        <v>436</v>
      </c>
      <c r="K1174" s="204">
        <v>6</v>
      </c>
      <c r="L1174" s="204">
        <v>3</v>
      </c>
      <c r="M1174" s="204"/>
      <c r="N1174" s="204"/>
      <c r="O1174" s="204"/>
      <c r="P1174" s="204">
        <v>1</v>
      </c>
      <c r="Q1174" s="204"/>
      <c r="R1174" s="204">
        <f t="shared" si="229"/>
        <v>18</v>
      </c>
      <c r="S1174" s="207" t="s">
        <v>151</v>
      </c>
      <c r="T1174" s="215" t="s">
        <v>58</v>
      </c>
      <c r="U1174" s="216">
        <v>44876</v>
      </c>
      <c r="V1174" s="216">
        <v>44882</v>
      </c>
      <c r="W1174" s="217">
        <v>1</v>
      </c>
      <c r="X1174" s="218"/>
      <c r="Y1174" s="212">
        <f t="shared" si="232"/>
        <v>1</v>
      </c>
      <c r="Z1174" s="237">
        <v>81</v>
      </c>
      <c r="AA1174" s="237">
        <v>1.82</v>
      </c>
      <c r="AB1174" s="213">
        <f t="shared" si="235"/>
        <v>1458</v>
      </c>
      <c r="AC1174" s="213">
        <f t="shared" si="230"/>
        <v>32.76</v>
      </c>
      <c r="AD1174" s="213">
        <f t="shared" si="233"/>
        <v>1020.6</v>
      </c>
      <c r="AE1174" s="213">
        <f t="shared" si="231"/>
        <v>437.4</v>
      </c>
      <c r="AF1174" s="213">
        <f t="shared" si="240"/>
        <v>32.76</v>
      </c>
      <c r="AG1174" s="213">
        <f t="shared" si="236"/>
        <v>1490.76</v>
      </c>
      <c r="AH1174" s="213">
        <v>1490.76</v>
      </c>
      <c r="AI1174" s="213">
        <f t="shared" si="237"/>
        <v>0</v>
      </c>
      <c r="AJ1174" s="160"/>
    </row>
    <row r="1175" spans="1:36" ht="32.25" hidden="1" customHeight="1" x14ac:dyDescent="0.35">
      <c r="A1175" s="202"/>
      <c r="B1175" s="202">
        <v>7</v>
      </c>
      <c r="C1175" s="203">
        <v>1417</v>
      </c>
      <c r="D1175" s="204">
        <v>13905</v>
      </c>
      <c r="E1175" s="204">
        <v>8251</v>
      </c>
      <c r="F1175" s="204"/>
      <c r="G1175" s="202" t="s">
        <v>438</v>
      </c>
      <c r="H1175" s="202" t="s">
        <v>156</v>
      </c>
      <c r="I1175" s="202"/>
      <c r="J1175" s="202" t="s">
        <v>436</v>
      </c>
      <c r="K1175" s="204">
        <v>4</v>
      </c>
      <c r="L1175" s="204">
        <v>17</v>
      </c>
      <c r="M1175" s="204"/>
      <c r="N1175" s="204"/>
      <c r="O1175" s="204"/>
      <c r="P1175" s="204">
        <v>1</v>
      </c>
      <c r="Q1175" s="204"/>
      <c r="R1175" s="204">
        <f t="shared" si="229"/>
        <v>68</v>
      </c>
      <c r="S1175" s="207" t="s">
        <v>151</v>
      </c>
      <c r="T1175" s="215" t="s">
        <v>58</v>
      </c>
      <c r="U1175" s="216">
        <v>44876</v>
      </c>
      <c r="V1175" s="216">
        <v>44882</v>
      </c>
      <c r="W1175" s="217">
        <v>1</v>
      </c>
      <c r="X1175" s="218"/>
      <c r="Y1175" s="212">
        <f t="shared" si="232"/>
        <v>1</v>
      </c>
      <c r="Z1175" s="237">
        <v>81</v>
      </c>
      <c r="AA1175" s="237">
        <v>1.82</v>
      </c>
      <c r="AB1175" s="213">
        <f t="shared" si="235"/>
        <v>5508</v>
      </c>
      <c r="AC1175" s="213">
        <f t="shared" si="230"/>
        <v>123.76</v>
      </c>
      <c r="AD1175" s="213">
        <f t="shared" si="233"/>
        <v>3855.5999999999995</v>
      </c>
      <c r="AE1175" s="213">
        <f t="shared" si="231"/>
        <v>1652.3999999999999</v>
      </c>
      <c r="AF1175" s="213">
        <f t="shared" si="240"/>
        <v>123.76</v>
      </c>
      <c r="AG1175" s="213">
        <f t="shared" si="236"/>
        <v>5631.7599999999993</v>
      </c>
      <c r="AH1175" s="213">
        <v>5631.7599999999993</v>
      </c>
      <c r="AI1175" s="213">
        <f t="shared" si="237"/>
        <v>0</v>
      </c>
      <c r="AJ1175" s="160"/>
    </row>
    <row r="1176" spans="1:36" ht="32.25" customHeight="1" x14ac:dyDescent="0.35">
      <c r="A1176" s="202"/>
      <c r="B1176" s="202">
        <v>7</v>
      </c>
      <c r="C1176" s="342">
        <v>1603</v>
      </c>
      <c r="D1176" s="344">
        <v>14138</v>
      </c>
      <c r="E1176" s="204"/>
      <c r="F1176" s="204"/>
      <c r="G1176" s="202" t="s">
        <v>614</v>
      </c>
      <c r="H1176" s="202" t="s">
        <v>95</v>
      </c>
      <c r="I1176" s="202"/>
      <c r="J1176" s="202" t="s">
        <v>69</v>
      </c>
      <c r="K1176" s="204">
        <v>2.5</v>
      </c>
      <c r="L1176" s="204">
        <v>1.8</v>
      </c>
      <c r="M1176" s="204">
        <v>2</v>
      </c>
      <c r="N1176" s="204"/>
      <c r="O1176" s="204">
        <f t="shared" ref="O1176:O1185" si="241">M1176-N1176</f>
        <v>2</v>
      </c>
      <c r="P1176" s="204"/>
      <c r="Q1176" s="204"/>
      <c r="R1176" s="204">
        <f t="shared" si="229"/>
        <v>2</v>
      </c>
      <c r="S1176" s="207" t="s">
        <v>70</v>
      </c>
      <c r="T1176" s="215" t="s">
        <v>87</v>
      </c>
      <c r="U1176" s="216">
        <v>44910</v>
      </c>
      <c r="V1176" s="216"/>
      <c r="W1176" s="217">
        <v>1</v>
      </c>
      <c r="X1176" s="218"/>
      <c r="Y1176" s="212">
        <f t="shared" si="232"/>
        <v>6.8571428571428568</v>
      </c>
      <c r="Z1176" s="213">
        <v>135</v>
      </c>
      <c r="AA1176" s="213">
        <v>12.25</v>
      </c>
      <c r="AB1176" s="213">
        <f t="shared" si="235"/>
        <v>270</v>
      </c>
      <c r="AC1176" s="213">
        <f t="shared" si="230"/>
        <v>24.5</v>
      </c>
      <c r="AD1176" s="213">
        <f t="shared" si="233"/>
        <v>189</v>
      </c>
      <c r="AE1176" s="213">
        <f t="shared" si="231"/>
        <v>0</v>
      </c>
      <c r="AF1176" s="213">
        <f t="shared" si="240"/>
        <v>168</v>
      </c>
      <c r="AG1176" s="343">
        <f t="shared" si="236"/>
        <v>357</v>
      </c>
      <c r="AH1176" s="213">
        <v>248.5</v>
      </c>
      <c r="AI1176" s="213">
        <f t="shared" si="237"/>
        <v>108.5</v>
      </c>
      <c r="AJ1176" s="160"/>
    </row>
    <row r="1177" spans="1:36" ht="32.25" customHeight="1" x14ac:dyDescent="0.35">
      <c r="A1177" s="202"/>
      <c r="B1177" s="202">
        <v>7</v>
      </c>
      <c r="C1177" s="342">
        <v>1603</v>
      </c>
      <c r="D1177" s="344">
        <v>14138</v>
      </c>
      <c r="E1177" s="204"/>
      <c r="F1177" s="204"/>
      <c r="G1177" s="202" t="s">
        <v>614</v>
      </c>
      <c r="H1177" s="202" t="s">
        <v>95</v>
      </c>
      <c r="I1177" s="202"/>
      <c r="J1177" s="202" t="s">
        <v>69</v>
      </c>
      <c r="K1177" s="204">
        <v>1.8</v>
      </c>
      <c r="L1177" s="204">
        <v>1</v>
      </c>
      <c r="M1177" s="204">
        <v>2</v>
      </c>
      <c r="N1177" s="204"/>
      <c r="O1177" s="204">
        <f t="shared" si="241"/>
        <v>2</v>
      </c>
      <c r="P1177" s="204"/>
      <c r="Q1177" s="204"/>
      <c r="R1177" s="204">
        <f t="shared" si="229"/>
        <v>2</v>
      </c>
      <c r="S1177" s="207" t="s">
        <v>70</v>
      </c>
      <c r="T1177" s="215" t="s">
        <v>87</v>
      </c>
      <c r="U1177" s="216">
        <v>44910</v>
      </c>
      <c r="V1177" s="216"/>
      <c r="W1177" s="217">
        <v>1</v>
      </c>
      <c r="X1177" s="218"/>
      <c r="Y1177" s="212">
        <f t="shared" si="232"/>
        <v>6.8571428571428568</v>
      </c>
      <c r="Z1177" s="213">
        <v>135</v>
      </c>
      <c r="AA1177" s="213">
        <v>12.25</v>
      </c>
      <c r="AB1177" s="213">
        <f t="shared" si="235"/>
        <v>270</v>
      </c>
      <c r="AC1177" s="213">
        <f t="shared" si="230"/>
        <v>24.5</v>
      </c>
      <c r="AD1177" s="213">
        <f t="shared" si="233"/>
        <v>189</v>
      </c>
      <c r="AE1177" s="213">
        <f t="shared" si="231"/>
        <v>0</v>
      </c>
      <c r="AF1177" s="213">
        <f t="shared" si="240"/>
        <v>168</v>
      </c>
      <c r="AG1177" s="343">
        <f t="shared" si="236"/>
        <v>357</v>
      </c>
      <c r="AH1177" s="213">
        <v>248.5</v>
      </c>
      <c r="AI1177" s="213">
        <f t="shared" si="237"/>
        <v>108.5</v>
      </c>
      <c r="AJ1177" s="160"/>
    </row>
    <row r="1178" spans="1:36" ht="32.25" customHeight="1" x14ac:dyDescent="0.35">
      <c r="A1178" s="202"/>
      <c r="B1178" s="202">
        <v>7</v>
      </c>
      <c r="C1178" s="342">
        <v>1604</v>
      </c>
      <c r="D1178" s="344">
        <v>14139</v>
      </c>
      <c r="E1178" s="344">
        <v>8477</v>
      </c>
      <c r="F1178" s="204"/>
      <c r="G1178" s="202" t="s">
        <v>614</v>
      </c>
      <c r="H1178" s="202" t="s">
        <v>95</v>
      </c>
      <c r="I1178" s="202"/>
      <c r="J1178" s="202" t="s">
        <v>69</v>
      </c>
      <c r="K1178" s="204">
        <v>2.5</v>
      </c>
      <c r="L1178" s="204">
        <v>1.3</v>
      </c>
      <c r="M1178" s="204">
        <v>5</v>
      </c>
      <c r="N1178" s="204"/>
      <c r="O1178" s="204">
        <f t="shared" si="241"/>
        <v>5</v>
      </c>
      <c r="P1178" s="204"/>
      <c r="Q1178" s="204"/>
      <c r="R1178" s="204">
        <f t="shared" si="229"/>
        <v>5</v>
      </c>
      <c r="S1178" s="207" t="s">
        <v>70</v>
      </c>
      <c r="T1178" s="215" t="s">
        <v>58</v>
      </c>
      <c r="U1178" s="216">
        <v>44910</v>
      </c>
      <c r="V1178" s="216">
        <v>44926</v>
      </c>
      <c r="W1178" s="217">
        <v>1</v>
      </c>
      <c r="X1178" s="218"/>
      <c r="Y1178" s="212">
        <f t="shared" si="232"/>
        <v>2.4285714285714284</v>
      </c>
      <c r="Z1178" s="213">
        <v>135</v>
      </c>
      <c r="AA1178" s="213">
        <v>12.25</v>
      </c>
      <c r="AB1178" s="213">
        <f t="shared" si="235"/>
        <v>675</v>
      </c>
      <c r="AC1178" s="213">
        <f t="shared" si="230"/>
        <v>61.25</v>
      </c>
      <c r="AD1178" s="213">
        <f t="shared" si="233"/>
        <v>472.5</v>
      </c>
      <c r="AE1178" s="213">
        <f t="shared" si="231"/>
        <v>202.5</v>
      </c>
      <c r="AF1178" s="213">
        <f t="shared" si="240"/>
        <v>148.75</v>
      </c>
      <c r="AG1178" s="343">
        <f t="shared" si="236"/>
        <v>823.75</v>
      </c>
      <c r="AH1178" s="213">
        <v>621.25</v>
      </c>
      <c r="AI1178" s="213">
        <f t="shared" si="237"/>
        <v>202.5</v>
      </c>
      <c r="AJ1178" s="160"/>
    </row>
    <row r="1179" spans="1:36" ht="32.25" customHeight="1" x14ac:dyDescent="0.35">
      <c r="A1179" s="202"/>
      <c r="B1179" s="202">
        <v>7</v>
      </c>
      <c r="C1179" s="342">
        <v>1606</v>
      </c>
      <c r="D1179" s="344">
        <v>14141</v>
      </c>
      <c r="E1179" s="204"/>
      <c r="F1179" s="204"/>
      <c r="G1179" s="202" t="s">
        <v>111</v>
      </c>
      <c r="H1179" s="202" t="s">
        <v>95</v>
      </c>
      <c r="I1179" s="202"/>
      <c r="J1179" s="202" t="s">
        <v>69</v>
      </c>
      <c r="K1179" s="204">
        <v>2.5</v>
      </c>
      <c r="L1179" s="204">
        <v>1.3</v>
      </c>
      <c r="M1179" s="204">
        <v>2</v>
      </c>
      <c r="N1179" s="204"/>
      <c r="O1179" s="204">
        <f t="shared" si="241"/>
        <v>2</v>
      </c>
      <c r="P1179" s="204"/>
      <c r="Q1179" s="204"/>
      <c r="R1179" s="204">
        <f t="shared" si="229"/>
        <v>2</v>
      </c>
      <c r="S1179" s="207" t="s">
        <v>70</v>
      </c>
      <c r="T1179" s="215" t="s">
        <v>87</v>
      </c>
      <c r="U1179" s="216">
        <v>44911</v>
      </c>
      <c r="V1179" s="216"/>
      <c r="W1179" s="217">
        <v>1</v>
      </c>
      <c r="X1179" s="218"/>
      <c r="Y1179" s="212">
        <f t="shared" si="232"/>
        <v>6.7142857142857144</v>
      </c>
      <c r="Z1179" s="213">
        <v>135</v>
      </c>
      <c r="AA1179" s="213">
        <v>12.25</v>
      </c>
      <c r="AB1179" s="213">
        <f t="shared" si="235"/>
        <v>270</v>
      </c>
      <c r="AC1179" s="213">
        <f t="shared" si="230"/>
        <v>24.5</v>
      </c>
      <c r="AD1179" s="213">
        <f t="shared" si="233"/>
        <v>189</v>
      </c>
      <c r="AE1179" s="213">
        <f t="shared" si="231"/>
        <v>0</v>
      </c>
      <c r="AF1179" s="213">
        <f t="shared" si="240"/>
        <v>164.5</v>
      </c>
      <c r="AG1179" s="343">
        <f t="shared" si="236"/>
        <v>353.5</v>
      </c>
      <c r="AH1179" s="213">
        <v>245</v>
      </c>
      <c r="AI1179" s="213">
        <f t="shared" si="237"/>
        <v>108.5</v>
      </c>
      <c r="AJ1179" s="171"/>
    </row>
    <row r="1180" spans="1:36" ht="32.25" customHeight="1" x14ac:dyDescent="0.35">
      <c r="A1180" s="202"/>
      <c r="B1180" s="202">
        <v>7</v>
      </c>
      <c r="C1180" s="342">
        <v>1606</v>
      </c>
      <c r="D1180" s="344">
        <v>14141</v>
      </c>
      <c r="E1180" s="204"/>
      <c r="F1180" s="204"/>
      <c r="G1180" s="202" t="s">
        <v>111</v>
      </c>
      <c r="H1180" s="202" t="s">
        <v>95</v>
      </c>
      <c r="I1180" s="202"/>
      <c r="J1180" s="202" t="s">
        <v>69</v>
      </c>
      <c r="K1180" s="204">
        <v>1.3</v>
      </c>
      <c r="L1180" s="204">
        <v>1.3</v>
      </c>
      <c r="M1180" s="204">
        <v>2</v>
      </c>
      <c r="N1180" s="204"/>
      <c r="O1180" s="204">
        <f t="shared" si="241"/>
        <v>2</v>
      </c>
      <c r="P1180" s="204"/>
      <c r="Q1180" s="204"/>
      <c r="R1180" s="204">
        <f t="shared" si="229"/>
        <v>2</v>
      </c>
      <c r="S1180" s="207" t="s">
        <v>70</v>
      </c>
      <c r="T1180" s="215" t="s">
        <v>87</v>
      </c>
      <c r="U1180" s="216">
        <v>44911</v>
      </c>
      <c r="V1180" s="216"/>
      <c r="W1180" s="217">
        <v>1</v>
      </c>
      <c r="X1180" s="218"/>
      <c r="Y1180" s="212">
        <f t="shared" si="232"/>
        <v>6.7142857142857144</v>
      </c>
      <c r="Z1180" s="213">
        <v>135</v>
      </c>
      <c r="AA1180" s="213">
        <v>12.25</v>
      </c>
      <c r="AB1180" s="213">
        <f t="shared" si="235"/>
        <v>270</v>
      </c>
      <c r="AC1180" s="213">
        <f t="shared" si="230"/>
        <v>24.5</v>
      </c>
      <c r="AD1180" s="213">
        <f t="shared" si="233"/>
        <v>189</v>
      </c>
      <c r="AE1180" s="213">
        <f t="shared" si="231"/>
        <v>0</v>
      </c>
      <c r="AF1180" s="213">
        <f t="shared" si="240"/>
        <v>164.5</v>
      </c>
      <c r="AG1180" s="343">
        <f t="shared" si="236"/>
        <v>353.5</v>
      </c>
      <c r="AH1180" s="213">
        <v>245</v>
      </c>
      <c r="AI1180" s="213">
        <f t="shared" si="237"/>
        <v>108.5</v>
      </c>
      <c r="AJ1180" s="171"/>
    </row>
    <row r="1181" spans="1:36" ht="32.25" customHeight="1" x14ac:dyDescent="0.35">
      <c r="A1181" s="202"/>
      <c r="B1181" s="202">
        <v>7</v>
      </c>
      <c r="C1181" s="342">
        <v>1627</v>
      </c>
      <c r="D1181" s="344">
        <v>14164</v>
      </c>
      <c r="E1181" s="344">
        <v>8616</v>
      </c>
      <c r="F1181" s="204"/>
      <c r="G1181" s="202" t="s">
        <v>111</v>
      </c>
      <c r="H1181" s="202" t="s">
        <v>95</v>
      </c>
      <c r="I1181" s="202"/>
      <c r="J1181" s="202" t="s">
        <v>69</v>
      </c>
      <c r="K1181" s="204">
        <v>2.5</v>
      </c>
      <c r="L1181" s="204">
        <v>1.3</v>
      </c>
      <c r="M1181" s="204">
        <v>4</v>
      </c>
      <c r="N1181" s="204"/>
      <c r="O1181" s="204">
        <f t="shared" si="241"/>
        <v>4</v>
      </c>
      <c r="P1181" s="204"/>
      <c r="Q1181" s="204"/>
      <c r="R1181" s="204">
        <f t="shared" si="229"/>
        <v>4</v>
      </c>
      <c r="S1181" s="207" t="s">
        <v>70</v>
      </c>
      <c r="T1181" s="215" t="s">
        <v>58</v>
      </c>
      <c r="U1181" s="216">
        <v>44914</v>
      </c>
      <c r="V1181" s="216">
        <v>44954</v>
      </c>
      <c r="W1181" s="217">
        <v>1</v>
      </c>
      <c r="X1181" s="218"/>
      <c r="Y1181" s="212">
        <f t="shared" si="232"/>
        <v>5.8571428571428568</v>
      </c>
      <c r="Z1181" s="213">
        <v>135</v>
      </c>
      <c r="AA1181" s="213">
        <v>12.25</v>
      </c>
      <c r="AB1181" s="213">
        <f t="shared" si="235"/>
        <v>540</v>
      </c>
      <c r="AC1181" s="213">
        <f t="shared" si="230"/>
        <v>49</v>
      </c>
      <c r="AD1181" s="213">
        <f t="shared" si="233"/>
        <v>378</v>
      </c>
      <c r="AE1181" s="213">
        <f t="shared" si="231"/>
        <v>162</v>
      </c>
      <c r="AF1181" s="213">
        <f t="shared" si="240"/>
        <v>287</v>
      </c>
      <c r="AG1181" s="343">
        <f t="shared" si="236"/>
        <v>827</v>
      </c>
      <c r="AH1181" s="213">
        <v>469</v>
      </c>
      <c r="AI1181" s="213">
        <f t="shared" si="237"/>
        <v>358</v>
      </c>
      <c r="AJ1181" s="171"/>
    </row>
    <row r="1182" spans="1:36" ht="32.25" customHeight="1" x14ac:dyDescent="0.35">
      <c r="A1182" s="202"/>
      <c r="B1182" s="202">
        <v>7</v>
      </c>
      <c r="C1182" s="342">
        <v>1631</v>
      </c>
      <c r="D1182" s="344">
        <v>14168</v>
      </c>
      <c r="E1182" s="344">
        <v>8613</v>
      </c>
      <c r="F1182" s="204"/>
      <c r="G1182" s="202" t="s">
        <v>111</v>
      </c>
      <c r="H1182" s="202" t="s">
        <v>95</v>
      </c>
      <c r="I1182" s="202"/>
      <c r="J1182" s="202" t="s">
        <v>69</v>
      </c>
      <c r="K1182" s="204">
        <v>2.5</v>
      </c>
      <c r="L1182" s="204">
        <v>1.3</v>
      </c>
      <c r="M1182" s="204">
        <v>4</v>
      </c>
      <c r="N1182" s="204"/>
      <c r="O1182" s="204">
        <f t="shared" si="241"/>
        <v>4</v>
      </c>
      <c r="P1182" s="204"/>
      <c r="Q1182" s="204"/>
      <c r="R1182" s="204">
        <f t="shared" si="229"/>
        <v>4</v>
      </c>
      <c r="S1182" s="207" t="s">
        <v>70</v>
      </c>
      <c r="T1182" s="215" t="s">
        <v>58</v>
      </c>
      <c r="U1182" s="216">
        <v>44915</v>
      </c>
      <c r="V1182" s="216">
        <v>44953</v>
      </c>
      <c r="W1182" s="217">
        <v>1</v>
      </c>
      <c r="X1182" s="218"/>
      <c r="Y1182" s="212">
        <f t="shared" si="232"/>
        <v>5.5714285714285712</v>
      </c>
      <c r="Z1182" s="213">
        <v>135</v>
      </c>
      <c r="AA1182" s="213">
        <v>12.25</v>
      </c>
      <c r="AB1182" s="213">
        <f t="shared" si="235"/>
        <v>540</v>
      </c>
      <c r="AC1182" s="213">
        <f t="shared" si="230"/>
        <v>49</v>
      </c>
      <c r="AD1182" s="213">
        <f t="shared" si="233"/>
        <v>378</v>
      </c>
      <c r="AE1182" s="213">
        <f t="shared" si="231"/>
        <v>162</v>
      </c>
      <c r="AF1182" s="213">
        <f t="shared" si="240"/>
        <v>273</v>
      </c>
      <c r="AG1182" s="343">
        <f t="shared" si="236"/>
        <v>813</v>
      </c>
      <c r="AH1182" s="213">
        <v>462</v>
      </c>
      <c r="AI1182" s="213">
        <f t="shared" si="237"/>
        <v>351</v>
      </c>
      <c r="AJ1182" s="171"/>
    </row>
    <row r="1183" spans="1:36" ht="32.25" hidden="1" customHeight="1" x14ac:dyDescent="0.35">
      <c r="A1183" s="202"/>
      <c r="B1183" s="202">
        <v>7</v>
      </c>
      <c r="C1183" s="203">
        <v>1510</v>
      </c>
      <c r="D1183" s="204">
        <v>13997</v>
      </c>
      <c r="E1183" s="204">
        <v>8303</v>
      </c>
      <c r="F1183" s="204"/>
      <c r="G1183" s="202" t="s">
        <v>111</v>
      </c>
      <c r="H1183" s="202" t="s">
        <v>95</v>
      </c>
      <c r="I1183" s="202"/>
      <c r="J1183" s="202" t="s">
        <v>69</v>
      </c>
      <c r="K1183" s="204">
        <v>2.5</v>
      </c>
      <c r="L1183" s="204">
        <v>1.3</v>
      </c>
      <c r="M1183" s="204">
        <v>3.5</v>
      </c>
      <c r="N1183" s="204"/>
      <c r="O1183" s="204">
        <f t="shared" si="241"/>
        <v>3.5</v>
      </c>
      <c r="P1183" s="204"/>
      <c r="Q1183" s="204"/>
      <c r="R1183" s="204">
        <f t="shared" si="229"/>
        <v>3.5</v>
      </c>
      <c r="S1183" s="207" t="s">
        <v>70</v>
      </c>
      <c r="T1183" s="215" t="s">
        <v>58</v>
      </c>
      <c r="U1183" s="216">
        <v>44893</v>
      </c>
      <c r="V1183" s="216">
        <v>44900</v>
      </c>
      <c r="W1183" s="217">
        <v>1</v>
      </c>
      <c r="X1183" s="218"/>
      <c r="Y1183" s="212">
        <f t="shared" si="232"/>
        <v>1.1428571428571428</v>
      </c>
      <c r="Z1183" s="213">
        <v>135</v>
      </c>
      <c r="AA1183" s="213">
        <v>12.25</v>
      </c>
      <c r="AB1183" s="213">
        <f t="shared" si="235"/>
        <v>472.5</v>
      </c>
      <c r="AC1183" s="213">
        <f t="shared" si="230"/>
        <v>42.875</v>
      </c>
      <c r="AD1183" s="213">
        <f t="shared" si="233"/>
        <v>330.74999999999994</v>
      </c>
      <c r="AE1183" s="213">
        <f t="shared" si="231"/>
        <v>141.75</v>
      </c>
      <c r="AF1183" s="213">
        <f t="shared" si="240"/>
        <v>49</v>
      </c>
      <c r="AG1183" s="213">
        <f t="shared" si="236"/>
        <v>521.5</v>
      </c>
      <c r="AH1183" s="213">
        <v>521.5</v>
      </c>
      <c r="AI1183" s="213">
        <f t="shared" si="237"/>
        <v>0</v>
      </c>
      <c r="AJ1183" s="171"/>
    </row>
    <row r="1184" spans="1:36" ht="32.25" customHeight="1" x14ac:dyDescent="0.35">
      <c r="A1184" s="202"/>
      <c r="B1184" s="202">
        <v>7</v>
      </c>
      <c r="C1184" s="342">
        <v>1588</v>
      </c>
      <c r="D1184" s="344">
        <v>14120</v>
      </c>
      <c r="E1184" s="204"/>
      <c r="F1184" s="204"/>
      <c r="G1184" s="202" t="s">
        <v>56</v>
      </c>
      <c r="H1184" s="202" t="s">
        <v>95</v>
      </c>
      <c r="I1184" s="202"/>
      <c r="J1184" s="202" t="s">
        <v>69</v>
      </c>
      <c r="K1184" s="204">
        <v>1.8</v>
      </c>
      <c r="L1184" s="204">
        <v>1.8</v>
      </c>
      <c r="M1184" s="204">
        <v>6</v>
      </c>
      <c r="N1184" s="204"/>
      <c r="O1184" s="204">
        <f t="shared" si="241"/>
        <v>6</v>
      </c>
      <c r="P1184" s="204"/>
      <c r="Q1184" s="204"/>
      <c r="R1184" s="204">
        <f t="shared" si="229"/>
        <v>6</v>
      </c>
      <c r="S1184" s="207" t="s">
        <v>70</v>
      </c>
      <c r="T1184" s="215" t="s">
        <v>87</v>
      </c>
      <c r="U1184" s="216">
        <v>44908</v>
      </c>
      <c r="V1184" s="216"/>
      <c r="W1184" s="217">
        <v>1</v>
      </c>
      <c r="X1184" s="218"/>
      <c r="Y1184" s="212">
        <f t="shared" si="232"/>
        <v>7.1428571428571432</v>
      </c>
      <c r="Z1184" s="213">
        <v>135</v>
      </c>
      <c r="AA1184" s="213">
        <v>12.25</v>
      </c>
      <c r="AB1184" s="213">
        <f t="shared" si="235"/>
        <v>810</v>
      </c>
      <c r="AC1184" s="213">
        <f t="shared" si="230"/>
        <v>73.5</v>
      </c>
      <c r="AD1184" s="213">
        <f t="shared" si="233"/>
        <v>566.99999999999989</v>
      </c>
      <c r="AE1184" s="213">
        <f t="shared" si="231"/>
        <v>0</v>
      </c>
      <c r="AF1184" s="213">
        <f t="shared" si="240"/>
        <v>525</v>
      </c>
      <c r="AG1184" s="343">
        <f t="shared" si="236"/>
        <v>1092</v>
      </c>
      <c r="AH1184" s="213">
        <v>766.49999999999989</v>
      </c>
      <c r="AI1184" s="213">
        <f t="shared" si="237"/>
        <v>325.50000000000011</v>
      </c>
      <c r="AJ1184" s="171"/>
    </row>
    <row r="1185" spans="1:39" ht="32.25" customHeight="1" x14ac:dyDescent="0.35">
      <c r="A1185" s="202"/>
      <c r="B1185" s="202">
        <v>7</v>
      </c>
      <c r="C1185" s="342">
        <v>1579</v>
      </c>
      <c r="D1185" s="344">
        <v>14112</v>
      </c>
      <c r="E1185" s="344">
        <v>8494</v>
      </c>
      <c r="F1185" s="204"/>
      <c r="G1185" s="202" t="s">
        <v>628</v>
      </c>
      <c r="H1185" s="234" t="s">
        <v>36</v>
      </c>
      <c r="I1185" s="234"/>
      <c r="J1185" s="234" t="s">
        <v>42</v>
      </c>
      <c r="K1185" s="233">
        <v>5</v>
      </c>
      <c r="L1185" s="233">
        <v>1</v>
      </c>
      <c r="M1185" s="233">
        <v>4</v>
      </c>
      <c r="N1185" s="204"/>
      <c r="O1185" s="204">
        <f t="shared" si="241"/>
        <v>4</v>
      </c>
      <c r="P1185" s="233"/>
      <c r="Q1185" s="233"/>
      <c r="R1185" s="204">
        <f t="shared" si="229"/>
        <v>20</v>
      </c>
      <c r="S1185" s="261" t="s">
        <v>41</v>
      </c>
      <c r="T1185" s="215" t="s">
        <v>58</v>
      </c>
      <c r="U1185" s="271">
        <v>44905</v>
      </c>
      <c r="V1185" s="271">
        <v>44931</v>
      </c>
      <c r="W1185" s="272">
        <v>1</v>
      </c>
      <c r="X1185" s="273"/>
      <c r="Y1185" s="212">
        <f t="shared" si="232"/>
        <v>3.8571428571428572</v>
      </c>
      <c r="Z1185" s="238">
        <v>14</v>
      </c>
      <c r="AA1185" s="238">
        <v>0.84</v>
      </c>
      <c r="AB1185" s="213">
        <f t="shared" si="235"/>
        <v>280</v>
      </c>
      <c r="AC1185" s="213">
        <f t="shared" si="230"/>
        <v>16.8</v>
      </c>
      <c r="AD1185" s="213">
        <f t="shared" si="233"/>
        <v>196</v>
      </c>
      <c r="AE1185" s="213">
        <f t="shared" si="231"/>
        <v>84</v>
      </c>
      <c r="AF1185" s="213">
        <f t="shared" si="240"/>
        <v>64.8</v>
      </c>
      <c r="AG1185" s="343">
        <f t="shared" si="236"/>
        <v>344.8</v>
      </c>
      <c r="AH1185" s="213">
        <v>248.8</v>
      </c>
      <c r="AI1185" s="213">
        <f t="shared" si="237"/>
        <v>96</v>
      </c>
      <c r="AJ1185" s="160"/>
    </row>
    <row r="1186" spans="1:39" ht="32.25" customHeight="1" x14ac:dyDescent="0.35">
      <c r="A1186" s="202"/>
      <c r="B1186" s="202">
        <v>7</v>
      </c>
      <c r="C1186" s="342">
        <v>1498</v>
      </c>
      <c r="D1186" s="344">
        <v>13985</v>
      </c>
      <c r="E1186" s="204"/>
      <c r="F1186" s="204"/>
      <c r="G1186" s="202" t="s">
        <v>56</v>
      </c>
      <c r="H1186" s="202" t="s">
        <v>241</v>
      </c>
      <c r="I1186" s="234"/>
      <c r="J1186" s="202" t="s">
        <v>81</v>
      </c>
      <c r="K1186" s="204">
        <v>70</v>
      </c>
      <c r="L1186" s="204">
        <v>0.3</v>
      </c>
      <c r="M1186" s="204"/>
      <c r="N1186" s="204"/>
      <c r="O1186" s="204"/>
      <c r="P1186" s="204">
        <v>0.3</v>
      </c>
      <c r="Q1186" s="204"/>
      <c r="R1186" s="204">
        <f t="shared" si="229"/>
        <v>6.3</v>
      </c>
      <c r="S1186" s="207" t="s">
        <v>151</v>
      </c>
      <c r="T1186" s="215" t="s">
        <v>87</v>
      </c>
      <c r="U1186" s="216">
        <v>44891</v>
      </c>
      <c r="V1186" s="216"/>
      <c r="W1186" s="217">
        <v>1</v>
      </c>
      <c r="X1186" s="218"/>
      <c r="Y1186" s="212">
        <f t="shared" si="232"/>
        <v>9.5714285714285712</v>
      </c>
      <c r="Z1186" s="237">
        <v>36.5</v>
      </c>
      <c r="AA1186" s="237">
        <v>3.15</v>
      </c>
      <c r="AB1186" s="213">
        <f t="shared" si="235"/>
        <v>229.95</v>
      </c>
      <c r="AC1186" s="213">
        <f t="shared" si="230"/>
        <v>19.844999999999999</v>
      </c>
      <c r="AD1186" s="213">
        <f t="shared" si="233"/>
        <v>160.96499999999997</v>
      </c>
      <c r="AE1186" s="213">
        <f t="shared" si="231"/>
        <v>0</v>
      </c>
      <c r="AF1186" s="213">
        <f t="shared" si="240"/>
        <v>189.94499999999999</v>
      </c>
      <c r="AG1186" s="343">
        <f t="shared" si="236"/>
        <v>350.90999999999997</v>
      </c>
      <c r="AH1186" s="213">
        <v>263.02499999999998</v>
      </c>
      <c r="AI1186" s="213">
        <f t="shared" si="237"/>
        <v>87.884999999999991</v>
      </c>
      <c r="AJ1186" s="171"/>
    </row>
    <row r="1187" spans="1:39" ht="32.25" hidden="1" customHeight="1" x14ac:dyDescent="0.35">
      <c r="A1187" s="202"/>
      <c r="B1187" s="202">
        <v>8</v>
      </c>
      <c r="C1187" s="203"/>
      <c r="D1187" s="204">
        <v>12236</v>
      </c>
      <c r="E1187" s="204">
        <v>8121</v>
      </c>
      <c r="F1187" s="204"/>
      <c r="G1187" s="202" t="s">
        <v>504</v>
      </c>
      <c r="H1187" s="202" t="s">
        <v>63</v>
      </c>
      <c r="I1187" s="202"/>
      <c r="J1187" s="202" t="s">
        <v>63</v>
      </c>
      <c r="K1187" s="204">
        <v>318</v>
      </c>
      <c r="L1187" s="204"/>
      <c r="M1187" s="204"/>
      <c r="N1187" s="204"/>
      <c r="O1187" s="204"/>
      <c r="P1187" s="204"/>
      <c r="Q1187" s="204"/>
      <c r="R1187" s="204">
        <f t="shared" si="229"/>
        <v>318</v>
      </c>
      <c r="S1187" s="207" t="s">
        <v>64</v>
      </c>
      <c r="T1187" s="215" t="s">
        <v>58</v>
      </c>
      <c r="U1187" s="216">
        <v>44727</v>
      </c>
      <c r="V1187" s="216">
        <v>44853</v>
      </c>
      <c r="W1187" s="217">
        <v>1</v>
      </c>
      <c r="X1187" s="218"/>
      <c r="Y1187" s="212">
        <f t="shared" si="232"/>
        <v>18.142857142857142</v>
      </c>
      <c r="Z1187" s="237">
        <v>24</v>
      </c>
      <c r="AA1187" s="237"/>
      <c r="AB1187" s="213">
        <f t="shared" si="235"/>
        <v>7632</v>
      </c>
      <c r="AC1187" s="213">
        <f t="shared" si="230"/>
        <v>0</v>
      </c>
      <c r="AD1187" s="213">
        <f t="shared" si="233"/>
        <v>5342.4</v>
      </c>
      <c r="AE1187" s="213">
        <f t="shared" si="231"/>
        <v>2289.6</v>
      </c>
      <c r="AF1187" s="213">
        <f t="shared" si="240"/>
        <v>0</v>
      </c>
      <c r="AG1187" s="213">
        <f t="shared" si="236"/>
        <v>7632</v>
      </c>
      <c r="AH1187" s="213">
        <v>7632</v>
      </c>
      <c r="AI1187" s="213">
        <f t="shared" si="237"/>
        <v>0</v>
      </c>
      <c r="AJ1187" s="171"/>
    </row>
    <row r="1188" spans="1:39" ht="32.25" customHeight="1" x14ac:dyDescent="0.35">
      <c r="A1188" s="205"/>
      <c r="B1188" s="202">
        <v>8</v>
      </c>
      <c r="C1188" s="399">
        <v>296</v>
      </c>
      <c r="D1188" s="400">
        <v>13309</v>
      </c>
      <c r="E1188" s="400">
        <v>8428</v>
      </c>
      <c r="F1188" s="206"/>
      <c r="G1188" s="205" t="s">
        <v>470</v>
      </c>
      <c r="H1188" s="205" t="s">
        <v>36</v>
      </c>
      <c r="I1188" s="205"/>
      <c r="J1188" s="205" t="s">
        <v>436</v>
      </c>
      <c r="K1188" s="206">
        <v>18</v>
      </c>
      <c r="L1188" s="206">
        <v>1.3</v>
      </c>
      <c r="M1188" s="206">
        <v>3</v>
      </c>
      <c r="N1188" s="206"/>
      <c r="O1188" s="206">
        <v>3</v>
      </c>
      <c r="P1188" s="206"/>
      <c r="Q1188" s="206"/>
      <c r="R1188" s="204">
        <f t="shared" si="229"/>
        <v>54</v>
      </c>
      <c r="S1188" s="173" t="s">
        <v>41</v>
      </c>
      <c r="T1188" s="208" t="s">
        <v>58</v>
      </c>
      <c r="U1188" s="209">
        <v>44814</v>
      </c>
      <c r="V1188" s="209">
        <v>44942</v>
      </c>
      <c r="W1188" s="210">
        <v>1</v>
      </c>
      <c r="X1188" s="211"/>
      <c r="Y1188" s="212">
        <f t="shared" si="232"/>
        <v>18.428571428571427</v>
      </c>
      <c r="Z1188" s="219">
        <v>14</v>
      </c>
      <c r="AA1188" s="219">
        <v>0.84</v>
      </c>
      <c r="AB1188" s="213">
        <f t="shared" si="235"/>
        <v>756</v>
      </c>
      <c r="AC1188" s="213">
        <f t="shared" si="230"/>
        <v>45.36</v>
      </c>
      <c r="AD1188" s="213">
        <f t="shared" si="233"/>
        <v>529.19999999999993</v>
      </c>
      <c r="AE1188" s="214">
        <v>0</v>
      </c>
      <c r="AF1188" s="213">
        <f t="shared" si="240"/>
        <v>835.92</v>
      </c>
      <c r="AG1188" s="343">
        <f t="shared" si="236"/>
        <v>1365.12</v>
      </c>
      <c r="AH1188" s="214">
        <v>1261.4399999999998</v>
      </c>
      <c r="AI1188" s="213">
        <f t="shared" si="237"/>
        <v>103.68000000000006</v>
      </c>
      <c r="AJ1188" s="171"/>
    </row>
    <row r="1189" spans="1:39" ht="32.25" hidden="1" customHeight="1" x14ac:dyDescent="0.35">
      <c r="A1189" s="202"/>
      <c r="B1189" s="202">
        <v>8</v>
      </c>
      <c r="C1189" s="203"/>
      <c r="D1189" s="204">
        <v>12713</v>
      </c>
      <c r="E1189" s="204">
        <v>6729</v>
      </c>
      <c r="F1189" s="204"/>
      <c r="G1189" s="202" t="s">
        <v>242</v>
      </c>
      <c r="H1189" s="202" t="s">
        <v>243</v>
      </c>
      <c r="I1189" s="202"/>
      <c r="J1189" s="202" t="s">
        <v>244</v>
      </c>
      <c r="K1189" s="204">
        <v>7</v>
      </c>
      <c r="L1189" s="204"/>
      <c r="M1189" s="204">
        <v>4</v>
      </c>
      <c r="N1189" s="204">
        <v>1</v>
      </c>
      <c r="O1189" s="204">
        <f t="shared" ref="O1189:O1195" si="242">M1189-N1189</f>
        <v>3</v>
      </c>
      <c r="P1189" s="204"/>
      <c r="Q1189" s="204"/>
      <c r="R1189" s="204">
        <f t="shared" si="229"/>
        <v>21</v>
      </c>
      <c r="S1189" s="207" t="s">
        <v>41</v>
      </c>
      <c r="T1189" s="215" t="s">
        <v>58</v>
      </c>
      <c r="U1189" s="216">
        <v>44749</v>
      </c>
      <c r="V1189" s="216">
        <v>44831</v>
      </c>
      <c r="W1189" s="217">
        <v>1</v>
      </c>
      <c r="X1189" s="218"/>
      <c r="Y1189" s="212">
        <f t="shared" si="232"/>
        <v>11.857142857142858</v>
      </c>
      <c r="Z1189" s="237">
        <v>4.5</v>
      </c>
      <c r="AA1189" s="237"/>
      <c r="AB1189" s="213">
        <f t="shared" si="235"/>
        <v>94.5</v>
      </c>
      <c r="AC1189" s="213">
        <f t="shared" si="230"/>
        <v>0</v>
      </c>
      <c r="AD1189" s="213">
        <f t="shared" si="233"/>
        <v>66.149999999999991</v>
      </c>
      <c r="AE1189" s="213">
        <f t="shared" ref="AE1189:AE1207" si="243">IF(T1189="off hired",0.3*R1189*Z1189*W1189,0)</f>
        <v>28.349999999999998</v>
      </c>
      <c r="AF1189" s="213">
        <f t="shared" si="240"/>
        <v>0</v>
      </c>
      <c r="AG1189" s="213">
        <f t="shared" si="236"/>
        <v>94.499999999999986</v>
      </c>
      <c r="AH1189" s="213">
        <v>94.499999999999986</v>
      </c>
      <c r="AI1189" s="213">
        <f t="shared" si="237"/>
        <v>0</v>
      </c>
      <c r="AJ1189" s="171"/>
    </row>
    <row r="1190" spans="1:39" s="263" customFormat="1" ht="32.25" hidden="1" customHeight="1" x14ac:dyDescent="0.35">
      <c r="A1190" s="202"/>
      <c r="B1190" s="202">
        <v>8</v>
      </c>
      <c r="C1190" s="203"/>
      <c r="D1190" s="204">
        <v>12713</v>
      </c>
      <c r="E1190" s="204">
        <v>6729</v>
      </c>
      <c r="F1190" s="204"/>
      <c r="G1190" s="202" t="s">
        <v>242</v>
      </c>
      <c r="H1190" s="202" t="s">
        <v>243</v>
      </c>
      <c r="I1190" s="202"/>
      <c r="J1190" s="202" t="s">
        <v>244</v>
      </c>
      <c r="K1190" s="204">
        <v>7</v>
      </c>
      <c r="L1190" s="204"/>
      <c r="M1190" s="204">
        <v>4</v>
      </c>
      <c r="N1190" s="204">
        <v>1</v>
      </c>
      <c r="O1190" s="204">
        <f t="shared" si="242"/>
        <v>3</v>
      </c>
      <c r="P1190" s="204"/>
      <c r="Q1190" s="204"/>
      <c r="R1190" s="204">
        <f t="shared" si="229"/>
        <v>21</v>
      </c>
      <c r="S1190" s="207" t="s">
        <v>41</v>
      </c>
      <c r="T1190" s="215" t="s">
        <v>58</v>
      </c>
      <c r="U1190" s="216">
        <v>44749</v>
      </c>
      <c r="V1190" s="216">
        <v>44831</v>
      </c>
      <c r="W1190" s="217">
        <v>1</v>
      </c>
      <c r="X1190" s="218"/>
      <c r="Y1190" s="212">
        <f t="shared" si="232"/>
        <v>11.857142857142858</v>
      </c>
      <c r="Z1190" s="237">
        <v>4.5</v>
      </c>
      <c r="AA1190" s="237"/>
      <c r="AB1190" s="213">
        <f t="shared" si="235"/>
        <v>94.5</v>
      </c>
      <c r="AC1190" s="213">
        <f t="shared" si="230"/>
        <v>0</v>
      </c>
      <c r="AD1190" s="213">
        <f t="shared" si="233"/>
        <v>66.149999999999991</v>
      </c>
      <c r="AE1190" s="213">
        <f t="shared" si="243"/>
        <v>28.349999999999998</v>
      </c>
      <c r="AF1190" s="213">
        <f t="shared" si="240"/>
        <v>0</v>
      </c>
      <c r="AG1190" s="213">
        <f t="shared" si="236"/>
        <v>94.499999999999986</v>
      </c>
      <c r="AH1190" s="213">
        <v>94.499999999999986</v>
      </c>
      <c r="AI1190" s="213">
        <f t="shared" si="237"/>
        <v>0</v>
      </c>
      <c r="AJ1190" s="262"/>
      <c r="AK1190" s="297"/>
      <c r="AL1190" s="304"/>
      <c r="AM1190" s="304"/>
    </row>
    <row r="1191" spans="1:39" s="263" customFormat="1" ht="32.25" hidden="1" customHeight="1" x14ac:dyDescent="0.35">
      <c r="A1191" s="202"/>
      <c r="B1191" s="202">
        <v>8</v>
      </c>
      <c r="C1191" s="203"/>
      <c r="D1191" s="204">
        <v>12713</v>
      </c>
      <c r="E1191" s="204">
        <v>6729</v>
      </c>
      <c r="F1191" s="204"/>
      <c r="G1191" s="202" t="s">
        <v>242</v>
      </c>
      <c r="H1191" s="202" t="s">
        <v>243</v>
      </c>
      <c r="I1191" s="202"/>
      <c r="J1191" s="202" t="s">
        <v>244</v>
      </c>
      <c r="K1191" s="204">
        <v>7</v>
      </c>
      <c r="L1191" s="204"/>
      <c r="M1191" s="204">
        <v>4</v>
      </c>
      <c r="N1191" s="204">
        <v>1</v>
      </c>
      <c r="O1191" s="204">
        <f t="shared" si="242"/>
        <v>3</v>
      </c>
      <c r="P1191" s="204"/>
      <c r="Q1191" s="204"/>
      <c r="R1191" s="204">
        <f t="shared" si="229"/>
        <v>21</v>
      </c>
      <c r="S1191" s="207" t="s">
        <v>41</v>
      </c>
      <c r="T1191" s="215" t="s">
        <v>58</v>
      </c>
      <c r="U1191" s="216">
        <v>44749</v>
      </c>
      <c r="V1191" s="216">
        <v>44831</v>
      </c>
      <c r="W1191" s="217">
        <v>1</v>
      </c>
      <c r="X1191" s="218"/>
      <c r="Y1191" s="212">
        <f t="shared" si="232"/>
        <v>11.857142857142858</v>
      </c>
      <c r="Z1191" s="237">
        <v>4.5</v>
      </c>
      <c r="AA1191" s="237"/>
      <c r="AB1191" s="213">
        <f t="shared" si="235"/>
        <v>94.5</v>
      </c>
      <c r="AC1191" s="213">
        <f t="shared" si="230"/>
        <v>0</v>
      </c>
      <c r="AD1191" s="213">
        <f t="shared" si="233"/>
        <v>66.149999999999991</v>
      </c>
      <c r="AE1191" s="213">
        <f t="shared" si="243"/>
        <v>28.349999999999998</v>
      </c>
      <c r="AF1191" s="213">
        <f t="shared" si="240"/>
        <v>0</v>
      </c>
      <c r="AG1191" s="213">
        <f t="shared" si="236"/>
        <v>94.499999999999986</v>
      </c>
      <c r="AH1191" s="213">
        <v>94.499999999999986</v>
      </c>
      <c r="AI1191" s="213">
        <f t="shared" si="237"/>
        <v>0</v>
      </c>
      <c r="AJ1191" s="262"/>
      <c r="AK1191" s="297"/>
      <c r="AL1191" s="304"/>
      <c r="AM1191" s="304"/>
    </row>
    <row r="1192" spans="1:39" ht="32.25" hidden="1" customHeight="1" x14ac:dyDescent="0.35">
      <c r="A1192" s="202"/>
      <c r="B1192" s="202">
        <v>8</v>
      </c>
      <c r="C1192" s="203"/>
      <c r="D1192" s="204">
        <v>12713</v>
      </c>
      <c r="E1192" s="204">
        <v>6729</v>
      </c>
      <c r="F1192" s="204"/>
      <c r="G1192" s="202" t="s">
        <v>242</v>
      </c>
      <c r="H1192" s="202" t="s">
        <v>243</v>
      </c>
      <c r="I1192" s="202"/>
      <c r="J1192" s="202" t="s">
        <v>244</v>
      </c>
      <c r="K1192" s="204">
        <v>7</v>
      </c>
      <c r="L1192" s="204"/>
      <c r="M1192" s="204">
        <v>4</v>
      </c>
      <c r="N1192" s="204">
        <v>1</v>
      </c>
      <c r="O1192" s="204">
        <f t="shared" si="242"/>
        <v>3</v>
      </c>
      <c r="P1192" s="204"/>
      <c r="Q1192" s="204"/>
      <c r="R1192" s="204">
        <f t="shared" si="229"/>
        <v>21</v>
      </c>
      <c r="S1192" s="207" t="s">
        <v>41</v>
      </c>
      <c r="T1192" s="215" t="s">
        <v>58</v>
      </c>
      <c r="U1192" s="216">
        <v>44749</v>
      </c>
      <c r="V1192" s="216">
        <v>44831</v>
      </c>
      <c r="W1192" s="217">
        <v>1</v>
      </c>
      <c r="X1192" s="218"/>
      <c r="Y1192" s="212">
        <f t="shared" si="232"/>
        <v>11.857142857142858</v>
      </c>
      <c r="Z1192" s="237">
        <v>4.5</v>
      </c>
      <c r="AA1192" s="237"/>
      <c r="AB1192" s="213">
        <f t="shared" si="235"/>
        <v>94.5</v>
      </c>
      <c r="AC1192" s="213">
        <f t="shared" si="230"/>
        <v>0</v>
      </c>
      <c r="AD1192" s="213">
        <f t="shared" si="233"/>
        <v>66.149999999999991</v>
      </c>
      <c r="AE1192" s="213">
        <f t="shared" si="243"/>
        <v>28.349999999999998</v>
      </c>
      <c r="AF1192" s="213">
        <f t="shared" si="240"/>
        <v>0</v>
      </c>
      <c r="AG1192" s="213">
        <f t="shared" si="236"/>
        <v>94.499999999999986</v>
      </c>
      <c r="AH1192" s="213">
        <v>94.499999999999986</v>
      </c>
      <c r="AI1192" s="213">
        <f t="shared" si="237"/>
        <v>0</v>
      </c>
      <c r="AJ1192" s="160"/>
    </row>
    <row r="1193" spans="1:39" ht="32.25" hidden="1" customHeight="1" x14ac:dyDescent="0.35">
      <c r="A1193" s="202"/>
      <c r="B1193" s="202">
        <v>8</v>
      </c>
      <c r="C1193" s="203"/>
      <c r="D1193" s="204">
        <v>12713</v>
      </c>
      <c r="E1193" s="204">
        <v>6729</v>
      </c>
      <c r="F1193" s="204"/>
      <c r="G1193" s="202" t="s">
        <v>242</v>
      </c>
      <c r="H1193" s="202" t="s">
        <v>243</v>
      </c>
      <c r="I1193" s="202"/>
      <c r="J1193" s="202" t="s">
        <v>244</v>
      </c>
      <c r="K1193" s="204">
        <v>7</v>
      </c>
      <c r="L1193" s="204"/>
      <c r="M1193" s="204">
        <v>4</v>
      </c>
      <c r="N1193" s="204">
        <v>1</v>
      </c>
      <c r="O1193" s="204">
        <f t="shared" si="242"/>
        <v>3</v>
      </c>
      <c r="P1193" s="204"/>
      <c r="Q1193" s="204"/>
      <c r="R1193" s="204">
        <f t="shared" si="229"/>
        <v>21</v>
      </c>
      <c r="S1193" s="207" t="s">
        <v>41</v>
      </c>
      <c r="T1193" s="215" t="s">
        <v>58</v>
      </c>
      <c r="U1193" s="216">
        <v>44749</v>
      </c>
      <c r="V1193" s="216">
        <v>44831</v>
      </c>
      <c r="W1193" s="217">
        <v>1</v>
      </c>
      <c r="X1193" s="218"/>
      <c r="Y1193" s="212">
        <f t="shared" si="232"/>
        <v>11.857142857142858</v>
      </c>
      <c r="Z1193" s="237">
        <v>4.5</v>
      </c>
      <c r="AA1193" s="237"/>
      <c r="AB1193" s="213">
        <f t="shared" si="235"/>
        <v>94.5</v>
      </c>
      <c r="AC1193" s="213">
        <f t="shared" si="230"/>
        <v>0</v>
      </c>
      <c r="AD1193" s="213">
        <f t="shared" si="233"/>
        <v>66.149999999999991</v>
      </c>
      <c r="AE1193" s="213">
        <f t="shared" si="243"/>
        <v>28.349999999999998</v>
      </c>
      <c r="AF1193" s="213">
        <f t="shared" si="240"/>
        <v>0</v>
      </c>
      <c r="AG1193" s="213">
        <f t="shared" si="236"/>
        <v>94.499999999999986</v>
      </c>
      <c r="AH1193" s="213">
        <v>94.499999999999986</v>
      </c>
      <c r="AI1193" s="213">
        <f t="shared" si="237"/>
        <v>0</v>
      </c>
      <c r="AJ1193" s="160"/>
    </row>
    <row r="1194" spans="1:39" ht="32.25" hidden="1" customHeight="1" x14ac:dyDescent="0.35">
      <c r="A1194" s="202"/>
      <c r="B1194" s="202">
        <v>8</v>
      </c>
      <c r="C1194" s="203"/>
      <c r="D1194" s="204">
        <v>12713</v>
      </c>
      <c r="E1194" s="204">
        <v>6729</v>
      </c>
      <c r="F1194" s="204"/>
      <c r="G1194" s="202" t="s">
        <v>242</v>
      </c>
      <c r="H1194" s="202" t="s">
        <v>243</v>
      </c>
      <c r="I1194" s="202"/>
      <c r="J1194" s="202" t="s">
        <v>244</v>
      </c>
      <c r="K1194" s="204">
        <v>7</v>
      </c>
      <c r="L1194" s="204"/>
      <c r="M1194" s="204">
        <v>4</v>
      </c>
      <c r="N1194" s="204">
        <v>1</v>
      </c>
      <c r="O1194" s="204">
        <f t="shared" si="242"/>
        <v>3</v>
      </c>
      <c r="P1194" s="204"/>
      <c r="Q1194" s="204"/>
      <c r="R1194" s="204">
        <f t="shared" si="229"/>
        <v>21</v>
      </c>
      <c r="S1194" s="207" t="s">
        <v>41</v>
      </c>
      <c r="T1194" s="215" t="s">
        <v>58</v>
      </c>
      <c r="U1194" s="216">
        <v>44749</v>
      </c>
      <c r="V1194" s="216">
        <v>44831</v>
      </c>
      <c r="W1194" s="217">
        <v>1</v>
      </c>
      <c r="X1194" s="218"/>
      <c r="Y1194" s="212">
        <f t="shared" si="232"/>
        <v>11.857142857142858</v>
      </c>
      <c r="Z1194" s="237">
        <v>4.5</v>
      </c>
      <c r="AA1194" s="237"/>
      <c r="AB1194" s="213">
        <f t="shared" si="235"/>
        <v>94.5</v>
      </c>
      <c r="AC1194" s="213">
        <f t="shared" si="230"/>
        <v>0</v>
      </c>
      <c r="AD1194" s="213">
        <f t="shared" si="233"/>
        <v>66.149999999999991</v>
      </c>
      <c r="AE1194" s="213">
        <f t="shared" si="243"/>
        <v>28.349999999999998</v>
      </c>
      <c r="AF1194" s="213">
        <f t="shared" si="240"/>
        <v>0</v>
      </c>
      <c r="AG1194" s="213">
        <f t="shared" si="236"/>
        <v>94.499999999999986</v>
      </c>
      <c r="AH1194" s="213">
        <v>94.499999999999986</v>
      </c>
      <c r="AI1194" s="213">
        <f t="shared" si="237"/>
        <v>0</v>
      </c>
      <c r="AJ1194" s="171"/>
    </row>
    <row r="1195" spans="1:39" ht="32.25" customHeight="1" x14ac:dyDescent="0.35">
      <c r="A1195" s="202"/>
      <c r="B1195" s="202">
        <v>8</v>
      </c>
      <c r="C1195" s="203">
        <v>753</v>
      </c>
      <c r="D1195" s="204">
        <v>13018</v>
      </c>
      <c r="E1195" s="204"/>
      <c r="F1195" s="204"/>
      <c r="G1195" s="202" t="s">
        <v>430</v>
      </c>
      <c r="H1195" s="202" t="s">
        <v>36</v>
      </c>
      <c r="I1195" s="202"/>
      <c r="J1195" s="202" t="s">
        <v>69</v>
      </c>
      <c r="K1195" s="204">
        <v>2.5</v>
      </c>
      <c r="L1195" s="204">
        <v>1.3</v>
      </c>
      <c r="M1195" s="204">
        <v>3</v>
      </c>
      <c r="N1195" s="204">
        <v>1</v>
      </c>
      <c r="O1195" s="204">
        <f t="shared" si="242"/>
        <v>2</v>
      </c>
      <c r="P1195" s="204"/>
      <c r="Q1195" s="204"/>
      <c r="R1195" s="204">
        <f t="shared" si="229"/>
        <v>2</v>
      </c>
      <c r="S1195" s="207" t="s">
        <v>70</v>
      </c>
      <c r="T1195" s="215" t="s">
        <v>87</v>
      </c>
      <c r="U1195" s="216">
        <v>44790</v>
      </c>
      <c r="V1195" s="216"/>
      <c r="W1195" s="217">
        <v>1</v>
      </c>
      <c r="X1195" s="218"/>
      <c r="Y1195" s="212">
        <f t="shared" si="232"/>
        <v>24</v>
      </c>
      <c r="Z1195" s="238">
        <v>135</v>
      </c>
      <c r="AA1195" s="237">
        <v>12.25</v>
      </c>
      <c r="AB1195" s="213">
        <f t="shared" si="235"/>
        <v>270</v>
      </c>
      <c r="AC1195" s="213">
        <f t="shared" si="230"/>
        <v>24.5</v>
      </c>
      <c r="AD1195" s="213">
        <f t="shared" si="233"/>
        <v>189</v>
      </c>
      <c r="AE1195" s="213">
        <f t="shared" si="243"/>
        <v>0</v>
      </c>
      <c r="AF1195" s="213">
        <f t="shared" si="240"/>
        <v>588</v>
      </c>
      <c r="AG1195" s="251">
        <f t="shared" si="236"/>
        <v>777</v>
      </c>
      <c r="AH1195" s="213">
        <v>668.5</v>
      </c>
      <c r="AI1195" s="213">
        <f t="shared" si="237"/>
        <v>108.5</v>
      </c>
      <c r="AJ1195" s="171"/>
    </row>
    <row r="1196" spans="1:39" ht="32.25" hidden="1" customHeight="1" x14ac:dyDescent="0.35">
      <c r="A1196" s="205"/>
      <c r="B1196" s="205">
        <v>8</v>
      </c>
      <c r="C1196" s="173">
        <v>1274</v>
      </c>
      <c r="D1196" s="206">
        <v>13712</v>
      </c>
      <c r="E1196" s="206">
        <v>8288</v>
      </c>
      <c r="F1196" s="206"/>
      <c r="G1196" s="205" t="s">
        <v>578</v>
      </c>
      <c r="H1196" s="205" t="s">
        <v>36</v>
      </c>
      <c r="I1196" s="205"/>
      <c r="J1196" s="205" t="s">
        <v>436</v>
      </c>
      <c r="K1196" s="206">
        <v>52</v>
      </c>
      <c r="L1196" s="206">
        <v>1</v>
      </c>
      <c r="M1196" s="206">
        <v>2</v>
      </c>
      <c r="N1196" s="206"/>
      <c r="O1196" s="206">
        <v>2</v>
      </c>
      <c r="P1196" s="206"/>
      <c r="Q1196" s="206"/>
      <c r="R1196" s="204">
        <f t="shared" si="229"/>
        <v>104</v>
      </c>
      <c r="S1196" s="173" t="s">
        <v>41</v>
      </c>
      <c r="T1196" s="208" t="s">
        <v>58</v>
      </c>
      <c r="U1196" s="209">
        <v>44855</v>
      </c>
      <c r="V1196" s="209">
        <v>44893</v>
      </c>
      <c r="W1196" s="272">
        <v>1</v>
      </c>
      <c r="X1196" s="211"/>
      <c r="Y1196" s="212">
        <f t="shared" si="232"/>
        <v>5.5714285714285712</v>
      </c>
      <c r="Z1196" s="214">
        <v>14</v>
      </c>
      <c r="AA1196" s="214">
        <v>0.84</v>
      </c>
      <c r="AB1196" s="213">
        <f t="shared" si="235"/>
        <v>1456</v>
      </c>
      <c r="AC1196" s="213">
        <f t="shared" si="230"/>
        <v>87.36</v>
      </c>
      <c r="AD1196" s="213">
        <f t="shared" si="233"/>
        <v>1019.1999999999999</v>
      </c>
      <c r="AE1196" s="213">
        <f t="shared" si="243"/>
        <v>436.8</v>
      </c>
      <c r="AF1196" s="213">
        <f t="shared" si="240"/>
        <v>486.71999999999997</v>
      </c>
      <c r="AG1196" s="213">
        <f t="shared" si="236"/>
        <v>1942.72</v>
      </c>
      <c r="AH1196" s="214">
        <v>1942.72</v>
      </c>
      <c r="AI1196" s="213">
        <f t="shared" si="237"/>
        <v>0</v>
      </c>
      <c r="AJ1196" s="171"/>
    </row>
    <row r="1197" spans="1:39" ht="32.25" customHeight="1" x14ac:dyDescent="0.35">
      <c r="A1197" s="234"/>
      <c r="B1197" s="234">
        <v>9</v>
      </c>
      <c r="C1197" s="348">
        <v>518</v>
      </c>
      <c r="D1197" s="405">
        <v>12726</v>
      </c>
      <c r="E1197" s="405">
        <v>8428</v>
      </c>
      <c r="F1197" s="233"/>
      <c r="G1197" s="234" t="s">
        <v>232</v>
      </c>
      <c r="H1197" s="234" t="s">
        <v>36</v>
      </c>
      <c r="I1197" s="234"/>
      <c r="J1197" s="234" t="s">
        <v>42</v>
      </c>
      <c r="K1197" s="233">
        <v>7.5</v>
      </c>
      <c r="L1197" s="233">
        <v>1.3</v>
      </c>
      <c r="M1197" s="233">
        <v>6</v>
      </c>
      <c r="N1197" s="204">
        <v>1</v>
      </c>
      <c r="O1197" s="204">
        <f t="shared" ref="O1197:O1204" si="244">M1197-N1197</f>
        <v>5</v>
      </c>
      <c r="P1197" s="233"/>
      <c r="Q1197" s="233"/>
      <c r="R1197" s="204">
        <f t="shared" si="229"/>
        <v>37.5</v>
      </c>
      <c r="S1197" s="261" t="s">
        <v>41</v>
      </c>
      <c r="T1197" s="270" t="s">
        <v>58</v>
      </c>
      <c r="U1197" s="271">
        <v>44756</v>
      </c>
      <c r="V1197" s="271">
        <v>44942</v>
      </c>
      <c r="W1197" s="272">
        <v>1</v>
      </c>
      <c r="X1197" s="273"/>
      <c r="Y1197" s="212">
        <f t="shared" si="232"/>
        <v>26.714285714285715</v>
      </c>
      <c r="Z1197" s="238">
        <v>14</v>
      </c>
      <c r="AA1197" s="238">
        <v>0.84</v>
      </c>
      <c r="AB1197" s="213">
        <f t="shared" si="235"/>
        <v>525</v>
      </c>
      <c r="AC1197" s="213">
        <f t="shared" si="230"/>
        <v>31.5</v>
      </c>
      <c r="AD1197" s="213">
        <f t="shared" si="233"/>
        <v>367.5</v>
      </c>
      <c r="AE1197" s="213">
        <f t="shared" si="243"/>
        <v>157.5</v>
      </c>
      <c r="AF1197" s="213">
        <f t="shared" si="240"/>
        <v>841.5</v>
      </c>
      <c r="AG1197" s="343">
        <f t="shared" si="236"/>
        <v>1366.5</v>
      </c>
      <c r="AH1197" s="213">
        <v>1137</v>
      </c>
      <c r="AI1197" s="213">
        <f t="shared" si="237"/>
        <v>229.5</v>
      </c>
      <c r="AJ1197" s="161"/>
    </row>
    <row r="1198" spans="1:39" ht="32.25" hidden="1" customHeight="1" x14ac:dyDescent="0.35">
      <c r="A1198" s="202"/>
      <c r="B1198" s="234">
        <v>9</v>
      </c>
      <c r="C1198" s="203">
        <v>502</v>
      </c>
      <c r="D1198" s="204">
        <v>12706</v>
      </c>
      <c r="E1198" s="204">
        <v>7735</v>
      </c>
      <c r="F1198" s="204"/>
      <c r="G1198" s="202" t="s">
        <v>232</v>
      </c>
      <c r="H1198" s="202" t="s">
        <v>60</v>
      </c>
      <c r="I1198" s="202"/>
      <c r="J1198" s="202" t="s">
        <v>61</v>
      </c>
      <c r="K1198" s="204">
        <v>4</v>
      </c>
      <c r="L1198" s="204">
        <v>2.5</v>
      </c>
      <c r="M1198" s="204">
        <f>6</f>
        <v>6</v>
      </c>
      <c r="N1198" s="204">
        <v>1</v>
      </c>
      <c r="O1198" s="204">
        <f t="shared" si="244"/>
        <v>5</v>
      </c>
      <c r="P1198" s="204"/>
      <c r="Q1198" s="204"/>
      <c r="R1198" s="204">
        <f t="shared" si="229"/>
        <v>50</v>
      </c>
      <c r="S1198" s="207" t="s">
        <v>62</v>
      </c>
      <c r="T1198" s="215" t="s">
        <v>58</v>
      </c>
      <c r="U1198" s="216">
        <v>44755</v>
      </c>
      <c r="V1198" s="216">
        <v>44767</v>
      </c>
      <c r="W1198" s="217">
        <v>1</v>
      </c>
      <c r="X1198" s="218"/>
      <c r="Y1198" s="212">
        <f t="shared" si="232"/>
        <v>1.8571428571428572</v>
      </c>
      <c r="Z1198" s="237">
        <v>7.5</v>
      </c>
      <c r="AA1198" s="237"/>
      <c r="AB1198" s="213">
        <f t="shared" si="235"/>
        <v>375</v>
      </c>
      <c r="AC1198" s="213">
        <f t="shared" si="230"/>
        <v>0</v>
      </c>
      <c r="AD1198" s="213">
        <f t="shared" si="233"/>
        <v>262.5</v>
      </c>
      <c r="AE1198" s="213">
        <f t="shared" si="243"/>
        <v>112.5</v>
      </c>
      <c r="AF1198" s="213">
        <f t="shared" si="240"/>
        <v>0</v>
      </c>
      <c r="AG1198" s="213">
        <f t="shared" si="236"/>
        <v>375</v>
      </c>
      <c r="AH1198" s="213">
        <v>375</v>
      </c>
      <c r="AI1198" s="213">
        <f t="shared" si="237"/>
        <v>0</v>
      </c>
      <c r="AJ1198" s="160"/>
    </row>
    <row r="1199" spans="1:39" ht="32.25" hidden="1" customHeight="1" x14ac:dyDescent="0.35">
      <c r="A1199" s="202"/>
      <c r="B1199" s="234">
        <v>9</v>
      </c>
      <c r="C1199" s="203">
        <v>517</v>
      </c>
      <c r="D1199" s="204">
        <v>12725</v>
      </c>
      <c r="E1199" s="204">
        <v>6717</v>
      </c>
      <c r="F1199" s="204"/>
      <c r="G1199" s="202" t="s">
        <v>232</v>
      </c>
      <c r="H1199" s="202" t="s">
        <v>60</v>
      </c>
      <c r="I1199" s="202"/>
      <c r="J1199" s="202" t="s">
        <v>61</v>
      </c>
      <c r="K1199" s="204">
        <v>4</v>
      </c>
      <c r="L1199" s="204">
        <v>2.5</v>
      </c>
      <c r="M1199" s="204">
        <f>6</f>
        <v>6</v>
      </c>
      <c r="N1199" s="204">
        <v>1</v>
      </c>
      <c r="O1199" s="204">
        <f t="shared" si="244"/>
        <v>5</v>
      </c>
      <c r="P1199" s="204"/>
      <c r="Q1199" s="204"/>
      <c r="R1199" s="204">
        <f t="shared" si="229"/>
        <v>50</v>
      </c>
      <c r="S1199" s="207" t="s">
        <v>62</v>
      </c>
      <c r="T1199" s="215" t="s">
        <v>58</v>
      </c>
      <c r="U1199" s="216">
        <v>44756</v>
      </c>
      <c r="V1199" s="216">
        <v>44828</v>
      </c>
      <c r="W1199" s="217">
        <v>1</v>
      </c>
      <c r="X1199" s="218"/>
      <c r="Y1199" s="212">
        <f t="shared" si="232"/>
        <v>10.428571428571429</v>
      </c>
      <c r="Z1199" s="237">
        <v>7.5</v>
      </c>
      <c r="AA1199" s="237">
        <v>0.7</v>
      </c>
      <c r="AB1199" s="213">
        <f t="shared" si="235"/>
        <v>375</v>
      </c>
      <c r="AC1199" s="213">
        <f t="shared" si="230"/>
        <v>35</v>
      </c>
      <c r="AD1199" s="213">
        <f t="shared" si="233"/>
        <v>262.5</v>
      </c>
      <c r="AE1199" s="213">
        <f t="shared" si="243"/>
        <v>112.5</v>
      </c>
      <c r="AF1199" s="213">
        <f t="shared" si="240"/>
        <v>365</v>
      </c>
      <c r="AG1199" s="213">
        <f t="shared" si="236"/>
        <v>740</v>
      </c>
      <c r="AH1199" s="213">
        <v>740</v>
      </c>
      <c r="AI1199" s="213">
        <f t="shared" si="237"/>
        <v>0</v>
      </c>
      <c r="AJ1199" s="160"/>
    </row>
    <row r="1200" spans="1:39" ht="32.25" hidden="1" customHeight="1" x14ac:dyDescent="0.35">
      <c r="A1200" s="202"/>
      <c r="B1200" s="234">
        <v>9</v>
      </c>
      <c r="C1200" s="203">
        <v>517</v>
      </c>
      <c r="D1200" s="204">
        <v>12725</v>
      </c>
      <c r="E1200" s="204">
        <v>6717</v>
      </c>
      <c r="F1200" s="204"/>
      <c r="G1200" s="202" t="s">
        <v>232</v>
      </c>
      <c r="H1200" s="202" t="s">
        <v>60</v>
      </c>
      <c r="I1200" s="202"/>
      <c r="J1200" s="202" t="s">
        <v>61</v>
      </c>
      <c r="K1200" s="204">
        <v>4</v>
      </c>
      <c r="L1200" s="204">
        <v>2.5</v>
      </c>
      <c r="M1200" s="204">
        <f>6</f>
        <v>6</v>
      </c>
      <c r="N1200" s="204">
        <v>1</v>
      </c>
      <c r="O1200" s="204">
        <f t="shared" si="244"/>
        <v>5</v>
      </c>
      <c r="P1200" s="204"/>
      <c r="Q1200" s="204"/>
      <c r="R1200" s="204">
        <f t="shared" ref="R1200:R1263" si="245">IF(S1200="m3",K1200*L1200*O1200,IF(S1200="m2-LxH",K1200*O1200,IF(S1200="m2-LxW",K1200*L1200*P1200,IF(S1200="rm",O1200,IF(S1200="lm",K1200,IF(S1200="unit",Q1200,))))))</f>
        <v>50</v>
      </c>
      <c r="S1200" s="207" t="s">
        <v>62</v>
      </c>
      <c r="T1200" s="215" t="s">
        <v>58</v>
      </c>
      <c r="U1200" s="216">
        <v>44756</v>
      </c>
      <c r="V1200" s="216">
        <v>44828</v>
      </c>
      <c r="W1200" s="217">
        <v>1</v>
      </c>
      <c r="X1200" s="218"/>
      <c r="Y1200" s="212">
        <f t="shared" si="232"/>
        <v>10.428571428571429</v>
      </c>
      <c r="Z1200" s="237">
        <v>7.5</v>
      </c>
      <c r="AA1200" s="237">
        <v>0.7</v>
      </c>
      <c r="AB1200" s="213">
        <f t="shared" si="235"/>
        <v>375</v>
      </c>
      <c r="AC1200" s="213">
        <f t="shared" si="230"/>
        <v>35</v>
      </c>
      <c r="AD1200" s="213">
        <f t="shared" si="233"/>
        <v>262.5</v>
      </c>
      <c r="AE1200" s="213">
        <f t="shared" si="243"/>
        <v>112.5</v>
      </c>
      <c r="AF1200" s="213">
        <f t="shared" si="240"/>
        <v>365</v>
      </c>
      <c r="AG1200" s="213">
        <f t="shared" si="236"/>
        <v>740</v>
      </c>
      <c r="AH1200" s="213">
        <v>740</v>
      </c>
      <c r="AI1200" s="213">
        <f t="shared" si="237"/>
        <v>0</v>
      </c>
      <c r="AJ1200" s="160"/>
    </row>
    <row r="1201" spans="1:39" ht="32.25" hidden="1" customHeight="1" x14ac:dyDescent="0.35">
      <c r="A1201" s="202"/>
      <c r="B1201" s="234">
        <v>9</v>
      </c>
      <c r="C1201" s="203">
        <v>778</v>
      </c>
      <c r="D1201" s="204">
        <v>13038</v>
      </c>
      <c r="E1201" s="204">
        <v>8147</v>
      </c>
      <c r="F1201" s="204"/>
      <c r="G1201" s="202" t="s">
        <v>418</v>
      </c>
      <c r="H1201" s="202" t="s">
        <v>36</v>
      </c>
      <c r="I1201" s="202"/>
      <c r="J1201" s="202" t="s">
        <v>69</v>
      </c>
      <c r="K1201" s="204">
        <v>2.5</v>
      </c>
      <c r="L1201" s="204">
        <v>1.3</v>
      </c>
      <c r="M1201" s="204">
        <v>3</v>
      </c>
      <c r="N1201" s="204">
        <v>1</v>
      </c>
      <c r="O1201" s="204">
        <f t="shared" si="244"/>
        <v>2</v>
      </c>
      <c r="P1201" s="204"/>
      <c r="Q1201" s="204"/>
      <c r="R1201" s="204">
        <f t="shared" si="245"/>
        <v>2</v>
      </c>
      <c r="S1201" s="207" t="s">
        <v>70</v>
      </c>
      <c r="T1201" s="215" t="s">
        <v>58</v>
      </c>
      <c r="U1201" s="216">
        <v>44792</v>
      </c>
      <c r="V1201" s="216">
        <v>44859</v>
      </c>
      <c r="W1201" s="217">
        <v>1</v>
      </c>
      <c r="X1201" s="218"/>
      <c r="Y1201" s="212">
        <f t="shared" si="232"/>
        <v>9.7142857142857135</v>
      </c>
      <c r="Z1201" s="238">
        <v>135</v>
      </c>
      <c r="AA1201" s="237"/>
      <c r="AB1201" s="213">
        <f t="shared" si="235"/>
        <v>270</v>
      </c>
      <c r="AC1201" s="213">
        <f t="shared" si="230"/>
        <v>0</v>
      </c>
      <c r="AD1201" s="213">
        <f t="shared" si="233"/>
        <v>189</v>
      </c>
      <c r="AE1201" s="213">
        <f t="shared" si="243"/>
        <v>81</v>
      </c>
      <c r="AF1201" s="213">
        <f t="shared" si="240"/>
        <v>0</v>
      </c>
      <c r="AG1201" s="213">
        <f t="shared" si="236"/>
        <v>270</v>
      </c>
      <c r="AH1201" s="213">
        <v>270</v>
      </c>
      <c r="AI1201" s="213">
        <f t="shared" si="237"/>
        <v>0</v>
      </c>
      <c r="AJ1201" s="160"/>
    </row>
    <row r="1202" spans="1:39" ht="32.25" hidden="1" customHeight="1" x14ac:dyDescent="0.35">
      <c r="A1202" s="202"/>
      <c r="B1202" s="234">
        <v>9</v>
      </c>
      <c r="C1202" s="203">
        <v>763</v>
      </c>
      <c r="D1202" s="204">
        <v>13027</v>
      </c>
      <c r="E1202" s="204">
        <v>8069</v>
      </c>
      <c r="F1202" s="204"/>
      <c r="G1202" s="202" t="s">
        <v>433</v>
      </c>
      <c r="H1202" s="202" t="s">
        <v>36</v>
      </c>
      <c r="I1202" s="202"/>
      <c r="J1202" s="202" t="s">
        <v>69</v>
      </c>
      <c r="K1202" s="204">
        <v>1.3</v>
      </c>
      <c r="L1202" s="204">
        <v>1.3</v>
      </c>
      <c r="M1202" s="204">
        <v>3</v>
      </c>
      <c r="N1202" s="204">
        <v>1</v>
      </c>
      <c r="O1202" s="204">
        <f t="shared" si="244"/>
        <v>2</v>
      </c>
      <c r="P1202" s="204"/>
      <c r="Q1202" s="204"/>
      <c r="R1202" s="204">
        <f t="shared" si="245"/>
        <v>2</v>
      </c>
      <c r="S1202" s="207" t="s">
        <v>70</v>
      </c>
      <c r="T1202" s="215" t="s">
        <v>58</v>
      </c>
      <c r="U1202" s="216">
        <v>44791</v>
      </c>
      <c r="V1202" s="216">
        <v>44838</v>
      </c>
      <c r="W1202" s="217">
        <v>1</v>
      </c>
      <c r="X1202" s="218"/>
      <c r="Y1202" s="212">
        <f t="shared" si="232"/>
        <v>6.8571428571428568</v>
      </c>
      <c r="Z1202" s="238">
        <v>135</v>
      </c>
      <c r="AA1202" s="237">
        <v>12.25</v>
      </c>
      <c r="AB1202" s="213">
        <f t="shared" si="235"/>
        <v>270</v>
      </c>
      <c r="AC1202" s="213">
        <f t="shared" si="230"/>
        <v>24.5</v>
      </c>
      <c r="AD1202" s="213">
        <f t="shared" si="233"/>
        <v>189</v>
      </c>
      <c r="AE1202" s="213">
        <f t="shared" si="243"/>
        <v>81</v>
      </c>
      <c r="AF1202" s="213">
        <f t="shared" si="240"/>
        <v>168</v>
      </c>
      <c r="AG1202" s="213">
        <f t="shared" si="236"/>
        <v>438</v>
      </c>
      <c r="AH1202" s="213">
        <v>438</v>
      </c>
      <c r="AI1202" s="213">
        <f t="shared" si="237"/>
        <v>0</v>
      </c>
      <c r="AJ1202" s="160"/>
    </row>
    <row r="1203" spans="1:39" ht="32.25" hidden="1" customHeight="1" x14ac:dyDescent="0.35">
      <c r="A1203" s="202"/>
      <c r="B1203" s="234">
        <v>9</v>
      </c>
      <c r="C1203" s="203">
        <v>763</v>
      </c>
      <c r="D1203" s="204">
        <v>13027</v>
      </c>
      <c r="E1203" s="204">
        <v>8069</v>
      </c>
      <c r="F1203" s="204"/>
      <c r="G1203" s="202" t="s">
        <v>433</v>
      </c>
      <c r="H1203" s="202" t="s">
        <v>36</v>
      </c>
      <c r="I1203" s="202"/>
      <c r="J1203" s="202" t="s">
        <v>69</v>
      </c>
      <c r="K1203" s="204">
        <v>1.3</v>
      </c>
      <c r="L1203" s="204">
        <v>1.3</v>
      </c>
      <c r="M1203" s="204">
        <v>3</v>
      </c>
      <c r="N1203" s="204">
        <v>1</v>
      </c>
      <c r="O1203" s="204">
        <f t="shared" si="244"/>
        <v>2</v>
      </c>
      <c r="P1203" s="204"/>
      <c r="Q1203" s="204"/>
      <c r="R1203" s="204">
        <f t="shared" si="245"/>
        <v>2</v>
      </c>
      <c r="S1203" s="207" t="s">
        <v>70</v>
      </c>
      <c r="T1203" s="215" t="s">
        <v>58</v>
      </c>
      <c r="U1203" s="216">
        <v>44791</v>
      </c>
      <c r="V1203" s="216">
        <v>44838</v>
      </c>
      <c r="W1203" s="217">
        <v>1</v>
      </c>
      <c r="X1203" s="218"/>
      <c r="Y1203" s="212">
        <f t="shared" si="232"/>
        <v>6.8571428571428568</v>
      </c>
      <c r="Z1203" s="238">
        <v>135</v>
      </c>
      <c r="AA1203" s="237">
        <v>12.25</v>
      </c>
      <c r="AB1203" s="213">
        <f t="shared" si="235"/>
        <v>270</v>
      </c>
      <c r="AC1203" s="213">
        <f t="shared" si="230"/>
        <v>24.5</v>
      </c>
      <c r="AD1203" s="213">
        <f t="shared" si="233"/>
        <v>189</v>
      </c>
      <c r="AE1203" s="213">
        <f t="shared" si="243"/>
        <v>81</v>
      </c>
      <c r="AF1203" s="213">
        <f t="shared" si="240"/>
        <v>168</v>
      </c>
      <c r="AG1203" s="213">
        <f t="shared" si="236"/>
        <v>438</v>
      </c>
      <c r="AH1203" s="213">
        <v>438</v>
      </c>
      <c r="AI1203" s="213">
        <f t="shared" si="237"/>
        <v>0</v>
      </c>
      <c r="AJ1203" s="171"/>
    </row>
    <row r="1204" spans="1:39" ht="32.25" hidden="1" customHeight="1" x14ac:dyDescent="0.35">
      <c r="A1204" s="202"/>
      <c r="B1204" s="234">
        <v>9</v>
      </c>
      <c r="C1204" s="203">
        <v>763</v>
      </c>
      <c r="D1204" s="204">
        <v>13027</v>
      </c>
      <c r="E1204" s="204">
        <v>8069</v>
      </c>
      <c r="F1204" s="204"/>
      <c r="G1204" s="202" t="s">
        <v>433</v>
      </c>
      <c r="H1204" s="202" t="s">
        <v>36</v>
      </c>
      <c r="I1204" s="202"/>
      <c r="J1204" s="202" t="s">
        <v>69</v>
      </c>
      <c r="K1204" s="204">
        <v>1.3</v>
      </c>
      <c r="L1204" s="204">
        <v>1.3</v>
      </c>
      <c r="M1204" s="204">
        <v>3</v>
      </c>
      <c r="N1204" s="204">
        <v>1</v>
      </c>
      <c r="O1204" s="204">
        <f t="shared" si="244"/>
        <v>2</v>
      </c>
      <c r="P1204" s="204"/>
      <c r="Q1204" s="204"/>
      <c r="R1204" s="204">
        <f t="shared" si="245"/>
        <v>2</v>
      </c>
      <c r="S1204" s="207" t="s">
        <v>70</v>
      </c>
      <c r="T1204" s="215" t="s">
        <v>58</v>
      </c>
      <c r="U1204" s="216">
        <v>44791</v>
      </c>
      <c r="V1204" s="216">
        <v>44838</v>
      </c>
      <c r="W1204" s="217">
        <v>1</v>
      </c>
      <c r="X1204" s="218"/>
      <c r="Y1204" s="212">
        <f t="shared" si="232"/>
        <v>6.8571428571428568</v>
      </c>
      <c r="Z1204" s="238">
        <v>135</v>
      </c>
      <c r="AA1204" s="237">
        <v>12.25</v>
      </c>
      <c r="AB1204" s="213">
        <f t="shared" si="235"/>
        <v>270</v>
      </c>
      <c r="AC1204" s="213">
        <f t="shared" si="230"/>
        <v>24.5</v>
      </c>
      <c r="AD1204" s="213">
        <f t="shared" si="233"/>
        <v>189</v>
      </c>
      <c r="AE1204" s="213">
        <f t="shared" si="243"/>
        <v>81</v>
      </c>
      <c r="AF1204" s="213">
        <f t="shared" si="240"/>
        <v>168</v>
      </c>
      <c r="AG1204" s="213">
        <f t="shared" si="236"/>
        <v>438</v>
      </c>
      <c r="AH1204" s="213">
        <v>438</v>
      </c>
      <c r="AI1204" s="213">
        <f t="shared" si="237"/>
        <v>0</v>
      </c>
      <c r="AJ1204" s="171"/>
    </row>
    <row r="1205" spans="1:39" ht="32.25" hidden="1" customHeight="1" x14ac:dyDescent="0.35">
      <c r="A1205" s="205"/>
      <c r="B1205" s="234">
        <v>9</v>
      </c>
      <c r="C1205" s="173">
        <v>827</v>
      </c>
      <c r="D1205" s="206">
        <v>13095</v>
      </c>
      <c r="E1205" s="206">
        <v>8077</v>
      </c>
      <c r="F1205" s="206"/>
      <c r="G1205" s="205" t="s">
        <v>232</v>
      </c>
      <c r="H1205" s="205" t="s">
        <v>36</v>
      </c>
      <c r="I1205" s="205"/>
      <c r="J1205" s="205" t="s">
        <v>436</v>
      </c>
      <c r="K1205" s="206">
        <v>7.5</v>
      </c>
      <c r="L1205" s="206">
        <v>1.3</v>
      </c>
      <c r="M1205" s="206">
        <v>2.5</v>
      </c>
      <c r="N1205" s="206"/>
      <c r="O1205" s="206">
        <v>2.5</v>
      </c>
      <c r="P1205" s="206"/>
      <c r="Q1205" s="206"/>
      <c r="R1205" s="204">
        <f t="shared" si="245"/>
        <v>18.75</v>
      </c>
      <c r="S1205" s="173" t="s">
        <v>41</v>
      </c>
      <c r="T1205" s="208" t="s">
        <v>58</v>
      </c>
      <c r="U1205" s="209">
        <v>44799</v>
      </c>
      <c r="V1205" s="209">
        <v>44840</v>
      </c>
      <c r="W1205" s="210">
        <v>1</v>
      </c>
      <c r="X1205" s="211"/>
      <c r="Y1205" s="212">
        <f t="shared" si="232"/>
        <v>6</v>
      </c>
      <c r="Z1205" s="219">
        <v>14</v>
      </c>
      <c r="AA1205" s="219">
        <v>0.84</v>
      </c>
      <c r="AB1205" s="213">
        <f t="shared" si="235"/>
        <v>262.5</v>
      </c>
      <c r="AC1205" s="213">
        <f t="shared" si="230"/>
        <v>15.75</v>
      </c>
      <c r="AD1205" s="213">
        <f t="shared" si="233"/>
        <v>183.75</v>
      </c>
      <c r="AE1205" s="213">
        <f t="shared" si="243"/>
        <v>78.75</v>
      </c>
      <c r="AF1205" s="213">
        <f t="shared" si="240"/>
        <v>94.5</v>
      </c>
      <c r="AG1205" s="213">
        <f t="shared" si="236"/>
        <v>357</v>
      </c>
      <c r="AH1205" s="214">
        <v>357</v>
      </c>
      <c r="AI1205" s="213">
        <f t="shared" si="237"/>
        <v>0</v>
      </c>
      <c r="AJ1205" s="171"/>
    </row>
    <row r="1206" spans="1:39" ht="32.25" hidden="1" customHeight="1" x14ac:dyDescent="0.35">
      <c r="A1206" s="205"/>
      <c r="B1206" s="234">
        <v>9</v>
      </c>
      <c r="C1206" s="173">
        <v>939</v>
      </c>
      <c r="D1206" s="206">
        <v>13312</v>
      </c>
      <c r="E1206" s="206">
        <v>8296</v>
      </c>
      <c r="F1206" s="206"/>
      <c r="G1206" s="205" t="s">
        <v>471</v>
      </c>
      <c r="H1206" s="205" t="s">
        <v>36</v>
      </c>
      <c r="I1206" s="205"/>
      <c r="J1206" s="205" t="s">
        <v>436</v>
      </c>
      <c r="K1206" s="206">
        <v>16</v>
      </c>
      <c r="L1206" s="206">
        <v>1</v>
      </c>
      <c r="M1206" s="206">
        <v>3</v>
      </c>
      <c r="N1206" s="206"/>
      <c r="O1206" s="206">
        <v>3</v>
      </c>
      <c r="P1206" s="206"/>
      <c r="Q1206" s="206"/>
      <c r="R1206" s="204">
        <f t="shared" si="245"/>
        <v>48</v>
      </c>
      <c r="S1206" s="173" t="s">
        <v>41</v>
      </c>
      <c r="T1206" s="208" t="s">
        <v>58</v>
      </c>
      <c r="U1206" s="209">
        <v>44816</v>
      </c>
      <c r="V1206" s="209">
        <v>44895</v>
      </c>
      <c r="W1206" s="210">
        <v>1</v>
      </c>
      <c r="X1206" s="211"/>
      <c r="Y1206" s="212">
        <f t="shared" si="232"/>
        <v>11.428571428571429</v>
      </c>
      <c r="Z1206" s="219">
        <v>14</v>
      </c>
      <c r="AA1206" s="219">
        <v>0.84</v>
      </c>
      <c r="AB1206" s="213">
        <f t="shared" si="235"/>
        <v>672</v>
      </c>
      <c r="AC1206" s="213">
        <f t="shared" ref="AC1206:AC1269" si="246">AA1206*R1206</f>
        <v>40.32</v>
      </c>
      <c r="AD1206" s="213">
        <f t="shared" si="233"/>
        <v>470.39999999999992</v>
      </c>
      <c r="AE1206" s="213">
        <f t="shared" si="243"/>
        <v>201.59999999999997</v>
      </c>
      <c r="AF1206" s="213">
        <f t="shared" si="240"/>
        <v>460.79999999999995</v>
      </c>
      <c r="AG1206" s="213">
        <f t="shared" si="236"/>
        <v>1132.7999999999997</v>
      </c>
      <c r="AH1206" s="214">
        <v>1132.7999999999997</v>
      </c>
      <c r="AI1206" s="213">
        <f t="shared" si="237"/>
        <v>0</v>
      </c>
      <c r="AJ1206" s="171"/>
    </row>
    <row r="1207" spans="1:39" ht="32.25" hidden="1" customHeight="1" x14ac:dyDescent="0.35">
      <c r="A1207" s="202"/>
      <c r="B1207" s="234">
        <v>9</v>
      </c>
      <c r="C1207" s="203">
        <v>759</v>
      </c>
      <c r="D1207" s="204">
        <v>13024</v>
      </c>
      <c r="E1207" s="204">
        <v>7861</v>
      </c>
      <c r="F1207" s="204"/>
      <c r="G1207" s="202" t="s">
        <v>431</v>
      </c>
      <c r="H1207" s="202" t="s">
        <v>36</v>
      </c>
      <c r="I1207" s="202"/>
      <c r="J1207" s="202" t="s">
        <v>69</v>
      </c>
      <c r="K1207" s="204">
        <v>2.5</v>
      </c>
      <c r="L1207" s="204">
        <v>1.3</v>
      </c>
      <c r="M1207" s="204">
        <v>3</v>
      </c>
      <c r="N1207" s="204">
        <v>1</v>
      </c>
      <c r="O1207" s="204">
        <f t="shared" ref="O1207:O1220" si="247">M1207-N1207</f>
        <v>2</v>
      </c>
      <c r="P1207" s="204"/>
      <c r="Q1207" s="204"/>
      <c r="R1207" s="204">
        <f t="shared" si="245"/>
        <v>2</v>
      </c>
      <c r="S1207" s="207" t="s">
        <v>70</v>
      </c>
      <c r="T1207" s="215" t="s">
        <v>58</v>
      </c>
      <c r="U1207" s="216">
        <v>44790</v>
      </c>
      <c r="V1207" s="216">
        <v>44804</v>
      </c>
      <c r="W1207" s="217">
        <v>1</v>
      </c>
      <c r="X1207" s="218"/>
      <c r="Y1207" s="212">
        <f t="shared" si="232"/>
        <v>2.1428571428571428</v>
      </c>
      <c r="Z1207" s="238">
        <v>135</v>
      </c>
      <c r="AA1207" s="237">
        <v>12.25</v>
      </c>
      <c r="AB1207" s="213">
        <f t="shared" si="235"/>
        <v>270</v>
      </c>
      <c r="AC1207" s="213">
        <f t="shared" si="246"/>
        <v>24.5</v>
      </c>
      <c r="AD1207" s="213">
        <f t="shared" si="233"/>
        <v>189</v>
      </c>
      <c r="AE1207" s="213">
        <f t="shared" si="243"/>
        <v>81</v>
      </c>
      <c r="AF1207" s="213">
        <f t="shared" si="240"/>
        <v>52.5</v>
      </c>
      <c r="AG1207" s="213">
        <f t="shared" si="236"/>
        <v>322.5</v>
      </c>
      <c r="AH1207" s="213">
        <v>322.5</v>
      </c>
      <c r="AI1207" s="213">
        <f t="shared" si="237"/>
        <v>0</v>
      </c>
      <c r="AJ1207" s="171"/>
    </row>
    <row r="1208" spans="1:39" ht="32.25" hidden="1" customHeight="1" x14ac:dyDescent="0.35">
      <c r="A1208" s="202"/>
      <c r="B1208" s="202">
        <v>9</v>
      </c>
      <c r="C1208" s="203">
        <v>945</v>
      </c>
      <c r="D1208" s="204">
        <v>13348</v>
      </c>
      <c r="E1208" s="204"/>
      <c r="F1208" s="204"/>
      <c r="G1208" s="202" t="s">
        <v>531</v>
      </c>
      <c r="H1208" s="205" t="s">
        <v>95</v>
      </c>
      <c r="I1208" s="205"/>
      <c r="J1208" s="205" t="s">
        <v>69</v>
      </c>
      <c r="K1208" s="206">
        <v>2.5</v>
      </c>
      <c r="L1208" s="206">
        <v>1.3</v>
      </c>
      <c r="M1208" s="206">
        <v>2</v>
      </c>
      <c r="N1208" s="206"/>
      <c r="O1208" s="204">
        <f t="shared" si="247"/>
        <v>2</v>
      </c>
      <c r="P1208" s="206"/>
      <c r="Q1208" s="206"/>
      <c r="R1208" s="204">
        <f t="shared" si="245"/>
        <v>2</v>
      </c>
      <c r="S1208" s="207" t="s">
        <v>70</v>
      </c>
      <c r="T1208" s="208" t="s">
        <v>87</v>
      </c>
      <c r="U1208" s="209">
        <v>44818</v>
      </c>
      <c r="V1208" s="209"/>
      <c r="W1208" s="210">
        <v>1</v>
      </c>
      <c r="X1208" s="211"/>
      <c r="Y1208" s="212">
        <f t="shared" si="232"/>
        <v>20</v>
      </c>
      <c r="Z1208" s="237">
        <v>135</v>
      </c>
      <c r="AA1208" s="219"/>
      <c r="AB1208" s="213">
        <f t="shared" si="235"/>
        <v>270</v>
      </c>
      <c r="AC1208" s="213">
        <f t="shared" si="246"/>
        <v>0</v>
      </c>
      <c r="AD1208" s="213">
        <f t="shared" si="233"/>
        <v>189</v>
      </c>
      <c r="AE1208" s="214">
        <v>0</v>
      </c>
      <c r="AF1208" s="213">
        <f t="shared" si="240"/>
        <v>0</v>
      </c>
      <c r="AG1208" s="213">
        <f t="shared" si="236"/>
        <v>189</v>
      </c>
      <c r="AH1208" s="214">
        <v>189</v>
      </c>
      <c r="AI1208" s="213">
        <f t="shared" si="237"/>
        <v>0</v>
      </c>
      <c r="AJ1208" s="171"/>
    </row>
    <row r="1209" spans="1:39" ht="32.25" hidden="1" customHeight="1" x14ac:dyDescent="0.35">
      <c r="A1209" s="202"/>
      <c r="B1209" s="202">
        <v>9</v>
      </c>
      <c r="C1209" s="203">
        <v>945</v>
      </c>
      <c r="D1209" s="204">
        <v>13348</v>
      </c>
      <c r="E1209" s="204"/>
      <c r="F1209" s="204"/>
      <c r="G1209" s="202" t="s">
        <v>531</v>
      </c>
      <c r="H1209" s="205" t="s">
        <v>95</v>
      </c>
      <c r="I1209" s="205"/>
      <c r="J1209" s="205" t="s">
        <v>69</v>
      </c>
      <c r="K1209" s="206">
        <v>2.5</v>
      </c>
      <c r="L1209" s="206">
        <v>1.3</v>
      </c>
      <c r="M1209" s="206">
        <v>2</v>
      </c>
      <c r="N1209" s="206"/>
      <c r="O1209" s="204">
        <f t="shared" si="247"/>
        <v>2</v>
      </c>
      <c r="P1209" s="206"/>
      <c r="Q1209" s="206"/>
      <c r="R1209" s="204">
        <f t="shared" si="245"/>
        <v>2</v>
      </c>
      <c r="S1209" s="207" t="s">
        <v>70</v>
      </c>
      <c r="T1209" s="208" t="s">
        <v>87</v>
      </c>
      <c r="U1209" s="209">
        <v>44818</v>
      </c>
      <c r="V1209" s="209"/>
      <c r="W1209" s="210">
        <v>1</v>
      </c>
      <c r="X1209" s="211"/>
      <c r="Y1209" s="212">
        <f t="shared" si="232"/>
        <v>20</v>
      </c>
      <c r="Z1209" s="237">
        <v>135</v>
      </c>
      <c r="AA1209" s="219"/>
      <c r="AB1209" s="213">
        <f t="shared" si="235"/>
        <v>270</v>
      </c>
      <c r="AC1209" s="213">
        <f t="shared" si="246"/>
        <v>0</v>
      </c>
      <c r="AD1209" s="213">
        <f t="shared" si="233"/>
        <v>189</v>
      </c>
      <c r="AE1209" s="214">
        <v>0</v>
      </c>
      <c r="AF1209" s="213">
        <f t="shared" si="240"/>
        <v>0</v>
      </c>
      <c r="AG1209" s="213">
        <f t="shared" si="236"/>
        <v>189</v>
      </c>
      <c r="AH1209" s="214">
        <v>189</v>
      </c>
      <c r="AI1209" s="213">
        <f t="shared" si="237"/>
        <v>0</v>
      </c>
      <c r="AJ1209" s="171"/>
    </row>
    <row r="1210" spans="1:39" s="263" customFormat="1" ht="32.25" hidden="1" customHeight="1" x14ac:dyDescent="0.35">
      <c r="A1210" s="202"/>
      <c r="B1210" s="202">
        <v>9</v>
      </c>
      <c r="C1210" s="203">
        <v>945</v>
      </c>
      <c r="D1210" s="204">
        <v>13348</v>
      </c>
      <c r="E1210" s="204"/>
      <c r="F1210" s="204"/>
      <c r="G1210" s="202" t="s">
        <v>531</v>
      </c>
      <c r="H1210" s="205" t="s">
        <v>95</v>
      </c>
      <c r="I1210" s="205"/>
      <c r="J1210" s="205" t="s">
        <v>69</v>
      </c>
      <c r="K1210" s="206">
        <v>2.5</v>
      </c>
      <c r="L1210" s="206">
        <v>1.3</v>
      </c>
      <c r="M1210" s="206">
        <v>2</v>
      </c>
      <c r="N1210" s="206"/>
      <c r="O1210" s="204">
        <f t="shared" si="247"/>
        <v>2</v>
      </c>
      <c r="P1210" s="206"/>
      <c r="Q1210" s="206"/>
      <c r="R1210" s="204">
        <f t="shared" si="245"/>
        <v>2</v>
      </c>
      <c r="S1210" s="207" t="s">
        <v>70</v>
      </c>
      <c r="T1210" s="208" t="s">
        <v>87</v>
      </c>
      <c r="U1210" s="209">
        <v>44818</v>
      </c>
      <c r="V1210" s="209"/>
      <c r="W1210" s="210">
        <v>1</v>
      </c>
      <c r="X1210" s="211"/>
      <c r="Y1210" s="212">
        <f t="shared" si="232"/>
        <v>20</v>
      </c>
      <c r="Z1210" s="237">
        <v>135</v>
      </c>
      <c r="AA1210" s="219"/>
      <c r="AB1210" s="213">
        <f t="shared" si="235"/>
        <v>270</v>
      </c>
      <c r="AC1210" s="213">
        <f t="shared" si="246"/>
        <v>0</v>
      </c>
      <c r="AD1210" s="213">
        <f t="shared" si="233"/>
        <v>189</v>
      </c>
      <c r="AE1210" s="214">
        <v>0</v>
      </c>
      <c r="AF1210" s="213">
        <f t="shared" si="240"/>
        <v>0</v>
      </c>
      <c r="AG1210" s="213">
        <f t="shared" si="236"/>
        <v>189</v>
      </c>
      <c r="AH1210" s="214">
        <v>189</v>
      </c>
      <c r="AI1210" s="213">
        <f t="shared" si="237"/>
        <v>0</v>
      </c>
      <c r="AJ1210" s="262"/>
      <c r="AK1210" s="297"/>
      <c r="AL1210" s="304"/>
      <c r="AM1210" s="304"/>
    </row>
    <row r="1211" spans="1:39" s="263" customFormat="1" ht="32.25" hidden="1" customHeight="1" x14ac:dyDescent="0.35">
      <c r="A1211" s="202"/>
      <c r="B1211" s="202">
        <v>9</v>
      </c>
      <c r="C1211" s="203">
        <v>945</v>
      </c>
      <c r="D1211" s="204">
        <v>13348</v>
      </c>
      <c r="E1211" s="204"/>
      <c r="F1211" s="204"/>
      <c r="G1211" s="202" t="s">
        <v>531</v>
      </c>
      <c r="H1211" s="205" t="s">
        <v>95</v>
      </c>
      <c r="I1211" s="205"/>
      <c r="J1211" s="205" t="s">
        <v>69</v>
      </c>
      <c r="K1211" s="206">
        <v>2.5</v>
      </c>
      <c r="L1211" s="206">
        <v>1.3</v>
      </c>
      <c r="M1211" s="206">
        <v>2</v>
      </c>
      <c r="N1211" s="206"/>
      <c r="O1211" s="204">
        <f t="shared" si="247"/>
        <v>2</v>
      </c>
      <c r="P1211" s="206"/>
      <c r="Q1211" s="206"/>
      <c r="R1211" s="204">
        <f t="shared" si="245"/>
        <v>2</v>
      </c>
      <c r="S1211" s="207" t="s">
        <v>70</v>
      </c>
      <c r="T1211" s="208" t="s">
        <v>87</v>
      </c>
      <c r="U1211" s="209">
        <v>44818</v>
      </c>
      <c r="V1211" s="209"/>
      <c r="W1211" s="210">
        <v>1</v>
      </c>
      <c r="X1211" s="211"/>
      <c r="Y1211" s="212">
        <f t="shared" si="232"/>
        <v>20</v>
      </c>
      <c r="Z1211" s="237">
        <v>135</v>
      </c>
      <c r="AA1211" s="219"/>
      <c r="AB1211" s="213">
        <f t="shared" si="235"/>
        <v>270</v>
      </c>
      <c r="AC1211" s="213">
        <f t="shared" si="246"/>
        <v>0</v>
      </c>
      <c r="AD1211" s="213">
        <f t="shared" si="233"/>
        <v>189</v>
      </c>
      <c r="AE1211" s="214">
        <v>0</v>
      </c>
      <c r="AF1211" s="213">
        <f t="shared" si="240"/>
        <v>0</v>
      </c>
      <c r="AG1211" s="213">
        <f t="shared" si="236"/>
        <v>189</v>
      </c>
      <c r="AH1211" s="214">
        <v>189</v>
      </c>
      <c r="AI1211" s="213">
        <f t="shared" si="237"/>
        <v>0</v>
      </c>
      <c r="AJ1211" s="262"/>
      <c r="AK1211" s="297"/>
      <c r="AL1211" s="304"/>
      <c r="AM1211" s="304"/>
    </row>
    <row r="1212" spans="1:39" s="263" customFormat="1" ht="32.25" hidden="1" customHeight="1" x14ac:dyDescent="0.35">
      <c r="A1212" s="202"/>
      <c r="B1212" s="202">
        <v>9</v>
      </c>
      <c r="C1212" s="203">
        <v>945</v>
      </c>
      <c r="D1212" s="204">
        <v>13348</v>
      </c>
      <c r="E1212" s="204"/>
      <c r="F1212" s="204"/>
      <c r="G1212" s="202" t="s">
        <v>531</v>
      </c>
      <c r="H1212" s="205" t="s">
        <v>95</v>
      </c>
      <c r="I1212" s="205"/>
      <c r="J1212" s="205" t="s">
        <v>69</v>
      </c>
      <c r="K1212" s="206">
        <v>2.5</v>
      </c>
      <c r="L1212" s="206">
        <v>1.3</v>
      </c>
      <c r="M1212" s="206">
        <v>2</v>
      </c>
      <c r="N1212" s="206"/>
      <c r="O1212" s="204">
        <f t="shared" si="247"/>
        <v>2</v>
      </c>
      <c r="P1212" s="206"/>
      <c r="Q1212" s="206"/>
      <c r="R1212" s="204">
        <f t="shared" si="245"/>
        <v>2</v>
      </c>
      <c r="S1212" s="207" t="s">
        <v>70</v>
      </c>
      <c r="T1212" s="208" t="s">
        <v>87</v>
      </c>
      <c r="U1212" s="209">
        <v>44818</v>
      </c>
      <c r="V1212" s="209"/>
      <c r="W1212" s="210">
        <v>1</v>
      </c>
      <c r="X1212" s="211"/>
      <c r="Y1212" s="212">
        <f t="shared" si="232"/>
        <v>20</v>
      </c>
      <c r="Z1212" s="237">
        <v>135</v>
      </c>
      <c r="AA1212" s="219"/>
      <c r="AB1212" s="213">
        <f t="shared" si="235"/>
        <v>270</v>
      </c>
      <c r="AC1212" s="213">
        <f t="shared" si="246"/>
        <v>0</v>
      </c>
      <c r="AD1212" s="213">
        <f t="shared" si="233"/>
        <v>189</v>
      </c>
      <c r="AE1212" s="214">
        <v>0</v>
      </c>
      <c r="AF1212" s="213">
        <f t="shared" si="240"/>
        <v>0</v>
      </c>
      <c r="AG1212" s="213">
        <f t="shared" si="236"/>
        <v>189</v>
      </c>
      <c r="AH1212" s="214">
        <v>189</v>
      </c>
      <c r="AI1212" s="213">
        <f t="shared" si="237"/>
        <v>0</v>
      </c>
      <c r="AJ1212" s="262"/>
      <c r="AK1212" s="297"/>
      <c r="AL1212" s="304"/>
      <c r="AM1212" s="304"/>
    </row>
    <row r="1213" spans="1:39" s="263" customFormat="1" ht="32.25" hidden="1" customHeight="1" x14ac:dyDescent="0.35">
      <c r="A1213" s="202"/>
      <c r="B1213" s="202">
        <v>9</v>
      </c>
      <c r="C1213" s="203">
        <v>945</v>
      </c>
      <c r="D1213" s="204">
        <v>13348</v>
      </c>
      <c r="E1213" s="204"/>
      <c r="F1213" s="204"/>
      <c r="G1213" s="202" t="s">
        <v>531</v>
      </c>
      <c r="H1213" s="205" t="s">
        <v>95</v>
      </c>
      <c r="I1213" s="205"/>
      <c r="J1213" s="205" t="s">
        <v>69</v>
      </c>
      <c r="K1213" s="206">
        <v>2.5</v>
      </c>
      <c r="L1213" s="206">
        <v>1.3</v>
      </c>
      <c r="M1213" s="206">
        <v>2</v>
      </c>
      <c r="N1213" s="206"/>
      <c r="O1213" s="204">
        <f t="shared" si="247"/>
        <v>2</v>
      </c>
      <c r="P1213" s="206"/>
      <c r="Q1213" s="206"/>
      <c r="R1213" s="204">
        <f t="shared" si="245"/>
        <v>2</v>
      </c>
      <c r="S1213" s="207" t="s">
        <v>70</v>
      </c>
      <c r="T1213" s="208" t="s">
        <v>87</v>
      </c>
      <c r="U1213" s="209">
        <v>44818</v>
      </c>
      <c r="V1213" s="209"/>
      <c r="W1213" s="210">
        <v>1</v>
      </c>
      <c r="X1213" s="211"/>
      <c r="Y1213" s="212">
        <f t="shared" si="232"/>
        <v>20</v>
      </c>
      <c r="Z1213" s="237">
        <v>135</v>
      </c>
      <c r="AA1213" s="219"/>
      <c r="AB1213" s="213">
        <f t="shared" si="235"/>
        <v>270</v>
      </c>
      <c r="AC1213" s="213">
        <f t="shared" si="246"/>
        <v>0</v>
      </c>
      <c r="AD1213" s="213">
        <f t="shared" si="233"/>
        <v>189</v>
      </c>
      <c r="AE1213" s="214">
        <v>0</v>
      </c>
      <c r="AF1213" s="213">
        <f t="shared" si="240"/>
        <v>0</v>
      </c>
      <c r="AG1213" s="213">
        <f t="shared" si="236"/>
        <v>189</v>
      </c>
      <c r="AH1213" s="214">
        <v>189</v>
      </c>
      <c r="AI1213" s="213">
        <f t="shared" si="237"/>
        <v>0</v>
      </c>
      <c r="AJ1213" s="262"/>
      <c r="AK1213" s="297"/>
      <c r="AL1213" s="304"/>
      <c r="AM1213" s="304"/>
    </row>
    <row r="1214" spans="1:39" s="263" customFormat="1" ht="32.25" hidden="1" customHeight="1" x14ac:dyDescent="0.35">
      <c r="A1214" s="202"/>
      <c r="B1214" s="202">
        <v>9</v>
      </c>
      <c r="C1214" s="203">
        <v>945</v>
      </c>
      <c r="D1214" s="204">
        <v>13348</v>
      </c>
      <c r="E1214" s="204"/>
      <c r="F1214" s="204"/>
      <c r="G1214" s="202" t="s">
        <v>531</v>
      </c>
      <c r="H1214" s="205" t="s">
        <v>95</v>
      </c>
      <c r="I1214" s="205"/>
      <c r="J1214" s="205" t="s">
        <v>69</v>
      </c>
      <c r="K1214" s="206">
        <v>2.5</v>
      </c>
      <c r="L1214" s="206">
        <v>1.3</v>
      </c>
      <c r="M1214" s="206">
        <v>2</v>
      </c>
      <c r="N1214" s="206"/>
      <c r="O1214" s="204">
        <f t="shared" si="247"/>
        <v>2</v>
      </c>
      <c r="P1214" s="206"/>
      <c r="Q1214" s="206"/>
      <c r="R1214" s="204">
        <f t="shared" si="245"/>
        <v>2</v>
      </c>
      <c r="S1214" s="207" t="s">
        <v>70</v>
      </c>
      <c r="T1214" s="208" t="s">
        <v>87</v>
      </c>
      <c r="U1214" s="209">
        <v>44818</v>
      </c>
      <c r="V1214" s="209"/>
      <c r="W1214" s="210">
        <v>1</v>
      </c>
      <c r="X1214" s="211"/>
      <c r="Y1214" s="212">
        <f t="shared" si="232"/>
        <v>20</v>
      </c>
      <c r="Z1214" s="237">
        <v>135</v>
      </c>
      <c r="AA1214" s="219"/>
      <c r="AB1214" s="213">
        <f t="shared" si="235"/>
        <v>270</v>
      </c>
      <c r="AC1214" s="213">
        <f t="shared" si="246"/>
        <v>0</v>
      </c>
      <c r="AD1214" s="213">
        <f t="shared" si="233"/>
        <v>189</v>
      </c>
      <c r="AE1214" s="214">
        <v>0</v>
      </c>
      <c r="AF1214" s="213">
        <f t="shared" si="240"/>
        <v>0</v>
      </c>
      <c r="AG1214" s="213">
        <f t="shared" si="236"/>
        <v>189</v>
      </c>
      <c r="AH1214" s="214">
        <v>189</v>
      </c>
      <c r="AI1214" s="213">
        <f t="shared" si="237"/>
        <v>0</v>
      </c>
      <c r="AJ1214" s="262"/>
      <c r="AK1214" s="297"/>
      <c r="AL1214" s="304"/>
      <c r="AM1214" s="304"/>
    </row>
    <row r="1215" spans="1:39" s="263" customFormat="1" ht="32.25" hidden="1" customHeight="1" x14ac:dyDescent="0.35">
      <c r="A1215" s="202"/>
      <c r="B1215" s="202">
        <v>9</v>
      </c>
      <c r="C1215" s="203">
        <v>945</v>
      </c>
      <c r="D1215" s="204">
        <v>13348</v>
      </c>
      <c r="E1215" s="204"/>
      <c r="F1215" s="204"/>
      <c r="G1215" s="202" t="s">
        <v>531</v>
      </c>
      <c r="H1215" s="205" t="s">
        <v>95</v>
      </c>
      <c r="I1215" s="205"/>
      <c r="J1215" s="205" t="s">
        <v>69</v>
      </c>
      <c r="K1215" s="206">
        <v>2.5</v>
      </c>
      <c r="L1215" s="206">
        <v>1.3</v>
      </c>
      <c r="M1215" s="206">
        <v>2</v>
      </c>
      <c r="N1215" s="206"/>
      <c r="O1215" s="204">
        <f t="shared" si="247"/>
        <v>2</v>
      </c>
      <c r="P1215" s="206"/>
      <c r="Q1215" s="206"/>
      <c r="R1215" s="204">
        <f t="shared" si="245"/>
        <v>2</v>
      </c>
      <c r="S1215" s="207" t="s">
        <v>70</v>
      </c>
      <c r="T1215" s="208" t="s">
        <v>87</v>
      </c>
      <c r="U1215" s="209">
        <v>44818</v>
      </c>
      <c r="V1215" s="209"/>
      <c r="W1215" s="210">
        <v>1</v>
      </c>
      <c r="X1215" s="211"/>
      <c r="Y1215" s="212">
        <f t="shared" si="232"/>
        <v>20</v>
      </c>
      <c r="Z1215" s="237">
        <v>135</v>
      </c>
      <c r="AA1215" s="219"/>
      <c r="AB1215" s="213">
        <f t="shared" si="235"/>
        <v>270</v>
      </c>
      <c r="AC1215" s="213">
        <f t="shared" si="246"/>
        <v>0</v>
      </c>
      <c r="AD1215" s="213">
        <f t="shared" si="233"/>
        <v>189</v>
      </c>
      <c r="AE1215" s="214">
        <v>0</v>
      </c>
      <c r="AF1215" s="213">
        <f t="shared" si="240"/>
        <v>0</v>
      </c>
      <c r="AG1215" s="213">
        <f t="shared" si="236"/>
        <v>189</v>
      </c>
      <c r="AH1215" s="214">
        <v>189</v>
      </c>
      <c r="AI1215" s="213">
        <f t="shared" si="237"/>
        <v>0</v>
      </c>
      <c r="AJ1215" s="262"/>
      <c r="AK1215" s="297"/>
      <c r="AL1215" s="304"/>
      <c r="AM1215" s="304"/>
    </row>
    <row r="1216" spans="1:39" s="263" customFormat="1" ht="32.25" hidden="1" customHeight="1" x14ac:dyDescent="0.35">
      <c r="A1216" s="202"/>
      <c r="B1216" s="202">
        <v>9</v>
      </c>
      <c r="C1216" s="203">
        <v>945</v>
      </c>
      <c r="D1216" s="204">
        <v>13348</v>
      </c>
      <c r="E1216" s="204"/>
      <c r="F1216" s="204"/>
      <c r="G1216" s="202" t="s">
        <v>531</v>
      </c>
      <c r="H1216" s="205" t="s">
        <v>95</v>
      </c>
      <c r="I1216" s="205"/>
      <c r="J1216" s="205" t="s">
        <v>69</v>
      </c>
      <c r="K1216" s="206">
        <v>2.5</v>
      </c>
      <c r="L1216" s="206">
        <v>1.3</v>
      </c>
      <c r="M1216" s="206">
        <v>2</v>
      </c>
      <c r="N1216" s="206"/>
      <c r="O1216" s="204">
        <f t="shared" si="247"/>
        <v>2</v>
      </c>
      <c r="P1216" s="206"/>
      <c r="Q1216" s="206"/>
      <c r="R1216" s="204">
        <f t="shared" si="245"/>
        <v>2</v>
      </c>
      <c r="S1216" s="207" t="s">
        <v>70</v>
      </c>
      <c r="T1216" s="208" t="s">
        <v>87</v>
      </c>
      <c r="U1216" s="209">
        <v>44818</v>
      </c>
      <c r="V1216" s="209"/>
      <c r="W1216" s="210">
        <v>1</v>
      </c>
      <c r="X1216" s="211"/>
      <c r="Y1216" s="212">
        <f t="shared" si="232"/>
        <v>20</v>
      </c>
      <c r="Z1216" s="237">
        <v>135</v>
      </c>
      <c r="AA1216" s="219"/>
      <c r="AB1216" s="213">
        <f t="shared" si="235"/>
        <v>270</v>
      </c>
      <c r="AC1216" s="213">
        <f t="shared" si="246"/>
        <v>0</v>
      </c>
      <c r="AD1216" s="213">
        <f t="shared" si="233"/>
        <v>189</v>
      </c>
      <c r="AE1216" s="214">
        <v>0</v>
      </c>
      <c r="AF1216" s="213">
        <f t="shared" si="240"/>
        <v>0</v>
      </c>
      <c r="AG1216" s="213">
        <f t="shared" si="236"/>
        <v>189</v>
      </c>
      <c r="AH1216" s="214">
        <v>189</v>
      </c>
      <c r="AI1216" s="213">
        <f t="shared" si="237"/>
        <v>0</v>
      </c>
      <c r="AJ1216" s="262"/>
      <c r="AK1216" s="297"/>
      <c r="AL1216" s="304"/>
      <c r="AM1216" s="304"/>
    </row>
    <row r="1217" spans="1:39" s="263" customFormat="1" ht="32.25" hidden="1" customHeight="1" x14ac:dyDescent="0.35">
      <c r="A1217" s="202"/>
      <c r="B1217" s="202">
        <v>9</v>
      </c>
      <c r="C1217" s="203">
        <v>945</v>
      </c>
      <c r="D1217" s="204">
        <v>13348</v>
      </c>
      <c r="E1217" s="204"/>
      <c r="F1217" s="204"/>
      <c r="G1217" s="202" t="s">
        <v>531</v>
      </c>
      <c r="H1217" s="205" t="s">
        <v>95</v>
      </c>
      <c r="I1217" s="205"/>
      <c r="J1217" s="205" t="s">
        <v>69</v>
      </c>
      <c r="K1217" s="206">
        <v>2.5</v>
      </c>
      <c r="L1217" s="206">
        <v>1.3</v>
      </c>
      <c r="M1217" s="206">
        <v>2</v>
      </c>
      <c r="N1217" s="206"/>
      <c r="O1217" s="204">
        <f t="shared" si="247"/>
        <v>2</v>
      </c>
      <c r="P1217" s="206"/>
      <c r="Q1217" s="206"/>
      <c r="R1217" s="204">
        <f t="shared" si="245"/>
        <v>2</v>
      </c>
      <c r="S1217" s="207" t="s">
        <v>70</v>
      </c>
      <c r="T1217" s="208" t="s">
        <v>87</v>
      </c>
      <c r="U1217" s="209">
        <v>44818</v>
      </c>
      <c r="V1217" s="209"/>
      <c r="W1217" s="210">
        <v>1</v>
      </c>
      <c r="X1217" s="211"/>
      <c r="Y1217" s="212">
        <f t="shared" si="232"/>
        <v>20</v>
      </c>
      <c r="Z1217" s="237">
        <v>135</v>
      </c>
      <c r="AA1217" s="219"/>
      <c r="AB1217" s="213">
        <f t="shared" si="235"/>
        <v>270</v>
      </c>
      <c r="AC1217" s="213">
        <f t="shared" si="246"/>
        <v>0</v>
      </c>
      <c r="AD1217" s="213">
        <f t="shared" si="233"/>
        <v>189</v>
      </c>
      <c r="AE1217" s="214">
        <v>0</v>
      </c>
      <c r="AF1217" s="213">
        <f t="shared" si="240"/>
        <v>0</v>
      </c>
      <c r="AG1217" s="213">
        <f t="shared" si="236"/>
        <v>189</v>
      </c>
      <c r="AH1217" s="214">
        <v>189</v>
      </c>
      <c r="AI1217" s="213">
        <f t="shared" si="237"/>
        <v>0</v>
      </c>
      <c r="AJ1217" s="262"/>
      <c r="AK1217" s="297"/>
      <c r="AL1217" s="304"/>
      <c r="AM1217" s="304"/>
    </row>
    <row r="1218" spans="1:39" s="263" customFormat="1" ht="32.25" hidden="1" customHeight="1" x14ac:dyDescent="0.35">
      <c r="A1218" s="202"/>
      <c r="B1218" s="202">
        <v>9</v>
      </c>
      <c r="C1218" s="203">
        <v>945</v>
      </c>
      <c r="D1218" s="204">
        <v>13348</v>
      </c>
      <c r="E1218" s="204"/>
      <c r="F1218" s="204"/>
      <c r="G1218" s="202" t="s">
        <v>531</v>
      </c>
      <c r="H1218" s="205" t="s">
        <v>95</v>
      </c>
      <c r="I1218" s="205"/>
      <c r="J1218" s="205" t="s">
        <v>69</v>
      </c>
      <c r="K1218" s="206">
        <v>2.5</v>
      </c>
      <c r="L1218" s="206">
        <v>1.3</v>
      </c>
      <c r="M1218" s="206">
        <v>2</v>
      </c>
      <c r="N1218" s="206"/>
      <c r="O1218" s="204">
        <f t="shared" si="247"/>
        <v>2</v>
      </c>
      <c r="P1218" s="206"/>
      <c r="Q1218" s="206"/>
      <c r="R1218" s="204">
        <f t="shared" si="245"/>
        <v>2</v>
      </c>
      <c r="S1218" s="207" t="s">
        <v>70</v>
      </c>
      <c r="T1218" s="208" t="s">
        <v>87</v>
      </c>
      <c r="U1218" s="209">
        <v>44818</v>
      </c>
      <c r="V1218" s="209"/>
      <c r="W1218" s="210">
        <v>1</v>
      </c>
      <c r="X1218" s="211"/>
      <c r="Y1218" s="212">
        <f t="shared" si="232"/>
        <v>20</v>
      </c>
      <c r="Z1218" s="237">
        <v>135</v>
      </c>
      <c r="AA1218" s="219"/>
      <c r="AB1218" s="213">
        <f t="shared" si="235"/>
        <v>270</v>
      </c>
      <c r="AC1218" s="213">
        <f t="shared" si="246"/>
        <v>0</v>
      </c>
      <c r="AD1218" s="213">
        <f t="shared" si="233"/>
        <v>189</v>
      </c>
      <c r="AE1218" s="214">
        <v>0</v>
      </c>
      <c r="AF1218" s="213">
        <f t="shared" si="240"/>
        <v>0</v>
      </c>
      <c r="AG1218" s="213">
        <f t="shared" si="236"/>
        <v>189</v>
      </c>
      <c r="AH1218" s="214">
        <v>189</v>
      </c>
      <c r="AI1218" s="213">
        <f t="shared" si="237"/>
        <v>0</v>
      </c>
      <c r="AJ1218" s="262"/>
      <c r="AK1218" s="297"/>
      <c r="AL1218" s="304"/>
      <c r="AM1218" s="304"/>
    </row>
    <row r="1219" spans="1:39" ht="32.25" hidden="1" customHeight="1" x14ac:dyDescent="0.35">
      <c r="A1219" s="202"/>
      <c r="B1219" s="202">
        <v>9</v>
      </c>
      <c r="C1219" s="203">
        <v>945</v>
      </c>
      <c r="D1219" s="204">
        <v>13348</v>
      </c>
      <c r="E1219" s="204"/>
      <c r="F1219" s="204"/>
      <c r="G1219" s="202" t="s">
        <v>531</v>
      </c>
      <c r="H1219" s="205" t="s">
        <v>95</v>
      </c>
      <c r="I1219" s="205"/>
      <c r="J1219" s="205" t="s">
        <v>69</v>
      </c>
      <c r="K1219" s="206">
        <v>2.5</v>
      </c>
      <c r="L1219" s="206">
        <v>1.3</v>
      </c>
      <c r="M1219" s="206">
        <v>2</v>
      </c>
      <c r="N1219" s="206"/>
      <c r="O1219" s="204">
        <f t="shared" si="247"/>
        <v>2</v>
      </c>
      <c r="P1219" s="206"/>
      <c r="Q1219" s="206"/>
      <c r="R1219" s="204">
        <f t="shared" si="245"/>
        <v>2</v>
      </c>
      <c r="S1219" s="207" t="s">
        <v>70</v>
      </c>
      <c r="T1219" s="208" t="s">
        <v>87</v>
      </c>
      <c r="U1219" s="209">
        <v>44818</v>
      </c>
      <c r="V1219" s="209"/>
      <c r="W1219" s="210">
        <v>1</v>
      </c>
      <c r="X1219" s="211"/>
      <c r="Y1219" s="212">
        <f t="shared" ref="Y1219:Y1282" si="248">IF(T1219="on hire",$C$5-U1219+1,IF(T1219="off hired",V1219-U1219+1,0))/7</f>
        <v>20</v>
      </c>
      <c r="Z1219" s="237">
        <v>135</v>
      </c>
      <c r="AA1219" s="219"/>
      <c r="AB1219" s="213">
        <f t="shared" si="235"/>
        <v>270</v>
      </c>
      <c r="AC1219" s="213">
        <f t="shared" si="246"/>
        <v>0</v>
      </c>
      <c r="AD1219" s="213">
        <f t="shared" ref="AD1219:AD1282" si="249">0.7*R1219*Z1219</f>
        <v>189</v>
      </c>
      <c r="AE1219" s="214">
        <v>0</v>
      </c>
      <c r="AF1219" s="213">
        <f t="shared" si="240"/>
        <v>0</v>
      </c>
      <c r="AG1219" s="213">
        <f t="shared" si="236"/>
        <v>189</v>
      </c>
      <c r="AH1219" s="214">
        <v>189</v>
      </c>
      <c r="AI1219" s="213">
        <f t="shared" si="237"/>
        <v>0</v>
      </c>
      <c r="AJ1219" s="160"/>
    </row>
    <row r="1220" spans="1:39" ht="32.25" hidden="1" customHeight="1" x14ac:dyDescent="0.35">
      <c r="A1220" s="202"/>
      <c r="B1220" s="202">
        <v>9</v>
      </c>
      <c r="C1220" s="203">
        <v>945</v>
      </c>
      <c r="D1220" s="204">
        <v>13348</v>
      </c>
      <c r="E1220" s="204"/>
      <c r="F1220" s="204"/>
      <c r="G1220" s="202" t="s">
        <v>531</v>
      </c>
      <c r="H1220" s="205" t="s">
        <v>95</v>
      </c>
      <c r="I1220" s="205"/>
      <c r="J1220" s="205" t="s">
        <v>69</v>
      </c>
      <c r="K1220" s="206">
        <v>2.5</v>
      </c>
      <c r="L1220" s="206">
        <v>1.3</v>
      </c>
      <c r="M1220" s="206">
        <v>2</v>
      </c>
      <c r="N1220" s="206"/>
      <c r="O1220" s="204">
        <f t="shared" si="247"/>
        <v>2</v>
      </c>
      <c r="P1220" s="206"/>
      <c r="Q1220" s="206"/>
      <c r="R1220" s="204">
        <f t="shared" si="245"/>
        <v>2</v>
      </c>
      <c r="S1220" s="207" t="s">
        <v>70</v>
      </c>
      <c r="T1220" s="208" t="s">
        <v>87</v>
      </c>
      <c r="U1220" s="209">
        <v>44818</v>
      </c>
      <c r="V1220" s="209"/>
      <c r="W1220" s="210">
        <v>1</v>
      </c>
      <c r="X1220" s="211"/>
      <c r="Y1220" s="212">
        <f t="shared" si="248"/>
        <v>20</v>
      </c>
      <c r="Z1220" s="237">
        <v>135</v>
      </c>
      <c r="AA1220" s="219"/>
      <c r="AB1220" s="213">
        <f t="shared" si="235"/>
        <v>270</v>
      </c>
      <c r="AC1220" s="213">
        <f t="shared" si="246"/>
        <v>0</v>
      </c>
      <c r="AD1220" s="213">
        <f t="shared" si="249"/>
        <v>189</v>
      </c>
      <c r="AE1220" s="214">
        <v>0</v>
      </c>
      <c r="AF1220" s="213">
        <f t="shared" si="240"/>
        <v>0</v>
      </c>
      <c r="AG1220" s="213">
        <f t="shared" si="236"/>
        <v>189</v>
      </c>
      <c r="AH1220" s="214">
        <v>189</v>
      </c>
      <c r="AI1220" s="213">
        <f t="shared" si="237"/>
        <v>0</v>
      </c>
      <c r="AJ1220" s="160"/>
    </row>
    <row r="1221" spans="1:39" ht="32.25" customHeight="1" x14ac:dyDescent="0.35">
      <c r="A1221" s="205"/>
      <c r="B1221" s="205">
        <v>9</v>
      </c>
      <c r="C1221" s="399">
        <v>1053</v>
      </c>
      <c r="D1221" s="400">
        <v>13492</v>
      </c>
      <c r="E1221" s="206"/>
      <c r="F1221" s="206"/>
      <c r="G1221" s="205" t="s">
        <v>232</v>
      </c>
      <c r="H1221" s="205" t="s">
        <v>36</v>
      </c>
      <c r="I1221" s="205"/>
      <c r="J1221" s="205" t="s">
        <v>436</v>
      </c>
      <c r="K1221" s="206">
        <v>5.8</v>
      </c>
      <c r="L1221" s="206">
        <v>1.3</v>
      </c>
      <c r="M1221" s="206">
        <v>3</v>
      </c>
      <c r="N1221" s="206"/>
      <c r="O1221" s="206">
        <v>3</v>
      </c>
      <c r="P1221" s="206"/>
      <c r="Q1221" s="206"/>
      <c r="R1221" s="204">
        <f t="shared" si="245"/>
        <v>17.399999999999999</v>
      </c>
      <c r="S1221" s="173" t="s">
        <v>41</v>
      </c>
      <c r="T1221" s="208" t="s">
        <v>87</v>
      </c>
      <c r="U1221" s="209">
        <v>44830</v>
      </c>
      <c r="V1221" s="209"/>
      <c r="W1221" s="210">
        <v>1</v>
      </c>
      <c r="X1221" s="211"/>
      <c r="Y1221" s="212">
        <f t="shared" si="248"/>
        <v>18.285714285714285</v>
      </c>
      <c r="Z1221" s="214">
        <v>14</v>
      </c>
      <c r="AA1221" s="214">
        <v>0.84</v>
      </c>
      <c r="AB1221" s="213">
        <f t="shared" si="235"/>
        <v>243.59999999999997</v>
      </c>
      <c r="AC1221" s="213">
        <f t="shared" si="246"/>
        <v>14.615999999999998</v>
      </c>
      <c r="AD1221" s="213">
        <f t="shared" si="249"/>
        <v>170.51999999999998</v>
      </c>
      <c r="AE1221" s="213">
        <f t="shared" ref="AE1221:AE1284" si="250">IF(T1221="off hired",0.3*R1221*Z1221*W1221,0)</f>
        <v>0</v>
      </c>
      <c r="AF1221" s="213">
        <f t="shared" si="240"/>
        <v>267.26399999999995</v>
      </c>
      <c r="AG1221" s="343">
        <f t="shared" si="236"/>
        <v>437.78399999999993</v>
      </c>
      <c r="AH1221" s="214">
        <v>373.05599999999993</v>
      </c>
      <c r="AI1221" s="213">
        <f t="shared" si="237"/>
        <v>64.728000000000009</v>
      </c>
      <c r="AJ1221" s="160"/>
    </row>
    <row r="1222" spans="1:39" s="263" customFormat="1" ht="32.25" hidden="1" customHeight="1" x14ac:dyDescent="0.35">
      <c r="A1222" s="205"/>
      <c r="B1222" s="205">
        <v>9</v>
      </c>
      <c r="C1222" s="173">
        <v>928</v>
      </c>
      <c r="D1222" s="206">
        <v>13300</v>
      </c>
      <c r="E1222" s="206">
        <v>8103</v>
      </c>
      <c r="F1222" s="206"/>
      <c r="G1222" s="205" t="s">
        <v>232</v>
      </c>
      <c r="H1222" s="205" t="s">
        <v>36</v>
      </c>
      <c r="I1222" s="205"/>
      <c r="J1222" s="205" t="s">
        <v>436</v>
      </c>
      <c r="K1222" s="206">
        <v>4.3</v>
      </c>
      <c r="L1222" s="206">
        <v>1.8</v>
      </c>
      <c r="M1222" s="206">
        <v>3</v>
      </c>
      <c r="N1222" s="206"/>
      <c r="O1222" s="206">
        <v>3</v>
      </c>
      <c r="P1222" s="206"/>
      <c r="Q1222" s="206"/>
      <c r="R1222" s="204">
        <f t="shared" si="245"/>
        <v>12.899999999999999</v>
      </c>
      <c r="S1222" s="173" t="s">
        <v>41</v>
      </c>
      <c r="T1222" s="208" t="s">
        <v>58</v>
      </c>
      <c r="U1222" s="209">
        <v>44834</v>
      </c>
      <c r="V1222" s="209">
        <v>44848</v>
      </c>
      <c r="W1222" s="210">
        <v>1</v>
      </c>
      <c r="X1222" s="211"/>
      <c r="Y1222" s="212">
        <f t="shared" si="248"/>
        <v>2.1428571428571428</v>
      </c>
      <c r="Z1222" s="219">
        <v>18</v>
      </c>
      <c r="AA1222" s="219">
        <v>1.05</v>
      </c>
      <c r="AB1222" s="213">
        <f t="shared" si="235"/>
        <v>232.2</v>
      </c>
      <c r="AC1222" s="213">
        <f t="shared" si="246"/>
        <v>13.545</v>
      </c>
      <c r="AD1222" s="213">
        <f t="shared" si="249"/>
        <v>162.53999999999996</v>
      </c>
      <c r="AE1222" s="213">
        <f t="shared" si="250"/>
        <v>69.659999999999982</v>
      </c>
      <c r="AF1222" s="213">
        <f t="shared" si="240"/>
        <v>29.024999999999999</v>
      </c>
      <c r="AG1222" s="213">
        <f t="shared" si="236"/>
        <v>261.22499999999991</v>
      </c>
      <c r="AH1222" s="214">
        <v>261.22499999999991</v>
      </c>
      <c r="AI1222" s="213">
        <f t="shared" si="237"/>
        <v>0</v>
      </c>
      <c r="AJ1222" s="262"/>
      <c r="AK1222" s="297"/>
      <c r="AL1222" s="304"/>
      <c r="AM1222" s="304"/>
    </row>
    <row r="1223" spans="1:39" ht="32.25" hidden="1" customHeight="1" x14ac:dyDescent="0.35">
      <c r="A1223" s="205"/>
      <c r="B1223" s="205">
        <v>9</v>
      </c>
      <c r="C1223" s="173">
        <v>929</v>
      </c>
      <c r="D1223" s="206">
        <v>13300</v>
      </c>
      <c r="E1223" s="206">
        <v>8103</v>
      </c>
      <c r="F1223" s="206"/>
      <c r="G1223" s="205" t="s">
        <v>232</v>
      </c>
      <c r="H1223" s="205" t="s">
        <v>36</v>
      </c>
      <c r="I1223" s="205"/>
      <c r="J1223" s="205" t="s">
        <v>436</v>
      </c>
      <c r="K1223" s="206">
        <v>7.5</v>
      </c>
      <c r="L1223" s="206">
        <v>1.8</v>
      </c>
      <c r="M1223" s="206">
        <v>3</v>
      </c>
      <c r="N1223" s="206"/>
      <c r="O1223" s="206">
        <v>3</v>
      </c>
      <c r="P1223" s="206"/>
      <c r="Q1223" s="206"/>
      <c r="R1223" s="204">
        <f t="shared" si="245"/>
        <v>22.5</v>
      </c>
      <c r="S1223" s="173" t="s">
        <v>41</v>
      </c>
      <c r="T1223" s="208" t="s">
        <v>58</v>
      </c>
      <c r="U1223" s="209">
        <v>44834</v>
      </c>
      <c r="V1223" s="209">
        <v>44848</v>
      </c>
      <c r="W1223" s="210">
        <v>1</v>
      </c>
      <c r="X1223" s="211"/>
      <c r="Y1223" s="212">
        <f t="shared" si="248"/>
        <v>2.1428571428571428</v>
      </c>
      <c r="Z1223" s="219">
        <v>18</v>
      </c>
      <c r="AA1223" s="219">
        <v>1.05</v>
      </c>
      <c r="AB1223" s="213">
        <f t="shared" ref="AB1223:AB1286" si="251">Z1223*R1223</f>
        <v>405</v>
      </c>
      <c r="AC1223" s="213">
        <f t="shared" si="246"/>
        <v>23.625</v>
      </c>
      <c r="AD1223" s="213">
        <f t="shared" si="249"/>
        <v>283.49999999999994</v>
      </c>
      <c r="AE1223" s="213">
        <f t="shared" si="250"/>
        <v>121.5</v>
      </c>
      <c r="AF1223" s="213">
        <f t="shared" si="240"/>
        <v>50.625</v>
      </c>
      <c r="AG1223" s="213">
        <f t="shared" ref="AG1223:AG1286" si="252">AD1223+AE1223+AF1223</f>
        <v>455.62499999999994</v>
      </c>
      <c r="AH1223" s="214">
        <v>455.62499999999994</v>
      </c>
      <c r="AI1223" s="213">
        <f t="shared" ref="AI1223:AI1286" si="253">AG1223-AH1223</f>
        <v>0</v>
      </c>
      <c r="AJ1223" s="160"/>
    </row>
    <row r="1224" spans="1:39" ht="32.25" hidden="1" customHeight="1" x14ac:dyDescent="0.35">
      <c r="A1224" s="205"/>
      <c r="B1224" s="205">
        <v>9</v>
      </c>
      <c r="C1224" s="173">
        <v>1181</v>
      </c>
      <c r="D1224" s="206">
        <v>13666</v>
      </c>
      <c r="E1224" s="206">
        <v>8276</v>
      </c>
      <c r="F1224" s="206"/>
      <c r="G1224" s="205" t="s">
        <v>232</v>
      </c>
      <c r="H1224" s="202" t="s">
        <v>60</v>
      </c>
      <c r="I1224" s="202"/>
      <c r="J1224" s="202" t="s">
        <v>61</v>
      </c>
      <c r="K1224" s="204">
        <v>7.8</v>
      </c>
      <c r="L1224" s="204">
        <v>4</v>
      </c>
      <c r="M1224" s="204">
        <v>8</v>
      </c>
      <c r="N1224" s="204"/>
      <c r="O1224" s="204">
        <f>M1224-N1224</f>
        <v>8</v>
      </c>
      <c r="P1224" s="204"/>
      <c r="Q1224" s="204"/>
      <c r="R1224" s="204">
        <f t="shared" si="245"/>
        <v>249.6</v>
      </c>
      <c r="S1224" s="207" t="s">
        <v>62</v>
      </c>
      <c r="T1224" s="208" t="s">
        <v>58</v>
      </c>
      <c r="U1224" s="216">
        <v>44845</v>
      </c>
      <c r="V1224" s="209">
        <v>44891</v>
      </c>
      <c r="W1224" s="272">
        <v>1</v>
      </c>
      <c r="X1224" s="218"/>
      <c r="Y1224" s="212">
        <f t="shared" si="248"/>
        <v>6.7142857142857144</v>
      </c>
      <c r="Z1224" s="237">
        <v>7.5</v>
      </c>
      <c r="AA1224" s="237">
        <v>0.7</v>
      </c>
      <c r="AB1224" s="213">
        <f t="shared" si="251"/>
        <v>1872</v>
      </c>
      <c r="AC1224" s="213">
        <f t="shared" si="246"/>
        <v>174.72</v>
      </c>
      <c r="AD1224" s="213">
        <f t="shared" si="249"/>
        <v>1310.4000000000001</v>
      </c>
      <c r="AE1224" s="213">
        <f t="shared" si="250"/>
        <v>561.59999999999991</v>
      </c>
      <c r="AF1224" s="213">
        <f t="shared" si="240"/>
        <v>1173.1199999999999</v>
      </c>
      <c r="AG1224" s="213">
        <f t="shared" si="252"/>
        <v>3045.12</v>
      </c>
      <c r="AH1224" s="213">
        <v>3045.12</v>
      </c>
      <c r="AI1224" s="213">
        <f t="shared" si="253"/>
        <v>0</v>
      </c>
      <c r="AJ1224" s="160"/>
    </row>
    <row r="1225" spans="1:39" ht="32.25" customHeight="1" x14ac:dyDescent="0.35">
      <c r="A1225" s="202"/>
      <c r="B1225" s="202">
        <v>9</v>
      </c>
      <c r="C1225" s="342">
        <v>1402</v>
      </c>
      <c r="D1225" s="344">
        <v>13890</v>
      </c>
      <c r="E1225" s="344">
        <v>8484</v>
      </c>
      <c r="F1225" s="204"/>
      <c r="G1225" s="202" t="s">
        <v>232</v>
      </c>
      <c r="H1225" s="234" t="s">
        <v>36</v>
      </c>
      <c r="I1225" s="234"/>
      <c r="J1225" s="234" t="s">
        <v>42</v>
      </c>
      <c r="K1225" s="233">
        <v>5</v>
      </c>
      <c r="L1225" s="233">
        <v>1.3</v>
      </c>
      <c r="M1225" s="233">
        <v>2</v>
      </c>
      <c r="N1225" s="204"/>
      <c r="O1225" s="204">
        <f>M1225-N1225</f>
        <v>2</v>
      </c>
      <c r="P1225" s="233"/>
      <c r="Q1225" s="233"/>
      <c r="R1225" s="204">
        <f t="shared" si="245"/>
        <v>10</v>
      </c>
      <c r="S1225" s="261" t="s">
        <v>41</v>
      </c>
      <c r="T1225" s="215" t="s">
        <v>58</v>
      </c>
      <c r="U1225" s="271">
        <v>44875</v>
      </c>
      <c r="V1225" s="271">
        <v>44928</v>
      </c>
      <c r="W1225" s="272">
        <v>1</v>
      </c>
      <c r="X1225" s="273"/>
      <c r="Y1225" s="212">
        <f t="shared" si="248"/>
        <v>7.7142857142857144</v>
      </c>
      <c r="Z1225" s="238">
        <v>14</v>
      </c>
      <c r="AA1225" s="238">
        <v>0.84</v>
      </c>
      <c r="AB1225" s="213">
        <f t="shared" si="251"/>
        <v>140</v>
      </c>
      <c r="AC1225" s="213">
        <f t="shared" si="246"/>
        <v>8.4</v>
      </c>
      <c r="AD1225" s="213">
        <f t="shared" si="249"/>
        <v>98</v>
      </c>
      <c r="AE1225" s="213">
        <f t="shared" si="250"/>
        <v>42</v>
      </c>
      <c r="AF1225" s="213">
        <f t="shared" si="240"/>
        <v>64.8</v>
      </c>
      <c r="AG1225" s="343">
        <f t="shared" si="252"/>
        <v>204.8</v>
      </c>
      <c r="AH1225" s="213">
        <v>160.4</v>
      </c>
      <c r="AI1225" s="213">
        <f t="shared" si="253"/>
        <v>44.400000000000006</v>
      </c>
      <c r="AJ1225" s="160"/>
    </row>
    <row r="1226" spans="1:39" ht="32.25" customHeight="1" x14ac:dyDescent="0.35">
      <c r="A1226" s="202"/>
      <c r="B1226" s="202">
        <v>9</v>
      </c>
      <c r="C1226" s="342">
        <v>1402</v>
      </c>
      <c r="D1226" s="344">
        <v>13890</v>
      </c>
      <c r="E1226" s="344">
        <v>8484</v>
      </c>
      <c r="F1226" s="204"/>
      <c r="G1226" s="202" t="s">
        <v>232</v>
      </c>
      <c r="H1226" s="202" t="s">
        <v>241</v>
      </c>
      <c r="I1226" s="202"/>
      <c r="J1226" s="202" t="s">
        <v>81</v>
      </c>
      <c r="K1226" s="204">
        <v>5</v>
      </c>
      <c r="L1226" s="204">
        <v>0.6</v>
      </c>
      <c r="M1226" s="204"/>
      <c r="N1226" s="204"/>
      <c r="O1226" s="204"/>
      <c r="P1226" s="204">
        <v>1</v>
      </c>
      <c r="Q1226" s="204"/>
      <c r="R1226" s="204">
        <f t="shared" si="245"/>
        <v>3</v>
      </c>
      <c r="S1226" s="207" t="s">
        <v>151</v>
      </c>
      <c r="T1226" s="215" t="s">
        <v>58</v>
      </c>
      <c r="U1226" s="216">
        <v>44875</v>
      </c>
      <c r="V1226" s="216">
        <v>44928</v>
      </c>
      <c r="W1226" s="217">
        <v>1</v>
      </c>
      <c r="X1226" s="218"/>
      <c r="Y1226" s="212">
        <f t="shared" si="248"/>
        <v>7.7142857142857144</v>
      </c>
      <c r="Z1226" s="237">
        <v>36.5</v>
      </c>
      <c r="AA1226" s="237">
        <v>3.15</v>
      </c>
      <c r="AB1226" s="213">
        <f t="shared" si="251"/>
        <v>109.5</v>
      </c>
      <c r="AC1226" s="213">
        <f t="shared" si="246"/>
        <v>9.4499999999999993</v>
      </c>
      <c r="AD1226" s="213">
        <f t="shared" si="249"/>
        <v>76.649999999999991</v>
      </c>
      <c r="AE1226" s="213">
        <f t="shared" si="250"/>
        <v>32.849999999999994</v>
      </c>
      <c r="AF1226" s="213">
        <f t="shared" si="240"/>
        <v>72.899999999999991</v>
      </c>
      <c r="AG1226" s="343">
        <f t="shared" si="252"/>
        <v>182.39999999999998</v>
      </c>
      <c r="AH1226" s="213">
        <v>146.84999999999997</v>
      </c>
      <c r="AI1226" s="213">
        <f t="shared" si="253"/>
        <v>35.550000000000011</v>
      </c>
      <c r="AJ1226" s="161"/>
    </row>
    <row r="1227" spans="1:39" ht="32.25" customHeight="1" x14ac:dyDescent="0.35">
      <c r="A1227" s="202"/>
      <c r="B1227" s="202">
        <v>9</v>
      </c>
      <c r="C1227" s="342">
        <v>1614</v>
      </c>
      <c r="D1227" s="344">
        <v>14149</v>
      </c>
      <c r="E1227" s="204"/>
      <c r="F1227" s="204"/>
      <c r="G1227" s="202" t="s">
        <v>615</v>
      </c>
      <c r="H1227" s="202" t="s">
        <v>95</v>
      </c>
      <c r="I1227" s="202"/>
      <c r="J1227" s="202" t="s">
        <v>69</v>
      </c>
      <c r="K1227" s="204">
        <v>1.3</v>
      </c>
      <c r="L1227" s="204">
        <v>1</v>
      </c>
      <c r="M1227" s="204">
        <v>2</v>
      </c>
      <c r="N1227" s="204"/>
      <c r="O1227" s="204">
        <f t="shared" ref="O1227:O1232" si="254">M1227-N1227</f>
        <v>2</v>
      </c>
      <c r="P1227" s="204"/>
      <c r="Q1227" s="204"/>
      <c r="R1227" s="204">
        <f t="shared" si="245"/>
        <v>2</v>
      </c>
      <c r="S1227" s="207" t="s">
        <v>70</v>
      </c>
      <c r="T1227" s="215" t="s">
        <v>87</v>
      </c>
      <c r="U1227" s="216">
        <v>44912</v>
      </c>
      <c r="V1227" s="216"/>
      <c r="W1227" s="217">
        <v>1</v>
      </c>
      <c r="X1227" s="218"/>
      <c r="Y1227" s="212">
        <f t="shared" si="248"/>
        <v>6.5714285714285712</v>
      </c>
      <c r="Z1227" s="213">
        <v>135</v>
      </c>
      <c r="AA1227" s="213">
        <v>12.25</v>
      </c>
      <c r="AB1227" s="213">
        <f t="shared" si="251"/>
        <v>270</v>
      </c>
      <c r="AC1227" s="213">
        <f t="shared" si="246"/>
        <v>24.5</v>
      </c>
      <c r="AD1227" s="213">
        <f t="shared" si="249"/>
        <v>189</v>
      </c>
      <c r="AE1227" s="213">
        <f t="shared" si="250"/>
        <v>0</v>
      </c>
      <c r="AF1227" s="213">
        <f t="shared" si="240"/>
        <v>161</v>
      </c>
      <c r="AG1227" s="343">
        <f t="shared" si="252"/>
        <v>350</v>
      </c>
      <c r="AH1227" s="213">
        <v>241.5</v>
      </c>
      <c r="AI1227" s="213">
        <f t="shared" si="253"/>
        <v>108.5</v>
      </c>
      <c r="AJ1227" s="160"/>
    </row>
    <row r="1228" spans="1:39" ht="32.25" hidden="1" customHeight="1" x14ac:dyDescent="0.35">
      <c r="A1228" s="202"/>
      <c r="B1228" s="202">
        <v>9</v>
      </c>
      <c r="C1228" s="203">
        <v>1650</v>
      </c>
      <c r="D1228" s="204">
        <v>14185</v>
      </c>
      <c r="E1228" s="204">
        <v>8461</v>
      </c>
      <c r="F1228" s="204"/>
      <c r="G1228" s="202" t="s">
        <v>615</v>
      </c>
      <c r="H1228" s="202" t="s">
        <v>95</v>
      </c>
      <c r="I1228" s="202"/>
      <c r="J1228" s="202" t="s">
        <v>69</v>
      </c>
      <c r="K1228" s="204">
        <v>1.3</v>
      </c>
      <c r="L1228" s="204">
        <v>1</v>
      </c>
      <c r="M1228" s="204">
        <v>1.5</v>
      </c>
      <c r="N1228" s="204"/>
      <c r="O1228" s="204">
        <f t="shared" si="254"/>
        <v>1.5</v>
      </c>
      <c r="P1228" s="204"/>
      <c r="Q1228" s="204"/>
      <c r="R1228" s="204">
        <f t="shared" si="245"/>
        <v>1.5</v>
      </c>
      <c r="S1228" s="207" t="s">
        <v>70</v>
      </c>
      <c r="T1228" s="215" t="s">
        <v>58</v>
      </c>
      <c r="U1228" s="216">
        <v>44917</v>
      </c>
      <c r="V1228" s="216">
        <v>44919</v>
      </c>
      <c r="W1228" s="217">
        <v>1</v>
      </c>
      <c r="X1228" s="218"/>
      <c r="Y1228" s="212">
        <f t="shared" si="248"/>
        <v>0.42857142857142855</v>
      </c>
      <c r="Z1228" s="213">
        <v>135</v>
      </c>
      <c r="AA1228" s="213">
        <v>12.25</v>
      </c>
      <c r="AB1228" s="213">
        <f t="shared" si="251"/>
        <v>202.5</v>
      </c>
      <c r="AC1228" s="213">
        <f t="shared" si="246"/>
        <v>18.375</v>
      </c>
      <c r="AD1228" s="213">
        <f t="shared" si="249"/>
        <v>141.74999999999997</v>
      </c>
      <c r="AE1228" s="213">
        <f t="shared" si="250"/>
        <v>60.749999999999993</v>
      </c>
      <c r="AF1228" s="213">
        <f t="shared" si="240"/>
        <v>7.8749999999999991</v>
      </c>
      <c r="AG1228" s="213">
        <f t="shared" si="252"/>
        <v>210.37499999999997</v>
      </c>
      <c r="AH1228" s="213">
        <v>210.37499999999997</v>
      </c>
      <c r="AI1228" s="213">
        <f t="shared" si="253"/>
        <v>0</v>
      </c>
      <c r="AJ1228" s="160"/>
    </row>
    <row r="1229" spans="1:39" ht="32.25" hidden="1" customHeight="1" x14ac:dyDescent="0.35">
      <c r="A1229" s="202"/>
      <c r="B1229" s="202">
        <v>9</v>
      </c>
      <c r="C1229" s="203">
        <v>1650</v>
      </c>
      <c r="D1229" s="204">
        <v>14185</v>
      </c>
      <c r="E1229" s="204">
        <v>8461</v>
      </c>
      <c r="F1229" s="204"/>
      <c r="G1229" s="202" t="s">
        <v>615</v>
      </c>
      <c r="H1229" s="202" t="s">
        <v>95</v>
      </c>
      <c r="I1229" s="202"/>
      <c r="J1229" s="202" t="s">
        <v>69</v>
      </c>
      <c r="K1229" s="204">
        <v>1.3</v>
      </c>
      <c r="L1229" s="204">
        <v>1</v>
      </c>
      <c r="M1229" s="204">
        <v>1.5</v>
      </c>
      <c r="N1229" s="204"/>
      <c r="O1229" s="204">
        <f t="shared" si="254"/>
        <v>1.5</v>
      </c>
      <c r="P1229" s="204"/>
      <c r="Q1229" s="204"/>
      <c r="R1229" s="204">
        <f t="shared" si="245"/>
        <v>1.5</v>
      </c>
      <c r="S1229" s="207" t="s">
        <v>70</v>
      </c>
      <c r="T1229" s="215" t="s">
        <v>58</v>
      </c>
      <c r="U1229" s="216">
        <v>44917</v>
      </c>
      <c r="V1229" s="216">
        <v>44919</v>
      </c>
      <c r="W1229" s="217">
        <v>1</v>
      </c>
      <c r="X1229" s="218"/>
      <c r="Y1229" s="212">
        <f t="shared" si="248"/>
        <v>0.42857142857142855</v>
      </c>
      <c r="Z1229" s="213">
        <v>135</v>
      </c>
      <c r="AA1229" s="213">
        <v>12.25</v>
      </c>
      <c r="AB1229" s="213">
        <f t="shared" si="251"/>
        <v>202.5</v>
      </c>
      <c r="AC1229" s="213">
        <f t="shared" si="246"/>
        <v>18.375</v>
      </c>
      <c r="AD1229" s="213">
        <f t="shared" si="249"/>
        <v>141.74999999999997</v>
      </c>
      <c r="AE1229" s="213">
        <f t="shared" si="250"/>
        <v>60.749999999999993</v>
      </c>
      <c r="AF1229" s="213">
        <f t="shared" si="240"/>
        <v>7.8749999999999991</v>
      </c>
      <c r="AG1229" s="213">
        <f t="shared" si="252"/>
        <v>210.37499999999997</v>
      </c>
      <c r="AH1229" s="213">
        <v>210.37499999999997</v>
      </c>
      <c r="AI1229" s="213">
        <f t="shared" si="253"/>
        <v>0</v>
      </c>
      <c r="AJ1229" s="160"/>
    </row>
    <row r="1230" spans="1:39" ht="32.25" customHeight="1" x14ac:dyDescent="0.35">
      <c r="A1230" s="202"/>
      <c r="B1230" s="202">
        <v>9</v>
      </c>
      <c r="C1230" s="342">
        <v>1659</v>
      </c>
      <c r="D1230" s="344">
        <v>14194</v>
      </c>
      <c r="E1230" s="204"/>
      <c r="F1230" s="204"/>
      <c r="G1230" s="202" t="s">
        <v>615</v>
      </c>
      <c r="H1230" s="202" t="s">
        <v>95</v>
      </c>
      <c r="I1230" s="202"/>
      <c r="J1230" s="202" t="s">
        <v>69</v>
      </c>
      <c r="K1230" s="204">
        <v>1.3</v>
      </c>
      <c r="L1230" s="204">
        <v>1.3</v>
      </c>
      <c r="M1230" s="204">
        <v>1</v>
      </c>
      <c r="N1230" s="204"/>
      <c r="O1230" s="204">
        <f t="shared" si="254"/>
        <v>1</v>
      </c>
      <c r="P1230" s="204"/>
      <c r="Q1230" s="204"/>
      <c r="R1230" s="204">
        <f t="shared" si="245"/>
        <v>1</v>
      </c>
      <c r="S1230" s="207" t="s">
        <v>70</v>
      </c>
      <c r="T1230" s="215" t="s">
        <v>87</v>
      </c>
      <c r="U1230" s="216">
        <v>44918</v>
      </c>
      <c r="V1230" s="216"/>
      <c r="W1230" s="217">
        <v>1</v>
      </c>
      <c r="X1230" s="218"/>
      <c r="Y1230" s="212">
        <f t="shared" si="248"/>
        <v>5.7142857142857144</v>
      </c>
      <c r="Z1230" s="213">
        <v>135</v>
      </c>
      <c r="AA1230" s="213">
        <v>12.25</v>
      </c>
      <c r="AB1230" s="213">
        <f t="shared" si="251"/>
        <v>135</v>
      </c>
      <c r="AC1230" s="213">
        <f t="shared" si="246"/>
        <v>12.25</v>
      </c>
      <c r="AD1230" s="213">
        <f t="shared" si="249"/>
        <v>94.5</v>
      </c>
      <c r="AE1230" s="213">
        <f t="shared" si="250"/>
        <v>0</v>
      </c>
      <c r="AF1230" s="213">
        <f t="shared" si="240"/>
        <v>70</v>
      </c>
      <c r="AG1230" s="343">
        <f t="shared" si="252"/>
        <v>164.5</v>
      </c>
      <c r="AH1230" s="213">
        <v>110.25</v>
      </c>
      <c r="AI1230" s="213">
        <f t="shared" si="253"/>
        <v>54.25</v>
      </c>
      <c r="AJ1230" s="160"/>
    </row>
    <row r="1231" spans="1:39" ht="32.25" customHeight="1" x14ac:dyDescent="0.35">
      <c r="A1231" s="202"/>
      <c r="B1231" s="202">
        <v>9</v>
      </c>
      <c r="C1231" s="342">
        <v>1659</v>
      </c>
      <c r="D1231" s="344">
        <v>14194</v>
      </c>
      <c r="E1231" s="204"/>
      <c r="F1231" s="204"/>
      <c r="G1231" s="202" t="s">
        <v>615</v>
      </c>
      <c r="H1231" s="202" t="s">
        <v>95</v>
      </c>
      <c r="I1231" s="202"/>
      <c r="J1231" s="202" t="s">
        <v>69</v>
      </c>
      <c r="K1231" s="204">
        <v>1.3</v>
      </c>
      <c r="L1231" s="204">
        <v>1.3</v>
      </c>
      <c r="M1231" s="204">
        <v>1</v>
      </c>
      <c r="N1231" s="204"/>
      <c r="O1231" s="204">
        <f t="shared" si="254"/>
        <v>1</v>
      </c>
      <c r="P1231" s="204"/>
      <c r="Q1231" s="204"/>
      <c r="R1231" s="204">
        <f t="shared" si="245"/>
        <v>1</v>
      </c>
      <c r="S1231" s="207" t="s">
        <v>70</v>
      </c>
      <c r="T1231" s="215" t="s">
        <v>87</v>
      </c>
      <c r="U1231" s="216">
        <v>44918</v>
      </c>
      <c r="V1231" s="216"/>
      <c r="W1231" s="217">
        <v>1</v>
      </c>
      <c r="X1231" s="218"/>
      <c r="Y1231" s="212">
        <f t="shared" si="248"/>
        <v>5.7142857142857144</v>
      </c>
      <c r="Z1231" s="213">
        <v>135</v>
      </c>
      <c r="AA1231" s="213">
        <v>12.25</v>
      </c>
      <c r="AB1231" s="213">
        <f t="shared" si="251"/>
        <v>135</v>
      </c>
      <c r="AC1231" s="213">
        <f t="shared" si="246"/>
        <v>12.25</v>
      </c>
      <c r="AD1231" s="213">
        <f t="shared" si="249"/>
        <v>94.5</v>
      </c>
      <c r="AE1231" s="213">
        <f t="shared" si="250"/>
        <v>0</v>
      </c>
      <c r="AF1231" s="213">
        <f t="shared" si="240"/>
        <v>70</v>
      </c>
      <c r="AG1231" s="343">
        <f t="shared" si="252"/>
        <v>164.5</v>
      </c>
      <c r="AH1231" s="213">
        <v>110.25</v>
      </c>
      <c r="AI1231" s="213">
        <f t="shared" si="253"/>
        <v>54.25</v>
      </c>
      <c r="AJ1231" s="160"/>
    </row>
    <row r="1232" spans="1:39" ht="32.25" customHeight="1" x14ac:dyDescent="0.35">
      <c r="A1232" s="202"/>
      <c r="B1232" s="202">
        <v>9</v>
      </c>
      <c r="C1232" s="342">
        <v>1563</v>
      </c>
      <c r="D1232" s="344">
        <v>14097</v>
      </c>
      <c r="E1232" s="344">
        <v>8431</v>
      </c>
      <c r="F1232" s="204"/>
      <c r="G1232" s="202" t="s">
        <v>629</v>
      </c>
      <c r="H1232" s="234" t="s">
        <v>36</v>
      </c>
      <c r="I1232" s="234"/>
      <c r="J1232" s="234" t="s">
        <v>42</v>
      </c>
      <c r="K1232" s="233">
        <v>155</v>
      </c>
      <c r="L1232" s="233">
        <v>1</v>
      </c>
      <c r="M1232" s="233">
        <v>2</v>
      </c>
      <c r="N1232" s="204"/>
      <c r="O1232" s="204">
        <f t="shared" si="254"/>
        <v>2</v>
      </c>
      <c r="P1232" s="233"/>
      <c r="Q1232" s="233"/>
      <c r="R1232" s="204">
        <f t="shared" si="245"/>
        <v>310</v>
      </c>
      <c r="S1232" s="261" t="s">
        <v>41</v>
      </c>
      <c r="T1232" s="215" t="s">
        <v>58</v>
      </c>
      <c r="U1232" s="271">
        <v>44904</v>
      </c>
      <c r="V1232" s="271">
        <v>44943</v>
      </c>
      <c r="W1232" s="272">
        <v>1</v>
      </c>
      <c r="X1232" s="273"/>
      <c r="Y1232" s="212">
        <f t="shared" si="248"/>
        <v>5.7142857142857144</v>
      </c>
      <c r="Z1232" s="238">
        <v>14</v>
      </c>
      <c r="AA1232" s="238">
        <v>0.84</v>
      </c>
      <c r="AB1232" s="213">
        <f t="shared" si="251"/>
        <v>4340</v>
      </c>
      <c r="AC1232" s="213">
        <f t="shared" si="246"/>
        <v>260.39999999999998</v>
      </c>
      <c r="AD1232" s="213">
        <f t="shared" si="249"/>
        <v>3038</v>
      </c>
      <c r="AE1232" s="213">
        <f t="shared" si="250"/>
        <v>1302</v>
      </c>
      <c r="AF1232" s="213">
        <f t="shared" si="240"/>
        <v>1488</v>
      </c>
      <c r="AG1232" s="343">
        <f t="shared" si="252"/>
        <v>5828</v>
      </c>
      <c r="AH1232" s="213">
        <v>3893.6</v>
      </c>
      <c r="AI1232" s="213">
        <f t="shared" si="253"/>
        <v>1934.4</v>
      </c>
      <c r="AJ1232" s="160"/>
    </row>
    <row r="1233" spans="1:36" ht="32.25" hidden="1" customHeight="1" x14ac:dyDescent="0.35">
      <c r="A1233" s="202"/>
      <c r="B1233" s="202">
        <v>10</v>
      </c>
      <c r="C1233" s="203"/>
      <c r="D1233" s="204">
        <v>12109</v>
      </c>
      <c r="E1233" s="204">
        <v>8117</v>
      </c>
      <c r="F1233" s="204"/>
      <c r="G1233" s="202" t="s">
        <v>65</v>
      </c>
      <c r="H1233" s="202" t="s">
        <v>63</v>
      </c>
      <c r="I1233" s="202"/>
      <c r="J1233" s="202" t="s">
        <v>63</v>
      </c>
      <c r="K1233" s="204">
        <v>200</v>
      </c>
      <c r="L1233" s="204"/>
      <c r="M1233" s="204"/>
      <c r="N1233" s="204"/>
      <c r="O1233" s="204"/>
      <c r="P1233" s="204"/>
      <c r="Q1233" s="204"/>
      <c r="R1233" s="204">
        <f t="shared" si="245"/>
        <v>200</v>
      </c>
      <c r="S1233" s="207" t="s">
        <v>64</v>
      </c>
      <c r="T1233" s="215" t="s">
        <v>58</v>
      </c>
      <c r="U1233" s="216">
        <v>44708</v>
      </c>
      <c r="V1233" s="216">
        <v>44852</v>
      </c>
      <c r="W1233" s="217">
        <v>1</v>
      </c>
      <c r="X1233" s="218"/>
      <c r="Y1233" s="212">
        <f t="shared" si="248"/>
        <v>20.714285714285715</v>
      </c>
      <c r="Z1233" s="237">
        <v>24</v>
      </c>
      <c r="AA1233" s="237"/>
      <c r="AB1233" s="213">
        <f t="shared" si="251"/>
        <v>4800</v>
      </c>
      <c r="AC1233" s="213">
        <f t="shared" si="246"/>
        <v>0</v>
      </c>
      <c r="AD1233" s="213">
        <f t="shared" si="249"/>
        <v>3360</v>
      </c>
      <c r="AE1233" s="213">
        <f t="shared" si="250"/>
        <v>1440</v>
      </c>
      <c r="AF1233" s="213">
        <f t="shared" si="240"/>
        <v>0</v>
      </c>
      <c r="AG1233" s="213">
        <f t="shared" si="252"/>
        <v>4800</v>
      </c>
      <c r="AH1233" s="213">
        <v>4800</v>
      </c>
      <c r="AI1233" s="213">
        <f t="shared" si="253"/>
        <v>0</v>
      </c>
      <c r="AJ1233" s="160"/>
    </row>
    <row r="1234" spans="1:36" ht="32.25" hidden="1" customHeight="1" x14ac:dyDescent="0.35">
      <c r="A1234" s="202"/>
      <c r="B1234" s="202">
        <v>10</v>
      </c>
      <c r="C1234" s="203"/>
      <c r="D1234" s="204">
        <v>12100</v>
      </c>
      <c r="E1234" s="204"/>
      <c r="F1234" s="204"/>
      <c r="G1234" s="202" t="s">
        <v>549</v>
      </c>
      <c r="H1234" s="202" t="s">
        <v>63</v>
      </c>
      <c r="I1234" s="202" t="s">
        <v>63</v>
      </c>
      <c r="J1234" s="202" t="s">
        <v>63</v>
      </c>
      <c r="K1234" s="204">
        <v>150</v>
      </c>
      <c r="L1234" s="204"/>
      <c r="M1234" s="204"/>
      <c r="N1234" s="204"/>
      <c r="O1234" s="204"/>
      <c r="P1234" s="204"/>
      <c r="Q1234" s="204"/>
      <c r="R1234" s="204">
        <f t="shared" si="245"/>
        <v>150</v>
      </c>
      <c r="S1234" s="207" t="s">
        <v>64</v>
      </c>
      <c r="T1234" s="215"/>
      <c r="U1234" s="216">
        <v>44701</v>
      </c>
      <c r="V1234" s="216"/>
      <c r="W1234" s="217">
        <v>1</v>
      </c>
      <c r="X1234" s="218"/>
      <c r="Y1234" s="212">
        <f t="shared" si="248"/>
        <v>0</v>
      </c>
      <c r="Z1234" s="237">
        <v>24</v>
      </c>
      <c r="AA1234" s="237"/>
      <c r="AB1234" s="213">
        <f t="shared" si="251"/>
        <v>3600</v>
      </c>
      <c r="AC1234" s="213">
        <f t="shared" si="246"/>
        <v>0</v>
      </c>
      <c r="AD1234" s="213">
        <f t="shared" si="249"/>
        <v>2520</v>
      </c>
      <c r="AE1234" s="213">
        <f t="shared" si="250"/>
        <v>0</v>
      </c>
      <c r="AF1234" s="213">
        <f t="shared" si="240"/>
        <v>0</v>
      </c>
      <c r="AG1234" s="213">
        <f t="shared" si="252"/>
        <v>2520</v>
      </c>
      <c r="AH1234" s="213">
        <v>2520</v>
      </c>
      <c r="AI1234" s="213">
        <f t="shared" si="253"/>
        <v>0</v>
      </c>
      <c r="AJ1234" s="160"/>
    </row>
    <row r="1235" spans="1:36" ht="32.25" customHeight="1" x14ac:dyDescent="0.35">
      <c r="A1235" s="202"/>
      <c r="B1235" s="202">
        <v>10</v>
      </c>
      <c r="C1235" s="342">
        <v>1553</v>
      </c>
      <c r="D1235" s="344">
        <v>14090</v>
      </c>
      <c r="E1235" s="204"/>
      <c r="F1235" s="204"/>
      <c r="G1235" s="202" t="s">
        <v>624</v>
      </c>
      <c r="H1235" s="234" t="s">
        <v>36</v>
      </c>
      <c r="I1235" s="234"/>
      <c r="J1235" s="234" t="s">
        <v>42</v>
      </c>
      <c r="K1235" s="233">
        <v>5</v>
      </c>
      <c r="L1235" s="233">
        <v>1</v>
      </c>
      <c r="M1235" s="233">
        <v>1.8</v>
      </c>
      <c r="N1235" s="204"/>
      <c r="O1235" s="204">
        <f>M1235-N1235</f>
        <v>1.8</v>
      </c>
      <c r="P1235" s="233"/>
      <c r="Q1235" s="233"/>
      <c r="R1235" s="204">
        <f t="shared" si="245"/>
        <v>9</v>
      </c>
      <c r="S1235" s="261" t="s">
        <v>41</v>
      </c>
      <c r="T1235" s="215" t="s">
        <v>87</v>
      </c>
      <c r="U1235" s="271">
        <v>44903</v>
      </c>
      <c r="V1235" s="271"/>
      <c r="W1235" s="272">
        <v>1</v>
      </c>
      <c r="X1235" s="273"/>
      <c r="Y1235" s="212">
        <f t="shared" si="248"/>
        <v>7.8571428571428568</v>
      </c>
      <c r="Z1235" s="238">
        <v>14</v>
      </c>
      <c r="AA1235" s="238">
        <v>0.84</v>
      </c>
      <c r="AB1235" s="213">
        <f t="shared" si="251"/>
        <v>126</v>
      </c>
      <c r="AC1235" s="213">
        <f t="shared" si="246"/>
        <v>7.56</v>
      </c>
      <c r="AD1235" s="213">
        <f t="shared" si="249"/>
        <v>88.2</v>
      </c>
      <c r="AE1235" s="213">
        <f t="shared" si="250"/>
        <v>0</v>
      </c>
      <c r="AF1235" s="213">
        <f t="shared" si="240"/>
        <v>59.399999999999991</v>
      </c>
      <c r="AG1235" s="343">
        <f t="shared" si="252"/>
        <v>147.6</v>
      </c>
      <c r="AH1235" s="213">
        <v>114.12</v>
      </c>
      <c r="AI1235" s="213">
        <f t="shared" si="253"/>
        <v>33.47999999999999</v>
      </c>
      <c r="AJ1235" s="160"/>
    </row>
    <row r="1236" spans="1:36" ht="32.25" hidden="1" customHeight="1" x14ac:dyDescent="0.35">
      <c r="A1236" s="202"/>
      <c r="B1236" s="202">
        <v>11</v>
      </c>
      <c r="C1236" s="203">
        <v>563</v>
      </c>
      <c r="D1236" s="204">
        <v>12776</v>
      </c>
      <c r="E1236" s="204">
        <v>7832</v>
      </c>
      <c r="F1236" s="204"/>
      <c r="G1236" s="202" t="s">
        <v>209</v>
      </c>
      <c r="H1236" s="202" t="s">
        <v>95</v>
      </c>
      <c r="I1236" s="202"/>
      <c r="J1236" s="202" t="s">
        <v>69</v>
      </c>
      <c r="K1236" s="204">
        <v>1.8</v>
      </c>
      <c r="L1236" s="204">
        <v>1.3</v>
      </c>
      <c r="M1236" s="204">
        <v>3</v>
      </c>
      <c r="N1236" s="204">
        <v>1</v>
      </c>
      <c r="O1236" s="204">
        <f>M1236-N1236</f>
        <v>2</v>
      </c>
      <c r="P1236" s="204"/>
      <c r="Q1236" s="204"/>
      <c r="R1236" s="204">
        <f t="shared" si="245"/>
        <v>2</v>
      </c>
      <c r="S1236" s="207" t="s">
        <v>70</v>
      </c>
      <c r="T1236" s="215" t="s">
        <v>58</v>
      </c>
      <c r="U1236" s="216">
        <v>44763</v>
      </c>
      <c r="V1236" s="216">
        <v>44790</v>
      </c>
      <c r="W1236" s="217">
        <v>1</v>
      </c>
      <c r="X1236" s="218"/>
      <c r="Y1236" s="212">
        <f t="shared" si="248"/>
        <v>4</v>
      </c>
      <c r="Z1236" s="237">
        <v>135</v>
      </c>
      <c r="AA1236" s="237"/>
      <c r="AB1236" s="213">
        <f t="shared" si="251"/>
        <v>270</v>
      </c>
      <c r="AC1236" s="213">
        <f t="shared" si="246"/>
        <v>0</v>
      </c>
      <c r="AD1236" s="213">
        <f t="shared" si="249"/>
        <v>189</v>
      </c>
      <c r="AE1236" s="213">
        <f t="shared" si="250"/>
        <v>81</v>
      </c>
      <c r="AF1236" s="213">
        <f t="shared" si="240"/>
        <v>0</v>
      </c>
      <c r="AG1236" s="213">
        <f t="shared" si="252"/>
        <v>270</v>
      </c>
      <c r="AH1236" s="213">
        <v>270</v>
      </c>
      <c r="AI1236" s="213">
        <f t="shared" si="253"/>
        <v>0</v>
      </c>
      <c r="AJ1236" s="160"/>
    </row>
    <row r="1237" spans="1:36" ht="32.25" hidden="1" customHeight="1" x14ac:dyDescent="0.35">
      <c r="A1237" s="202"/>
      <c r="B1237" s="202">
        <v>11</v>
      </c>
      <c r="C1237" s="203">
        <v>562</v>
      </c>
      <c r="D1237" s="204">
        <v>12775</v>
      </c>
      <c r="E1237" s="204">
        <v>7832</v>
      </c>
      <c r="F1237" s="204"/>
      <c r="G1237" s="202" t="s">
        <v>209</v>
      </c>
      <c r="H1237" s="202" t="s">
        <v>95</v>
      </c>
      <c r="I1237" s="202"/>
      <c r="J1237" s="202" t="s">
        <v>69</v>
      </c>
      <c r="K1237" s="204">
        <v>1.8</v>
      </c>
      <c r="L1237" s="204">
        <v>1.3</v>
      </c>
      <c r="M1237" s="204">
        <v>3</v>
      </c>
      <c r="N1237" s="204">
        <v>1</v>
      </c>
      <c r="O1237" s="204">
        <f>M1237-N1237</f>
        <v>2</v>
      </c>
      <c r="P1237" s="204"/>
      <c r="Q1237" s="204"/>
      <c r="R1237" s="204">
        <f t="shared" si="245"/>
        <v>2</v>
      </c>
      <c r="S1237" s="207" t="s">
        <v>70</v>
      </c>
      <c r="T1237" s="215" t="s">
        <v>58</v>
      </c>
      <c r="U1237" s="216">
        <v>44763</v>
      </c>
      <c r="V1237" s="216">
        <v>44790</v>
      </c>
      <c r="W1237" s="217">
        <v>1</v>
      </c>
      <c r="X1237" s="218"/>
      <c r="Y1237" s="212">
        <f t="shared" si="248"/>
        <v>4</v>
      </c>
      <c r="Z1237" s="237">
        <v>135</v>
      </c>
      <c r="AA1237" s="237">
        <v>12.25</v>
      </c>
      <c r="AB1237" s="213">
        <f t="shared" si="251"/>
        <v>270</v>
      </c>
      <c r="AC1237" s="213">
        <f t="shared" si="246"/>
        <v>24.5</v>
      </c>
      <c r="AD1237" s="213">
        <f t="shared" si="249"/>
        <v>189</v>
      </c>
      <c r="AE1237" s="213">
        <f t="shared" si="250"/>
        <v>81</v>
      </c>
      <c r="AF1237" s="213">
        <f t="shared" ref="AF1237:AF1300" si="255">IF(Y1237&gt;X1237,(Y1237-X1237)*R1237*AA1237,0)</f>
        <v>98</v>
      </c>
      <c r="AG1237" s="213">
        <f t="shared" si="252"/>
        <v>368</v>
      </c>
      <c r="AH1237" s="213">
        <v>368</v>
      </c>
      <c r="AI1237" s="213">
        <f t="shared" si="253"/>
        <v>0</v>
      </c>
      <c r="AJ1237" s="160"/>
    </row>
    <row r="1238" spans="1:36" ht="32.25" hidden="1" customHeight="1" x14ac:dyDescent="0.35">
      <c r="A1238" s="205"/>
      <c r="B1238" s="205">
        <v>11</v>
      </c>
      <c r="C1238" s="173">
        <v>1272</v>
      </c>
      <c r="D1238" s="206">
        <v>13710</v>
      </c>
      <c r="E1238" s="206">
        <v>8173</v>
      </c>
      <c r="F1238" s="206"/>
      <c r="G1238" s="205" t="s">
        <v>573</v>
      </c>
      <c r="H1238" s="202" t="s">
        <v>95</v>
      </c>
      <c r="I1238" s="202"/>
      <c r="J1238" s="202" t="s">
        <v>69</v>
      </c>
      <c r="K1238" s="204">
        <v>2.5</v>
      </c>
      <c r="L1238" s="204">
        <v>1.8</v>
      </c>
      <c r="M1238" s="204">
        <v>2</v>
      </c>
      <c r="N1238" s="204"/>
      <c r="O1238" s="204">
        <f>M1238-N1238</f>
        <v>2</v>
      </c>
      <c r="P1238" s="204"/>
      <c r="Q1238" s="204"/>
      <c r="R1238" s="204">
        <f t="shared" si="245"/>
        <v>2</v>
      </c>
      <c r="S1238" s="207" t="s">
        <v>70</v>
      </c>
      <c r="T1238" s="215" t="s">
        <v>58</v>
      </c>
      <c r="U1238" s="216">
        <v>44855</v>
      </c>
      <c r="V1238" s="216">
        <v>44862</v>
      </c>
      <c r="W1238" s="217">
        <v>1</v>
      </c>
      <c r="X1238" s="218"/>
      <c r="Y1238" s="212">
        <f t="shared" si="248"/>
        <v>1.1428571428571428</v>
      </c>
      <c r="Z1238" s="213">
        <v>135</v>
      </c>
      <c r="AA1238" s="213">
        <v>12.25</v>
      </c>
      <c r="AB1238" s="213">
        <f t="shared" si="251"/>
        <v>270</v>
      </c>
      <c r="AC1238" s="213">
        <f t="shared" si="246"/>
        <v>24.5</v>
      </c>
      <c r="AD1238" s="213">
        <f t="shared" si="249"/>
        <v>189</v>
      </c>
      <c r="AE1238" s="213">
        <f t="shared" si="250"/>
        <v>81</v>
      </c>
      <c r="AF1238" s="213">
        <f t="shared" si="255"/>
        <v>28</v>
      </c>
      <c r="AG1238" s="213">
        <f t="shared" si="252"/>
        <v>298</v>
      </c>
      <c r="AH1238" s="213">
        <v>298</v>
      </c>
      <c r="AI1238" s="213">
        <f t="shared" si="253"/>
        <v>0</v>
      </c>
      <c r="AJ1238" s="160"/>
    </row>
    <row r="1239" spans="1:36" ht="32.25" customHeight="1" x14ac:dyDescent="0.35">
      <c r="A1239" s="205"/>
      <c r="B1239" s="205">
        <v>11</v>
      </c>
      <c r="C1239" s="399">
        <v>1246</v>
      </c>
      <c r="D1239" s="400">
        <v>13784</v>
      </c>
      <c r="E1239" s="400">
        <v>8479</v>
      </c>
      <c r="F1239" s="206"/>
      <c r="G1239" s="205" t="s">
        <v>573</v>
      </c>
      <c r="H1239" s="205" t="s">
        <v>36</v>
      </c>
      <c r="I1239" s="205"/>
      <c r="J1239" s="205" t="s">
        <v>436</v>
      </c>
      <c r="K1239" s="206">
        <v>10</v>
      </c>
      <c r="L1239" s="206">
        <v>1.3</v>
      </c>
      <c r="M1239" s="206">
        <v>2</v>
      </c>
      <c r="N1239" s="206"/>
      <c r="O1239" s="206">
        <v>2</v>
      </c>
      <c r="P1239" s="206"/>
      <c r="Q1239" s="206"/>
      <c r="R1239" s="204">
        <f t="shared" si="245"/>
        <v>20</v>
      </c>
      <c r="S1239" s="173" t="s">
        <v>41</v>
      </c>
      <c r="T1239" s="208" t="s">
        <v>58</v>
      </c>
      <c r="U1239" s="209">
        <v>44852</v>
      </c>
      <c r="V1239" s="209">
        <v>44926</v>
      </c>
      <c r="W1239" s="210">
        <v>1</v>
      </c>
      <c r="X1239" s="211"/>
      <c r="Y1239" s="212">
        <f t="shared" si="248"/>
        <v>10.714285714285714</v>
      </c>
      <c r="Z1239" s="214">
        <v>14</v>
      </c>
      <c r="AA1239" s="214">
        <v>0.84</v>
      </c>
      <c r="AB1239" s="213">
        <f t="shared" si="251"/>
        <v>280</v>
      </c>
      <c r="AC1239" s="213">
        <f t="shared" si="246"/>
        <v>16.8</v>
      </c>
      <c r="AD1239" s="213">
        <f t="shared" si="249"/>
        <v>196</v>
      </c>
      <c r="AE1239" s="213">
        <f t="shared" si="250"/>
        <v>84</v>
      </c>
      <c r="AF1239" s="213">
        <f t="shared" si="255"/>
        <v>180</v>
      </c>
      <c r="AG1239" s="343">
        <f t="shared" si="252"/>
        <v>460</v>
      </c>
      <c r="AH1239" s="214">
        <v>376</v>
      </c>
      <c r="AI1239" s="213">
        <f t="shared" si="253"/>
        <v>84</v>
      </c>
      <c r="AJ1239" s="171"/>
    </row>
    <row r="1240" spans="1:36" ht="32.25" hidden="1" customHeight="1" x14ac:dyDescent="0.35">
      <c r="A1240" s="205"/>
      <c r="B1240" s="205">
        <v>11</v>
      </c>
      <c r="C1240" s="173">
        <v>1146</v>
      </c>
      <c r="D1240" s="206">
        <v>13630</v>
      </c>
      <c r="E1240" s="206">
        <v>8109</v>
      </c>
      <c r="F1240" s="206"/>
      <c r="G1240" s="205" t="s">
        <v>209</v>
      </c>
      <c r="H1240" s="205" t="s">
        <v>36</v>
      </c>
      <c r="I1240" s="205"/>
      <c r="J1240" s="205" t="s">
        <v>61</v>
      </c>
      <c r="K1240" s="206">
        <v>2.5</v>
      </c>
      <c r="L1240" s="206">
        <v>1.8</v>
      </c>
      <c r="M1240" s="206">
        <v>5</v>
      </c>
      <c r="N1240" s="206"/>
      <c r="O1240" s="206">
        <v>5</v>
      </c>
      <c r="P1240" s="206"/>
      <c r="Q1240" s="206"/>
      <c r="R1240" s="204">
        <f t="shared" si="245"/>
        <v>22.5</v>
      </c>
      <c r="S1240" s="173" t="s">
        <v>62</v>
      </c>
      <c r="T1240" s="208" t="s">
        <v>58</v>
      </c>
      <c r="U1240" s="209">
        <v>44840</v>
      </c>
      <c r="V1240" s="209">
        <v>44849</v>
      </c>
      <c r="W1240" s="210">
        <v>1</v>
      </c>
      <c r="X1240" s="211"/>
      <c r="Y1240" s="212">
        <f t="shared" si="248"/>
        <v>1.4285714285714286</v>
      </c>
      <c r="Z1240" s="219">
        <v>7.5</v>
      </c>
      <c r="AA1240" s="219">
        <v>0.7</v>
      </c>
      <c r="AB1240" s="213">
        <f t="shared" si="251"/>
        <v>168.75</v>
      </c>
      <c r="AC1240" s="213">
        <f t="shared" si="246"/>
        <v>15.749999999999998</v>
      </c>
      <c r="AD1240" s="213">
        <f t="shared" si="249"/>
        <v>118.12499999999999</v>
      </c>
      <c r="AE1240" s="213">
        <f t="shared" si="250"/>
        <v>50.625</v>
      </c>
      <c r="AF1240" s="213">
        <f t="shared" si="255"/>
        <v>22.5</v>
      </c>
      <c r="AG1240" s="213">
        <f t="shared" si="252"/>
        <v>191.25</v>
      </c>
      <c r="AH1240" s="214">
        <v>191.25</v>
      </c>
      <c r="AI1240" s="213">
        <f t="shared" si="253"/>
        <v>0</v>
      </c>
      <c r="AJ1240" s="171"/>
    </row>
    <row r="1241" spans="1:36" ht="32.25" customHeight="1" x14ac:dyDescent="0.35">
      <c r="A1241" s="202"/>
      <c r="B1241" s="202">
        <v>11</v>
      </c>
      <c r="C1241" s="342">
        <v>1556</v>
      </c>
      <c r="D1241" s="344">
        <v>14088</v>
      </c>
      <c r="E1241" s="204"/>
      <c r="F1241" s="204"/>
      <c r="G1241" s="202" t="s">
        <v>573</v>
      </c>
      <c r="H1241" s="234" t="s">
        <v>36</v>
      </c>
      <c r="I1241" s="234"/>
      <c r="J1241" s="234" t="s">
        <v>42</v>
      </c>
      <c r="K1241" s="233">
        <v>5</v>
      </c>
      <c r="L1241" s="233">
        <v>1</v>
      </c>
      <c r="M1241" s="233">
        <v>1.8</v>
      </c>
      <c r="N1241" s="204"/>
      <c r="O1241" s="204">
        <f>M1241-N1241</f>
        <v>1.8</v>
      </c>
      <c r="P1241" s="233"/>
      <c r="Q1241" s="233"/>
      <c r="R1241" s="204">
        <f t="shared" si="245"/>
        <v>9</v>
      </c>
      <c r="S1241" s="261" t="s">
        <v>41</v>
      </c>
      <c r="T1241" s="215" t="s">
        <v>87</v>
      </c>
      <c r="U1241" s="271">
        <v>44903</v>
      </c>
      <c r="V1241" s="271"/>
      <c r="W1241" s="272">
        <v>1</v>
      </c>
      <c r="X1241" s="273"/>
      <c r="Y1241" s="212">
        <f t="shared" si="248"/>
        <v>7.8571428571428568</v>
      </c>
      <c r="Z1241" s="238">
        <v>14</v>
      </c>
      <c r="AA1241" s="238">
        <v>0.84</v>
      </c>
      <c r="AB1241" s="213">
        <f t="shared" si="251"/>
        <v>126</v>
      </c>
      <c r="AC1241" s="213">
        <f t="shared" si="246"/>
        <v>7.56</v>
      </c>
      <c r="AD1241" s="213">
        <f t="shared" si="249"/>
        <v>88.2</v>
      </c>
      <c r="AE1241" s="213">
        <f t="shared" si="250"/>
        <v>0</v>
      </c>
      <c r="AF1241" s="213">
        <f t="shared" si="255"/>
        <v>59.399999999999991</v>
      </c>
      <c r="AG1241" s="343">
        <f t="shared" si="252"/>
        <v>147.6</v>
      </c>
      <c r="AH1241" s="213">
        <v>114.12</v>
      </c>
      <c r="AI1241" s="213">
        <f t="shared" si="253"/>
        <v>33.47999999999999</v>
      </c>
      <c r="AJ1241" s="242"/>
    </row>
    <row r="1242" spans="1:36" ht="32.25" customHeight="1" x14ac:dyDescent="0.35">
      <c r="A1242" s="202"/>
      <c r="B1242" s="239">
        <v>11</v>
      </c>
      <c r="C1242" s="342">
        <v>1556</v>
      </c>
      <c r="D1242" s="344">
        <v>14088</v>
      </c>
      <c r="E1242" s="204"/>
      <c r="F1242" s="204"/>
      <c r="G1242" s="202" t="s">
        <v>573</v>
      </c>
      <c r="H1242" s="202" t="s">
        <v>241</v>
      </c>
      <c r="I1242" s="234"/>
      <c r="J1242" s="202" t="s">
        <v>81</v>
      </c>
      <c r="K1242" s="204">
        <v>5</v>
      </c>
      <c r="L1242" s="204">
        <v>0.6</v>
      </c>
      <c r="M1242" s="204"/>
      <c r="N1242" s="204"/>
      <c r="O1242" s="204"/>
      <c r="P1242" s="204">
        <v>0.6</v>
      </c>
      <c r="Q1242" s="204"/>
      <c r="R1242" s="204">
        <f t="shared" si="245"/>
        <v>1.7999999999999998</v>
      </c>
      <c r="S1242" s="207" t="s">
        <v>151</v>
      </c>
      <c r="T1242" s="215" t="s">
        <v>87</v>
      </c>
      <c r="U1242" s="216">
        <v>44903</v>
      </c>
      <c r="V1242" s="216"/>
      <c r="W1242" s="217">
        <v>1</v>
      </c>
      <c r="X1242" s="218"/>
      <c r="Y1242" s="212">
        <f t="shared" si="248"/>
        <v>7.8571428571428568</v>
      </c>
      <c r="Z1242" s="237">
        <v>36.5</v>
      </c>
      <c r="AA1242" s="237">
        <v>3.15</v>
      </c>
      <c r="AB1242" s="213">
        <f t="shared" si="251"/>
        <v>65.699999999999989</v>
      </c>
      <c r="AC1242" s="213">
        <f t="shared" si="246"/>
        <v>5.669999999999999</v>
      </c>
      <c r="AD1242" s="213">
        <f t="shared" si="249"/>
        <v>45.989999999999995</v>
      </c>
      <c r="AE1242" s="213">
        <f t="shared" si="250"/>
        <v>0</v>
      </c>
      <c r="AF1242" s="213">
        <f t="shared" si="255"/>
        <v>44.54999999999999</v>
      </c>
      <c r="AG1242" s="343">
        <f t="shared" si="252"/>
        <v>90.539999999999992</v>
      </c>
      <c r="AH1242" s="213">
        <v>65.429999999999993</v>
      </c>
      <c r="AI1242" s="213">
        <f t="shared" si="253"/>
        <v>25.11</v>
      </c>
      <c r="AJ1242" s="242"/>
    </row>
    <row r="1243" spans="1:36" ht="32.25" customHeight="1" x14ac:dyDescent="0.35">
      <c r="A1243" s="202"/>
      <c r="B1243" s="239">
        <v>12</v>
      </c>
      <c r="C1243" s="342">
        <v>819</v>
      </c>
      <c r="D1243" s="344">
        <v>13088</v>
      </c>
      <c r="E1243" s="344">
        <v>8497</v>
      </c>
      <c r="F1243" s="204"/>
      <c r="G1243" s="202" t="s">
        <v>442</v>
      </c>
      <c r="H1243" s="202" t="s">
        <v>207</v>
      </c>
      <c r="I1243" s="202"/>
      <c r="J1243" s="202" t="s">
        <v>207</v>
      </c>
      <c r="K1243" s="204">
        <v>2.5</v>
      </c>
      <c r="L1243" s="204">
        <v>1.8</v>
      </c>
      <c r="M1243" s="204">
        <v>4</v>
      </c>
      <c r="N1243" s="204"/>
      <c r="O1243" s="204">
        <f t="shared" ref="O1243:O1251" si="256">M1243-N1243</f>
        <v>4</v>
      </c>
      <c r="P1243" s="204"/>
      <c r="Q1243" s="204"/>
      <c r="R1243" s="204">
        <f t="shared" si="245"/>
        <v>4</v>
      </c>
      <c r="S1243" s="207" t="s">
        <v>70</v>
      </c>
      <c r="T1243" s="215" t="s">
        <v>58</v>
      </c>
      <c r="U1243" s="216">
        <v>44743</v>
      </c>
      <c r="V1243" s="216">
        <v>44932</v>
      </c>
      <c r="W1243" s="217">
        <v>1</v>
      </c>
      <c r="X1243" s="218"/>
      <c r="Y1243" s="212">
        <f t="shared" si="248"/>
        <v>27.142857142857142</v>
      </c>
      <c r="Z1243" s="237">
        <v>100</v>
      </c>
      <c r="AA1243" s="237"/>
      <c r="AB1243" s="213">
        <f t="shared" si="251"/>
        <v>400</v>
      </c>
      <c r="AC1243" s="213">
        <f t="shared" si="246"/>
        <v>0</v>
      </c>
      <c r="AD1243" s="213">
        <f t="shared" si="249"/>
        <v>280</v>
      </c>
      <c r="AE1243" s="213">
        <f t="shared" si="250"/>
        <v>120</v>
      </c>
      <c r="AF1243" s="213">
        <f t="shared" si="255"/>
        <v>0</v>
      </c>
      <c r="AG1243" s="343">
        <f t="shared" si="252"/>
        <v>400</v>
      </c>
      <c r="AH1243" s="213">
        <v>280</v>
      </c>
      <c r="AI1243" s="213">
        <f t="shared" si="253"/>
        <v>120</v>
      </c>
      <c r="AJ1243" s="242"/>
    </row>
    <row r="1244" spans="1:36" ht="32.25" hidden="1" customHeight="1" x14ac:dyDescent="0.35">
      <c r="A1244" s="202"/>
      <c r="B1244" s="239">
        <v>12</v>
      </c>
      <c r="C1244" s="203">
        <v>683</v>
      </c>
      <c r="D1244" s="204">
        <v>12892</v>
      </c>
      <c r="E1244" s="204">
        <v>8069</v>
      </c>
      <c r="F1244" s="204"/>
      <c r="G1244" s="202" t="s">
        <v>425</v>
      </c>
      <c r="H1244" s="202" t="s">
        <v>36</v>
      </c>
      <c r="I1244" s="202"/>
      <c r="J1244" s="202" t="s">
        <v>69</v>
      </c>
      <c r="K1244" s="204">
        <v>1.3</v>
      </c>
      <c r="L1244" s="204">
        <v>1.3</v>
      </c>
      <c r="M1244" s="204">
        <v>3</v>
      </c>
      <c r="N1244" s="204">
        <v>1</v>
      </c>
      <c r="O1244" s="204">
        <f t="shared" si="256"/>
        <v>2</v>
      </c>
      <c r="P1244" s="204"/>
      <c r="Q1244" s="204"/>
      <c r="R1244" s="204">
        <f t="shared" si="245"/>
        <v>2</v>
      </c>
      <c r="S1244" s="207" t="s">
        <v>70</v>
      </c>
      <c r="T1244" s="215" t="s">
        <v>58</v>
      </c>
      <c r="U1244" s="216">
        <v>44781</v>
      </c>
      <c r="V1244" s="216">
        <v>44838</v>
      </c>
      <c r="W1244" s="217">
        <v>1</v>
      </c>
      <c r="X1244" s="218"/>
      <c r="Y1244" s="212">
        <f t="shared" si="248"/>
        <v>8.2857142857142865</v>
      </c>
      <c r="Z1244" s="238">
        <v>135</v>
      </c>
      <c r="AA1244" s="237">
        <v>12.25</v>
      </c>
      <c r="AB1244" s="213">
        <f t="shared" si="251"/>
        <v>270</v>
      </c>
      <c r="AC1244" s="213">
        <f t="shared" si="246"/>
        <v>24.5</v>
      </c>
      <c r="AD1244" s="213">
        <f t="shared" si="249"/>
        <v>189</v>
      </c>
      <c r="AE1244" s="213">
        <f t="shared" si="250"/>
        <v>81</v>
      </c>
      <c r="AF1244" s="213">
        <f t="shared" si="255"/>
        <v>203.00000000000003</v>
      </c>
      <c r="AG1244" s="213">
        <f t="shared" si="252"/>
        <v>473</v>
      </c>
      <c r="AH1244" s="213">
        <v>473</v>
      </c>
      <c r="AI1244" s="213">
        <f t="shared" si="253"/>
        <v>0</v>
      </c>
      <c r="AJ1244" s="172"/>
    </row>
    <row r="1245" spans="1:36" ht="32.25" hidden="1" customHeight="1" x14ac:dyDescent="0.35">
      <c r="A1245" s="202"/>
      <c r="B1245" s="239">
        <v>12</v>
      </c>
      <c r="C1245" s="203">
        <v>683</v>
      </c>
      <c r="D1245" s="204">
        <v>12892</v>
      </c>
      <c r="E1245" s="204">
        <v>8069</v>
      </c>
      <c r="F1245" s="204"/>
      <c r="G1245" s="202" t="s">
        <v>425</v>
      </c>
      <c r="H1245" s="202" t="s">
        <v>36</v>
      </c>
      <c r="I1245" s="202"/>
      <c r="J1245" s="202" t="s">
        <v>69</v>
      </c>
      <c r="K1245" s="204">
        <v>1.3</v>
      </c>
      <c r="L1245" s="204">
        <v>1.3</v>
      </c>
      <c r="M1245" s="204">
        <v>3</v>
      </c>
      <c r="N1245" s="204">
        <v>1</v>
      </c>
      <c r="O1245" s="204">
        <f t="shared" si="256"/>
        <v>2</v>
      </c>
      <c r="P1245" s="204"/>
      <c r="Q1245" s="204"/>
      <c r="R1245" s="204">
        <f t="shared" si="245"/>
        <v>2</v>
      </c>
      <c r="S1245" s="207" t="s">
        <v>70</v>
      </c>
      <c r="T1245" s="215" t="s">
        <v>58</v>
      </c>
      <c r="U1245" s="216">
        <v>44781</v>
      </c>
      <c r="V1245" s="216">
        <v>44838</v>
      </c>
      <c r="W1245" s="217">
        <v>1</v>
      </c>
      <c r="X1245" s="218"/>
      <c r="Y1245" s="212">
        <f t="shared" si="248"/>
        <v>8.2857142857142865</v>
      </c>
      <c r="Z1245" s="238">
        <v>135</v>
      </c>
      <c r="AA1245" s="237">
        <v>12.25</v>
      </c>
      <c r="AB1245" s="213">
        <f t="shared" si="251"/>
        <v>270</v>
      </c>
      <c r="AC1245" s="213">
        <f t="shared" si="246"/>
        <v>24.5</v>
      </c>
      <c r="AD1245" s="213">
        <f t="shared" si="249"/>
        <v>189</v>
      </c>
      <c r="AE1245" s="213">
        <f t="shared" si="250"/>
        <v>81</v>
      </c>
      <c r="AF1245" s="213">
        <f t="shared" si="255"/>
        <v>203.00000000000003</v>
      </c>
      <c r="AG1245" s="213">
        <f t="shared" si="252"/>
        <v>473</v>
      </c>
      <c r="AH1245" s="213">
        <v>473</v>
      </c>
      <c r="AI1245" s="213">
        <f t="shared" si="253"/>
        <v>0</v>
      </c>
      <c r="AJ1245" s="172"/>
    </row>
    <row r="1246" spans="1:36" ht="32.25" hidden="1" customHeight="1" x14ac:dyDescent="0.35">
      <c r="A1246" s="202"/>
      <c r="B1246" s="239">
        <v>12</v>
      </c>
      <c r="C1246" s="203">
        <v>683</v>
      </c>
      <c r="D1246" s="204">
        <v>12892</v>
      </c>
      <c r="E1246" s="204">
        <v>8069</v>
      </c>
      <c r="F1246" s="204"/>
      <c r="G1246" s="202" t="s">
        <v>425</v>
      </c>
      <c r="H1246" s="202" t="s">
        <v>36</v>
      </c>
      <c r="I1246" s="202"/>
      <c r="J1246" s="202" t="s">
        <v>69</v>
      </c>
      <c r="K1246" s="204">
        <v>1.3</v>
      </c>
      <c r="L1246" s="204">
        <v>1.3</v>
      </c>
      <c r="M1246" s="204">
        <v>3</v>
      </c>
      <c r="N1246" s="204">
        <v>1</v>
      </c>
      <c r="O1246" s="204">
        <f t="shared" si="256"/>
        <v>2</v>
      </c>
      <c r="P1246" s="204"/>
      <c r="Q1246" s="204"/>
      <c r="R1246" s="204">
        <f t="shared" si="245"/>
        <v>2</v>
      </c>
      <c r="S1246" s="207" t="s">
        <v>70</v>
      </c>
      <c r="T1246" s="215" t="s">
        <v>58</v>
      </c>
      <c r="U1246" s="216">
        <v>44781</v>
      </c>
      <c r="V1246" s="216">
        <v>44838</v>
      </c>
      <c r="W1246" s="217">
        <v>1</v>
      </c>
      <c r="X1246" s="218"/>
      <c r="Y1246" s="212">
        <f t="shared" si="248"/>
        <v>8.2857142857142865</v>
      </c>
      <c r="Z1246" s="238">
        <v>135</v>
      </c>
      <c r="AA1246" s="237">
        <v>12.25</v>
      </c>
      <c r="AB1246" s="213">
        <f t="shared" si="251"/>
        <v>270</v>
      </c>
      <c r="AC1246" s="213">
        <f t="shared" si="246"/>
        <v>24.5</v>
      </c>
      <c r="AD1246" s="213">
        <f t="shared" si="249"/>
        <v>189</v>
      </c>
      <c r="AE1246" s="213">
        <f t="shared" si="250"/>
        <v>81</v>
      </c>
      <c r="AF1246" s="213">
        <f t="shared" si="255"/>
        <v>203.00000000000003</v>
      </c>
      <c r="AG1246" s="213">
        <f t="shared" si="252"/>
        <v>473</v>
      </c>
      <c r="AH1246" s="213">
        <v>473</v>
      </c>
      <c r="AI1246" s="213">
        <f t="shared" si="253"/>
        <v>0</v>
      </c>
      <c r="AJ1246" s="242"/>
    </row>
    <row r="1247" spans="1:36" ht="32.25" hidden="1" customHeight="1" x14ac:dyDescent="0.35">
      <c r="A1247" s="202"/>
      <c r="B1247" s="239">
        <v>12</v>
      </c>
      <c r="C1247" s="203">
        <v>683</v>
      </c>
      <c r="D1247" s="204">
        <v>12892</v>
      </c>
      <c r="E1247" s="204">
        <v>8069</v>
      </c>
      <c r="F1247" s="204"/>
      <c r="G1247" s="202" t="s">
        <v>425</v>
      </c>
      <c r="H1247" s="202" t="s">
        <v>36</v>
      </c>
      <c r="I1247" s="202"/>
      <c r="J1247" s="202" t="s">
        <v>69</v>
      </c>
      <c r="K1247" s="204">
        <v>1.3</v>
      </c>
      <c r="L1247" s="204">
        <v>1.3</v>
      </c>
      <c r="M1247" s="204">
        <v>3</v>
      </c>
      <c r="N1247" s="204">
        <v>1</v>
      </c>
      <c r="O1247" s="204">
        <f t="shared" si="256"/>
        <v>2</v>
      </c>
      <c r="P1247" s="204"/>
      <c r="Q1247" s="204"/>
      <c r="R1247" s="204">
        <f t="shared" si="245"/>
        <v>2</v>
      </c>
      <c r="S1247" s="207" t="s">
        <v>70</v>
      </c>
      <c r="T1247" s="215" t="s">
        <v>58</v>
      </c>
      <c r="U1247" s="216">
        <v>44781</v>
      </c>
      <c r="V1247" s="216">
        <v>44838</v>
      </c>
      <c r="W1247" s="217">
        <v>1</v>
      </c>
      <c r="X1247" s="218"/>
      <c r="Y1247" s="212">
        <f t="shared" si="248"/>
        <v>8.2857142857142865</v>
      </c>
      <c r="Z1247" s="238">
        <v>135</v>
      </c>
      <c r="AA1247" s="237">
        <v>12.25</v>
      </c>
      <c r="AB1247" s="213">
        <f t="shared" si="251"/>
        <v>270</v>
      </c>
      <c r="AC1247" s="213">
        <f t="shared" si="246"/>
        <v>24.5</v>
      </c>
      <c r="AD1247" s="213">
        <f t="shared" si="249"/>
        <v>189</v>
      </c>
      <c r="AE1247" s="213">
        <f t="shared" si="250"/>
        <v>81</v>
      </c>
      <c r="AF1247" s="213">
        <f t="shared" si="255"/>
        <v>203.00000000000003</v>
      </c>
      <c r="AG1247" s="213">
        <f t="shared" si="252"/>
        <v>473</v>
      </c>
      <c r="AH1247" s="213">
        <v>473</v>
      </c>
      <c r="AI1247" s="213">
        <f t="shared" si="253"/>
        <v>0</v>
      </c>
      <c r="AJ1247" s="242"/>
    </row>
    <row r="1248" spans="1:36" ht="32.25" hidden="1" customHeight="1" x14ac:dyDescent="0.35">
      <c r="A1248" s="202"/>
      <c r="B1248" s="239">
        <v>12</v>
      </c>
      <c r="C1248" s="203">
        <v>683</v>
      </c>
      <c r="D1248" s="204">
        <v>12892</v>
      </c>
      <c r="E1248" s="204">
        <v>8069</v>
      </c>
      <c r="F1248" s="204"/>
      <c r="G1248" s="202" t="s">
        <v>425</v>
      </c>
      <c r="H1248" s="202" t="s">
        <v>36</v>
      </c>
      <c r="I1248" s="202"/>
      <c r="J1248" s="202" t="s">
        <v>69</v>
      </c>
      <c r="K1248" s="204">
        <v>1.3</v>
      </c>
      <c r="L1248" s="204">
        <v>1.3</v>
      </c>
      <c r="M1248" s="204">
        <v>3</v>
      </c>
      <c r="N1248" s="204">
        <v>1</v>
      </c>
      <c r="O1248" s="204">
        <f t="shared" si="256"/>
        <v>2</v>
      </c>
      <c r="P1248" s="204"/>
      <c r="Q1248" s="204"/>
      <c r="R1248" s="204">
        <f t="shared" si="245"/>
        <v>2</v>
      </c>
      <c r="S1248" s="207" t="s">
        <v>70</v>
      </c>
      <c r="T1248" s="215" t="s">
        <v>58</v>
      </c>
      <c r="U1248" s="216">
        <v>44781</v>
      </c>
      <c r="V1248" s="216">
        <v>44838</v>
      </c>
      <c r="W1248" s="217">
        <v>1</v>
      </c>
      <c r="X1248" s="218"/>
      <c r="Y1248" s="212">
        <f t="shared" si="248"/>
        <v>8.2857142857142865</v>
      </c>
      <c r="Z1248" s="238">
        <v>135</v>
      </c>
      <c r="AA1248" s="237">
        <v>12.25</v>
      </c>
      <c r="AB1248" s="213">
        <f t="shared" si="251"/>
        <v>270</v>
      </c>
      <c r="AC1248" s="213">
        <f t="shared" si="246"/>
        <v>24.5</v>
      </c>
      <c r="AD1248" s="213">
        <f t="shared" si="249"/>
        <v>189</v>
      </c>
      <c r="AE1248" s="213">
        <f t="shared" si="250"/>
        <v>81</v>
      </c>
      <c r="AF1248" s="213">
        <f t="shared" si="255"/>
        <v>203.00000000000003</v>
      </c>
      <c r="AG1248" s="213">
        <f t="shared" si="252"/>
        <v>473</v>
      </c>
      <c r="AH1248" s="213">
        <v>473</v>
      </c>
      <c r="AI1248" s="213">
        <f t="shared" si="253"/>
        <v>0</v>
      </c>
      <c r="AJ1248" s="242"/>
    </row>
    <row r="1249" spans="1:39" ht="32.25" hidden="1" customHeight="1" x14ac:dyDescent="0.35">
      <c r="A1249" s="202"/>
      <c r="B1249" s="239">
        <v>12</v>
      </c>
      <c r="C1249" s="203">
        <v>683</v>
      </c>
      <c r="D1249" s="204">
        <v>12892</v>
      </c>
      <c r="E1249" s="204">
        <v>8069</v>
      </c>
      <c r="F1249" s="204"/>
      <c r="G1249" s="202" t="s">
        <v>425</v>
      </c>
      <c r="H1249" s="202" t="s">
        <v>36</v>
      </c>
      <c r="I1249" s="202"/>
      <c r="J1249" s="202" t="s">
        <v>69</v>
      </c>
      <c r="K1249" s="204">
        <v>1.3</v>
      </c>
      <c r="L1249" s="204">
        <v>1.3</v>
      </c>
      <c r="M1249" s="204">
        <v>3</v>
      </c>
      <c r="N1249" s="204">
        <v>1</v>
      </c>
      <c r="O1249" s="204">
        <f t="shared" si="256"/>
        <v>2</v>
      </c>
      <c r="P1249" s="204"/>
      <c r="Q1249" s="204"/>
      <c r="R1249" s="204">
        <f t="shared" si="245"/>
        <v>2</v>
      </c>
      <c r="S1249" s="207" t="s">
        <v>70</v>
      </c>
      <c r="T1249" s="215" t="s">
        <v>58</v>
      </c>
      <c r="U1249" s="216">
        <v>44781</v>
      </c>
      <c r="V1249" s="216">
        <v>44838</v>
      </c>
      <c r="W1249" s="217">
        <v>1</v>
      </c>
      <c r="X1249" s="218"/>
      <c r="Y1249" s="212">
        <f t="shared" si="248"/>
        <v>8.2857142857142865</v>
      </c>
      <c r="Z1249" s="238">
        <v>135</v>
      </c>
      <c r="AA1249" s="237">
        <v>12.25</v>
      </c>
      <c r="AB1249" s="213">
        <f t="shared" si="251"/>
        <v>270</v>
      </c>
      <c r="AC1249" s="213">
        <f t="shared" si="246"/>
        <v>24.5</v>
      </c>
      <c r="AD1249" s="213">
        <f t="shared" si="249"/>
        <v>189</v>
      </c>
      <c r="AE1249" s="213">
        <f t="shared" si="250"/>
        <v>81</v>
      </c>
      <c r="AF1249" s="213">
        <f t="shared" si="255"/>
        <v>203.00000000000003</v>
      </c>
      <c r="AG1249" s="213">
        <f t="shared" si="252"/>
        <v>473</v>
      </c>
      <c r="AH1249" s="213">
        <v>473</v>
      </c>
      <c r="AI1249" s="213">
        <f t="shared" si="253"/>
        <v>0</v>
      </c>
      <c r="AJ1249" s="242"/>
    </row>
    <row r="1250" spans="1:39" ht="32.25" hidden="1" customHeight="1" x14ac:dyDescent="0.35">
      <c r="A1250" s="202"/>
      <c r="B1250" s="239">
        <v>12</v>
      </c>
      <c r="C1250" s="203">
        <v>683</v>
      </c>
      <c r="D1250" s="204">
        <v>12892</v>
      </c>
      <c r="E1250" s="204">
        <v>8069</v>
      </c>
      <c r="F1250" s="204"/>
      <c r="G1250" s="202" t="s">
        <v>425</v>
      </c>
      <c r="H1250" s="202" t="s">
        <v>36</v>
      </c>
      <c r="I1250" s="202"/>
      <c r="J1250" s="202" t="s">
        <v>69</v>
      </c>
      <c r="K1250" s="204">
        <v>1.3</v>
      </c>
      <c r="L1250" s="204">
        <v>1.3</v>
      </c>
      <c r="M1250" s="204">
        <v>3</v>
      </c>
      <c r="N1250" s="204">
        <v>1</v>
      </c>
      <c r="O1250" s="204">
        <f t="shared" si="256"/>
        <v>2</v>
      </c>
      <c r="P1250" s="204"/>
      <c r="Q1250" s="204"/>
      <c r="R1250" s="204">
        <f t="shared" si="245"/>
        <v>2</v>
      </c>
      <c r="S1250" s="207" t="s">
        <v>70</v>
      </c>
      <c r="T1250" s="215" t="s">
        <v>58</v>
      </c>
      <c r="U1250" s="216">
        <v>44781</v>
      </c>
      <c r="V1250" s="216">
        <v>44838</v>
      </c>
      <c r="W1250" s="217">
        <v>1</v>
      </c>
      <c r="X1250" s="218"/>
      <c r="Y1250" s="212">
        <f t="shared" si="248"/>
        <v>8.2857142857142865</v>
      </c>
      <c r="Z1250" s="238">
        <v>135</v>
      </c>
      <c r="AA1250" s="237">
        <v>12.25</v>
      </c>
      <c r="AB1250" s="213">
        <f t="shared" si="251"/>
        <v>270</v>
      </c>
      <c r="AC1250" s="213">
        <f t="shared" si="246"/>
        <v>24.5</v>
      </c>
      <c r="AD1250" s="213">
        <f t="shared" si="249"/>
        <v>189</v>
      </c>
      <c r="AE1250" s="213">
        <f t="shared" si="250"/>
        <v>81</v>
      </c>
      <c r="AF1250" s="213">
        <f t="shared" si="255"/>
        <v>203.00000000000003</v>
      </c>
      <c r="AG1250" s="213">
        <f t="shared" si="252"/>
        <v>473</v>
      </c>
      <c r="AH1250" s="213">
        <v>473</v>
      </c>
      <c r="AI1250" s="213">
        <f t="shared" si="253"/>
        <v>0</v>
      </c>
      <c r="AJ1250" s="172"/>
    </row>
    <row r="1251" spans="1:39" s="263" customFormat="1" ht="32.25" hidden="1" customHeight="1" x14ac:dyDescent="0.35">
      <c r="A1251" s="202"/>
      <c r="B1251" s="239">
        <v>12</v>
      </c>
      <c r="C1251" s="203">
        <v>683</v>
      </c>
      <c r="D1251" s="204">
        <v>12892</v>
      </c>
      <c r="E1251" s="204">
        <v>8069</v>
      </c>
      <c r="F1251" s="204"/>
      <c r="G1251" s="202" t="s">
        <v>425</v>
      </c>
      <c r="H1251" s="202" t="s">
        <v>36</v>
      </c>
      <c r="I1251" s="202"/>
      <c r="J1251" s="202" t="s">
        <v>69</v>
      </c>
      <c r="K1251" s="204">
        <v>1.3</v>
      </c>
      <c r="L1251" s="204">
        <v>1.3</v>
      </c>
      <c r="M1251" s="204">
        <v>3</v>
      </c>
      <c r="N1251" s="204">
        <v>1</v>
      </c>
      <c r="O1251" s="204">
        <f t="shared" si="256"/>
        <v>2</v>
      </c>
      <c r="P1251" s="204"/>
      <c r="Q1251" s="204"/>
      <c r="R1251" s="204">
        <f t="shared" si="245"/>
        <v>2</v>
      </c>
      <c r="S1251" s="207" t="s">
        <v>70</v>
      </c>
      <c r="T1251" s="215" t="s">
        <v>58</v>
      </c>
      <c r="U1251" s="216">
        <v>44781</v>
      </c>
      <c r="V1251" s="216">
        <v>44838</v>
      </c>
      <c r="W1251" s="217">
        <v>1</v>
      </c>
      <c r="X1251" s="218"/>
      <c r="Y1251" s="212">
        <f t="shared" si="248"/>
        <v>8.2857142857142865</v>
      </c>
      <c r="Z1251" s="238">
        <v>135</v>
      </c>
      <c r="AA1251" s="237">
        <v>12.25</v>
      </c>
      <c r="AB1251" s="213">
        <f t="shared" si="251"/>
        <v>270</v>
      </c>
      <c r="AC1251" s="213">
        <f t="shared" si="246"/>
        <v>24.5</v>
      </c>
      <c r="AD1251" s="213">
        <f t="shared" si="249"/>
        <v>189</v>
      </c>
      <c r="AE1251" s="213">
        <f t="shared" si="250"/>
        <v>81</v>
      </c>
      <c r="AF1251" s="213">
        <f t="shared" si="255"/>
        <v>203.00000000000003</v>
      </c>
      <c r="AG1251" s="213">
        <f t="shared" si="252"/>
        <v>473</v>
      </c>
      <c r="AH1251" s="213">
        <v>473</v>
      </c>
      <c r="AI1251" s="213">
        <f t="shared" si="253"/>
        <v>0</v>
      </c>
      <c r="AJ1251" s="172"/>
      <c r="AK1251" s="297"/>
      <c r="AL1251" s="304"/>
      <c r="AM1251" s="304"/>
    </row>
    <row r="1252" spans="1:39" s="263" customFormat="1" ht="32.25" customHeight="1" x14ac:dyDescent="0.35">
      <c r="A1252" s="202"/>
      <c r="B1252" s="239">
        <v>12</v>
      </c>
      <c r="C1252" s="342">
        <v>915</v>
      </c>
      <c r="D1252" s="344">
        <v>13288</v>
      </c>
      <c r="E1252" s="204"/>
      <c r="F1252" s="204"/>
      <c r="G1252" s="202" t="s">
        <v>476</v>
      </c>
      <c r="H1252" s="205" t="s">
        <v>60</v>
      </c>
      <c r="I1252" s="205"/>
      <c r="J1252" s="205" t="s">
        <v>61</v>
      </c>
      <c r="K1252" s="206">
        <v>7.5</v>
      </c>
      <c r="L1252" s="206">
        <v>6</v>
      </c>
      <c r="M1252" s="206">
        <v>28</v>
      </c>
      <c r="N1252" s="206"/>
      <c r="O1252" s="206">
        <v>28</v>
      </c>
      <c r="P1252" s="206"/>
      <c r="Q1252" s="206"/>
      <c r="R1252" s="204">
        <f t="shared" si="245"/>
        <v>1260</v>
      </c>
      <c r="S1252" s="207" t="s">
        <v>62</v>
      </c>
      <c r="T1252" s="215" t="s">
        <v>87</v>
      </c>
      <c r="U1252" s="216">
        <v>44812</v>
      </c>
      <c r="V1252" s="216"/>
      <c r="W1252" s="217">
        <v>1</v>
      </c>
      <c r="X1252" s="218"/>
      <c r="Y1252" s="212">
        <f t="shared" si="248"/>
        <v>20.857142857142858</v>
      </c>
      <c r="Z1252" s="237">
        <v>7.5</v>
      </c>
      <c r="AA1252" s="237">
        <v>0.7</v>
      </c>
      <c r="AB1252" s="213">
        <f t="shared" si="251"/>
        <v>9450</v>
      </c>
      <c r="AC1252" s="213">
        <f t="shared" si="246"/>
        <v>882</v>
      </c>
      <c r="AD1252" s="213">
        <f t="shared" si="249"/>
        <v>6615</v>
      </c>
      <c r="AE1252" s="213">
        <f t="shared" si="250"/>
        <v>0</v>
      </c>
      <c r="AF1252" s="213">
        <f t="shared" si="255"/>
        <v>18396</v>
      </c>
      <c r="AG1252" s="343">
        <f t="shared" si="252"/>
        <v>25011</v>
      </c>
      <c r="AH1252" s="213">
        <v>21104.999999999996</v>
      </c>
      <c r="AI1252" s="213">
        <f t="shared" si="253"/>
        <v>3906.0000000000036</v>
      </c>
      <c r="AJ1252" s="172"/>
      <c r="AK1252" s="297"/>
      <c r="AL1252" s="304"/>
      <c r="AM1252" s="304"/>
    </row>
    <row r="1253" spans="1:39" ht="32.25" hidden="1" customHeight="1" x14ac:dyDescent="0.35">
      <c r="A1253" s="202"/>
      <c r="B1253" s="239">
        <v>12</v>
      </c>
      <c r="C1253" s="203">
        <v>253</v>
      </c>
      <c r="D1253" s="204">
        <v>12367</v>
      </c>
      <c r="E1253" s="204">
        <v>6723</v>
      </c>
      <c r="F1253" s="204"/>
      <c r="G1253" s="202" t="s">
        <v>90</v>
      </c>
      <c r="H1253" s="202" t="s">
        <v>95</v>
      </c>
      <c r="I1253" s="202"/>
      <c r="J1253" s="202" t="s">
        <v>69</v>
      </c>
      <c r="K1253" s="204">
        <v>2.5</v>
      </c>
      <c r="L1253" s="204">
        <v>1.3</v>
      </c>
      <c r="M1253" s="204">
        <v>3</v>
      </c>
      <c r="N1253" s="204">
        <v>1</v>
      </c>
      <c r="O1253" s="204">
        <f t="shared" ref="O1253:O1258" si="257">M1253-N1253</f>
        <v>2</v>
      </c>
      <c r="P1253" s="204"/>
      <c r="Q1253" s="204"/>
      <c r="R1253" s="204">
        <f t="shared" si="245"/>
        <v>2</v>
      </c>
      <c r="S1253" s="207" t="s">
        <v>70</v>
      </c>
      <c r="T1253" s="215" t="s">
        <v>58</v>
      </c>
      <c r="U1253" s="216">
        <v>44728</v>
      </c>
      <c r="V1253" s="216">
        <v>44830</v>
      </c>
      <c r="W1253" s="217">
        <v>1</v>
      </c>
      <c r="X1253" s="218"/>
      <c r="Y1253" s="212">
        <f t="shared" si="248"/>
        <v>14.714285714285714</v>
      </c>
      <c r="Z1253" s="237">
        <v>135</v>
      </c>
      <c r="AA1253" s="237">
        <v>12.25</v>
      </c>
      <c r="AB1253" s="213">
        <f t="shared" si="251"/>
        <v>270</v>
      </c>
      <c r="AC1253" s="213">
        <f t="shared" si="246"/>
        <v>24.5</v>
      </c>
      <c r="AD1253" s="213">
        <f t="shared" si="249"/>
        <v>189</v>
      </c>
      <c r="AE1253" s="213">
        <f t="shared" si="250"/>
        <v>81</v>
      </c>
      <c r="AF1253" s="213">
        <f t="shared" si="255"/>
        <v>360.5</v>
      </c>
      <c r="AG1253" s="213">
        <f t="shared" si="252"/>
        <v>630.5</v>
      </c>
      <c r="AH1253" s="213">
        <v>630.5</v>
      </c>
      <c r="AI1253" s="213">
        <f t="shared" si="253"/>
        <v>0</v>
      </c>
      <c r="AJ1253" s="243"/>
    </row>
    <row r="1254" spans="1:39" ht="32.25" hidden="1" customHeight="1" x14ac:dyDescent="0.35">
      <c r="A1254" s="234"/>
      <c r="B1254" s="239">
        <v>12</v>
      </c>
      <c r="C1254" s="261">
        <v>492</v>
      </c>
      <c r="D1254" s="233">
        <v>12644</v>
      </c>
      <c r="E1254" s="204">
        <v>6736</v>
      </c>
      <c r="F1254" s="233"/>
      <c r="G1254" s="234" t="s">
        <v>204</v>
      </c>
      <c r="H1254" s="234" t="s">
        <v>36</v>
      </c>
      <c r="I1254" s="234"/>
      <c r="J1254" s="234" t="s">
        <v>42</v>
      </c>
      <c r="K1254" s="233">
        <v>3</v>
      </c>
      <c r="L1254" s="233">
        <v>1.3</v>
      </c>
      <c r="M1254" s="233">
        <v>5</v>
      </c>
      <c r="N1254" s="204">
        <v>1</v>
      </c>
      <c r="O1254" s="204">
        <f t="shared" si="257"/>
        <v>4</v>
      </c>
      <c r="P1254" s="233"/>
      <c r="Q1254" s="233"/>
      <c r="R1254" s="204">
        <f t="shared" si="245"/>
        <v>12</v>
      </c>
      <c r="S1254" s="261" t="s">
        <v>41</v>
      </c>
      <c r="T1254" s="270" t="s">
        <v>58</v>
      </c>
      <c r="U1254" s="271">
        <v>44749</v>
      </c>
      <c r="V1254" s="271">
        <v>44833</v>
      </c>
      <c r="W1254" s="272">
        <v>1</v>
      </c>
      <c r="X1254" s="273"/>
      <c r="Y1254" s="212">
        <f t="shared" si="248"/>
        <v>12.142857142857142</v>
      </c>
      <c r="Z1254" s="238">
        <v>14</v>
      </c>
      <c r="AA1254" s="238">
        <v>0.84</v>
      </c>
      <c r="AB1254" s="213">
        <f t="shared" si="251"/>
        <v>168</v>
      </c>
      <c r="AC1254" s="213">
        <f t="shared" si="246"/>
        <v>10.08</v>
      </c>
      <c r="AD1254" s="213">
        <f t="shared" si="249"/>
        <v>117.59999999999998</v>
      </c>
      <c r="AE1254" s="213">
        <f t="shared" si="250"/>
        <v>50.399999999999991</v>
      </c>
      <c r="AF1254" s="213">
        <f t="shared" si="255"/>
        <v>122.4</v>
      </c>
      <c r="AG1254" s="213">
        <f t="shared" si="252"/>
        <v>290.39999999999998</v>
      </c>
      <c r="AH1254" s="213">
        <v>290.39999999999998</v>
      </c>
      <c r="AI1254" s="213">
        <f t="shared" si="253"/>
        <v>0</v>
      </c>
      <c r="AJ1254" s="172"/>
    </row>
    <row r="1255" spans="1:39" ht="32.25" customHeight="1" x14ac:dyDescent="0.35">
      <c r="A1255" s="234"/>
      <c r="B1255" s="239">
        <v>12</v>
      </c>
      <c r="C1255" s="348">
        <v>536</v>
      </c>
      <c r="D1255" s="405">
        <v>12746</v>
      </c>
      <c r="E1255" s="344">
        <v>8498</v>
      </c>
      <c r="F1255" s="233"/>
      <c r="G1255" s="234" t="s">
        <v>204</v>
      </c>
      <c r="H1255" s="234" t="s">
        <v>36</v>
      </c>
      <c r="I1255" s="234"/>
      <c r="J1255" s="234" t="s">
        <v>42</v>
      </c>
      <c r="K1255" s="233">
        <v>18</v>
      </c>
      <c r="L1255" s="233">
        <v>0.6</v>
      </c>
      <c r="M1255" s="233">
        <v>5</v>
      </c>
      <c r="N1255" s="204">
        <v>1</v>
      </c>
      <c r="O1255" s="204">
        <f t="shared" si="257"/>
        <v>4</v>
      </c>
      <c r="P1255" s="233"/>
      <c r="Q1255" s="233"/>
      <c r="R1255" s="204">
        <f t="shared" si="245"/>
        <v>72</v>
      </c>
      <c r="S1255" s="261" t="s">
        <v>41</v>
      </c>
      <c r="T1255" s="270" t="s">
        <v>58</v>
      </c>
      <c r="U1255" s="271">
        <v>44759</v>
      </c>
      <c r="V1255" s="271">
        <v>44932</v>
      </c>
      <c r="W1255" s="272">
        <v>1</v>
      </c>
      <c r="X1255" s="273"/>
      <c r="Y1255" s="212">
        <f t="shared" si="248"/>
        <v>24.857142857142858</v>
      </c>
      <c r="Z1255" s="238">
        <v>14</v>
      </c>
      <c r="AA1255" s="238">
        <v>0.84</v>
      </c>
      <c r="AB1255" s="213">
        <f t="shared" si="251"/>
        <v>1008</v>
      </c>
      <c r="AC1255" s="213">
        <f t="shared" si="246"/>
        <v>60.48</v>
      </c>
      <c r="AD1255" s="213">
        <f t="shared" si="249"/>
        <v>705.6</v>
      </c>
      <c r="AE1255" s="213">
        <f t="shared" si="250"/>
        <v>302.39999999999998</v>
      </c>
      <c r="AF1255" s="213">
        <f t="shared" si="255"/>
        <v>1503.36</v>
      </c>
      <c r="AG1255" s="343">
        <f t="shared" si="252"/>
        <v>2511.3599999999997</v>
      </c>
      <c r="AH1255" s="213">
        <v>2157.12</v>
      </c>
      <c r="AI1255" s="213">
        <f t="shared" si="253"/>
        <v>354.23999999999978</v>
      </c>
      <c r="AJ1255" s="172"/>
    </row>
    <row r="1256" spans="1:39" ht="32.25" hidden="1" customHeight="1" x14ac:dyDescent="0.35">
      <c r="A1256" s="202"/>
      <c r="B1256" s="239">
        <v>12</v>
      </c>
      <c r="C1256" s="203">
        <v>770</v>
      </c>
      <c r="D1256" s="204">
        <v>13032</v>
      </c>
      <c r="E1256" s="204">
        <v>7870</v>
      </c>
      <c r="F1256" s="204"/>
      <c r="G1256" s="202" t="s">
        <v>90</v>
      </c>
      <c r="H1256" s="202" t="s">
        <v>36</v>
      </c>
      <c r="I1256" s="202"/>
      <c r="J1256" s="202" t="s">
        <v>69</v>
      </c>
      <c r="K1256" s="204">
        <v>1.8</v>
      </c>
      <c r="L1256" s="204">
        <v>1.3</v>
      </c>
      <c r="M1256" s="204">
        <v>3</v>
      </c>
      <c r="N1256" s="204">
        <v>1</v>
      </c>
      <c r="O1256" s="204">
        <f t="shared" si="257"/>
        <v>2</v>
      </c>
      <c r="P1256" s="204"/>
      <c r="Q1256" s="204"/>
      <c r="R1256" s="204">
        <f t="shared" si="245"/>
        <v>2</v>
      </c>
      <c r="S1256" s="207" t="s">
        <v>70</v>
      </c>
      <c r="T1256" s="215" t="s">
        <v>58</v>
      </c>
      <c r="U1256" s="216">
        <v>44792</v>
      </c>
      <c r="V1256" s="216">
        <v>44807</v>
      </c>
      <c r="W1256" s="217">
        <v>1</v>
      </c>
      <c r="X1256" s="218"/>
      <c r="Y1256" s="212">
        <f t="shared" si="248"/>
        <v>2.2857142857142856</v>
      </c>
      <c r="Z1256" s="238">
        <v>135</v>
      </c>
      <c r="AA1256" s="237">
        <v>12.25</v>
      </c>
      <c r="AB1256" s="213">
        <f t="shared" si="251"/>
        <v>270</v>
      </c>
      <c r="AC1256" s="213">
        <f t="shared" si="246"/>
        <v>24.5</v>
      </c>
      <c r="AD1256" s="213">
        <f t="shared" si="249"/>
        <v>189</v>
      </c>
      <c r="AE1256" s="213">
        <f t="shared" si="250"/>
        <v>81</v>
      </c>
      <c r="AF1256" s="213">
        <f t="shared" si="255"/>
        <v>56</v>
      </c>
      <c r="AG1256" s="213">
        <f t="shared" si="252"/>
        <v>326</v>
      </c>
      <c r="AH1256" s="213">
        <v>326</v>
      </c>
      <c r="AI1256" s="213">
        <f t="shared" si="253"/>
        <v>0</v>
      </c>
      <c r="AJ1256" s="172"/>
    </row>
    <row r="1257" spans="1:39" ht="32.25" hidden="1" customHeight="1" x14ac:dyDescent="0.35">
      <c r="A1257" s="202"/>
      <c r="B1257" s="239">
        <v>12</v>
      </c>
      <c r="C1257" s="173">
        <v>863</v>
      </c>
      <c r="D1257" s="206">
        <v>13135</v>
      </c>
      <c r="E1257" s="206">
        <v>7885</v>
      </c>
      <c r="F1257" s="206"/>
      <c r="G1257" s="205" t="s">
        <v>476</v>
      </c>
      <c r="H1257" s="205" t="s">
        <v>95</v>
      </c>
      <c r="I1257" s="205"/>
      <c r="J1257" s="205" t="s">
        <v>69</v>
      </c>
      <c r="K1257" s="206">
        <v>2.5</v>
      </c>
      <c r="L1257" s="206">
        <v>1.3</v>
      </c>
      <c r="M1257" s="206">
        <v>2.5</v>
      </c>
      <c r="N1257" s="206"/>
      <c r="O1257" s="204">
        <f t="shared" si="257"/>
        <v>2.5</v>
      </c>
      <c r="P1257" s="206"/>
      <c r="Q1257" s="206"/>
      <c r="R1257" s="204">
        <f t="shared" si="245"/>
        <v>2.5</v>
      </c>
      <c r="S1257" s="207" t="s">
        <v>70</v>
      </c>
      <c r="T1257" s="208" t="s">
        <v>58</v>
      </c>
      <c r="U1257" s="209">
        <v>44804</v>
      </c>
      <c r="V1257" s="209">
        <v>44817</v>
      </c>
      <c r="W1257" s="210">
        <v>1</v>
      </c>
      <c r="X1257" s="211"/>
      <c r="Y1257" s="212">
        <f t="shared" si="248"/>
        <v>2</v>
      </c>
      <c r="Z1257" s="237">
        <v>135</v>
      </c>
      <c r="AA1257" s="219"/>
      <c r="AB1257" s="213">
        <f t="shared" si="251"/>
        <v>337.5</v>
      </c>
      <c r="AC1257" s="213">
        <f t="shared" si="246"/>
        <v>0</v>
      </c>
      <c r="AD1257" s="213">
        <f t="shared" si="249"/>
        <v>236.25</v>
      </c>
      <c r="AE1257" s="213">
        <f t="shared" si="250"/>
        <v>101.25</v>
      </c>
      <c r="AF1257" s="213">
        <f t="shared" si="255"/>
        <v>0</v>
      </c>
      <c r="AG1257" s="213">
        <f t="shared" si="252"/>
        <v>337.5</v>
      </c>
      <c r="AH1257" s="214">
        <v>337.5</v>
      </c>
      <c r="AI1257" s="213">
        <f t="shared" si="253"/>
        <v>0</v>
      </c>
      <c r="AJ1257" s="172"/>
    </row>
    <row r="1258" spans="1:39" ht="32.25" customHeight="1" x14ac:dyDescent="0.35">
      <c r="A1258" s="202"/>
      <c r="B1258" s="239">
        <v>12</v>
      </c>
      <c r="C1258" s="342">
        <v>1014</v>
      </c>
      <c r="D1258" s="344">
        <v>13397</v>
      </c>
      <c r="E1258" s="344">
        <v>8498</v>
      </c>
      <c r="F1258" s="204"/>
      <c r="G1258" s="202" t="s">
        <v>90</v>
      </c>
      <c r="H1258" s="202" t="s">
        <v>60</v>
      </c>
      <c r="I1258" s="202"/>
      <c r="J1258" s="202" t="s">
        <v>61</v>
      </c>
      <c r="K1258" s="204">
        <v>8</v>
      </c>
      <c r="L1258" s="204">
        <v>2.5</v>
      </c>
      <c r="M1258" s="204">
        <v>3.5</v>
      </c>
      <c r="N1258" s="204"/>
      <c r="O1258" s="204">
        <f t="shared" si="257"/>
        <v>3.5</v>
      </c>
      <c r="P1258" s="204"/>
      <c r="Q1258" s="204"/>
      <c r="R1258" s="204">
        <f t="shared" si="245"/>
        <v>70</v>
      </c>
      <c r="S1258" s="207" t="s">
        <v>62</v>
      </c>
      <c r="T1258" s="215" t="s">
        <v>58</v>
      </c>
      <c r="U1258" s="216">
        <v>44826</v>
      </c>
      <c r="V1258" s="216">
        <v>44932</v>
      </c>
      <c r="W1258" s="217">
        <v>1</v>
      </c>
      <c r="X1258" s="218"/>
      <c r="Y1258" s="212">
        <f t="shared" si="248"/>
        <v>15.285714285714286</v>
      </c>
      <c r="Z1258" s="237">
        <v>7.5</v>
      </c>
      <c r="AA1258" s="237">
        <v>0.7</v>
      </c>
      <c r="AB1258" s="213">
        <f t="shared" si="251"/>
        <v>525</v>
      </c>
      <c r="AC1258" s="213">
        <f t="shared" si="246"/>
        <v>49</v>
      </c>
      <c r="AD1258" s="213">
        <f t="shared" si="249"/>
        <v>367.5</v>
      </c>
      <c r="AE1258" s="213">
        <f t="shared" si="250"/>
        <v>157.5</v>
      </c>
      <c r="AF1258" s="213">
        <f t="shared" si="255"/>
        <v>749</v>
      </c>
      <c r="AG1258" s="343">
        <f t="shared" si="252"/>
        <v>1274</v>
      </c>
      <c r="AH1258" s="213">
        <v>1074.5</v>
      </c>
      <c r="AI1258" s="213">
        <f t="shared" si="253"/>
        <v>199.5</v>
      </c>
      <c r="AJ1258" s="172"/>
    </row>
    <row r="1259" spans="1:39" ht="32.25" hidden="1" customHeight="1" x14ac:dyDescent="0.35">
      <c r="A1259" s="202"/>
      <c r="B1259" s="239">
        <v>12</v>
      </c>
      <c r="C1259" s="203">
        <v>863</v>
      </c>
      <c r="D1259" s="204">
        <v>13135</v>
      </c>
      <c r="E1259" s="204">
        <v>7885</v>
      </c>
      <c r="F1259" s="204"/>
      <c r="G1259" s="202" t="s">
        <v>476</v>
      </c>
      <c r="H1259" s="202" t="s">
        <v>241</v>
      </c>
      <c r="I1259" s="202"/>
      <c r="J1259" s="202" t="s">
        <v>81</v>
      </c>
      <c r="K1259" s="204">
        <v>1.5</v>
      </c>
      <c r="L1259" s="204">
        <v>1</v>
      </c>
      <c r="M1259" s="204"/>
      <c r="N1259" s="204"/>
      <c r="O1259" s="204"/>
      <c r="P1259" s="204">
        <v>1</v>
      </c>
      <c r="Q1259" s="204"/>
      <c r="R1259" s="204">
        <f t="shared" si="245"/>
        <v>1.5</v>
      </c>
      <c r="S1259" s="207" t="s">
        <v>151</v>
      </c>
      <c r="T1259" s="215" t="s">
        <v>58</v>
      </c>
      <c r="U1259" s="216">
        <v>44804</v>
      </c>
      <c r="V1259" s="216">
        <v>44817</v>
      </c>
      <c r="W1259" s="217">
        <v>1</v>
      </c>
      <c r="X1259" s="218"/>
      <c r="Y1259" s="212">
        <f t="shared" si="248"/>
        <v>2</v>
      </c>
      <c r="Z1259" s="237">
        <v>36.5</v>
      </c>
      <c r="AA1259" s="237"/>
      <c r="AB1259" s="213">
        <f t="shared" si="251"/>
        <v>54.75</v>
      </c>
      <c r="AC1259" s="213">
        <f t="shared" si="246"/>
        <v>0</v>
      </c>
      <c r="AD1259" s="213">
        <f t="shared" si="249"/>
        <v>38.324999999999996</v>
      </c>
      <c r="AE1259" s="213">
        <f t="shared" si="250"/>
        <v>16.424999999999997</v>
      </c>
      <c r="AF1259" s="213">
        <f t="shared" si="255"/>
        <v>0</v>
      </c>
      <c r="AG1259" s="213">
        <f t="shared" si="252"/>
        <v>54.749999999999993</v>
      </c>
      <c r="AH1259" s="213">
        <v>54.749999999999993</v>
      </c>
      <c r="AI1259" s="213">
        <f t="shared" si="253"/>
        <v>0</v>
      </c>
      <c r="AJ1259" s="172"/>
    </row>
    <row r="1260" spans="1:39" ht="32.25" hidden="1" customHeight="1" x14ac:dyDescent="0.35">
      <c r="A1260" s="202"/>
      <c r="B1260" s="239">
        <v>12</v>
      </c>
      <c r="C1260" s="203">
        <v>863</v>
      </c>
      <c r="D1260" s="204">
        <v>13135</v>
      </c>
      <c r="E1260" s="204">
        <v>7885</v>
      </c>
      <c r="F1260" s="204"/>
      <c r="G1260" s="202" t="s">
        <v>476</v>
      </c>
      <c r="H1260" s="202" t="s">
        <v>241</v>
      </c>
      <c r="I1260" s="202"/>
      <c r="J1260" s="202" t="s">
        <v>81</v>
      </c>
      <c r="K1260" s="204">
        <v>1.5</v>
      </c>
      <c r="L1260" s="204">
        <v>1</v>
      </c>
      <c r="M1260" s="204"/>
      <c r="N1260" s="204"/>
      <c r="O1260" s="204"/>
      <c r="P1260" s="204">
        <v>1</v>
      </c>
      <c r="Q1260" s="204"/>
      <c r="R1260" s="204">
        <f t="shared" si="245"/>
        <v>1.5</v>
      </c>
      <c r="S1260" s="207" t="s">
        <v>151</v>
      </c>
      <c r="T1260" s="215" t="s">
        <v>58</v>
      </c>
      <c r="U1260" s="216">
        <v>44804</v>
      </c>
      <c r="V1260" s="216">
        <v>44817</v>
      </c>
      <c r="W1260" s="217">
        <v>1</v>
      </c>
      <c r="X1260" s="218"/>
      <c r="Y1260" s="212">
        <f t="shared" si="248"/>
        <v>2</v>
      </c>
      <c r="Z1260" s="237">
        <v>36.5</v>
      </c>
      <c r="AA1260" s="237"/>
      <c r="AB1260" s="213">
        <f t="shared" si="251"/>
        <v>54.75</v>
      </c>
      <c r="AC1260" s="213">
        <f t="shared" si="246"/>
        <v>0</v>
      </c>
      <c r="AD1260" s="213">
        <f t="shared" si="249"/>
        <v>38.324999999999996</v>
      </c>
      <c r="AE1260" s="213">
        <f t="shared" si="250"/>
        <v>16.424999999999997</v>
      </c>
      <c r="AF1260" s="213">
        <f t="shared" si="255"/>
        <v>0</v>
      </c>
      <c r="AG1260" s="213">
        <f t="shared" si="252"/>
        <v>54.749999999999993</v>
      </c>
      <c r="AH1260" s="213">
        <v>54.749999999999993</v>
      </c>
      <c r="AI1260" s="213">
        <f t="shared" si="253"/>
        <v>0</v>
      </c>
      <c r="AJ1260" s="242"/>
    </row>
    <row r="1261" spans="1:39" ht="32.25" hidden="1" customHeight="1" x14ac:dyDescent="0.35">
      <c r="A1261" s="202"/>
      <c r="B1261" s="239">
        <v>12</v>
      </c>
      <c r="C1261" s="203">
        <v>863</v>
      </c>
      <c r="D1261" s="204">
        <v>13135</v>
      </c>
      <c r="E1261" s="204">
        <v>7885</v>
      </c>
      <c r="F1261" s="204"/>
      <c r="G1261" s="202" t="s">
        <v>476</v>
      </c>
      <c r="H1261" s="202" t="s">
        <v>241</v>
      </c>
      <c r="I1261" s="202"/>
      <c r="J1261" s="202" t="s">
        <v>81</v>
      </c>
      <c r="K1261" s="204">
        <v>1.5</v>
      </c>
      <c r="L1261" s="204">
        <v>1</v>
      </c>
      <c r="M1261" s="204"/>
      <c r="N1261" s="204"/>
      <c r="O1261" s="204"/>
      <c r="P1261" s="204">
        <v>1</v>
      </c>
      <c r="Q1261" s="204"/>
      <c r="R1261" s="204">
        <f t="shared" si="245"/>
        <v>1.5</v>
      </c>
      <c r="S1261" s="207" t="s">
        <v>151</v>
      </c>
      <c r="T1261" s="215" t="s">
        <v>58</v>
      </c>
      <c r="U1261" s="216">
        <v>44804</v>
      </c>
      <c r="V1261" s="216">
        <v>44817</v>
      </c>
      <c r="W1261" s="217">
        <v>1</v>
      </c>
      <c r="X1261" s="218"/>
      <c r="Y1261" s="212">
        <f t="shared" si="248"/>
        <v>2</v>
      </c>
      <c r="Z1261" s="237">
        <v>36.5</v>
      </c>
      <c r="AA1261" s="237"/>
      <c r="AB1261" s="213">
        <f t="shared" si="251"/>
        <v>54.75</v>
      </c>
      <c r="AC1261" s="213">
        <f t="shared" si="246"/>
        <v>0</v>
      </c>
      <c r="AD1261" s="213">
        <f t="shared" si="249"/>
        <v>38.324999999999996</v>
      </c>
      <c r="AE1261" s="213">
        <f t="shared" si="250"/>
        <v>16.424999999999997</v>
      </c>
      <c r="AF1261" s="213">
        <f t="shared" si="255"/>
        <v>0</v>
      </c>
      <c r="AG1261" s="213">
        <f t="shared" si="252"/>
        <v>54.749999999999993</v>
      </c>
      <c r="AH1261" s="213">
        <v>54.749999999999993</v>
      </c>
      <c r="AI1261" s="213">
        <f t="shared" si="253"/>
        <v>0</v>
      </c>
      <c r="AJ1261" s="242"/>
    </row>
    <row r="1262" spans="1:39" ht="32.25" hidden="1" customHeight="1" x14ac:dyDescent="0.35">
      <c r="A1262" s="202"/>
      <c r="B1262" s="239">
        <v>12</v>
      </c>
      <c r="C1262" s="203">
        <v>863</v>
      </c>
      <c r="D1262" s="204">
        <v>13135</v>
      </c>
      <c r="E1262" s="204">
        <v>7885</v>
      </c>
      <c r="F1262" s="204"/>
      <c r="G1262" s="202" t="s">
        <v>476</v>
      </c>
      <c r="H1262" s="202" t="s">
        <v>241</v>
      </c>
      <c r="I1262" s="202"/>
      <c r="J1262" s="202" t="s">
        <v>81</v>
      </c>
      <c r="K1262" s="204">
        <v>1.5</v>
      </c>
      <c r="L1262" s="204">
        <v>1</v>
      </c>
      <c r="M1262" s="204"/>
      <c r="N1262" s="204"/>
      <c r="O1262" s="204"/>
      <c r="P1262" s="204">
        <v>1</v>
      </c>
      <c r="Q1262" s="204"/>
      <c r="R1262" s="204">
        <f t="shared" si="245"/>
        <v>1.5</v>
      </c>
      <c r="S1262" s="207" t="s">
        <v>151</v>
      </c>
      <c r="T1262" s="215" t="s">
        <v>58</v>
      </c>
      <c r="U1262" s="216">
        <v>44804</v>
      </c>
      <c r="V1262" s="216">
        <v>44817</v>
      </c>
      <c r="W1262" s="217">
        <v>1</v>
      </c>
      <c r="X1262" s="218"/>
      <c r="Y1262" s="212">
        <f t="shared" si="248"/>
        <v>2</v>
      </c>
      <c r="Z1262" s="237">
        <v>36.5</v>
      </c>
      <c r="AA1262" s="237"/>
      <c r="AB1262" s="213">
        <f t="shared" si="251"/>
        <v>54.75</v>
      </c>
      <c r="AC1262" s="213">
        <f t="shared" si="246"/>
        <v>0</v>
      </c>
      <c r="AD1262" s="213">
        <f t="shared" si="249"/>
        <v>38.324999999999996</v>
      </c>
      <c r="AE1262" s="213">
        <f t="shared" si="250"/>
        <v>16.424999999999997</v>
      </c>
      <c r="AF1262" s="213">
        <f t="shared" si="255"/>
        <v>0</v>
      </c>
      <c r="AG1262" s="213">
        <f t="shared" si="252"/>
        <v>54.749999999999993</v>
      </c>
      <c r="AH1262" s="213">
        <v>54.749999999999993</v>
      </c>
      <c r="AI1262" s="213">
        <f t="shared" si="253"/>
        <v>0</v>
      </c>
      <c r="AJ1262" s="244"/>
    </row>
    <row r="1263" spans="1:39" ht="32.25" hidden="1" customHeight="1" x14ac:dyDescent="0.35">
      <c r="A1263" s="202"/>
      <c r="B1263" s="239">
        <v>12</v>
      </c>
      <c r="C1263" s="203">
        <v>863</v>
      </c>
      <c r="D1263" s="204">
        <v>13135</v>
      </c>
      <c r="E1263" s="204">
        <v>7885</v>
      </c>
      <c r="F1263" s="204"/>
      <c r="G1263" s="202" t="s">
        <v>476</v>
      </c>
      <c r="H1263" s="202" t="s">
        <v>241</v>
      </c>
      <c r="I1263" s="202"/>
      <c r="J1263" s="202" t="s">
        <v>81</v>
      </c>
      <c r="K1263" s="204">
        <v>1.5</v>
      </c>
      <c r="L1263" s="204">
        <v>1</v>
      </c>
      <c r="M1263" s="204"/>
      <c r="N1263" s="204"/>
      <c r="O1263" s="204"/>
      <c r="P1263" s="204">
        <v>1</v>
      </c>
      <c r="Q1263" s="204"/>
      <c r="R1263" s="204">
        <f t="shared" si="245"/>
        <v>1.5</v>
      </c>
      <c r="S1263" s="207" t="s">
        <v>151</v>
      </c>
      <c r="T1263" s="215" t="s">
        <v>58</v>
      </c>
      <c r="U1263" s="216">
        <v>44804</v>
      </c>
      <c r="V1263" s="216">
        <v>44817</v>
      </c>
      <c r="W1263" s="217">
        <v>1</v>
      </c>
      <c r="X1263" s="218"/>
      <c r="Y1263" s="212">
        <f t="shared" si="248"/>
        <v>2</v>
      </c>
      <c r="Z1263" s="237">
        <v>36.5</v>
      </c>
      <c r="AA1263" s="237"/>
      <c r="AB1263" s="213">
        <f t="shared" si="251"/>
        <v>54.75</v>
      </c>
      <c r="AC1263" s="213">
        <f t="shared" si="246"/>
        <v>0</v>
      </c>
      <c r="AD1263" s="213">
        <f t="shared" si="249"/>
        <v>38.324999999999996</v>
      </c>
      <c r="AE1263" s="213">
        <f t="shared" si="250"/>
        <v>16.424999999999997</v>
      </c>
      <c r="AF1263" s="213">
        <f t="shared" si="255"/>
        <v>0</v>
      </c>
      <c r="AG1263" s="213">
        <f t="shared" si="252"/>
        <v>54.749999999999993</v>
      </c>
      <c r="AH1263" s="213">
        <v>54.749999999999993</v>
      </c>
      <c r="AI1263" s="213">
        <f t="shared" si="253"/>
        <v>0</v>
      </c>
      <c r="AJ1263" s="172"/>
    </row>
    <row r="1264" spans="1:39" ht="32.25" hidden="1" customHeight="1" x14ac:dyDescent="0.35">
      <c r="A1264" s="202"/>
      <c r="B1264" s="239">
        <v>12</v>
      </c>
      <c r="C1264" s="203">
        <v>863</v>
      </c>
      <c r="D1264" s="204">
        <v>13135</v>
      </c>
      <c r="E1264" s="204">
        <v>7885</v>
      </c>
      <c r="F1264" s="204"/>
      <c r="G1264" s="202" t="s">
        <v>476</v>
      </c>
      <c r="H1264" s="202" t="s">
        <v>241</v>
      </c>
      <c r="I1264" s="202"/>
      <c r="J1264" s="202" t="s">
        <v>81</v>
      </c>
      <c r="K1264" s="204">
        <v>1.5</v>
      </c>
      <c r="L1264" s="204">
        <v>1</v>
      </c>
      <c r="M1264" s="204"/>
      <c r="N1264" s="204"/>
      <c r="O1264" s="204"/>
      <c r="P1264" s="204">
        <v>1</v>
      </c>
      <c r="Q1264" s="204"/>
      <c r="R1264" s="204">
        <f t="shared" ref="R1264:R1327" si="258">IF(S1264="m3",K1264*L1264*O1264,IF(S1264="m2-LxH",K1264*O1264,IF(S1264="m2-LxW",K1264*L1264*P1264,IF(S1264="rm",O1264,IF(S1264="lm",K1264,IF(S1264="unit",Q1264,))))))</f>
        <v>1.5</v>
      </c>
      <c r="S1264" s="207" t="s">
        <v>151</v>
      </c>
      <c r="T1264" s="215" t="s">
        <v>58</v>
      </c>
      <c r="U1264" s="216">
        <v>44804</v>
      </c>
      <c r="V1264" s="216">
        <v>44817</v>
      </c>
      <c r="W1264" s="217">
        <v>1</v>
      </c>
      <c r="X1264" s="218"/>
      <c r="Y1264" s="212">
        <f t="shared" si="248"/>
        <v>2</v>
      </c>
      <c r="Z1264" s="237">
        <v>36.5</v>
      </c>
      <c r="AA1264" s="237"/>
      <c r="AB1264" s="213">
        <f t="shared" si="251"/>
        <v>54.75</v>
      </c>
      <c r="AC1264" s="213">
        <f t="shared" si="246"/>
        <v>0</v>
      </c>
      <c r="AD1264" s="213">
        <f t="shared" si="249"/>
        <v>38.324999999999996</v>
      </c>
      <c r="AE1264" s="213">
        <f t="shared" si="250"/>
        <v>16.424999999999997</v>
      </c>
      <c r="AF1264" s="213">
        <f t="shared" si="255"/>
        <v>0</v>
      </c>
      <c r="AG1264" s="213">
        <f t="shared" si="252"/>
        <v>54.749999999999993</v>
      </c>
      <c r="AH1264" s="213">
        <v>54.749999999999993</v>
      </c>
      <c r="AI1264" s="213">
        <f t="shared" si="253"/>
        <v>0</v>
      </c>
      <c r="AJ1264" s="172"/>
    </row>
    <row r="1265" spans="1:39" ht="32.25" hidden="1" customHeight="1" x14ac:dyDescent="0.35">
      <c r="A1265" s="202"/>
      <c r="B1265" s="239">
        <v>12</v>
      </c>
      <c r="C1265" s="203">
        <v>863</v>
      </c>
      <c r="D1265" s="204">
        <v>13135</v>
      </c>
      <c r="E1265" s="204">
        <v>7885</v>
      </c>
      <c r="F1265" s="204"/>
      <c r="G1265" s="202" t="s">
        <v>476</v>
      </c>
      <c r="H1265" s="202" t="s">
        <v>241</v>
      </c>
      <c r="I1265" s="202"/>
      <c r="J1265" s="202" t="s">
        <v>81</v>
      </c>
      <c r="K1265" s="204">
        <v>1.5</v>
      </c>
      <c r="L1265" s="204">
        <v>1</v>
      </c>
      <c r="M1265" s="204"/>
      <c r="N1265" s="204"/>
      <c r="O1265" s="204"/>
      <c r="P1265" s="204">
        <v>1</v>
      </c>
      <c r="Q1265" s="204"/>
      <c r="R1265" s="204">
        <f t="shared" si="258"/>
        <v>1.5</v>
      </c>
      <c r="S1265" s="207" t="s">
        <v>151</v>
      </c>
      <c r="T1265" s="215" t="s">
        <v>58</v>
      </c>
      <c r="U1265" s="216">
        <v>44804</v>
      </c>
      <c r="V1265" s="216">
        <v>44817</v>
      </c>
      <c r="W1265" s="217">
        <v>1</v>
      </c>
      <c r="X1265" s="218"/>
      <c r="Y1265" s="212">
        <f t="shared" si="248"/>
        <v>2</v>
      </c>
      <c r="Z1265" s="237">
        <v>36.5</v>
      </c>
      <c r="AA1265" s="237"/>
      <c r="AB1265" s="213">
        <f t="shared" si="251"/>
        <v>54.75</v>
      </c>
      <c r="AC1265" s="213">
        <f t="shared" si="246"/>
        <v>0</v>
      </c>
      <c r="AD1265" s="213">
        <f t="shared" si="249"/>
        <v>38.324999999999996</v>
      </c>
      <c r="AE1265" s="213">
        <f t="shared" si="250"/>
        <v>16.424999999999997</v>
      </c>
      <c r="AF1265" s="213">
        <f t="shared" si="255"/>
        <v>0</v>
      </c>
      <c r="AG1265" s="213">
        <f t="shared" si="252"/>
        <v>54.749999999999993</v>
      </c>
      <c r="AH1265" s="213">
        <v>54.749999999999993</v>
      </c>
      <c r="AI1265" s="213">
        <f t="shared" si="253"/>
        <v>0</v>
      </c>
      <c r="AJ1265" s="172"/>
    </row>
    <row r="1266" spans="1:39" ht="32.25" hidden="1" customHeight="1" x14ac:dyDescent="0.35">
      <c r="A1266" s="202"/>
      <c r="B1266" s="239">
        <v>12</v>
      </c>
      <c r="C1266" s="203">
        <v>863</v>
      </c>
      <c r="D1266" s="204">
        <v>13135</v>
      </c>
      <c r="E1266" s="204">
        <v>7885</v>
      </c>
      <c r="F1266" s="204"/>
      <c r="G1266" s="202" t="s">
        <v>476</v>
      </c>
      <c r="H1266" s="202" t="s">
        <v>241</v>
      </c>
      <c r="I1266" s="202"/>
      <c r="J1266" s="202" t="s">
        <v>81</v>
      </c>
      <c r="K1266" s="204">
        <v>1.5</v>
      </c>
      <c r="L1266" s="204">
        <v>1</v>
      </c>
      <c r="M1266" s="204"/>
      <c r="N1266" s="204"/>
      <c r="O1266" s="204"/>
      <c r="P1266" s="204">
        <v>1</v>
      </c>
      <c r="Q1266" s="204"/>
      <c r="R1266" s="204">
        <f t="shared" si="258"/>
        <v>1.5</v>
      </c>
      <c r="S1266" s="207" t="s">
        <v>151</v>
      </c>
      <c r="T1266" s="215" t="s">
        <v>58</v>
      </c>
      <c r="U1266" s="216">
        <v>44804</v>
      </c>
      <c r="V1266" s="216">
        <v>44817</v>
      </c>
      <c r="W1266" s="217">
        <v>1</v>
      </c>
      <c r="X1266" s="218"/>
      <c r="Y1266" s="212">
        <f t="shared" si="248"/>
        <v>2</v>
      </c>
      <c r="Z1266" s="237">
        <v>36.5</v>
      </c>
      <c r="AA1266" s="237"/>
      <c r="AB1266" s="213">
        <f t="shared" si="251"/>
        <v>54.75</v>
      </c>
      <c r="AC1266" s="213">
        <f t="shared" si="246"/>
        <v>0</v>
      </c>
      <c r="AD1266" s="213">
        <f t="shared" si="249"/>
        <v>38.324999999999996</v>
      </c>
      <c r="AE1266" s="213">
        <f t="shared" si="250"/>
        <v>16.424999999999997</v>
      </c>
      <c r="AF1266" s="213">
        <f t="shared" si="255"/>
        <v>0</v>
      </c>
      <c r="AG1266" s="213">
        <f t="shared" si="252"/>
        <v>54.749999999999993</v>
      </c>
      <c r="AH1266" s="213">
        <v>54.749999999999993</v>
      </c>
      <c r="AI1266" s="213">
        <f t="shared" si="253"/>
        <v>0</v>
      </c>
      <c r="AJ1266" s="172"/>
    </row>
    <row r="1267" spans="1:39" ht="32.25" hidden="1" customHeight="1" x14ac:dyDescent="0.35">
      <c r="A1267" s="202"/>
      <c r="B1267" s="239">
        <v>12</v>
      </c>
      <c r="C1267" s="203">
        <v>1063</v>
      </c>
      <c r="D1267" s="204">
        <v>13500</v>
      </c>
      <c r="E1267" s="204">
        <v>8179</v>
      </c>
      <c r="F1267" s="204"/>
      <c r="G1267" s="202" t="s">
        <v>442</v>
      </c>
      <c r="H1267" s="202" t="s">
        <v>95</v>
      </c>
      <c r="I1267" s="202"/>
      <c r="J1267" s="202" t="s">
        <v>69</v>
      </c>
      <c r="K1267" s="204">
        <v>1.3</v>
      </c>
      <c r="L1267" s="204">
        <v>1</v>
      </c>
      <c r="M1267" s="204">
        <v>2</v>
      </c>
      <c r="N1267" s="204"/>
      <c r="O1267" s="204">
        <f>M1267-N1267</f>
        <v>2</v>
      </c>
      <c r="P1267" s="204"/>
      <c r="Q1267" s="204"/>
      <c r="R1267" s="204">
        <f t="shared" si="258"/>
        <v>2</v>
      </c>
      <c r="S1267" s="207" t="s">
        <v>70</v>
      </c>
      <c r="T1267" s="215" t="s">
        <v>58</v>
      </c>
      <c r="U1267" s="216">
        <v>44830</v>
      </c>
      <c r="V1267" s="216">
        <v>44866</v>
      </c>
      <c r="W1267" s="217">
        <v>1</v>
      </c>
      <c r="X1267" s="218"/>
      <c r="Y1267" s="212">
        <f t="shared" si="248"/>
        <v>5.2857142857142856</v>
      </c>
      <c r="Z1267" s="213">
        <v>135</v>
      </c>
      <c r="AA1267" s="213">
        <v>12.25</v>
      </c>
      <c r="AB1267" s="213">
        <f t="shared" si="251"/>
        <v>270</v>
      </c>
      <c r="AC1267" s="213">
        <f t="shared" si="246"/>
        <v>24.5</v>
      </c>
      <c r="AD1267" s="213">
        <f t="shared" si="249"/>
        <v>189</v>
      </c>
      <c r="AE1267" s="213">
        <f t="shared" si="250"/>
        <v>81</v>
      </c>
      <c r="AF1267" s="213">
        <f t="shared" si="255"/>
        <v>129.5</v>
      </c>
      <c r="AG1267" s="213">
        <f t="shared" si="252"/>
        <v>399.5</v>
      </c>
      <c r="AH1267" s="213">
        <v>399.5</v>
      </c>
      <c r="AI1267" s="213">
        <f t="shared" si="253"/>
        <v>0</v>
      </c>
      <c r="AJ1267" s="172"/>
    </row>
    <row r="1268" spans="1:39" ht="32.25" hidden="1" customHeight="1" x14ac:dyDescent="0.35">
      <c r="A1268" s="205"/>
      <c r="B1268" s="241">
        <v>12</v>
      </c>
      <c r="C1268" s="173">
        <v>1271</v>
      </c>
      <c r="D1268" s="206">
        <v>13709</v>
      </c>
      <c r="E1268" s="206">
        <v>8157</v>
      </c>
      <c r="F1268" s="206"/>
      <c r="G1268" s="205" t="s">
        <v>442</v>
      </c>
      <c r="H1268" s="202" t="s">
        <v>95</v>
      </c>
      <c r="I1268" s="202"/>
      <c r="J1268" s="202" t="s">
        <v>69</v>
      </c>
      <c r="K1268" s="204">
        <v>2.5</v>
      </c>
      <c r="L1268" s="204">
        <v>1.8</v>
      </c>
      <c r="M1268" s="204">
        <v>2</v>
      </c>
      <c r="N1268" s="204"/>
      <c r="O1268" s="204">
        <f>M1268-N1268</f>
        <v>2</v>
      </c>
      <c r="P1268" s="204"/>
      <c r="Q1268" s="204"/>
      <c r="R1268" s="204">
        <f t="shared" si="258"/>
        <v>2</v>
      </c>
      <c r="S1268" s="207" t="s">
        <v>70</v>
      </c>
      <c r="T1268" s="215" t="s">
        <v>58</v>
      </c>
      <c r="U1268" s="216">
        <v>44855</v>
      </c>
      <c r="V1268" s="216">
        <v>44861</v>
      </c>
      <c r="W1268" s="217">
        <v>1</v>
      </c>
      <c r="X1268" s="218"/>
      <c r="Y1268" s="212">
        <f t="shared" si="248"/>
        <v>1</v>
      </c>
      <c r="Z1268" s="213">
        <v>135</v>
      </c>
      <c r="AA1268" s="213">
        <v>12.25</v>
      </c>
      <c r="AB1268" s="213">
        <f t="shared" si="251"/>
        <v>270</v>
      </c>
      <c r="AC1268" s="213">
        <f t="shared" si="246"/>
        <v>24.5</v>
      </c>
      <c r="AD1268" s="213">
        <f t="shared" si="249"/>
        <v>189</v>
      </c>
      <c r="AE1268" s="213">
        <f t="shared" si="250"/>
        <v>81</v>
      </c>
      <c r="AF1268" s="213">
        <f t="shared" si="255"/>
        <v>24.5</v>
      </c>
      <c r="AG1268" s="213">
        <f t="shared" si="252"/>
        <v>294.5</v>
      </c>
      <c r="AH1268" s="213">
        <v>294.5</v>
      </c>
      <c r="AI1268" s="213">
        <f t="shared" si="253"/>
        <v>0</v>
      </c>
      <c r="AJ1268" s="242"/>
    </row>
    <row r="1269" spans="1:39" ht="32.25" customHeight="1" x14ac:dyDescent="0.35">
      <c r="A1269" s="205"/>
      <c r="B1269" s="241">
        <v>12</v>
      </c>
      <c r="C1269" s="399">
        <v>1226</v>
      </c>
      <c r="D1269" s="400">
        <v>13764</v>
      </c>
      <c r="E1269" s="400">
        <v>8480</v>
      </c>
      <c r="F1269" s="206"/>
      <c r="G1269" s="205" t="s">
        <v>572</v>
      </c>
      <c r="H1269" s="205" t="s">
        <v>36</v>
      </c>
      <c r="I1269" s="205"/>
      <c r="J1269" s="205" t="s">
        <v>436</v>
      </c>
      <c r="K1269" s="206">
        <v>66</v>
      </c>
      <c r="L1269" s="206">
        <v>0.6</v>
      </c>
      <c r="M1269" s="206">
        <v>2</v>
      </c>
      <c r="N1269" s="206"/>
      <c r="O1269" s="206">
        <v>2</v>
      </c>
      <c r="P1269" s="206"/>
      <c r="Q1269" s="206"/>
      <c r="R1269" s="204">
        <f t="shared" si="258"/>
        <v>132</v>
      </c>
      <c r="S1269" s="173" t="s">
        <v>41</v>
      </c>
      <c r="T1269" s="208" t="s">
        <v>58</v>
      </c>
      <c r="U1269" s="209">
        <v>44850</v>
      </c>
      <c r="V1269" s="209">
        <v>44926</v>
      </c>
      <c r="W1269" s="210">
        <v>1</v>
      </c>
      <c r="X1269" s="211"/>
      <c r="Y1269" s="212">
        <f t="shared" si="248"/>
        <v>11</v>
      </c>
      <c r="Z1269" s="214">
        <v>14</v>
      </c>
      <c r="AA1269" s="214">
        <v>0.84</v>
      </c>
      <c r="AB1269" s="213">
        <f t="shared" si="251"/>
        <v>1848</v>
      </c>
      <c r="AC1269" s="213">
        <f t="shared" si="246"/>
        <v>110.88</v>
      </c>
      <c r="AD1269" s="213">
        <f t="shared" si="249"/>
        <v>1293.5999999999999</v>
      </c>
      <c r="AE1269" s="213">
        <f t="shared" si="250"/>
        <v>554.4</v>
      </c>
      <c r="AF1269" s="213">
        <f t="shared" si="255"/>
        <v>1219.68</v>
      </c>
      <c r="AG1269" s="343">
        <f t="shared" si="252"/>
        <v>3067.6800000000003</v>
      </c>
      <c r="AH1269" s="214">
        <v>2513.2799999999997</v>
      </c>
      <c r="AI1269" s="213">
        <f t="shared" si="253"/>
        <v>554.40000000000055</v>
      </c>
      <c r="AJ1269" s="242"/>
    </row>
    <row r="1270" spans="1:39" ht="32.25" hidden="1" customHeight="1" x14ac:dyDescent="0.35">
      <c r="A1270" s="205"/>
      <c r="B1270" s="241">
        <v>12</v>
      </c>
      <c r="C1270" s="173">
        <v>1240</v>
      </c>
      <c r="D1270" s="206">
        <v>13778</v>
      </c>
      <c r="E1270" s="206">
        <v>8321</v>
      </c>
      <c r="F1270" s="206"/>
      <c r="G1270" s="205" t="s">
        <v>442</v>
      </c>
      <c r="H1270" s="205" t="s">
        <v>36</v>
      </c>
      <c r="I1270" s="205"/>
      <c r="J1270" s="205" t="s">
        <v>436</v>
      </c>
      <c r="K1270" s="206">
        <v>7.5</v>
      </c>
      <c r="L1270" s="206">
        <v>1.3</v>
      </c>
      <c r="M1270" s="206">
        <v>2</v>
      </c>
      <c r="N1270" s="206"/>
      <c r="O1270" s="206">
        <v>2</v>
      </c>
      <c r="P1270" s="206"/>
      <c r="Q1270" s="206"/>
      <c r="R1270" s="204">
        <f t="shared" si="258"/>
        <v>15</v>
      </c>
      <c r="S1270" s="173" t="s">
        <v>41</v>
      </c>
      <c r="T1270" s="208" t="s">
        <v>58</v>
      </c>
      <c r="U1270" s="209">
        <v>44851</v>
      </c>
      <c r="V1270" s="209">
        <v>44906</v>
      </c>
      <c r="W1270" s="210">
        <v>1</v>
      </c>
      <c r="X1270" s="211"/>
      <c r="Y1270" s="212">
        <f t="shared" si="248"/>
        <v>8</v>
      </c>
      <c r="Z1270" s="214">
        <v>14</v>
      </c>
      <c r="AA1270" s="214">
        <v>0.84</v>
      </c>
      <c r="AB1270" s="213">
        <f t="shared" si="251"/>
        <v>210</v>
      </c>
      <c r="AC1270" s="213">
        <f t="shared" ref="AC1270:AC1333" si="259">AA1270*R1270</f>
        <v>12.6</v>
      </c>
      <c r="AD1270" s="213">
        <f t="shared" si="249"/>
        <v>147</v>
      </c>
      <c r="AE1270" s="213">
        <f t="shared" si="250"/>
        <v>63</v>
      </c>
      <c r="AF1270" s="213">
        <f t="shared" si="255"/>
        <v>100.8</v>
      </c>
      <c r="AG1270" s="213">
        <f t="shared" si="252"/>
        <v>310.8</v>
      </c>
      <c r="AH1270" s="214">
        <v>310.8</v>
      </c>
      <c r="AI1270" s="213">
        <f t="shared" si="253"/>
        <v>0</v>
      </c>
      <c r="AJ1270" s="242"/>
    </row>
    <row r="1271" spans="1:39" ht="32.25" customHeight="1" x14ac:dyDescent="0.35">
      <c r="A1271" s="205"/>
      <c r="B1271" s="241">
        <v>12</v>
      </c>
      <c r="C1271" s="399">
        <v>1149</v>
      </c>
      <c r="D1271" s="400">
        <v>13633</v>
      </c>
      <c r="E1271" s="206"/>
      <c r="F1271" s="206"/>
      <c r="G1271" s="205" t="s">
        <v>583</v>
      </c>
      <c r="H1271" s="202" t="s">
        <v>150</v>
      </c>
      <c r="I1271" s="202"/>
      <c r="J1271" s="202" t="s">
        <v>149</v>
      </c>
      <c r="K1271" s="204">
        <v>3.8</v>
      </c>
      <c r="L1271" s="204">
        <v>2.5</v>
      </c>
      <c r="M1271" s="204"/>
      <c r="N1271" s="204"/>
      <c r="O1271" s="204"/>
      <c r="P1271" s="204">
        <v>1</v>
      </c>
      <c r="Q1271" s="204"/>
      <c r="R1271" s="204">
        <f t="shared" si="258"/>
        <v>9.5</v>
      </c>
      <c r="S1271" s="207" t="s">
        <v>151</v>
      </c>
      <c r="T1271" s="215" t="s">
        <v>87</v>
      </c>
      <c r="U1271" s="216">
        <v>44841</v>
      </c>
      <c r="V1271" s="216"/>
      <c r="W1271" s="217">
        <v>1</v>
      </c>
      <c r="X1271" s="218"/>
      <c r="Y1271" s="212">
        <f t="shared" si="248"/>
        <v>16.714285714285715</v>
      </c>
      <c r="Z1271" s="237">
        <v>7.5</v>
      </c>
      <c r="AA1271" s="237">
        <v>1.05</v>
      </c>
      <c r="AB1271" s="213">
        <f t="shared" si="251"/>
        <v>71.25</v>
      </c>
      <c r="AC1271" s="213">
        <f t="shared" si="259"/>
        <v>9.9749999999999996</v>
      </c>
      <c r="AD1271" s="213">
        <f t="shared" si="249"/>
        <v>49.874999999999993</v>
      </c>
      <c r="AE1271" s="213">
        <f t="shared" si="250"/>
        <v>0</v>
      </c>
      <c r="AF1271" s="213">
        <f t="shared" si="255"/>
        <v>166.72500000000002</v>
      </c>
      <c r="AG1271" s="343">
        <f t="shared" si="252"/>
        <v>216.60000000000002</v>
      </c>
      <c r="AH1271" s="213">
        <v>172.42500000000001</v>
      </c>
      <c r="AI1271" s="213">
        <f t="shared" si="253"/>
        <v>44.175000000000011</v>
      </c>
      <c r="AJ1271" s="242"/>
    </row>
    <row r="1272" spans="1:39" ht="32.25" customHeight="1" x14ac:dyDescent="0.35">
      <c r="A1272" s="205"/>
      <c r="B1272" s="241">
        <v>12</v>
      </c>
      <c r="C1272" s="399">
        <v>1149</v>
      </c>
      <c r="D1272" s="400">
        <v>13633</v>
      </c>
      <c r="E1272" s="206"/>
      <c r="F1272" s="206"/>
      <c r="G1272" s="205" t="s">
        <v>583</v>
      </c>
      <c r="H1272" s="202" t="s">
        <v>150</v>
      </c>
      <c r="I1272" s="202"/>
      <c r="J1272" s="202" t="s">
        <v>149</v>
      </c>
      <c r="K1272" s="204">
        <v>3.8</v>
      </c>
      <c r="L1272" s="204">
        <v>2.5</v>
      </c>
      <c r="M1272" s="204"/>
      <c r="N1272" s="204"/>
      <c r="O1272" s="204"/>
      <c r="P1272" s="204">
        <v>1</v>
      </c>
      <c r="Q1272" s="204"/>
      <c r="R1272" s="204">
        <f t="shared" si="258"/>
        <v>9.5</v>
      </c>
      <c r="S1272" s="207" t="s">
        <v>151</v>
      </c>
      <c r="T1272" s="215" t="s">
        <v>87</v>
      </c>
      <c r="U1272" s="216">
        <v>44841</v>
      </c>
      <c r="V1272" s="216"/>
      <c r="W1272" s="217">
        <v>1</v>
      </c>
      <c r="X1272" s="218"/>
      <c r="Y1272" s="212">
        <f t="shared" si="248"/>
        <v>16.714285714285715</v>
      </c>
      <c r="Z1272" s="237">
        <v>7.5</v>
      </c>
      <c r="AA1272" s="237">
        <v>1.05</v>
      </c>
      <c r="AB1272" s="213">
        <f t="shared" si="251"/>
        <v>71.25</v>
      </c>
      <c r="AC1272" s="213">
        <f t="shared" si="259"/>
        <v>9.9749999999999996</v>
      </c>
      <c r="AD1272" s="213">
        <f t="shared" si="249"/>
        <v>49.874999999999993</v>
      </c>
      <c r="AE1272" s="213">
        <f t="shared" si="250"/>
        <v>0</v>
      </c>
      <c r="AF1272" s="213">
        <f t="shared" si="255"/>
        <v>166.72500000000002</v>
      </c>
      <c r="AG1272" s="343">
        <f t="shared" si="252"/>
        <v>216.60000000000002</v>
      </c>
      <c r="AH1272" s="213">
        <v>172.42500000000001</v>
      </c>
      <c r="AI1272" s="213">
        <f t="shared" si="253"/>
        <v>44.175000000000011</v>
      </c>
      <c r="AJ1272" s="242"/>
    </row>
    <row r="1273" spans="1:39" ht="32.25" customHeight="1" x14ac:dyDescent="0.35">
      <c r="A1273" s="205"/>
      <c r="B1273" s="241">
        <v>12</v>
      </c>
      <c r="C1273" s="399">
        <v>1149</v>
      </c>
      <c r="D1273" s="400">
        <v>13633</v>
      </c>
      <c r="E1273" s="206"/>
      <c r="F1273" s="206"/>
      <c r="G1273" s="205" t="s">
        <v>583</v>
      </c>
      <c r="H1273" s="202" t="s">
        <v>150</v>
      </c>
      <c r="I1273" s="202"/>
      <c r="J1273" s="202" t="s">
        <v>149</v>
      </c>
      <c r="K1273" s="204">
        <v>3.8</v>
      </c>
      <c r="L1273" s="204">
        <v>2.5</v>
      </c>
      <c r="M1273" s="204"/>
      <c r="N1273" s="204"/>
      <c r="O1273" s="204"/>
      <c r="P1273" s="204">
        <v>1</v>
      </c>
      <c r="Q1273" s="204"/>
      <c r="R1273" s="204">
        <f t="shared" si="258"/>
        <v>9.5</v>
      </c>
      <c r="S1273" s="207" t="s">
        <v>151</v>
      </c>
      <c r="T1273" s="215" t="s">
        <v>87</v>
      </c>
      <c r="U1273" s="216">
        <v>44841</v>
      </c>
      <c r="V1273" s="216"/>
      <c r="W1273" s="217">
        <v>1</v>
      </c>
      <c r="X1273" s="218"/>
      <c r="Y1273" s="212">
        <f t="shared" si="248"/>
        <v>16.714285714285715</v>
      </c>
      <c r="Z1273" s="237">
        <v>7.5</v>
      </c>
      <c r="AA1273" s="237">
        <v>1.05</v>
      </c>
      <c r="AB1273" s="213">
        <f t="shared" si="251"/>
        <v>71.25</v>
      </c>
      <c r="AC1273" s="213">
        <f t="shared" si="259"/>
        <v>9.9749999999999996</v>
      </c>
      <c r="AD1273" s="213">
        <f t="shared" si="249"/>
        <v>49.874999999999993</v>
      </c>
      <c r="AE1273" s="213">
        <f t="shared" si="250"/>
        <v>0</v>
      </c>
      <c r="AF1273" s="213">
        <f t="shared" si="255"/>
        <v>166.72500000000002</v>
      </c>
      <c r="AG1273" s="343">
        <f t="shared" si="252"/>
        <v>216.60000000000002</v>
      </c>
      <c r="AH1273" s="213">
        <v>172.42500000000001</v>
      </c>
      <c r="AI1273" s="213">
        <f t="shared" si="253"/>
        <v>44.175000000000011</v>
      </c>
      <c r="AJ1273" s="242"/>
    </row>
    <row r="1274" spans="1:39" ht="32.25" customHeight="1" x14ac:dyDescent="0.35">
      <c r="A1274" s="205"/>
      <c r="B1274" s="241">
        <v>12</v>
      </c>
      <c r="C1274" s="399">
        <v>1149</v>
      </c>
      <c r="D1274" s="400">
        <v>13633</v>
      </c>
      <c r="E1274" s="206"/>
      <c r="F1274" s="206"/>
      <c r="G1274" s="205" t="s">
        <v>583</v>
      </c>
      <c r="H1274" s="202" t="s">
        <v>150</v>
      </c>
      <c r="I1274" s="202"/>
      <c r="J1274" s="202" t="s">
        <v>149</v>
      </c>
      <c r="K1274" s="204">
        <v>3.8</v>
      </c>
      <c r="L1274" s="204">
        <v>2.5</v>
      </c>
      <c r="M1274" s="204"/>
      <c r="N1274" s="204"/>
      <c r="O1274" s="204"/>
      <c r="P1274" s="204">
        <v>1</v>
      </c>
      <c r="Q1274" s="204"/>
      <c r="R1274" s="204">
        <f t="shared" si="258"/>
        <v>9.5</v>
      </c>
      <c r="S1274" s="207" t="s">
        <v>151</v>
      </c>
      <c r="T1274" s="215" t="s">
        <v>87</v>
      </c>
      <c r="U1274" s="216">
        <v>44841</v>
      </c>
      <c r="V1274" s="216"/>
      <c r="W1274" s="217">
        <v>1</v>
      </c>
      <c r="X1274" s="218"/>
      <c r="Y1274" s="212">
        <f t="shared" si="248"/>
        <v>16.714285714285715</v>
      </c>
      <c r="Z1274" s="237">
        <v>7.5</v>
      </c>
      <c r="AA1274" s="237">
        <v>1.05</v>
      </c>
      <c r="AB1274" s="213">
        <f t="shared" si="251"/>
        <v>71.25</v>
      </c>
      <c r="AC1274" s="213">
        <f t="shared" si="259"/>
        <v>9.9749999999999996</v>
      </c>
      <c r="AD1274" s="213">
        <f t="shared" si="249"/>
        <v>49.874999999999993</v>
      </c>
      <c r="AE1274" s="213">
        <f t="shared" si="250"/>
        <v>0</v>
      </c>
      <c r="AF1274" s="213">
        <f t="shared" si="255"/>
        <v>166.72500000000002</v>
      </c>
      <c r="AG1274" s="343">
        <f t="shared" si="252"/>
        <v>216.60000000000002</v>
      </c>
      <c r="AH1274" s="213">
        <v>172.42500000000001</v>
      </c>
      <c r="AI1274" s="213">
        <f t="shared" si="253"/>
        <v>44.175000000000011</v>
      </c>
      <c r="AJ1274" s="242"/>
    </row>
    <row r="1275" spans="1:39" s="263" customFormat="1" ht="32.25" customHeight="1" x14ac:dyDescent="0.35">
      <c r="A1275" s="205"/>
      <c r="B1275" s="241">
        <v>12</v>
      </c>
      <c r="C1275" s="399">
        <v>1149</v>
      </c>
      <c r="D1275" s="400">
        <v>13633</v>
      </c>
      <c r="E1275" s="206"/>
      <c r="F1275" s="206"/>
      <c r="G1275" s="205" t="s">
        <v>583</v>
      </c>
      <c r="H1275" s="202" t="s">
        <v>150</v>
      </c>
      <c r="I1275" s="202"/>
      <c r="J1275" s="202" t="s">
        <v>149</v>
      </c>
      <c r="K1275" s="204">
        <v>3.8</v>
      </c>
      <c r="L1275" s="204">
        <v>2.5</v>
      </c>
      <c r="M1275" s="204"/>
      <c r="N1275" s="204"/>
      <c r="O1275" s="204"/>
      <c r="P1275" s="204">
        <v>1</v>
      </c>
      <c r="Q1275" s="204"/>
      <c r="R1275" s="204">
        <f t="shared" si="258"/>
        <v>9.5</v>
      </c>
      <c r="S1275" s="207" t="s">
        <v>151</v>
      </c>
      <c r="T1275" s="215" t="s">
        <v>87</v>
      </c>
      <c r="U1275" s="216">
        <v>44841</v>
      </c>
      <c r="V1275" s="216"/>
      <c r="W1275" s="217">
        <v>1</v>
      </c>
      <c r="X1275" s="218"/>
      <c r="Y1275" s="212">
        <f t="shared" si="248"/>
        <v>16.714285714285715</v>
      </c>
      <c r="Z1275" s="237">
        <v>7.5</v>
      </c>
      <c r="AA1275" s="237">
        <v>1.05</v>
      </c>
      <c r="AB1275" s="213">
        <f t="shared" si="251"/>
        <v>71.25</v>
      </c>
      <c r="AC1275" s="213">
        <f t="shared" si="259"/>
        <v>9.9749999999999996</v>
      </c>
      <c r="AD1275" s="213">
        <f t="shared" si="249"/>
        <v>49.874999999999993</v>
      </c>
      <c r="AE1275" s="213">
        <f t="shared" si="250"/>
        <v>0</v>
      </c>
      <c r="AF1275" s="213">
        <f t="shared" si="255"/>
        <v>166.72500000000002</v>
      </c>
      <c r="AG1275" s="343">
        <f t="shared" si="252"/>
        <v>216.60000000000002</v>
      </c>
      <c r="AH1275" s="213">
        <v>172.42500000000001</v>
      </c>
      <c r="AI1275" s="213">
        <f t="shared" si="253"/>
        <v>44.175000000000011</v>
      </c>
      <c r="AJ1275" s="267"/>
      <c r="AK1275" s="297"/>
      <c r="AL1275" s="304"/>
      <c r="AM1275" s="304"/>
    </row>
    <row r="1276" spans="1:39" ht="32.25" customHeight="1" x14ac:dyDescent="0.35">
      <c r="A1276" s="205"/>
      <c r="B1276" s="241">
        <v>12</v>
      </c>
      <c r="C1276" s="399">
        <v>1149</v>
      </c>
      <c r="D1276" s="400">
        <v>13633</v>
      </c>
      <c r="E1276" s="206"/>
      <c r="F1276" s="206"/>
      <c r="G1276" s="205" t="s">
        <v>583</v>
      </c>
      <c r="H1276" s="202" t="s">
        <v>150</v>
      </c>
      <c r="I1276" s="202"/>
      <c r="J1276" s="202" t="s">
        <v>149</v>
      </c>
      <c r="K1276" s="204">
        <v>3.8</v>
      </c>
      <c r="L1276" s="204">
        <v>2.5</v>
      </c>
      <c r="M1276" s="204"/>
      <c r="N1276" s="204"/>
      <c r="O1276" s="204"/>
      <c r="P1276" s="204">
        <v>1</v>
      </c>
      <c r="Q1276" s="204"/>
      <c r="R1276" s="204">
        <f t="shared" si="258"/>
        <v>9.5</v>
      </c>
      <c r="S1276" s="207" t="s">
        <v>151</v>
      </c>
      <c r="T1276" s="215" t="s">
        <v>87</v>
      </c>
      <c r="U1276" s="216">
        <v>44841</v>
      </c>
      <c r="V1276" s="216"/>
      <c r="W1276" s="217">
        <v>1</v>
      </c>
      <c r="X1276" s="218"/>
      <c r="Y1276" s="212">
        <f t="shared" si="248"/>
        <v>16.714285714285715</v>
      </c>
      <c r="Z1276" s="237">
        <v>7.5</v>
      </c>
      <c r="AA1276" s="237">
        <v>1.05</v>
      </c>
      <c r="AB1276" s="213">
        <f t="shared" si="251"/>
        <v>71.25</v>
      </c>
      <c r="AC1276" s="213">
        <f t="shared" si="259"/>
        <v>9.9749999999999996</v>
      </c>
      <c r="AD1276" s="213">
        <f t="shared" si="249"/>
        <v>49.874999999999993</v>
      </c>
      <c r="AE1276" s="213">
        <f t="shared" si="250"/>
        <v>0</v>
      </c>
      <c r="AF1276" s="213">
        <f t="shared" si="255"/>
        <v>166.72500000000002</v>
      </c>
      <c r="AG1276" s="343">
        <f t="shared" si="252"/>
        <v>216.60000000000002</v>
      </c>
      <c r="AH1276" s="213">
        <v>172.42500000000001</v>
      </c>
      <c r="AI1276" s="213">
        <f t="shared" si="253"/>
        <v>44.175000000000011</v>
      </c>
      <c r="AJ1276" s="172"/>
    </row>
    <row r="1277" spans="1:39" ht="32.25" customHeight="1" x14ac:dyDescent="0.35">
      <c r="A1277" s="205"/>
      <c r="B1277" s="241">
        <v>12</v>
      </c>
      <c r="C1277" s="399">
        <v>1149</v>
      </c>
      <c r="D1277" s="400">
        <v>13633</v>
      </c>
      <c r="E1277" s="206"/>
      <c r="F1277" s="206"/>
      <c r="G1277" s="205" t="s">
        <v>583</v>
      </c>
      <c r="H1277" s="202" t="s">
        <v>150</v>
      </c>
      <c r="I1277" s="202"/>
      <c r="J1277" s="202" t="s">
        <v>149</v>
      </c>
      <c r="K1277" s="204">
        <v>3.8</v>
      </c>
      <c r="L1277" s="204">
        <v>2.5</v>
      </c>
      <c r="M1277" s="204"/>
      <c r="N1277" s="204"/>
      <c r="O1277" s="204"/>
      <c r="P1277" s="204">
        <v>1</v>
      </c>
      <c r="Q1277" s="204"/>
      <c r="R1277" s="204">
        <f t="shared" si="258"/>
        <v>9.5</v>
      </c>
      <c r="S1277" s="207" t="s">
        <v>151</v>
      </c>
      <c r="T1277" s="215" t="s">
        <v>87</v>
      </c>
      <c r="U1277" s="216">
        <v>44841</v>
      </c>
      <c r="V1277" s="216"/>
      <c r="W1277" s="217">
        <v>1</v>
      </c>
      <c r="X1277" s="218"/>
      <c r="Y1277" s="212">
        <f t="shared" si="248"/>
        <v>16.714285714285715</v>
      </c>
      <c r="Z1277" s="237">
        <v>7.5</v>
      </c>
      <c r="AA1277" s="237">
        <v>1.05</v>
      </c>
      <c r="AB1277" s="213">
        <f t="shared" si="251"/>
        <v>71.25</v>
      </c>
      <c r="AC1277" s="213">
        <f t="shared" si="259"/>
        <v>9.9749999999999996</v>
      </c>
      <c r="AD1277" s="213">
        <f t="shared" si="249"/>
        <v>49.874999999999993</v>
      </c>
      <c r="AE1277" s="213">
        <f t="shared" si="250"/>
        <v>0</v>
      </c>
      <c r="AF1277" s="213">
        <f t="shared" si="255"/>
        <v>166.72500000000002</v>
      </c>
      <c r="AG1277" s="343">
        <f t="shared" si="252"/>
        <v>216.60000000000002</v>
      </c>
      <c r="AH1277" s="213">
        <v>172.42500000000001</v>
      </c>
      <c r="AI1277" s="213">
        <f t="shared" si="253"/>
        <v>44.175000000000011</v>
      </c>
      <c r="AJ1277" s="172"/>
    </row>
    <row r="1278" spans="1:39" ht="32.25" customHeight="1" x14ac:dyDescent="0.35">
      <c r="A1278" s="205"/>
      <c r="B1278" s="241">
        <v>12</v>
      </c>
      <c r="C1278" s="399">
        <v>1149</v>
      </c>
      <c r="D1278" s="400">
        <v>13633</v>
      </c>
      <c r="E1278" s="206"/>
      <c r="F1278" s="206"/>
      <c r="G1278" s="205" t="s">
        <v>583</v>
      </c>
      <c r="H1278" s="202" t="s">
        <v>150</v>
      </c>
      <c r="I1278" s="202"/>
      <c r="J1278" s="202" t="s">
        <v>149</v>
      </c>
      <c r="K1278" s="204">
        <v>3.8</v>
      </c>
      <c r="L1278" s="204">
        <v>2.5</v>
      </c>
      <c r="M1278" s="204"/>
      <c r="N1278" s="204"/>
      <c r="O1278" s="204"/>
      <c r="P1278" s="204">
        <v>1</v>
      </c>
      <c r="Q1278" s="204"/>
      <c r="R1278" s="204">
        <f t="shared" si="258"/>
        <v>9.5</v>
      </c>
      <c r="S1278" s="207" t="s">
        <v>151</v>
      </c>
      <c r="T1278" s="215" t="s">
        <v>87</v>
      </c>
      <c r="U1278" s="216">
        <v>44841</v>
      </c>
      <c r="V1278" s="216"/>
      <c r="W1278" s="217">
        <v>1</v>
      </c>
      <c r="X1278" s="218"/>
      <c r="Y1278" s="212">
        <f t="shared" si="248"/>
        <v>16.714285714285715</v>
      </c>
      <c r="Z1278" s="237">
        <v>7.5</v>
      </c>
      <c r="AA1278" s="237">
        <v>1.05</v>
      </c>
      <c r="AB1278" s="213">
        <f t="shared" si="251"/>
        <v>71.25</v>
      </c>
      <c r="AC1278" s="213">
        <f t="shared" si="259"/>
        <v>9.9749999999999996</v>
      </c>
      <c r="AD1278" s="213">
        <f t="shared" si="249"/>
        <v>49.874999999999993</v>
      </c>
      <c r="AE1278" s="213">
        <f t="shared" si="250"/>
        <v>0</v>
      </c>
      <c r="AF1278" s="213">
        <f t="shared" si="255"/>
        <v>166.72500000000002</v>
      </c>
      <c r="AG1278" s="343">
        <f t="shared" si="252"/>
        <v>216.60000000000002</v>
      </c>
      <c r="AH1278" s="213">
        <v>172.42500000000001</v>
      </c>
      <c r="AI1278" s="213">
        <f t="shared" si="253"/>
        <v>44.175000000000011</v>
      </c>
      <c r="AJ1278" s="172"/>
    </row>
    <row r="1279" spans="1:39" ht="32.25" customHeight="1" x14ac:dyDescent="0.35">
      <c r="A1279" s="205"/>
      <c r="B1279" s="241">
        <v>12</v>
      </c>
      <c r="C1279" s="399">
        <v>1149</v>
      </c>
      <c r="D1279" s="400">
        <v>13633</v>
      </c>
      <c r="E1279" s="206"/>
      <c r="F1279" s="206"/>
      <c r="G1279" s="205" t="s">
        <v>583</v>
      </c>
      <c r="H1279" s="202" t="s">
        <v>150</v>
      </c>
      <c r="I1279" s="202"/>
      <c r="J1279" s="202" t="s">
        <v>149</v>
      </c>
      <c r="K1279" s="204">
        <v>3.8</v>
      </c>
      <c r="L1279" s="204">
        <v>2.5</v>
      </c>
      <c r="M1279" s="204"/>
      <c r="N1279" s="204"/>
      <c r="O1279" s="204"/>
      <c r="P1279" s="204">
        <v>1</v>
      </c>
      <c r="Q1279" s="204"/>
      <c r="R1279" s="204">
        <f t="shared" si="258"/>
        <v>9.5</v>
      </c>
      <c r="S1279" s="207" t="s">
        <v>151</v>
      </c>
      <c r="T1279" s="215" t="s">
        <v>87</v>
      </c>
      <c r="U1279" s="216">
        <v>44841</v>
      </c>
      <c r="V1279" s="216"/>
      <c r="W1279" s="217">
        <v>1</v>
      </c>
      <c r="X1279" s="218"/>
      <c r="Y1279" s="212">
        <f t="shared" si="248"/>
        <v>16.714285714285715</v>
      </c>
      <c r="Z1279" s="237">
        <v>7.5</v>
      </c>
      <c r="AA1279" s="237">
        <v>1.05</v>
      </c>
      <c r="AB1279" s="213">
        <f t="shared" si="251"/>
        <v>71.25</v>
      </c>
      <c r="AC1279" s="213">
        <f t="shared" si="259"/>
        <v>9.9749999999999996</v>
      </c>
      <c r="AD1279" s="213">
        <f t="shared" si="249"/>
        <v>49.874999999999993</v>
      </c>
      <c r="AE1279" s="213">
        <f t="shared" si="250"/>
        <v>0</v>
      </c>
      <c r="AF1279" s="213">
        <f t="shared" si="255"/>
        <v>166.72500000000002</v>
      </c>
      <c r="AG1279" s="343">
        <f t="shared" si="252"/>
        <v>216.60000000000002</v>
      </c>
      <c r="AH1279" s="213">
        <v>172.42500000000001</v>
      </c>
      <c r="AI1279" s="213">
        <f t="shared" si="253"/>
        <v>44.175000000000011</v>
      </c>
      <c r="AJ1279" s="172"/>
    </row>
    <row r="1280" spans="1:39" ht="32.25" customHeight="1" x14ac:dyDescent="0.35">
      <c r="A1280" s="205"/>
      <c r="B1280" s="241">
        <v>12</v>
      </c>
      <c r="C1280" s="399">
        <v>1149</v>
      </c>
      <c r="D1280" s="400">
        <v>13633</v>
      </c>
      <c r="E1280" s="206"/>
      <c r="F1280" s="206"/>
      <c r="G1280" s="205" t="s">
        <v>583</v>
      </c>
      <c r="H1280" s="202" t="s">
        <v>150</v>
      </c>
      <c r="I1280" s="202"/>
      <c r="J1280" s="202" t="s">
        <v>149</v>
      </c>
      <c r="K1280" s="204">
        <v>3.8</v>
      </c>
      <c r="L1280" s="204">
        <v>2.5</v>
      </c>
      <c r="M1280" s="204"/>
      <c r="N1280" s="204"/>
      <c r="O1280" s="204"/>
      <c r="P1280" s="204">
        <v>1</v>
      </c>
      <c r="Q1280" s="204"/>
      <c r="R1280" s="204">
        <f t="shared" si="258"/>
        <v>9.5</v>
      </c>
      <c r="S1280" s="207" t="s">
        <v>151</v>
      </c>
      <c r="T1280" s="215" t="s">
        <v>87</v>
      </c>
      <c r="U1280" s="216">
        <v>44841</v>
      </c>
      <c r="V1280" s="216"/>
      <c r="W1280" s="217">
        <v>1</v>
      </c>
      <c r="X1280" s="218"/>
      <c r="Y1280" s="212">
        <f t="shared" si="248"/>
        <v>16.714285714285715</v>
      </c>
      <c r="Z1280" s="237">
        <v>7.5</v>
      </c>
      <c r="AA1280" s="237">
        <v>1.05</v>
      </c>
      <c r="AB1280" s="213">
        <f t="shared" si="251"/>
        <v>71.25</v>
      </c>
      <c r="AC1280" s="213">
        <f t="shared" si="259"/>
        <v>9.9749999999999996</v>
      </c>
      <c r="AD1280" s="213">
        <f t="shared" si="249"/>
        <v>49.874999999999993</v>
      </c>
      <c r="AE1280" s="213">
        <f t="shared" si="250"/>
        <v>0</v>
      </c>
      <c r="AF1280" s="213">
        <f t="shared" si="255"/>
        <v>166.72500000000002</v>
      </c>
      <c r="AG1280" s="343">
        <f t="shared" si="252"/>
        <v>216.60000000000002</v>
      </c>
      <c r="AH1280" s="213">
        <v>172.42500000000001</v>
      </c>
      <c r="AI1280" s="213">
        <f t="shared" si="253"/>
        <v>44.175000000000011</v>
      </c>
      <c r="AJ1280" s="172"/>
    </row>
    <row r="1281" spans="1:36" ht="32.25" customHeight="1" x14ac:dyDescent="0.35">
      <c r="A1281" s="205"/>
      <c r="B1281" s="241">
        <v>12</v>
      </c>
      <c r="C1281" s="399">
        <v>1149</v>
      </c>
      <c r="D1281" s="400">
        <v>13633</v>
      </c>
      <c r="E1281" s="206"/>
      <c r="F1281" s="206"/>
      <c r="G1281" s="205" t="s">
        <v>583</v>
      </c>
      <c r="H1281" s="202" t="s">
        <v>150</v>
      </c>
      <c r="I1281" s="202"/>
      <c r="J1281" s="202" t="s">
        <v>149</v>
      </c>
      <c r="K1281" s="204">
        <v>3.8</v>
      </c>
      <c r="L1281" s="204">
        <v>2.5</v>
      </c>
      <c r="M1281" s="204"/>
      <c r="N1281" s="204"/>
      <c r="O1281" s="204"/>
      <c r="P1281" s="204">
        <v>1</v>
      </c>
      <c r="Q1281" s="204"/>
      <c r="R1281" s="204">
        <f t="shared" si="258"/>
        <v>9.5</v>
      </c>
      <c r="S1281" s="207" t="s">
        <v>151</v>
      </c>
      <c r="T1281" s="215" t="s">
        <v>87</v>
      </c>
      <c r="U1281" s="216">
        <v>44841</v>
      </c>
      <c r="V1281" s="216"/>
      <c r="W1281" s="217">
        <v>1</v>
      </c>
      <c r="X1281" s="218"/>
      <c r="Y1281" s="212">
        <f t="shared" si="248"/>
        <v>16.714285714285715</v>
      </c>
      <c r="Z1281" s="237">
        <v>7.5</v>
      </c>
      <c r="AA1281" s="237">
        <v>1.05</v>
      </c>
      <c r="AB1281" s="213">
        <f t="shared" si="251"/>
        <v>71.25</v>
      </c>
      <c r="AC1281" s="213">
        <f t="shared" si="259"/>
        <v>9.9749999999999996</v>
      </c>
      <c r="AD1281" s="213">
        <f t="shared" si="249"/>
        <v>49.874999999999993</v>
      </c>
      <c r="AE1281" s="213">
        <f t="shared" si="250"/>
        <v>0</v>
      </c>
      <c r="AF1281" s="213">
        <f t="shared" si="255"/>
        <v>166.72500000000002</v>
      </c>
      <c r="AG1281" s="343">
        <f t="shared" si="252"/>
        <v>216.60000000000002</v>
      </c>
      <c r="AH1281" s="213">
        <v>172.42500000000001</v>
      </c>
      <c r="AI1281" s="213">
        <f t="shared" si="253"/>
        <v>44.175000000000011</v>
      </c>
      <c r="AJ1281" s="172"/>
    </row>
    <row r="1282" spans="1:36" ht="32.25" customHeight="1" x14ac:dyDescent="0.35">
      <c r="A1282" s="205"/>
      <c r="B1282" s="241">
        <v>12</v>
      </c>
      <c r="C1282" s="399">
        <v>1149</v>
      </c>
      <c r="D1282" s="400">
        <v>13633</v>
      </c>
      <c r="E1282" s="206"/>
      <c r="F1282" s="206"/>
      <c r="G1282" s="205" t="s">
        <v>583</v>
      </c>
      <c r="H1282" s="202" t="s">
        <v>150</v>
      </c>
      <c r="I1282" s="202"/>
      <c r="J1282" s="202" t="s">
        <v>149</v>
      </c>
      <c r="K1282" s="204">
        <v>3.8</v>
      </c>
      <c r="L1282" s="204">
        <v>2.5</v>
      </c>
      <c r="M1282" s="204"/>
      <c r="N1282" s="204"/>
      <c r="O1282" s="204"/>
      <c r="P1282" s="204">
        <v>1</v>
      </c>
      <c r="Q1282" s="204"/>
      <c r="R1282" s="204">
        <f t="shared" si="258"/>
        <v>9.5</v>
      </c>
      <c r="S1282" s="207" t="s">
        <v>151</v>
      </c>
      <c r="T1282" s="215" t="s">
        <v>87</v>
      </c>
      <c r="U1282" s="216">
        <v>44841</v>
      </c>
      <c r="V1282" s="216"/>
      <c r="W1282" s="217">
        <v>1</v>
      </c>
      <c r="X1282" s="218"/>
      <c r="Y1282" s="212">
        <f t="shared" si="248"/>
        <v>16.714285714285715</v>
      </c>
      <c r="Z1282" s="237">
        <v>7.5</v>
      </c>
      <c r="AA1282" s="237">
        <v>1.05</v>
      </c>
      <c r="AB1282" s="213">
        <f t="shared" si="251"/>
        <v>71.25</v>
      </c>
      <c r="AC1282" s="213">
        <f t="shared" si="259"/>
        <v>9.9749999999999996</v>
      </c>
      <c r="AD1282" s="213">
        <f t="shared" si="249"/>
        <v>49.874999999999993</v>
      </c>
      <c r="AE1282" s="213">
        <f t="shared" si="250"/>
        <v>0</v>
      </c>
      <c r="AF1282" s="213">
        <f t="shared" si="255"/>
        <v>166.72500000000002</v>
      </c>
      <c r="AG1282" s="343">
        <f t="shared" si="252"/>
        <v>216.60000000000002</v>
      </c>
      <c r="AH1282" s="213">
        <v>172.42500000000001</v>
      </c>
      <c r="AI1282" s="213">
        <f t="shared" si="253"/>
        <v>44.175000000000011</v>
      </c>
      <c r="AJ1282" s="172"/>
    </row>
    <row r="1283" spans="1:36" ht="32.25" customHeight="1" x14ac:dyDescent="0.35">
      <c r="A1283" s="205"/>
      <c r="B1283" s="241">
        <v>12</v>
      </c>
      <c r="C1283" s="399">
        <v>1149</v>
      </c>
      <c r="D1283" s="400">
        <v>13633</v>
      </c>
      <c r="E1283" s="206"/>
      <c r="F1283" s="206"/>
      <c r="G1283" s="205" t="s">
        <v>583</v>
      </c>
      <c r="H1283" s="202" t="s">
        <v>150</v>
      </c>
      <c r="I1283" s="202"/>
      <c r="J1283" s="202" t="s">
        <v>149</v>
      </c>
      <c r="K1283" s="204">
        <v>3.8</v>
      </c>
      <c r="L1283" s="204">
        <v>2.5</v>
      </c>
      <c r="M1283" s="204"/>
      <c r="N1283" s="204"/>
      <c r="O1283" s="204"/>
      <c r="P1283" s="204">
        <v>1</v>
      </c>
      <c r="Q1283" s="204"/>
      <c r="R1283" s="204">
        <f t="shared" si="258"/>
        <v>9.5</v>
      </c>
      <c r="S1283" s="207" t="s">
        <v>151</v>
      </c>
      <c r="T1283" s="215" t="s">
        <v>87</v>
      </c>
      <c r="U1283" s="216">
        <v>44841</v>
      </c>
      <c r="V1283" s="216"/>
      <c r="W1283" s="217">
        <v>1</v>
      </c>
      <c r="X1283" s="218"/>
      <c r="Y1283" s="212">
        <f t="shared" ref="Y1283:Y1346" si="260">IF(T1283="on hire",$C$5-U1283+1,IF(T1283="off hired",V1283-U1283+1,0))/7</f>
        <v>16.714285714285715</v>
      </c>
      <c r="Z1283" s="237">
        <v>7.5</v>
      </c>
      <c r="AA1283" s="237">
        <v>1.05</v>
      </c>
      <c r="AB1283" s="213">
        <f t="shared" si="251"/>
        <v>71.25</v>
      </c>
      <c r="AC1283" s="213">
        <f t="shared" si="259"/>
        <v>9.9749999999999996</v>
      </c>
      <c r="AD1283" s="213">
        <f t="shared" ref="AD1283:AD1346" si="261">0.7*R1283*Z1283</f>
        <v>49.874999999999993</v>
      </c>
      <c r="AE1283" s="213">
        <f t="shared" si="250"/>
        <v>0</v>
      </c>
      <c r="AF1283" s="213">
        <f t="shared" si="255"/>
        <v>166.72500000000002</v>
      </c>
      <c r="AG1283" s="343">
        <f t="shared" si="252"/>
        <v>216.60000000000002</v>
      </c>
      <c r="AH1283" s="213">
        <v>172.42500000000001</v>
      </c>
      <c r="AI1283" s="213">
        <f t="shared" si="253"/>
        <v>44.175000000000011</v>
      </c>
      <c r="AJ1283" s="172"/>
    </row>
    <row r="1284" spans="1:36" ht="32.25" customHeight="1" x14ac:dyDescent="0.35">
      <c r="A1284" s="205"/>
      <c r="B1284" s="241">
        <v>12</v>
      </c>
      <c r="C1284" s="399">
        <v>1149</v>
      </c>
      <c r="D1284" s="400">
        <v>13633</v>
      </c>
      <c r="E1284" s="206"/>
      <c r="F1284" s="206"/>
      <c r="G1284" s="205" t="s">
        <v>583</v>
      </c>
      <c r="H1284" s="202" t="s">
        <v>150</v>
      </c>
      <c r="I1284" s="202"/>
      <c r="J1284" s="202" t="s">
        <v>149</v>
      </c>
      <c r="K1284" s="204">
        <v>3.8</v>
      </c>
      <c r="L1284" s="204">
        <v>2.5</v>
      </c>
      <c r="M1284" s="204"/>
      <c r="N1284" s="204"/>
      <c r="O1284" s="204"/>
      <c r="P1284" s="204">
        <v>1</v>
      </c>
      <c r="Q1284" s="204"/>
      <c r="R1284" s="204">
        <f t="shared" si="258"/>
        <v>9.5</v>
      </c>
      <c r="S1284" s="207" t="s">
        <v>151</v>
      </c>
      <c r="T1284" s="215" t="s">
        <v>87</v>
      </c>
      <c r="U1284" s="216">
        <v>44841</v>
      </c>
      <c r="V1284" s="216"/>
      <c r="W1284" s="217">
        <v>1</v>
      </c>
      <c r="X1284" s="218"/>
      <c r="Y1284" s="212">
        <f t="shared" si="260"/>
        <v>16.714285714285715</v>
      </c>
      <c r="Z1284" s="237">
        <v>7.5</v>
      </c>
      <c r="AA1284" s="237">
        <v>1.05</v>
      </c>
      <c r="AB1284" s="213">
        <f t="shared" si="251"/>
        <v>71.25</v>
      </c>
      <c r="AC1284" s="213">
        <f t="shared" si="259"/>
        <v>9.9749999999999996</v>
      </c>
      <c r="AD1284" s="213">
        <f t="shared" si="261"/>
        <v>49.874999999999993</v>
      </c>
      <c r="AE1284" s="213">
        <f t="shared" si="250"/>
        <v>0</v>
      </c>
      <c r="AF1284" s="213">
        <f t="shared" si="255"/>
        <v>166.72500000000002</v>
      </c>
      <c r="AG1284" s="343">
        <f t="shared" si="252"/>
        <v>216.60000000000002</v>
      </c>
      <c r="AH1284" s="213">
        <v>172.42500000000001</v>
      </c>
      <c r="AI1284" s="213">
        <f t="shared" si="253"/>
        <v>44.175000000000011</v>
      </c>
      <c r="AJ1284" s="172"/>
    </row>
    <row r="1285" spans="1:36" ht="32.25" customHeight="1" x14ac:dyDescent="0.35">
      <c r="A1285" s="205"/>
      <c r="B1285" s="241">
        <v>12</v>
      </c>
      <c r="C1285" s="399">
        <v>1149</v>
      </c>
      <c r="D1285" s="400">
        <v>13633</v>
      </c>
      <c r="E1285" s="206"/>
      <c r="F1285" s="206"/>
      <c r="G1285" s="205" t="s">
        <v>583</v>
      </c>
      <c r="H1285" s="202" t="s">
        <v>150</v>
      </c>
      <c r="I1285" s="202"/>
      <c r="J1285" s="202" t="s">
        <v>149</v>
      </c>
      <c r="K1285" s="204">
        <v>3.8</v>
      </c>
      <c r="L1285" s="204">
        <v>2.5</v>
      </c>
      <c r="M1285" s="204"/>
      <c r="N1285" s="204"/>
      <c r="O1285" s="204"/>
      <c r="P1285" s="204">
        <v>1</v>
      </c>
      <c r="Q1285" s="204"/>
      <c r="R1285" s="204">
        <f t="shared" si="258"/>
        <v>9.5</v>
      </c>
      <c r="S1285" s="207" t="s">
        <v>151</v>
      </c>
      <c r="T1285" s="215" t="s">
        <v>87</v>
      </c>
      <c r="U1285" s="216">
        <v>44841</v>
      </c>
      <c r="V1285" s="216"/>
      <c r="W1285" s="217">
        <v>1</v>
      </c>
      <c r="X1285" s="218"/>
      <c r="Y1285" s="212">
        <f t="shared" si="260"/>
        <v>16.714285714285715</v>
      </c>
      <c r="Z1285" s="237">
        <v>7.5</v>
      </c>
      <c r="AA1285" s="237">
        <v>1.05</v>
      </c>
      <c r="AB1285" s="213">
        <f t="shared" si="251"/>
        <v>71.25</v>
      </c>
      <c r="AC1285" s="213">
        <f t="shared" si="259"/>
        <v>9.9749999999999996</v>
      </c>
      <c r="AD1285" s="213">
        <f t="shared" si="261"/>
        <v>49.874999999999993</v>
      </c>
      <c r="AE1285" s="213">
        <f t="shared" ref="AE1285:AE1348" si="262">IF(T1285="off hired",0.3*R1285*Z1285*W1285,0)</f>
        <v>0</v>
      </c>
      <c r="AF1285" s="213">
        <f t="shared" si="255"/>
        <v>166.72500000000002</v>
      </c>
      <c r="AG1285" s="343">
        <f t="shared" si="252"/>
        <v>216.60000000000002</v>
      </c>
      <c r="AH1285" s="213">
        <v>172.42500000000001</v>
      </c>
      <c r="AI1285" s="213">
        <f t="shared" si="253"/>
        <v>44.175000000000011</v>
      </c>
      <c r="AJ1285" s="172"/>
    </row>
    <row r="1286" spans="1:36" ht="32.25" customHeight="1" x14ac:dyDescent="0.35">
      <c r="A1286" s="205"/>
      <c r="B1286" s="241">
        <v>12</v>
      </c>
      <c r="C1286" s="399">
        <v>1149</v>
      </c>
      <c r="D1286" s="400">
        <v>13633</v>
      </c>
      <c r="E1286" s="206"/>
      <c r="F1286" s="206"/>
      <c r="G1286" s="205" t="s">
        <v>583</v>
      </c>
      <c r="H1286" s="202" t="s">
        <v>150</v>
      </c>
      <c r="I1286" s="202"/>
      <c r="J1286" s="202" t="s">
        <v>149</v>
      </c>
      <c r="K1286" s="204">
        <v>3.8</v>
      </c>
      <c r="L1286" s="204">
        <v>2.5</v>
      </c>
      <c r="M1286" s="204"/>
      <c r="N1286" s="204"/>
      <c r="O1286" s="204"/>
      <c r="P1286" s="204">
        <v>1</v>
      </c>
      <c r="Q1286" s="204"/>
      <c r="R1286" s="204">
        <f t="shared" si="258"/>
        <v>9.5</v>
      </c>
      <c r="S1286" s="207" t="s">
        <v>151</v>
      </c>
      <c r="T1286" s="215" t="s">
        <v>87</v>
      </c>
      <c r="U1286" s="216">
        <v>44841</v>
      </c>
      <c r="V1286" s="216"/>
      <c r="W1286" s="217">
        <v>1</v>
      </c>
      <c r="X1286" s="218"/>
      <c r="Y1286" s="212">
        <f t="shared" si="260"/>
        <v>16.714285714285715</v>
      </c>
      <c r="Z1286" s="237">
        <v>7.5</v>
      </c>
      <c r="AA1286" s="237">
        <v>1.05</v>
      </c>
      <c r="AB1286" s="213">
        <f t="shared" si="251"/>
        <v>71.25</v>
      </c>
      <c r="AC1286" s="213">
        <f t="shared" si="259"/>
        <v>9.9749999999999996</v>
      </c>
      <c r="AD1286" s="213">
        <f t="shared" si="261"/>
        <v>49.874999999999993</v>
      </c>
      <c r="AE1286" s="213">
        <f t="shared" si="262"/>
        <v>0</v>
      </c>
      <c r="AF1286" s="213">
        <f t="shared" si="255"/>
        <v>166.72500000000002</v>
      </c>
      <c r="AG1286" s="343">
        <f t="shared" si="252"/>
        <v>216.60000000000002</v>
      </c>
      <c r="AH1286" s="213">
        <v>172.42500000000001</v>
      </c>
      <c r="AI1286" s="213">
        <f t="shared" si="253"/>
        <v>44.175000000000011</v>
      </c>
      <c r="AJ1286" s="243"/>
    </row>
    <row r="1287" spans="1:36" ht="32.25" customHeight="1" x14ac:dyDescent="0.35">
      <c r="A1287" s="205"/>
      <c r="B1287" s="241">
        <v>12</v>
      </c>
      <c r="C1287" s="399">
        <v>1149</v>
      </c>
      <c r="D1287" s="400">
        <v>13633</v>
      </c>
      <c r="E1287" s="206"/>
      <c r="F1287" s="206"/>
      <c r="G1287" s="205" t="s">
        <v>583</v>
      </c>
      <c r="H1287" s="202" t="s">
        <v>150</v>
      </c>
      <c r="I1287" s="202"/>
      <c r="J1287" s="202" t="s">
        <v>149</v>
      </c>
      <c r="K1287" s="204">
        <v>3.8</v>
      </c>
      <c r="L1287" s="204">
        <v>2.5</v>
      </c>
      <c r="M1287" s="204"/>
      <c r="N1287" s="204"/>
      <c r="O1287" s="204"/>
      <c r="P1287" s="204">
        <v>1</v>
      </c>
      <c r="Q1287" s="204"/>
      <c r="R1287" s="204">
        <f t="shared" si="258"/>
        <v>9.5</v>
      </c>
      <c r="S1287" s="207" t="s">
        <v>151</v>
      </c>
      <c r="T1287" s="215" t="s">
        <v>87</v>
      </c>
      <c r="U1287" s="216">
        <v>44841</v>
      </c>
      <c r="V1287" s="216"/>
      <c r="W1287" s="217">
        <v>1</v>
      </c>
      <c r="X1287" s="218"/>
      <c r="Y1287" s="212">
        <f t="shared" si="260"/>
        <v>16.714285714285715</v>
      </c>
      <c r="Z1287" s="237">
        <v>7.5</v>
      </c>
      <c r="AA1287" s="237">
        <v>1.05</v>
      </c>
      <c r="AB1287" s="213">
        <f t="shared" ref="AB1287:AB1350" si="263">Z1287*R1287</f>
        <v>71.25</v>
      </c>
      <c r="AC1287" s="213">
        <f t="shared" si="259"/>
        <v>9.9749999999999996</v>
      </c>
      <c r="AD1287" s="213">
        <f t="shared" si="261"/>
        <v>49.874999999999993</v>
      </c>
      <c r="AE1287" s="213">
        <f t="shared" si="262"/>
        <v>0</v>
      </c>
      <c r="AF1287" s="213">
        <f t="shared" si="255"/>
        <v>166.72500000000002</v>
      </c>
      <c r="AG1287" s="343">
        <f t="shared" ref="AG1287:AG1350" si="264">AD1287+AE1287+AF1287</f>
        <v>216.60000000000002</v>
      </c>
      <c r="AH1287" s="213">
        <v>172.42500000000001</v>
      </c>
      <c r="AI1287" s="213">
        <f t="shared" ref="AI1287:AI1350" si="265">AG1287-AH1287</f>
        <v>44.175000000000011</v>
      </c>
      <c r="AJ1287" s="243"/>
    </row>
    <row r="1288" spans="1:36" ht="32.25" customHeight="1" x14ac:dyDescent="0.35">
      <c r="A1288" s="205"/>
      <c r="B1288" s="241">
        <v>12</v>
      </c>
      <c r="C1288" s="399">
        <v>1149</v>
      </c>
      <c r="D1288" s="400">
        <v>13633</v>
      </c>
      <c r="E1288" s="206"/>
      <c r="F1288" s="206"/>
      <c r="G1288" s="205" t="s">
        <v>583</v>
      </c>
      <c r="H1288" s="202" t="s">
        <v>150</v>
      </c>
      <c r="I1288" s="202"/>
      <c r="J1288" s="202" t="s">
        <v>149</v>
      </c>
      <c r="K1288" s="204">
        <v>3.8</v>
      </c>
      <c r="L1288" s="204">
        <v>2.5</v>
      </c>
      <c r="M1288" s="204"/>
      <c r="N1288" s="204"/>
      <c r="O1288" s="204"/>
      <c r="P1288" s="204">
        <v>1</v>
      </c>
      <c r="Q1288" s="204"/>
      <c r="R1288" s="204">
        <f t="shared" si="258"/>
        <v>9.5</v>
      </c>
      <c r="S1288" s="207" t="s">
        <v>151</v>
      </c>
      <c r="T1288" s="215" t="s">
        <v>87</v>
      </c>
      <c r="U1288" s="216">
        <v>44841</v>
      </c>
      <c r="V1288" s="216"/>
      <c r="W1288" s="217">
        <v>1</v>
      </c>
      <c r="X1288" s="218"/>
      <c r="Y1288" s="212">
        <f t="shared" si="260"/>
        <v>16.714285714285715</v>
      </c>
      <c r="Z1288" s="237">
        <v>7.5</v>
      </c>
      <c r="AA1288" s="237">
        <v>1.05</v>
      </c>
      <c r="AB1288" s="213">
        <f t="shared" si="263"/>
        <v>71.25</v>
      </c>
      <c r="AC1288" s="213">
        <f t="shared" si="259"/>
        <v>9.9749999999999996</v>
      </c>
      <c r="AD1288" s="213">
        <f t="shared" si="261"/>
        <v>49.874999999999993</v>
      </c>
      <c r="AE1288" s="213">
        <f t="shared" si="262"/>
        <v>0</v>
      </c>
      <c r="AF1288" s="213">
        <f t="shared" si="255"/>
        <v>166.72500000000002</v>
      </c>
      <c r="AG1288" s="343">
        <f t="shared" si="264"/>
        <v>216.60000000000002</v>
      </c>
      <c r="AH1288" s="213">
        <v>172.42500000000001</v>
      </c>
      <c r="AI1288" s="213">
        <f t="shared" si="265"/>
        <v>44.175000000000011</v>
      </c>
      <c r="AJ1288" s="243"/>
    </row>
    <row r="1289" spans="1:36" ht="32.25" customHeight="1" x14ac:dyDescent="0.35">
      <c r="A1289" s="205"/>
      <c r="B1289" s="241">
        <v>12</v>
      </c>
      <c r="C1289" s="399">
        <v>1149</v>
      </c>
      <c r="D1289" s="400">
        <v>13633</v>
      </c>
      <c r="E1289" s="206"/>
      <c r="F1289" s="206"/>
      <c r="G1289" s="205" t="s">
        <v>583</v>
      </c>
      <c r="H1289" s="202" t="s">
        <v>150</v>
      </c>
      <c r="I1289" s="202"/>
      <c r="J1289" s="202" t="s">
        <v>149</v>
      </c>
      <c r="K1289" s="204">
        <v>3.8</v>
      </c>
      <c r="L1289" s="204">
        <v>2.5</v>
      </c>
      <c r="M1289" s="204"/>
      <c r="N1289" s="204"/>
      <c r="O1289" s="204"/>
      <c r="P1289" s="204">
        <v>1</v>
      </c>
      <c r="Q1289" s="204"/>
      <c r="R1289" s="204">
        <f t="shared" si="258"/>
        <v>9.5</v>
      </c>
      <c r="S1289" s="207" t="s">
        <v>151</v>
      </c>
      <c r="T1289" s="215" t="s">
        <v>87</v>
      </c>
      <c r="U1289" s="216">
        <v>44841</v>
      </c>
      <c r="V1289" s="216"/>
      <c r="W1289" s="217">
        <v>1</v>
      </c>
      <c r="X1289" s="218"/>
      <c r="Y1289" s="212">
        <f t="shared" si="260"/>
        <v>16.714285714285715</v>
      </c>
      <c r="Z1289" s="237">
        <v>7.5</v>
      </c>
      <c r="AA1289" s="237">
        <v>1.05</v>
      </c>
      <c r="AB1289" s="213">
        <f t="shared" si="263"/>
        <v>71.25</v>
      </c>
      <c r="AC1289" s="213">
        <f t="shared" si="259"/>
        <v>9.9749999999999996</v>
      </c>
      <c r="AD1289" s="213">
        <f t="shared" si="261"/>
        <v>49.874999999999993</v>
      </c>
      <c r="AE1289" s="213">
        <f t="shared" si="262"/>
        <v>0</v>
      </c>
      <c r="AF1289" s="213">
        <f t="shared" si="255"/>
        <v>166.72500000000002</v>
      </c>
      <c r="AG1289" s="343">
        <f t="shared" si="264"/>
        <v>216.60000000000002</v>
      </c>
      <c r="AH1289" s="213">
        <v>172.42500000000001</v>
      </c>
      <c r="AI1289" s="213">
        <f t="shared" si="265"/>
        <v>44.175000000000011</v>
      </c>
      <c r="AJ1289" s="243"/>
    </row>
    <row r="1290" spans="1:36" ht="32.25" customHeight="1" x14ac:dyDescent="0.35">
      <c r="A1290" s="205"/>
      <c r="B1290" s="241">
        <v>12</v>
      </c>
      <c r="C1290" s="399">
        <v>1149</v>
      </c>
      <c r="D1290" s="400">
        <v>13633</v>
      </c>
      <c r="E1290" s="206"/>
      <c r="F1290" s="206"/>
      <c r="G1290" s="205" t="s">
        <v>583</v>
      </c>
      <c r="H1290" s="202" t="s">
        <v>150</v>
      </c>
      <c r="I1290" s="202"/>
      <c r="J1290" s="202" t="s">
        <v>149</v>
      </c>
      <c r="K1290" s="204">
        <v>3.8</v>
      </c>
      <c r="L1290" s="204">
        <v>2.5</v>
      </c>
      <c r="M1290" s="204"/>
      <c r="N1290" s="204"/>
      <c r="O1290" s="204"/>
      <c r="P1290" s="204">
        <v>1</v>
      </c>
      <c r="Q1290" s="204"/>
      <c r="R1290" s="204">
        <f t="shared" si="258"/>
        <v>9.5</v>
      </c>
      <c r="S1290" s="207" t="s">
        <v>151</v>
      </c>
      <c r="T1290" s="215" t="s">
        <v>87</v>
      </c>
      <c r="U1290" s="216">
        <v>44841</v>
      </c>
      <c r="V1290" s="216"/>
      <c r="W1290" s="217">
        <v>1</v>
      </c>
      <c r="X1290" s="218"/>
      <c r="Y1290" s="212">
        <f t="shared" si="260"/>
        <v>16.714285714285715</v>
      </c>
      <c r="Z1290" s="237">
        <v>7.5</v>
      </c>
      <c r="AA1290" s="237">
        <v>1.05</v>
      </c>
      <c r="AB1290" s="213">
        <f t="shared" si="263"/>
        <v>71.25</v>
      </c>
      <c r="AC1290" s="213">
        <f t="shared" si="259"/>
        <v>9.9749999999999996</v>
      </c>
      <c r="AD1290" s="213">
        <f t="shared" si="261"/>
        <v>49.874999999999993</v>
      </c>
      <c r="AE1290" s="213">
        <f t="shared" si="262"/>
        <v>0</v>
      </c>
      <c r="AF1290" s="213">
        <f t="shared" si="255"/>
        <v>166.72500000000002</v>
      </c>
      <c r="AG1290" s="343">
        <f t="shared" si="264"/>
        <v>216.60000000000002</v>
      </c>
      <c r="AH1290" s="213">
        <v>172.42500000000001</v>
      </c>
      <c r="AI1290" s="213">
        <f t="shared" si="265"/>
        <v>44.175000000000011</v>
      </c>
      <c r="AJ1290" s="243"/>
    </row>
    <row r="1291" spans="1:36" ht="32.25" customHeight="1" x14ac:dyDescent="0.35">
      <c r="A1291" s="205"/>
      <c r="B1291" s="241">
        <v>12</v>
      </c>
      <c r="C1291" s="399">
        <v>1149</v>
      </c>
      <c r="D1291" s="400">
        <v>13633</v>
      </c>
      <c r="E1291" s="206"/>
      <c r="F1291" s="206"/>
      <c r="G1291" s="205" t="s">
        <v>583</v>
      </c>
      <c r="H1291" s="202" t="s">
        <v>150</v>
      </c>
      <c r="I1291" s="202"/>
      <c r="J1291" s="202" t="s">
        <v>149</v>
      </c>
      <c r="K1291" s="204">
        <v>3.8</v>
      </c>
      <c r="L1291" s="204">
        <v>2.5</v>
      </c>
      <c r="M1291" s="204"/>
      <c r="N1291" s="204"/>
      <c r="O1291" s="204"/>
      <c r="P1291" s="204">
        <v>1</v>
      </c>
      <c r="Q1291" s="204"/>
      <c r="R1291" s="204">
        <f t="shared" si="258"/>
        <v>9.5</v>
      </c>
      <c r="S1291" s="207" t="s">
        <v>151</v>
      </c>
      <c r="T1291" s="215" t="s">
        <v>87</v>
      </c>
      <c r="U1291" s="216">
        <v>44841</v>
      </c>
      <c r="V1291" s="216"/>
      <c r="W1291" s="217">
        <v>1</v>
      </c>
      <c r="X1291" s="218"/>
      <c r="Y1291" s="212">
        <f t="shared" si="260"/>
        <v>16.714285714285715</v>
      </c>
      <c r="Z1291" s="237">
        <v>7.5</v>
      </c>
      <c r="AA1291" s="237">
        <v>1.05</v>
      </c>
      <c r="AB1291" s="213">
        <f t="shared" si="263"/>
        <v>71.25</v>
      </c>
      <c r="AC1291" s="213">
        <f t="shared" si="259"/>
        <v>9.9749999999999996</v>
      </c>
      <c r="AD1291" s="213">
        <f t="shared" si="261"/>
        <v>49.874999999999993</v>
      </c>
      <c r="AE1291" s="213">
        <f t="shared" si="262"/>
        <v>0</v>
      </c>
      <c r="AF1291" s="213">
        <f t="shared" si="255"/>
        <v>166.72500000000002</v>
      </c>
      <c r="AG1291" s="343">
        <f t="shared" si="264"/>
        <v>216.60000000000002</v>
      </c>
      <c r="AH1291" s="213">
        <v>172.42500000000001</v>
      </c>
      <c r="AI1291" s="213">
        <f t="shared" si="265"/>
        <v>44.175000000000011</v>
      </c>
      <c r="AJ1291" s="243"/>
    </row>
    <row r="1292" spans="1:36" ht="32.25" customHeight="1" x14ac:dyDescent="0.35">
      <c r="A1292" s="205"/>
      <c r="B1292" s="241">
        <v>12</v>
      </c>
      <c r="C1292" s="399">
        <v>1149</v>
      </c>
      <c r="D1292" s="400">
        <v>13633</v>
      </c>
      <c r="E1292" s="206"/>
      <c r="F1292" s="206"/>
      <c r="G1292" s="205" t="s">
        <v>583</v>
      </c>
      <c r="H1292" s="202" t="s">
        <v>150</v>
      </c>
      <c r="I1292" s="202"/>
      <c r="J1292" s="202" t="s">
        <v>149</v>
      </c>
      <c r="K1292" s="204">
        <v>3.8</v>
      </c>
      <c r="L1292" s="204">
        <v>2.5</v>
      </c>
      <c r="M1292" s="204"/>
      <c r="N1292" s="204"/>
      <c r="O1292" s="204"/>
      <c r="P1292" s="204">
        <v>1</v>
      </c>
      <c r="Q1292" s="204"/>
      <c r="R1292" s="204">
        <f t="shared" si="258"/>
        <v>9.5</v>
      </c>
      <c r="S1292" s="207" t="s">
        <v>151</v>
      </c>
      <c r="T1292" s="215" t="s">
        <v>87</v>
      </c>
      <c r="U1292" s="216">
        <v>44841</v>
      </c>
      <c r="V1292" s="216"/>
      <c r="W1292" s="217">
        <v>1</v>
      </c>
      <c r="X1292" s="218"/>
      <c r="Y1292" s="212">
        <f t="shared" si="260"/>
        <v>16.714285714285715</v>
      </c>
      <c r="Z1292" s="237">
        <v>7.5</v>
      </c>
      <c r="AA1292" s="237">
        <v>1.05</v>
      </c>
      <c r="AB1292" s="213">
        <f t="shared" si="263"/>
        <v>71.25</v>
      </c>
      <c r="AC1292" s="213">
        <f t="shared" si="259"/>
        <v>9.9749999999999996</v>
      </c>
      <c r="AD1292" s="213">
        <f t="shared" si="261"/>
        <v>49.874999999999993</v>
      </c>
      <c r="AE1292" s="213">
        <f t="shared" si="262"/>
        <v>0</v>
      </c>
      <c r="AF1292" s="213">
        <f t="shared" si="255"/>
        <v>166.72500000000002</v>
      </c>
      <c r="AG1292" s="343">
        <f t="shared" si="264"/>
        <v>216.60000000000002</v>
      </c>
      <c r="AH1292" s="213">
        <v>172.42500000000001</v>
      </c>
      <c r="AI1292" s="213">
        <f t="shared" si="265"/>
        <v>44.175000000000011</v>
      </c>
      <c r="AJ1292" s="172"/>
    </row>
    <row r="1293" spans="1:36" ht="32.25" hidden="1" customHeight="1" x14ac:dyDescent="0.35">
      <c r="A1293" s="202"/>
      <c r="B1293" s="239">
        <v>12</v>
      </c>
      <c r="C1293" s="203">
        <v>1531</v>
      </c>
      <c r="D1293" s="204">
        <v>14068</v>
      </c>
      <c r="E1293" s="204">
        <v>8313</v>
      </c>
      <c r="F1293" s="204"/>
      <c r="G1293" s="202" t="s">
        <v>620</v>
      </c>
      <c r="H1293" s="202" t="s">
        <v>95</v>
      </c>
      <c r="I1293" s="202"/>
      <c r="J1293" s="202" t="s">
        <v>69</v>
      </c>
      <c r="K1293" s="204">
        <v>1.3</v>
      </c>
      <c r="L1293" s="204">
        <v>1.3</v>
      </c>
      <c r="M1293" s="204">
        <v>1.5</v>
      </c>
      <c r="N1293" s="204"/>
      <c r="O1293" s="204">
        <f>M1293-N1293</f>
        <v>1.5</v>
      </c>
      <c r="P1293" s="204"/>
      <c r="Q1293" s="204"/>
      <c r="R1293" s="204">
        <f t="shared" si="258"/>
        <v>1.5</v>
      </c>
      <c r="S1293" s="207" t="s">
        <v>70</v>
      </c>
      <c r="T1293" s="215" t="s">
        <v>58</v>
      </c>
      <c r="U1293" s="216">
        <v>44901</v>
      </c>
      <c r="V1293" s="216">
        <v>44903</v>
      </c>
      <c r="W1293" s="217">
        <v>1</v>
      </c>
      <c r="X1293" s="218"/>
      <c r="Y1293" s="212">
        <f t="shared" si="260"/>
        <v>0.42857142857142855</v>
      </c>
      <c r="Z1293" s="213">
        <v>135</v>
      </c>
      <c r="AA1293" s="213">
        <v>12.25</v>
      </c>
      <c r="AB1293" s="213">
        <f t="shared" si="263"/>
        <v>202.5</v>
      </c>
      <c r="AC1293" s="213">
        <f t="shared" si="259"/>
        <v>18.375</v>
      </c>
      <c r="AD1293" s="213">
        <f t="shared" si="261"/>
        <v>141.74999999999997</v>
      </c>
      <c r="AE1293" s="213">
        <f t="shared" si="262"/>
        <v>60.749999999999993</v>
      </c>
      <c r="AF1293" s="213">
        <f t="shared" si="255"/>
        <v>7.8749999999999991</v>
      </c>
      <c r="AG1293" s="213">
        <f t="shared" si="264"/>
        <v>210.37499999999997</v>
      </c>
      <c r="AH1293" s="213">
        <v>210.37499999999997</v>
      </c>
      <c r="AI1293" s="213">
        <f t="shared" si="265"/>
        <v>0</v>
      </c>
      <c r="AJ1293" s="172"/>
    </row>
    <row r="1294" spans="1:36" ht="32.25" hidden="1" customHeight="1" x14ac:dyDescent="0.35">
      <c r="A1294" s="202"/>
      <c r="B1294" s="239">
        <v>12</v>
      </c>
      <c r="C1294" s="203">
        <v>1530</v>
      </c>
      <c r="D1294" s="204">
        <v>14068</v>
      </c>
      <c r="E1294" s="204">
        <v>8313</v>
      </c>
      <c r="F1294" s="204"/>
      <c r="G1294" s="202" t="s">
        <v>620</v>
      </c>
      <c r="H1294" s="202" t="s">
        <v>95</v>
      </c>
      <c r="I1294" s="202"/>
      <c r="J1294" s="202" t="s">
        <v>69</v>
      </c>
      <c r="K1294" s="204">
        <v>1.3</v>
      </c>
      <c r="L1294" s="204">
        <v>1.3</v>
      </c>
      <c r="M1294" s="204">
        <v>1.5</v>
      </c>
      <c r="N1294" s="204"/>
      <c r="O1294" s="204">
        <f>M1294-N1294</f>
        <v>1.5</v>
      </c>
      <c r="P1294" s="204"/>
      <c r="Q1294" s="204"/>
      <c r="R1294" s="204">
        <f t="shared" si="258"/>
        <v>1.5</v>
      </c>
      <c r="S1294" s="207" t="s">
        <v>70</v>
      </c>
      <c r="T1294" s="215" t="s">
        <v>58</v>
      </c>
      <c r="U1294" s="216">
        <v>44901</v>
      </c>
      <c r="V1294" s="216">
        <v>44903</v>
      </c>
      <c r="W1294" s="217">
        <v>1</v>
      </c>
      <c r="X1294" s="218"/>
      <c r="Y1294" s="212">
        <f t="shared" si="260"/>
        <v>0.42857142857142855</v>
      </c>
      <c r="Z1294" s="213">
        <v>135</v>
      </c>
      <c r="AA1294" s="213">
        <v>12.25</v>
      </c>
      <c r="AB1294" s="213">
        <f t="shared" si="263"/>
        <v>202.5</v>
      </c>
      <c r="AC1294" s="213">
        <f t="shared" si="259"/>
        <v>18.375</v>
      </c>
      <c r="AD1294" s="213">
        <f t="shared" si="261"/>
        <v>141.74999999999997</v>
      </c>
      <c r="AE1294" s="213">
        <f t="shared" si="262"/>
        <v>60.749999999999993</v>
      </c>
      <c r="AF1294" s="213">
        <f t="shared" si="255"/>
        <v>7.8749999999999991</v>
      </c>
      <c r="AG1294" s="213">
        <f t="shared" si="264"/>
        <v>210.37499999999997</v>
      </c>
      <c r="AH1294" s="213">
        <v>210.37499999999997</v>
      </c>
      <c r="AI1294" s="213">
        <f t="shared" si="265"/>
        <v>0</v>
      </c>
      <c r="AJ1294" s="172"/>
    </row>
    <row r="1295" spans="1:36" ht="32.25" customHeight="1" x14ac:dyDescent="0.35">
      <c r="A1295" s="202"/>
      <c r="B1295" s="239">
        <v>12</v>
      </c>
      <c r="C1295" s="342">
        <v>1636</v>
      </c>
      <c r="D1295" s="344">
        <v>14172</v>
      </c>
      <c r="E1295" s="204"/>
      <c r="F1295" s="204"/>
      <c r="G1295" s="202" t="s">
        <v>442</v>
      </c>
      <c r="H1295" s="234" t="s">
        <v>36</v>
      </c>
      <c r="I1295" s="234"/>
      <c r="J1295" s="234" t="s">
        <v>42</v>
      </c>
      <c r="K1295" s="233">
        <v>5</v>
      </c>
      <c r="L1295" s="233">
        <v>1</v>
      </c>
      <c r="M1295" s="233">
        <v>1.8</v>
      </c>
      <c r="N1295" s="204"/>
      <c r="O1295" s="204">
        <f>M1295-N1295</f>
        <v>1.8</v>
      </c>
      <c r="P1295" s="233"/>
      <c r="Q1295" s="233"/>
      <c r="R1295" s="204">
        <f t="shared" si="258"/>
        <v>9</v>
      </c>
      <c r="S1295" s="261" t="s">
        <v>41</v>
      </c>
      <c r="T1295" s="215" t="s">
        <v>87</v>
      </c>
      <c r="U1295" s="271">
        <v>44915</v>
      </c>
      <c r="V1295" s="271"/>
      <c r="W1295" s="272">
        <v>1</v>
      </c>
      <c r="X1295" s="273"/>
      <c r="Y1295" s="212">
        <f t="shared" si="260"/>
        <v>6.1428571428571432</v>
      </c>
      <c r="Z1295" s="238">
        <v>14</v>
      </c>
      <c r="AA1295" s="238">
        <v>0.84</v>
      </c>
      <c r="AB1295" s="213">
        <f t="shared" si="263"/>
        <v>126</v>
      </c>
      <c r="AC1295" s="213">
        <f t="shared" si="259"/>
        <v>7.56</v>
      </c>
      <c r="AD1295" s="213">
        <f t="shared" si="261"/>
        <v>88.2</v>
      </c>
      <c r="AE1295" s="213">
        <f t="shared" si="262"/>
        <v>0</v>
      </c>
      <c r="AF1295" s="213">
        <f t="shared" si="255"/>
        <v>46.440000000000005</v>
      </c>
      <c r="AG1295" s="343">
        <f t="shared" si="264"/>
        <v>134.64000000000001</v>
      </c>
      <c r="AH1295" s="213">
        <v>101.16</v>
      </c>
      <c r="AI1295" s="213">
        <f t="shared" si="265"/>
        <v>33.480000000000018</v>
      </c>
      <c r="AJ1295" s="172"/>
    </row>
    <row r="1296" spans="1:36" ht="32.25" hidden="1" customHeight="1" x14ac:dyDescent="0.35">
      <c r="A1296" s="202"/>
      <c r="B1296" s="239">
        <v>12</v>
      </c>
      <c r="C1296" s="203">
        <v>1530</v>
      </c>
      <c r="D1296" s="204">
        <v>14068</v>
      </c>
      <c r="E1296" s="204">
        <v>8313</v>
      </c>
      <c r="F1296" s="204"/>
      <c r="G1296" s="202" t="s">
        <v>620</v>
      </c>
      <c r="H1296" s="202" t="s">
        <v>241</v>
      </c>
      <c r="I1296" s="234"/>
      <c r="J1296" s="202" t="s">
        <v>81</v>
      </c>
      <c r="K1296" s="204">
        <v>1.3</v>
      </c>
      <c r="L1296" s="204">
        <v>0.6</v>
      </c>
      <c r="M1296" s="204"/>
      <c r="N1296" s="204"/>
      <c r="O1296" s="204"/>
      <c r="P1296" s="204">
        <v>0.6</v>
      </c>
      <c r="Q1296" s="204"/>
      <c r="R1296" s="204">
        <f t="shared" si="258"/>
        <v>0.46799999999999997</v>
      </c>
      <c r="S1296" s="207" t="s">
        <v>151</v>
      </c>
      <c r="T1296" s="215" t="s">
        <v>58</v>
      </c>
      <c r="U1296" s="216">
        <v>44901</v>
      </c>
      <c r="V1296" s="216">
        <v>44903</v>
      </c>
      <c r="W1296" s="217">
        <v>1</v>
      </c>
      <c r="X1296" s="218"/>
      <c r="Y1296" s="212">
        <f t="shared" si="260"/>
        <v>0.42857142857142855</v>
      </c>
      <c r="Z1296" s="237">
        <v>36.5</v>
      </c>
      <c r="AA1296" s="237">
        <v>3.15</v>
      </c>
      <c r="AB1296" s="213">
        <f t="shared" si="263"/>
        <v>17.082000000000001</v>
      </c>
      <c r="AC1296" s="213">
        <f t="shared" si="259"/>
        <v>1.4742</v>
      </c>
      <c r="AD1296" s="213">
        <f t="shared" si="261"/>
        <v>11.957399999999998</v>
      </c>
      <c r="AE1296" s="213">
        <f t="shared" si="262"/>
        <v>5.1246</v>
      </c>
      <c r="AF1296" s="213">
        <f t="shared" si="255"/>
        <v>0.63179999999999992</v>
      </c>
      <c r="AG1296" s="213">
        <f t="shared" si="264"/>
        <v>17.713799999999996</v>
      </c>
      <c r="AH1296" s="213">
        <v>17.713799999999996</v>
      </c>
      <c r="AI1296" s="213">
        <f t="shared" si="265"/>
        <v>0</v>
      </c>
      <c r="AJ1296" s="172"/>
    </row>
    <row r="1297" spans="1:36" ht="32.25" hidden="1" customHeight="1" x14ac:dyDescent="0.35">
      <c r="A1297" s="202"/>
      <c r="B1297" s="239">
        <v>12</v>
      </c>
      <c r="C1297" s="203">
        <v>1531</v>
      </c>
      <c r="D1297" s="204">
        <v>14068</v>
      </c>
      <c r="E1297" s="204">
        <v>8313</v>
      </c>
      <c r="F1297" s="204"/>
      <c r="G1297" s="202" t="s">
        <v>620</v>
      </c>
      <c r="H1297" s="202" t="s">
        <v>241</v>
      </c>
      <c r="I1297" s="234"/>
      <c r="J1297" s="202" t="s">
        <v>81</v>
      </c>
      <c r="K1297" s="204">
        <v>1.3</v>
      </c>
      <c r="L1297" s="204">
        <v>0.6</v>
      </c>
      <c r="M1297" s="204"/>
      <c r="N1297" s="204"/>
      <c r="O1297" s="204"/>
      <c r="P1297" s="204">
        <v>0.6</v>
      </c>
      <c r="Q1297" s="204"/>
      <c r="R1297" s="204">
        <f t="shared" si="258"/>
        <v>0.46799999999999997</v>
      </c>
      <c r="S1297" s="207" t="s">
        <v>151</v>
      </c>
      <c r="T1297" s="215" t="s">
        <v>58</v>
      </c>
      <c r="U1297" s="216">
        <v>44901</v>
      </c>
      <c r="V1297" s="216">
        <v>44903</v>
      </c>
      <c r="W1297" s="217">
        <v>1</v>
      </c>
      <c r="X1297" s="218"/>
      <c r="Y1297" s="212">
        <f t="shared" si="260"/>
        <v>0.42857142857142855</v>
      </c>
      <c r="Z1297" s="237">
        <v>36.5</v>
      </c>
      <c r="AA1297" s="237">
        <v>3.15</v>
      </c>
      <c r="AB1297" s="213">
        <f t="shared" si="263"/>
        <v>17.082000000000001</v>
      </c>
      <c r="AC1297" s="213">
        <f t="shared" si="259"/>
        <v>1.4742</v>
      </c>
      <c r="AD1297" s="213">
        <f t="shared" si="261"/>
        <v>11.957399999999998</v>
      </c>
      <c r="AE1297" s="213">
        <f t="shared" si="262"/>
        <v>5.1246</v>
      </c>
      <c r="AF1297" s="213">
        <f t="shared" si="255"/>
        <v>0.63179999999999992</v>
      </c>
      <c r="AG1297" s="213">
        <f t="shared" si="264"/>
        <v>17.713799999999996</v>
      </c>
      <c r="AH1297" s="213">
        <v>17.713799999999996</v>
      </c>
      <c r="AI1297" s="213">
        <f t="shared" si="265"/>
        <v>0</v>
      </c>
      <c r="AJ1297" s="172"/>
    </row>
    <row r="1298" spans="1:36" ht="32.25" hidden="1" customHeight="1" x14ac:dyDescent="0.35">
      <c r="A1298" s="202"/>
      <c r="B1298" s="239">
        <v>13</v>
      </c>
      <c r="C1298" s="203">
        <v>501</v>
      </c>
      <c r="D1298" s="204">
        <v>12705</v>
      </c>
      <c r="E1298" s="204">
        <v>7733</v>
      </c>
      <c r="F1298" s="204"/>
      <c r="G1298" s="202" t="s">
        <v>239</v>
      </c>
      <c r="H1298" s="202" t="s">
        <v>60</v>
      </c>
      <c r="I1298" s="202"/>
      <c r="J1298" s="202" t="s">
        <v>61</v>
      </c>
      <c r="K1298" s="204">
        <v>4</v>
      </c>
      <c r="L1298" s="204">
        <v>2.5</v>
      </c>
      <c r="M1298" s="204">
        <f>6</f>
        <v>6</v>
      </c>
      <c r="N1298" s="204">
        <v>1</v>
      </c>
      <c r="O1298" s="204">
        <f t="shared" ref="O1298:O1306" si="266">M1298-N1298</f>
        <v>5</v>
      </c>
      <c r="P1298" s="204"/>
      <c r="Q1298" s="204"/>
      <c r="R1298" s="204">
        <f t="shared" si="258"/>
        <v>50</v>
      </c>
      <c r="S1298" s="207" t="s">
        <v>62</v>
      </c>
      <c r="T1298" s="215" t="s">
        <v>58</v>
      </c>
      <c r="U1298" s="216">
        <v>44754</v>
      </c>
      <c r="V1298" s="216">
        <v>44763</v>
      </c>
      <c r="W1298" s="217">
        <v>1</v>
      </c>
      <c r="X1298" s="218"/>
      <c r="Y1298" s="212">
        <f t="shared" si="260"/>
        <v>1.4285714285714286</v>
      </c>
      <c r="Z1298" s="237">
        <v>7.5</v>
      </c>
      <c r="AA1298" s="237">
        <v>0.7</v>
      </c>
      <c r="AB1298" s="213">
        <f t="shared" si="263"/>
        <v>375</v>
      </c>
      <c r="AC1298" s="213">
        <f t="shared" si="259"/>
        <v>35</v>
      </c>
      <c r="AD1298" s="213">
        <f t="shared" si="261"/>
        <v>262.5</v>
      </c>
      <c r="AE1298" s="213">
        <f t="shared" si="262"/>
        <v>112.5</v>
      </c>
      <c r="AF1298" s="213">
        <f t="shared" si="255"/>
        <v>50</v>
      </c>
      <c r="AG1298" s="213">
        <f t="shared" si="264"/>
        <v>425</v>
      </c>
      <c r="AH1298" s="213">
        <v>425</v>
      </c>
      <c r="AI1298" s="213">
        <f t="shared" si="265"/>
        <v>0</v>
      </c>
      <c r="AJ1298" s="172"/>
    </row>
    <row r="1299" spans="1:36" ht="32.25" hidden="1" customHeight="1" x14ac:dyDescent="0.35">
      <c r="A1299" s="202"/>
      <c r="B1299" s="239">
        <v>13</v>
      </c>
      <c r="C1299" s="203">
        <v>501</v>
      </c>
      <c r="D1299" s="204">
        <v>12705</v>
      </c>
      <c r="E1299" s="204">
        <v>7733</v>
      </c>
      <c r="F1299" s="204"/>
      <c r="G1299" s="202" t="s">
        <v>239</v>
      </c>
      <c r="H1299" s="202" t="s">
        <v>60</v>
      </c>
      <c r="I1299" s="202"/>
      <c r="J1299" s="202" t="s">
        <v>61</v>
      </c>
      <c r="K1299" s="204">
        <v>4</v>
      </c>
      <c r="L1299" s="204">
        <v>2.5</v>
      </c>
      <c r="M1299" s="204">
        <f>6</f>
        <v>6</v>
      </c>
      <c r="N1299" s="204">
        <v>1</v>
      </c>
      <c r="O1299" s="204">
        <f t="shared" si="266"/>
        <v>5</v>
      </c>
      <c r="P1299" s="204"/>
      <c r="Q1299" s="204"/>
      <c r="R1299" s="204">
        <f t="shared" si="258"/>
        <v>50</v>
      </c>
      <c r="S1299" s="207" t="s">
        <v>62</v>
      </c>
      <c r="T1299" s="215" t="s">
        <v>58</v>
      </c>
      <c r="U1299" s="216">
        <v>44754</v>
      </c>
      <c r="V1299" s="216">
        <v>44763</v>
      </c>
      <c r="W1299" s="217">
        <v>1</v>
      </c>
      <c r="X1299" s="218"/>
      <c r="Y1299" s="212">
        <f t="shared" si="260"/>
        <v>1.4285714285714286</v>
      </c>
      <c r="Z1299" s="237">
        <v>7.5</v>
      </c>
      <c r="AA1299" s="237">
        <v>0.7</v>
      </c>
      <c r="AB1299" s="213">
        <f t="shared" si="263"/>
        <v>375</v>
      </c>
      <c r="AC1299" s="213">
        <f t="shared" si="259"/>
        <v>35</v>
      </c>
      <c r="AD1299" s="213">
        <f t="shared" si="261"/>
        <v>262.5</v>
      </c>
      <c r="AE1299" s="213">
        <f t="shared" si="262"/>
        <v>112.5</v>
      </c>
      <c r="AF1299" s="213">
        <f t="shared" si="255"/>
        <v>50</v>
      </c>
      <c r="AG1299" s="213">
        <f t="shared" si="264"/>
        <v>425</v>
      </c>
      <c r="AH1299" s="213">
        <v>425</v>
      </c>
      <c r="AI1299" s="213">
        <f t="shared" si="265"/>
        <v>0</v>
      </c>
      <c r="AJ1299" s="172"/>
    </row>
    <row r="1300" spans="1:36" ht="32.25" hidden="1" customHeight="1" x14ac:dyDescent="0.35">
      <c r="A1300" s="202"/>
      <c r="B1300" s="239">
        <v>13</v>
      </c>
      <c r="C1300" s="203">
        <v>501</v>
      </c>
      <c r="D1300" s="204">
        <v>12705</v>
      </c>
      <c r="E1300" s="204">
        <v>7733</v>
      </c>
      <c r="F1300" s="204"/>
      <c r="G1300" s="202" t="s">
        <v>239</v>
      </c>
      <c r="H1300" s="202" t="s">
        <v>60</v>
      </c>
      <c r="I1300" s="202"/>
      <c r="J1300" s="202" t="s">
        <v>61</v>
      </c>
      <c r="K1300" s="204">
        <v>4</v>
      </c>
      <c r="L1300" s="204">
        <v>2.5</v>
      </c>
      <c r="M1300" s="204">
        <f>6</f>
        <v>6</v>
      </c>
      <c r="N1300" s="204">
        <v>1</v>
      </c>
      <c r="O1300" s="204">
        <f t="shared" si="266"/>
        <v>5</v>
      </c>
      <c r="P1300" s="204"/>
      <c r="Q1300" s="204"/>
      <c r="R1300" s="204">
        <f t="shared" si="258"/>
        <v>50</v>
      </c>
      <c r="S1300" s="207" t="s">
        <v>62</v>
      </c>
      <c r="T1300" s="215" t="s">
        <v>58</v>
      </c>
      <c r="U1300" s="216">
        <v>44754</v>
      </c>
      <c r="V1300" s="216">
        <v>44763</v>
      </c>
      <c r="W1300" s="217">
        <v>1</v>
      </c>
      <c r="X1300" s="218"/>
      <c r="Y1300" s="212">
        <f t="shared" si="260"/>
        <v>1.4285714285714286</v>
      </c>
      <c r="Z1300" s="237">
        <v>7.5</v>
      </c>
      <c r="AA1300" s="237">
        <v>0.7</v>
      </c>
      <c r="AB1300" s="213">
        <f t="shared" si="263"/>
        <v>375</v>
      </c>
      <c r="AC1300" s="213">
        <f t="shared" si="259"/>
        <v>35</v>
      </c>
      <c r="AD1300" s="213">
        <f t="shared" si="261"/>
        <v>262.5</v>
      </c>
      <c r="AE1300" s="213">
        <f t="shared" si="262"/>
        <v>112.5</v>
      </c>
      <c r="AF1300" s="213">
        <f t="shared" si="255"/>
        <v>50</v>
      </c>
      <c r="AG1300" s="213">
        <f t="shared" si="264"/>
        <v>425</v>
      </c>
      <c r="AH1300" s="213">
        <v>425</v>
      </c>
      <c r="AI1300" s="213">
        <f t="shared" si="265"/>
        <v>0</v>
      </c>
      <c r="AJ1300" s="172"/>
    </row>
    <row r="1301" spans="1:36" ht="32.25" hidden="1" customHeight="1" x14ac:dyDescent="0.35">
      <c r="A1301" s="202"/>
      <c r="B1301" s="239">
        <v>13</v>
      </c>
      <c r="C1301" s="203">
        <v>516</v>
      </c>
      <c r="D1301" s="204">
        <v>12724</v>
      </c>
      <c r="E1301" s="204">
        <v>7735</v>
      </c>
      <c r="F1301" s="204"/>
      <c r="G1301" s="202" t="s">
        <v>239</v>
      </c>
      <c r="H1301" s="202" t="s">
        <v>60</v>
      </c>
      <c r="I1301" s="202"/>
      <c r="J1301" s="202" t="s">
        <v>61</v>
      </c>
      <c r="K1301" s="204">
        <v>4</v>
      </c>
      <c r="L1301" s="204">
        <v>2.5</v>
      </c>
      <c r="M1301" s="204">
        <f>6</f>
        <v>6</v>
      </c>
      <c r="N1301" s="204">
        <v>1</v>
      </c>
      <c r="O1301" s="204">
        <f t="shared" si="266"/>
        <v>5</v>
      </c>
      <c r="P1301" s="204"/>
      <c r="Q1301" s="204"/>
      <c r="R1301" s="204">
        <f t="shared" si="258"/>
        <v>50</v>
      </c>
      <c r="S1301" s="207" t="s">
        <v>62</v>
      </c>
      <c r="T1301" s="215" t="s">
        <v>58</v>
      </c>
      <c r="U1301" s="216">
        <v>44756</v>
      </c>
      <c r="V1301" s="216">
        <v>44767</v>
      </c>
      <c r="W1301" s="217">
        <v>1</v>
      </c>
      <c r="X1301" s="218"/>
      <c r="Y1301" s="212">
        <f t="shared" si="260"/>
        <v>1.7142857142857142</v>
      </c>
      <c r="Z1301" s="237">
        <v>7.5</v>
      </c>
      <c r="AA1301" s="237">
        <v>0.7</v>
      </c>
      <c r="AB1301" s="213">
        <f t="shared" si="263"/>
        <v>375</v>
      </c>
      <c r="AC1301" s="213">
        <f t="shared" si="259"/>
        <v>35</v>
      </c>
      <c r="AD1301" s="213">
        <f t="shared" si="261"/>
        <v>262.5</v>
      </c>
      <c r="AE1301" s="213">
        <f t="shared" si="262"/>
        <v>112.5</v>
      </c>
      <c r="AF1301" s="213">
        <f t="shared" ref="AF1301:AF1364" si="267">IF(Y1301&gt;X1301,(Y1301-X1301)*R1301*AA1301,0)</f>
        <v>59.999999999999993</v>
      </c>
      <c r="AG1301" s="213">
        <f t="shared" si="264"/>
        <v>435</v>
      </c>
      <c r="AH1301" s="213">
        <v>435</v>
      </c>
      <c r="AI1301" s="213">
        <f t="shared" si="265"/>
        <v>0</v>
      </c>
      <c r="AJ1301" s="172"/>
    </row>
    <row r="1302" spans="1:36" ht="32.25" hidden="1" customHeight="1" x14ac:dyDescent="0.35">
      <c r="A1302" s="202"/>
      <c r="B1302" s="239">
        <v>13</v>
      </c>
      <c r="C1302" s="203">
        <v>516</v>
      </c>
      <c r="D1302" s="204">
        <v>12724</v>
      </c>
      <c r="E1302" s="204">
        <v>7735</v>
      </c>
      <c r="F1302" s="204"/>
      <c r="G1302" s="202" t="s">
        <v>239</v>
      </c>
      <c r="H1302" s="202" t="s">
        <v>60</v>
      </c>
      <c r="I1302" s="202"/>
      <c r="J1302" s="202" t="s">
        <v>61</v>
      </c>
      <c r="K1302" s="204">
        <v>4</v>
      </c>
      <c r="L1302" s="204">
        <v>2.5</v>
      </c>
      <c r="M1302" s="204">
        <f>6</f>
        <v>6</v>
      </c>
      <c r="N1302" s="204">
        <v>1</v>
      </c>
      <c r="O1302" s="204">
        <f t="shared" si="266"/>
        <v>5</v>
      </c>
      <c r="P1302" s="204"/>
      <c r="Q1302" s="204"/>
      <c r="R1302" s="204">
        <f t="shared" si="258"/>
        <v>50</v>
      </c>
      <c r="S1302" s="207" t="s">
        <v>62</v>
      </c>
      <c r="T1302" s="215" t="s">
        <v>58</v>
      </c>
      <c r="U1302" s="216">
        <v>44756</v>
      </c>
      <c r="V1302" s="216">
        <v>44767</v>
      </c>
      <c r="W1302" s="217">
        <v>1</v>
      </c>
      <c r="X1302" s="218"/>
      <c r="Y1302" s="212">
        <f t="shared" si="260"/>
        <v>1.7142857142857142</v>
      </c>
      <c r="Z1302" s="237">
        <v>7.5</v>
      </c>
      <c r="AA1302" s="237">
        <v>0.7</v>
      </c>
      <c r="AB1302" s="213">
        <f t="shared" si="263"/>
        <v>375</v>
      </c>
      <c r="AC1302" s="213">
        <f t="shared" si="259"/>
        <v>35</v>
      </c>
      <c r="AD1302" s="213">
        <f t="shared" si="261"/>
        <v>262.5</v>
      </c>
      <c r="AE1302" s="213">
        <f t="shared" si="262"/>
        <v>112.5</v>
      </c>
      <c r="AF1302" s="213">
        <f t="shared" si="267"/>
        <v>59.999999999999993</v>
      </c>
      <c r="AG1302" s="213">
        <f t="shared" si="264"/>
        <v>435</v>
      </c>
      <c r="AH1302" s="213">
        <v>435</v>
      </c>
      <c r="AI1302" s="213">
        <f t="shared" si="265"/>
        <v>0</v>
      </c>
      <c r="AJ1302" s="172"/>
    </row>
    <row r="1303" spans="1:36" ht="32.25" hidden="1" customHeight="1" x14ac:dyDescent="0.35">
      <c r="A1303" s="202"/>
      <c r="B1303" s="239">
        <v>13</v>
      </c>
      <c r="C1303" s="203">
        <v>516</v>
      </c>
      <c r="D1303" s="204">
        <v>12724</v>
      </c>
      <c r="E1303" s="204">
        <v>7735</v>
      </c>
      <c r="F1303" s="204"/>
      <c r="G1303" s="202" t="s">
        <v>239</v>
      </c>
      <c r="H1303" s="202" t="s">
        <v>60</v>
      </c>
      <c r="I1303" s="202"/>
      <c r="J1303" s="202" t="s">
        <v>61</v>
      </c>
      <c r="K1303" s="204">
        <v>4</v>
      </c>
      <c r="L1303" s="204">
        <v>2.5</v>
      </c>
      <c r="M1303" s="204">
        <f>6</f>
        <v>6</v>
      </c>
      <c r="N1303" s="204">
        <v>1</v>
      </c>
      <c r="O1303" s="204">
        <f t="shared" si="266"/>
        <v>5</v>
      </c>
      <c r="P1303" s="204"/>
      <c r="Q1303" s="204"/>
      <c r="R1303" s="204">
        <f t="shared" si="258"/>
        <v>50</v>
      </c>
      <c r="S1303" s="207" t="s">
        <v>62</v>
      </c>
      <c r="T1303" s="215" t="s">
        <v>58</v>
      </c>
      <c r="U1303" s="216">
        <v>44756</v>
      </c>
      <c r="V1303" s="216">
        <v>44767</v>
      </c>
      <c r="W1303" s="217">
        <v>1</v>
      </c>
      <c r="X1303" s="218"/>
      <c r="Y1303" s="212">
        <f t="shared" si="260"/>
        <v>1.7142857142857142</v>
      </c>
      <c r="Z1303" s="237">
        <v>7.5</v>
      </c>
      <c r="AA1303" s="237">
        <v>0.7</v>
      </c>
      <c r="AB1303" s="213">
        <f t="shared" si="263"/>
        <v>375</v>
      </c>
      <c r="AC1303" s="213">
        <f t="shared" si="259"/>
        <v>35</v>
      </c>
      <c r="AD1303" s="213">
        <f t="shared" si="261"/>
        <v>262.5</v>
      </c>
      <c r="AE1303" s="213">
        <f t="shared" si="262"/>
        <v>112.5</v>
      </c>
      <c r="AF1303" s="213">
        <f t="shared" si="267"/>
        <v>59.999999999999993</v>
      </c>
      <c r="AG1303" s="213">
        <f t="shared" si="264"/>
        <v>435</v>
      </c>
      <c r="AH1303" s="213">
        <v>435</v>
      </c>
      <c r="AI1303" s="213">
        <f t="shared" si="265"/>
        <v>0</v>
      </c>
      <c r="AJ1303" s="172"/>
    </row>
    <row r="1304" spans="1:36" ht="32.25" hidden="1" customHeight="1" x14ac:dyDescent="0.35">
      <c r="A1304" s="202"/>
      <c r="B1304" s="239">
        <v>13</v>
      </c>
      <c r="C1304" s="203"/>
      <c r="D1304" s="204">
        <v>12883</v>
      </c>
      <c r="E1304" s="204">
        <v>6739</v>
      </c>
      <c r="F1304" s="204"/>
      <c r="G1304" s="202" t="s">
        <v>449</v>
      </c>
      <c r="H1304" s="202" t="s">
        <v>243</v>
      </c>
      <c r="I1304" s="202"/>
      <c r="J1304" s="202" t="s">
        <v>244</v>
      </c>
      <c r="K1304" s="204">
        <v>24</v>
      </c>
      <c r="L1304" s="204"/>
      <c r="M1304" s="204">
        <v>7</v>
      </c>
      <c r="N1304" s="204">
        <v>1</v>
      </c>
      <c r="O1304" s="204">
        <f t="shared" si="266"/>
        <v>6</v>
      </c>
      <c r="P1304" s="204"/>
      <c r="Q1304" s="204"/>
      <c r="R1304" s="204">
        <f t="shared" si="258"/>
        <v>144</v>
      </c>
      <c r="S1304" s="207" t="s">
        <v>41</v>
      </c>
      <c r="T1304" s="215" t="s">
        <v>58</v>
      </c>
      <c r="U1304" s="216">
        <v>44773</v>
      </c>
      <c r="V1304" s="216">
        <v>44832</v>
      </c>
      <c r="W1304" s="217">
        <v>1</v>
      </c>
      <c r="X1304" s="218"/>
      <c r="Y1304" s="212">
        <f t="shared" si="260"/>
        <v>8.5714285714285712</v>
      </c>
      <c r="Z1304" s="237">
        <v>4.5</v>
      </c>
      <c r="AA1304" s="237"/>
      <c r="AB1304" s="213">
        <f t="shared" si="263"/>
        <v>648</v>
      </c>
      <c r="AC1304" s="213">
        <f t="shared" si="259"/>
        <v>0</v>
      </c>
      <c r="AD1304" s="213">
        <f t="shared" si="261"/>
        <v>453.59999999999997</v>
      </c>
      <c r="AE1304" s="213">
        <f t="shared" si="262"/>
        <v>194.39999999999998</v>
      </c>
      <c r="AF1304" s="213">
        <f t="shared" si="267"/>
        <v>0</v>
      </c>
      <c r="AG1304" s="213">
        <f t="shared" si="264"/>
        <v>648</v>
      </c>
      <c r="AH1304" s="213">
        <v>648</v>
      </c>
      <c r="AI1304" s="213">
        <f t="shared" si="265"/>
        <v>0</v>
      </c>
      <c r="AJ1304" s="172"/>
    </row>
    <row r="1305" spans="1:36" ht="32.25" hidden="1" customHeight="1" x14ac:dyDescent="0.35">
      <c r="A1305" s="202"/>
      <c r="B1305" s="239">
        <v>13</v>
      </c>
      <c r="C1305" s="203"/>
      <c r="D1305" s="204">
        <v>12883</v>
      </c>
      <c r="E1305" s="204">
        <v>6739</v>
      </c>
      <c r="F1305" s="204"/>
      <c r="G1305" s="202" t="s">
        <v>449</v>
      </c>
      <c r="H1305" s="202" t="s">
        <v>243</v>
      </c>
      <c r="I1305" s="202"/>
      <c r="J1305" s="202" t="s">
        <v>244</v>
      </c>
      <c r="K1305" s="204">
        <v>6.5</v>
      </c>
      <c r="L1305" s="204"/>
      <c r="M1305" s="204">
        <v>6</v>
      </c>
      <c r="N1305" s="204">
        <v>1</v>
      </c>
      <c r="O1305" s="204">
        <f t="shared" si="266"/>
        <v>5</v>
      </c>
      <c r="P1305" s="204"/>
      <c r="Q1305" s="204"/>
      <c r="R1305" s="204">
        <f t="shared" si="258"/>
        <v>32.5</v>
      </c>
      <c r="S1305" s="207" t="s">
        <v>41</v>
      </c>
      <c r="T1305" s="215" t="s">
        <v>58</v>
      </c>
      <c r="U1305" s="216">
        <v>44773</v>
      </c>
      <c r="V1305" s="216">
        <v>44832</v>
      </c>
      <c r="W1305" s="217">
        <v>1</v>
      </c>
      <c r="X1305" s="218"/>
      <c r="Y1305" s="212">
        <f t="shared" si="260"/>
        <v>8.5714285714285712</v>
      </c>
      <c r="Z1305" s="237">
        <v>4.5</v>
      </c>
      <c r="AA1305" s="237"/>
      <c r="AB1305" s="213">
        <f t="shared" si="263"/>
        <v>146.25</v>
      </c>
      <c r="AC1305" s="213">
        <f t="shared" si="259"/>
        <v>0</v>
      </c>
      <c r="AD1305" s="213">
        <f t="shared" si="261"/>
        <v>102.375</v>
      </c>
      <c r="AE1305" s="213">
        <f t="shared" si="262"/>
        <v>43.875</v>
      </c>
      <c r="AF1305" s="213">
        <f t="shared" si="267"/>
        <v>0</v>
      </c>
      <c r="AG1305" s="213">
        <f t="shared" si="264"/>
        <v>146.25</v>
      </c>
      <c r="AH1305" s="213">
        <v>146.25</v>
      </c>
      <c r="AI1305" s="213">
        <f t="shared" si="265"/>
        <v>0</v>
      </c>
      <c r="AJ1305" s="172"/>
    </row>
    <row r="1306" spans="1:36" ht="32.25" hidden="1" customHeight="1" x14ac:dyDescent="0.35">
      <c r="A1306" s="202"/>
      <c r="B1306" s="239">
        <v>13</v>
      </c>
      <c r="C1306" s="203"/>
      <c r="D1306" s="204">
        <v>12883</v>
      </c>
      <c r="E1306" s="204">
        <v>6739</v>
      </c>
      <c r="F1306" s="204"/>
      <c r="G1306" s="202" t="s">
        <v>449</v>
      </c>
      <c r="H1306" s="202" t="s">
        <v>243</v>
      </c>
      <c r="I1306" s="202"/>
      <c r="J1306" s="202" t="s">
        <v>244</v>
      </c>
      <c r="K1306" s="204">
        <v>8</v>
      </c>
      <c r="L1306" s="204"/>
      <c r="M1306" s="204">
        <v>2</v>
      </c>
      <c r="N1306" s="204"/>
      <c r="O1306" s="204">
        <f t="shared" si="266"/>
        <v>2</v>
      </c>
      <c r="P1306" s="204"/>
      <c r="Q1306" s="204"/>
      <c r="R1306" s="204">
        <f t="shared" si="258"/>
        <v>16</v>
      </c>
      <c r="S1306" s="207" t="s">
        <v>41</v>
      </c>
      <c r="T1306" s="215" t="s">
        <v>58</v>
      </c>
      <c r="U1306" s="216">
        <v>44773</v>
      </c>
      <c r="V1306" s="216">
        <v>44832</v>
      </c>
      <c r="W1306" s="217">
        <v>1</v>
      </c>
      <c r="X1306" s="218"/>
      <c r="Y1306" s="212">
        <f t="shared" si="260"/>
        <v>8.5714285714285712</v>
      </c>
      <c r="Z1306" s="237">
        <v>4.5</v>
      </c>
      <c r="AA1306" s="237"/>
      <c r="AB1306" s="213">
        <f t="shared" si="263"/>
        <v>72</v>
      </c>
      <c r="AC1306" s="213">
        <f t="shared" si="259"/>
        <v>0</v>
      </c>
      <c r="AD1306" s="213">
        <f t="shared" si="261"/>
        <v>50.4</v>
      </c>
      <c r="AE1306" s="213">
        <f t="shared" si="262"/>
        <v>21.599999999999998</v>
      </c>
      <c r="AF1306" s="213">
        <f t="shared" si="267"/>
        <v>0</v>
      </c>
      <c r="AG1306" s="213">
        <f t="shared" si="264"/>
        <v>72</v>
      </c>
      <c r="AH1306" s="213">
        <v>72</v>
      </c>
      <c r="AI1306" s="213">
        <f t="shared" si="265"/>
        <v>0</v>
      </c>
      <c r="AJ1306" s="172"/>
    </row>
    <row r="1307" spans="1:36" ht="32.25" hidden="1" customHeight="1" x14ac:dyDescent="0.35">
      <c r="A1307" s="205"/>
      <c r="B1307" s="239">
        <v>13</v>
      </c>
      <c r="C1307" s="173">
        <v>843</v>
      </c>
      <c r="D1307" s="206">
        <v>13113</v>
      </c>
      <c r="E1307" s="206">
        <v>8057</v>
      </c>
      <c r="F1307" s="206"/>
      <c r="G1307" s="205" t="s">
        <v>239</v>
      </c>
      <c r="H1307" s="205" t="s">
        <v>95</v>
      </c>
      <c r="I1307" s="205"/>
      <c r="J1307" s="205" t="s">
        <v>69</v>
      </c>
      <c r="K1307" s="206">
        <v>2.5</v>
      </c>
      <c r="L1307" s="206">
        <v>1.3</v>
      </c>
      <c r="M1307" s="206">
        <v>2.5</v>
      </c>
      <c r="N1307" s="206"/>
      <c r="O1307" s="206">
        <v>2.5</v>
      </c>
      <c r="P1307" s="206"/>
      <c r="Q1307" s="206"/>
      <c r="R1307" s="204">
        <f t="shared" si="258"/>
        <v>2.5</v>
      </c>
      <c r="S1307" s="207" t="s">
        <v>70</v>
      </c>
      <c r="T1307" s="208" t="s">
        <v>58</v>
      </c>
      <c r="U1307" s="209">
        <v>44800</v>
      </c>
      <c r="V1307" s="209">
        <v>44837</v>
      </c>
      <c r="W1307" s="210">
        <v>1</v>
      </c>
      <c r="X1307" s="211"/>
      <c r="Y1307" s="212">
        <f t="shared" si="260"/>
        <v>5.4285714285714288</v>
      </c>
      <c r="Z1307" s="237">
        <v>135</v>
      </c>
      <c r="AA1307" s="219"/>
      <c r="AB1307" s="213">
        <f t="shared" si="263"/>
        <v>337.5</v>
      </c>
      <c r="AC1307" s="213">
        <f t="shared" si="259"/>
        <v>0</v>
      </c>
      <c r="AD1307" s="213">
        <f t="shared" si="261"/>
        <v>236.25</v>
      </c>
      <c r="AE1307" s="213">
        <f t="shared" si="262"/>
        <v>101.25</v>
      </c>
      <c r="AF1307" s="213">
        <f t="shared" si="267"/>
        <v>0</v>
      </c>
      <c r="AG1307" s="213">
        <f t="shared" si="264"/>
        <v>337.5</v>
      </c>
      <c r="AH1307" s="214">
        <v>337.5</v>
      </c>
      <c r="AI1307" s="213">
        <f t="shared" si="265"/>
        <v>0</v>
      </c>
      <c r="AJ1307" s="172"/>
    </row>
    <row r="1308" spans="1:36" ht="32.25" hidden="1" customHeight="1" x14ac:dyDescent="0.35">
      <c r="A1308" s="205"/>
      <c r="B1308" s="239">
        <v>13</v>
      </c>
      <c r="C1308" s="173">
        <v>951</v>
      </c>
      <c r="D1308" s="206">
        <v>13327</v>
      </c>
      <c r="E1308" s="206">
        <v>8053</v>
      </c>
      <c r="F1308" s="206"/>
      <c r="G1308" s="205" t="s">
        <v>473</v>
      </c>
      <c r="H1308" s="205" t="s">
        <v>36</v>
      </c>
      <c r="I1308" s="205"/>
      <c r="J1308" s="205" t="s">
        <v>436</v>
      </c>
      <c r="K1308" s="206">
        <v>5</v>
      </c>
      <c r="L1308" s="206">
        <v>1.3</v>
      </c>
      <c r="M1308" s="206">
        <v>5</v>
      </c>
      <c r="N1308" s="206"/>
      <c r="O1308" s="206">
        <v>5</v>
      </c>
      <c r="P1308" s="206"/>
      <c r="Q1308" s="206"/>
      <c r="R1308" s="204">
        <f t="shared" si="258"/>
        <v>25</v>
      </c>
      <c r="S1308" s="173" t="s">
        <v>41</v>
      </c>
      <c r="T1308" s="208" t="s">
        <v>58</v>
      </c>
      <c r="U1308" s="209">
        <v>44818</v>
      </c>
      <c r="V1308" s="209">
        <v>44836</v>
      </c>
      <c r="W1308" s="210">
        <v>1</v>
      </c>
      <c r="X1308" s="211"/>
      <c r="Y1308" s="212">
        <f t="shared" si="260"/>
        <v>2.7142857142857144</v>
      </c>
      <c r="Z1308" s="219">
        <v>14</v>
      </c>
      <c r="AA1308" s="219">
        <v>0.84</v>
      </c>
      <c r="AB1308" s="213">
        <f t="shared" si="263"/>
        <v>350</v>
      </c>
      <c r="AC1308" s="213">
        <f t="shared" si="259"/>
        <v>21</v>
      </c>
      <c r="AD1308" s="213">
        <f t="shared" si="261"/>
        <v>245</v>
      </c>
      <c r="AE1308" s="213">
        <f t="shared" si="262"/>
        <v>105</v>
      </c>
      <c r="AF1308" s="213">
        <f t="shared" si="267"/>
        <v>57</v>
      </c>
      <c r="AG1308" s="213">
        <f t="shared" si="264"/>
        <v>407</v>
      </c>
      <c r="AH1308" s="214">
        <v>407</v>
      </c>
      <c r="AI1308" s="213">
        <f t="shared" si="265"/>
        <v>0</v>
      </c>
      <c r="AJ1308" s="172"/>
    </row>
    <row r="1309" spans="1:36" ht="32.25" hidden="1" customHeight="1" x14ac:dyDescent="0.35">
      <c r="A1309" s="205"/>
      <c r="B1309" s="239">
        <v>13</v>
      </c>
      <c r="C1309" s="173">
        <v>869</v>
      </c>
      <c r="D1309" s="206">
        <v>13140</v>
      </c>
      <c r="E1309" s="206">
        <v>7883</v>
      </c>
      <c r="F1309" s="206"/>
      <c r="G1309" s="205" t="s">
        <v>463</v>
      </c>
      <c r="H1309" s="205" t="s">
        <v>95</v>
      </c>
      <c r="I1309" s="205"/>
      <c r="J1309" s="205" t="s">
        <v>69</v>
      </c>
      <c r="K1309" s="206">
        <v>1.3</v>
      </c>
      <c r="L1309" s="206">
        <v>0.6</v>
      </c>
      <c r="M1309" s="206">
        <v>2.5</v>
      </c>
      <c r="N1309" s="206"/>
      <c r="O1309" s="206">
        <v>2.5</v>
      </c>
      <c r="P1309" s="206"/>
      <c r="Q1309" s="206"/>
      <c r="R1309" s="204">
        <f t="shared" si="258"/>
        <v>2.5</v>
      </c>
      <c r="S1309" s="207" t="s">
        <v>70</v>
      </c>
      <c r="T1309" s="208" t="s">
        <v>58</v>
      </c>
      <c r="U1309" s="209">
        <v>44805</v>
      </c>
      <c r="V1309" s="209">
        <v>44816</v>
      </c>
      <c r="W1309" s="210">
        <v>1</v>
      </c>
      <c r="X1309" s="211"/>
      <c r="Y1309" s="212">
        <f t="shared" si="260"/>
        <v>1.7142857142857142</v>
      </c>
      <c r="Z1309" s="237">
        <v>135</v>
      </c>
      <c r="AA1309" s="237">
        <v>12.25</v>
      </c>
      <c r="AB1309" s="213">
        <f t="shared" si="263"/>
        <v>337.5</v>
      </c>
      <c r="AC1309" s="213">
        <f t="shared" si="259"/>
        <v>30.625</v>
      </c>
      <c r="AD1309" s="213">
        <f t="shared" si="261"/>
        <v>236.25</v>
      </c>
      <c r="AE1309" s="213">
        <f t="shared" si="262"/>
        <v>101.25</v>
      </c>
      <c r="AF1309" s="213">
        <f t="shared" si="267"/>
        <v>52.5</v>
      </c>
      <c r="AG1309" s="213">
        <f t="shared" si="264"/>
        <v>390</v>
      </c>
      <c r="AH1309" s="214">
        <v>390</v>
      </c>
      <c r="AI1309" s="213">
        <f t="shared" si="265"/>
        <v>0</v>
      </c>
      <c r="AJ1309" s="172"/>
    </row>
    <row r="1310" spans="1:36" ht="32.25" hidden="1" customHeight="1" x14ac:dyDescent="0.35">
      <c r="A1310" s="202"/>
      <c r="B1310" s="239">
        <v>13</v>
      </c>
      <c r="C1310" s="203">
        <v>1012</v>
      </c>
      <c r="D1310" s="204">
        <v>13395</v>
      </c>
      <c r="E1310" s="204">
        <v>6717</v>
      </c>
      <c r="F1310" s="204"/>
      <c r="G1310" s="202" t="s">
        <v>535</v>
      </c>
      <c r="H1310" s="205" t="s">
        <v>95</v>
      </c>
      <c r="I1310" s="205"/>
      <c r="J1310" s="205" t="s">
        <v>69</v>
      </c>
      <c r="K1310" s="206">
        <v>1.3</v>
      </c>
      <c r="L1310" s="206">
        <v>1</v>
      </c>
      <c r="M1310" s="206">
        <v>2</v>
      </c>
      <c r="N1310" s="206"/>
      <c r="O1310" s="206">
        <v>2</v>
      </c>
      <c r="P1310" s="206"/>
      <c r="Q1310" s="206"/>
      <c r="R1310" s="204">
        <f t="shared" si="258"/>
        <v>2</v>
      </c>
      <c r="S1310" s="207" t="s">
        <v>70</v>
      </c>
      <c r="T1310" s="208" t="s">
        <v>58</v>
      </c>
      <c r="U1310" s="209">
        <v>44825</v>
      </c>
      <c r="V1310" s="209">
        <v>44828</v>
      </c>
      <c r="W1310" s="210">
        <v>1</v>
      </c>
      <c r="X1310" s="211"/>
      <c r="Y1310" s="212">
        <f t="shared" si="260"/>
        <v>0.5714285714285714</v>
      </c>
      <c r="Z1310" s="237">
        <v>135</v>
      </c>
      <c r="AA1310" s="237">
        <v>12.25</v>
      </c>
      <c r="AB1310" s="213">
        <f t="shared" si="263"/>
        <v>270</v>
      </c>
      <c r="AC1310" s="213">
        <f t="shared" si="259"/>
        <v>24.5</v>
      </c>
      <c r="AD1310" s="213">
        <f t="shared" si="261"/>
        <v>189</v>
      </c>
      <c r="AE1310" s="213">
        <f t="shared" si="262"/>
        <v>81</v>
      </c>
      <c r="AF1310" s="213">
        <f t="shared" si="267"/>
        <v>14</v>
      </c>
      <c r="AG1310" s="213">
        <f t="shared" si="264"/>
        <v>284</v>
      </c>
      <c r="AH1310" s="214">
        <v>284</v>
      </c>
      <c r="AI1310" s="213">
        <f t="shared" si="265"/>
        <v>0</v>
      </c>
      <c r="AJ1310" s="172"/>
    </row>
    <row r="1311" spans="1:36" ht="32.25" hidden="1" customHeight="1" x14ac:dyDescent="0.35">
      <c r="A1311" s="202"/>
      <c r="B1311" s="239">
        <v>13</v>
      </c>
      <c r="C1311" s="203">
        <v>1012</v>
      </c>
      <c r="D1311" s="204">
        <v>13395</v>
      </c>
      <c r="E1311" s="204">
        <v>6717</v>
      </c>
      <c r="F1311" s="204"/>
      <c r="G1311" s="202" t="s">
        <v>535</v>
      </c>
      <c r="H1311" s="205" t="s">
        <v>95</v>
      </c>
      <c r="I1311" s="205"/>
      <c r="J1311" s="205" t="s">
        <v>69</v>
      </c>
      <c r="K1311" s="206">
        <v>1.3</v>
      </c>
      <c r="L1311" s="206">
        <v>1</v>
      </c>
      <c r="M1311" s="206">
        <v>2</v>
      </c>
      <c r="N1311" s="206"/>
      <c r="O1311" s="206">
        <v>2</v>
      </c>
      <c r="P1311" s="206"/>
      <c r="Q1311" s="206"/>
      <c r="R1311" s="204">
        <f t="shared" si="258"/>
        <v>2</v>
      </c>
      <c r="S1311" s="207" t="s">
        <v>70</v>
      </c>
      <c r="T1311" s="208" t="s">
        <v>58</v>
      </c>
      <c r="U1311" s="209">
        <v>44825</v>
      </c>
      <c r="V1311" s="209">
        <v>44828</v>
      </c>
      <c r="W1311" s="210">
        <v>1</v>
      </c>
      <c r="X1311" s="211"/>
      <c r="Y1311" s="212">
        <f t="shared" si="260"/>
        <v>0.5714285714285714</v>
      </c>
      <c r="Z1311" s="237">
        <v>135</v>
      </c>
      <c r="AA1311" s="237">
        <v>12.25</v>
      </c>
      <c r="AB1311" s="213">
        <f t="shared" si="263"/>
        <v>270</v>
      </c>
      <c r="AC1311" s="213">
        <f t="shared" si="259"/>
        <v>24.5</v>
      </c>
      <c r="AD1311" s="213">
        <f t="shared" si="261"/>
        <v>189</v>
      </c>
      <c r="AE1311" s="213">
        <f t="shared" si="262"/>
        <v>81</v>
      </c>
      <c r="AF1311" s="213">
        <f t="shared" si="267"/>
        <v>14</v>
      </c>
      <c r="AG1311" s="213">
        <f t="shared" si="264"/>
        <v>284</v>
      </c>
      <c r="AH1311" s="214">
        <v>284</v>
      </c>
      <c r="AI1311" s="213">
        <f t="shared" si="265"/>
        <v>0</v>
      </c>
      <c r="AJ1311" s="172"/>
    </row>
    <row r="1312" spans="1:36" ht="32.25" customHeight="1" x14ac:dyDescent="0.35">
      <c r="A1312" s="205"/>
      <c r="B1312" s="241">
        <v>13</v>
      </c>
      <c r="C1312" s="399">
        <v>1109</v>
      </c>
      <c r="D1312" s="400">
        <v>13543</v>
      </c>
      <c r="E1312" s="206"/>
      <c r="F1312" s="206"/>
      <c r="G1312" s="205" t="s">
        <v>239</v>
      </c>
      <c r="H1312" s="202" t="s">
        <v>95</v>
      </c>
      <c r="I1312" s="202"/>
      <c r="J1312" s="202" t="s">
        <v>69</v>
      </c>
      <c r="K1312" s="204">
        <v>2.5</v>
      </c>
      <c r="L1312" s="204">
        <v>1.8</v>
      </c>
      <c r="M1312" s="204">
        <v>4</v>
      </c>
      <c r="N1312" s="204"/>
      <c r="O1312" s="204">
        <f>M1312-N1312</f>
        <v>4</v>
      </c>
      <c r="P1312" s="204"/>
      <c r="Q1312" s="204"/>
      <c r="R1312" s="204">
        <f t="shared" si="258"/>
        <v>4</v>
      </c>
      <c r="S1312" s="207" t="s">
        <v>70</v>
      </c>
      <c r="T1312" s="215" t="s">
        <v>87</v>
      </c>
      <c r="U1312" s="216">
        <v>44837</v>
      </c>
      <c r="V1312" s="216"/>
      <c r="W1312" s="217">
        <v>1</v>
      </c>
      <c r="X1312" s="218"/>
      <c r="Y1312" s="212">
        <f t="shared" si="260"/>
        <v>17.285714285714285</v>
      </c>
      <c r="Z1312" s="213">
        <v>135</v>
      </c>
      <c r="AA1312" s="213">
        <v>12.25</v>
      </c>
      <c r="AB1312" s="213">
        <f t="shared" si="263"/>
        <v>540</v>
      </c>
      <c r="AC1312" s="213">
        <f t="shared" si="259"/>
        <v>49</v>
      </c>
      <c r="AD1312" s="213">
        <f t="shared" si="261"/>
        <v>378</v>
      </c>
      <c r="AE1312" s="213">
        <f t="shared" si="262"/>
        <v>0</v>
      </c>
      <c r="AF1312" s="213">
        <f t="shared" si="267"/>
        <v>847</v>
      </c>
      <c r="AG1312" s="343">
        <f t="shared" si="264"/>
        <v>1225</v>
      </c>
      <c r="AH1312" s="213">
        <v>1008</v>
      </c>
      <c r="AI1312" s="213">
        <f t="shared" si="265"/>
        <v>217</v>
      </c>
      <c r="AJ1312" s="172"/>
    </row>
    <row r="1313" spans="1:36" ht="32.25" hidden="1" customHeight="1" x14ac:dyDescent="0.35">
      <c r="A1313" s="205"/>
      <c r="B1313" s="241">
        <v>13</v>
      </c>
      <c r="C1313" s="173">
        <v>1188</v>
      </c>
      <c r="D1313" s="206">
        <v>13673</v>
      </c>
      <c r="E1313" s="206">
        <v>8300</v>
      </c>
      <c r="F1313" s="206"/>
      <c r="G1313" s="205" t="s">
        <v>571</v>
      </c>
      <c r="H1313" s="205" t="s">
        <v>36</v>
      </c>
      <c r="I1313" s="205"/>
      <c r="J1313" s="205" t="s">
        <v>436</v>
      </c>
      <c r="K1313" s="206">
        <v>5</v>
      </c>
      <c r="L1313" s="206">
        <v>1.3</v>
      </c>
      <c r="M1313" s="206">
        <v>2.5</v>
      </c>
      <c r="N1313" s="206"/>
      <c r="O1313" s="206">
        <v>2.5</v>
      </c>
      <c r="P1313" s="206"/>
      <c r="Q1313" s="206"/>
      <c r="R1313" s="204">
        <f t="shared" si="258"/>
        <v>12.5</v>
      </c>
      <c r="S1313" s="173" t="s">
        <v>41</v>
      </c>
      <c r="T1313" s="208" t="s">
        <v>58</v>
      </c>
      <c r="U1313" s="209">
        <v>44846</v>
      </c>
      <c r="V1313" s="209">
        <v>44900</v>
      </c>
      <c r="W1313" s="210">
        <v>1</v>
      </c>
      <c r="X1313" s="211"/>
      <c r="Y1313" s="212">
        <f t="shared" si="260"/>
        <v>7.8571428571428568</v>
      </c>
      <c r="Z1313" s="214">
        <v>14</v>
      </c>
      <c r="AA1313" s="214">
        <v>0.84</v>
      </c>
      <c r="AB1313" s="213">
        <f t="shared" si="263"/>
        <v>175</v>
      </c>
      <c r="AC1313" s="213">
        <f t="shared" si="259"/>
        <v>10.5</v>
      </c>
      <c r="AD1313" s="213">
        <f t="shared" si="261"/>
        <v>122.5</v>
      </c>
      <c r="AE1313" s="213">
        <f t="shared" si="262"/>
        <v>52.5</v>
      </c>
      <c r="AF1313" s="213">
        <f t="shared" si="267"/>
        <v>82.499999999999986</v>
      </c>
      <c r="AG1313" s="213">
        <f t="shared" si="264"/>
        <v>257.5</v>
      </c>
      <c r="AH1313" s="214">
        <v>257.5</v>
      </c>
      <c r="AI1313" s="213">
        <f t="shared" si="265"/>
        <v>0</v>
      </c>
      <c r="AJ1313" s="172"/>
    </row>
    <row r="1314" spans="1:36" ht="32.25" customHeight="1" x14ac:dyDescent="0.35">
      <c r="A1314" s="205"/>
      <c r="B1314" s="241">
        <v>13</v>
      </c>
      <c r="C1314" s="399">
        <v>1190</v>
      </c>
      <c r="D1314" s="400">
        <v>13675</v>
      </c>
      <c r="E1314" s="206"/>
      <c r="F1314" s="206"/>
      <c r="G1314" s="205" t="s">
        <v>239</v>
      </c>
      <c r="H1314" s="205" t="s">
        <v>36</v>
      </c>
      <c r="I1314" s="205"/>
      <c r="J1314" s="205" t="s">
        <v>436</v>
      </c>
      <c r="K1314" s="206">
        <v>5</v>
      </c>
      <c r="L1314" s="206">
        <v>1</v>
      </c>
      <c r="M1314" s="206">
        <v>2</v>
      </c>
      <c r="N1314" s="206"/>
      <c r="O1314" s="206">
        <v>2</v>
      </c>
      <c r="P1314" s="206"/>
      <c r="Q1314" s="206"/>
      <c r="R1314" s="204">
        <f t="shared" si="258"/>
        <v>10</v>
      </c>
      <c r="S1314" s="173" t="s">
        <v>41</v>
      </c>
      <c r="T1314" s="208" t="s">
        <v>87</v>
      </c>
      <c r="U1314" s="209">
        <v>44846</v>
      </c>
      <c r="V1314" s="209"/>
      <c r="W1314" s="210">
        <v>1</v>
      </c>
      <c r="X1314" s="211"/>
      <c r="Y1314" s="212">
        <f t="shared" si="260"/>
        <v>16</v>
      </c>
      <c r="Z1314" s="214">
        <v>14</v>
      </c>
      <c r="AA1314" s="214">
        <v>0.84</v>
      </c>
      <c r="AB1314" s="213">
        <f t="shared" si="263"/>
        <v>140</v>
      </c>
      <c r="AC1314" s="213">
        <f t="shared" si="259"/>
        <v>8.4</v>
      </c>
      <c r="AD1314" s="213">
        <f t="shared" si="261"/>
        <v>98</v>
      </c>
      <c r="AE1314" s="213">
        <f t="shared" si="262"/>
        <v>0</v>
      </c>
      <c r="AF1314" s="213">
        <f t="shared" si="267"/>
        <v>134.4</v>
      </c>
      <c r="AG1314" s="343">
        <f t="shared" si="264"/>
        <v>232.4</v>
      </c>
      <c r="AH1314" s="214">
        <v>195.2</v>
      </c>
      <c r="AI1314" s="213">
        <f t="shared" si="265"/>
        <v>37.200000000000017</v>
      </c>
      <c r="AJ1314" s="172"/>
    </row>
    <row r="1315" spans="1:36" ht="32.25" hidden="1" customHeight="1" x14ac:dyDescent="0.35">
      <c r="A1315" s="202"/>
      <c r="B1315" s="239">
        <v>13</v>
      </c>
      <c r="C1315" s="203">
        <v>1304</v>
      </c>
      <c r="D1315" s="204">
        <v>13742</v>
      </c>
      <c r="E1315" s="204">
        <v>8286</v>
      </c>
      <c r="F1315" s="204"/>
      <c r="G1315" s="202" t="s">
        <v>463</v>
      </c>
      <c r="H1315" s="202" t="s">
        <v>95</v>
      </c>
      <c r="I1315" s="202"/>
      <c r="J1315" s="202" t="s">
        <v>69</v>
      </c>
      <c r="K1315" s="204">
        <v>1</v>
      </c>
      <c r="L1315" s="204">
        <v>0.6</v>
      </c>
      <c r="M1315" s="204">
        <v>1.5</v>
      </c>
      <c r="N1315" s="204"/>
      <c r="O1315" s="204">
        <f>M1315-N1315</f>
        <v>1.5</v>
      </c>
      <c r="P1315" s="204"/>
      <c r="Q1315" s="204"/>
      <c r="R1315" s="204">
        <f t="shared" si="258"/>
        <v>1.5</v>
      </c>
      <c r="S1315" s="207" t="s">
        <v>70</v>
      </c>
      <c r="T1315" s="215" t="s">
        <v>58</v>
      </c>
      <c r="U1315" s="216">
        <v>44861</v>
      </c>
      <c r="V1315" s="216">
        <v>44893</v>
      </c>
      <c r="W1315" s="217">
        <v>1</v>
      </c>
      <c r="X1315" s="218"/>
      <c r="Y1315" s="212">
        <f t="shared" si="260"/>
        <v>4.7142857142857144</v>
      </c>
      <c r="Z1315" s="237">
        <v>135</v>
      </c>
      <c r="AA1315" s="237">
        <v>12.25</v>
      </c>
      <c r="AB1315" s="213">
        <f t="shared" si="263"/>
        <v>202.5</v>
      </c>
      <c r="AC1315" s="213">
        <f t="shared" si="259"/>
        <v>18.375</v>
      </c>
      <c r="AD1315" s="213">
        <f t="shared" si="261"/>
        <v>141.74999999999997</v>
      </c>
      <c r="AE1315" s="213">
        <f t="shared" si="262"/>
        <v>60.749999999999993</v>
      </c>
      <c r="AF1315" s="213">
        <f t="shared" si="267"/>
        <v>86.625</v>
      </c>
      <c r="AG1315" s="213">
        <f t="shared" si="264"/>
        <v>289.125</v>
      </c>
      <c r="AH1315" s="213">
        <v>289.125</v>
      </c>
      <c r="AI1315" s="213">
        <f t="shared" si="265"/>
        <v>0</v>
      </c>
      <c r="AJ1315" s="172"/>
    </row>
    <row r="1316" spans="1:36" ht="32.25" customHeight="1" x14ac:dyDescent="0.35">
      <c r="A1316" s="202"/>
      <c r="B1316" s="239">
        <v>13</v>
      </c>
      <c r="C1316" s="342">
        <v>1372</v>
      </c>
      <c r="D1316" s="344">
        <v>13860</v>
      </c>
      <c r="E1316" s="204"/>
      <c r="F1316" s="204"/>
      <c r="G1316" s="202" t="s">
        <v>239</v>
      </c>
      <c r="H1316" s="202" t="s">
        <v>95</v>
      </c>
      <c r="I1316" s="202"/>
      <c r="J1316" s="202" t="s">
        <v>69</v>
      </c>
      <c r="K1316" s="204">
        <v>2.5</v>
      </c>
      <c r="L1316" s="204">
        <v>1.3</v>
      </c>
      <c r="M1316" s="204">
        <v>1.5</v>
      </c>
      <c r="N1316" s="204"/>
      <c r="O1316" s="204">
        <f>M1316-N1316</f>
        <v>1.5</v>
      </c>
      <c r="P1316" s="204"/>
      <c r="Q1316" s="204"/>
      <c r="R1316" s="204">
        <f t="shared" si="258"/>
        <v>1.5</v>
      </c>
      <c r="S1316" s="207" t="s">
        <v>70</v>
      </c>
      <c r="T1316" s="215" t="s">
        <v>87</v>
      </c>
      <c r="U1316" s="216">
        <v>44870</v>
      </c>
      <c r="V1316" s="216"/>
      <c r="W1316" s="217">
        <v>1</v>
      </c>
      <c r="X1316" s="218"/>
      <c r="Y1316" s="212">
        <f t="shared" si="260"/>
        <v>12.571428571428571</v>
      </c>
      <c r="Z1316" s="237">
        <v>135</v>
      </c>
      <c r="AA1316" s="237">
        <v>12.25</v>
      </c>
      <c r="AB1316" s="213">
        <f t="shared" si="263"/>
        <v>202.5</v>
      </c>
      <c r="AC1316" s="213">
        <f t="shared" si="259"/>
        <v>18.375</v>
      </c>
      <c r="AD1316" s="213">
        <f t="shared" si="261"/>
        <v>141.74999999999997</v>
      </c>
      <c r="AE1316" s="213">
        <f t="shared" si="262"/>
        <v>0</v>
      </c>
      <c r="AF1316" s="213">
        <f t="shared" si="267"/>
        <v>231</v>
      </c>
      <c r="AG1316" s="343">
        <f t="shared" si="264"/>
        <v>372.75</v>
      </c>
      <c r="AH1316" s="213">
        <v>291.375</v>
      </c>
      <c r="AI1316" s="213">
        <f t="shared" si="265"/>
        <v>81.375</v>
      </c>
      <c r="AJ1316" s="172"/>
    </row>
    <row r="1317" spans="1:36" ht="32.25" customHeight="1" x14ac:dyDescent="0.35">
      <c r="A1317" s="202"/>
      <c r="B1317" s="239">
        <v>13</v>
      </c>
      <c r="C1317" s="342">
        <v>1372</v>
      </c>
      <c r="D1317" s="344">
        <v>13860</v>
      </c>
      <c r="E1317" s="204"/>
      <c r="F1317" s="204"/>
      <c r="G1317" s="202" t="s">
        <v>239</v>
      </c>
      <c r="H1317" s="202" t="s">
        <v>241</v>
      </c>
      <c r="I1317" s="202"/>
      <c r="J1317" s="202" t="s">
        <v>81</v>
      </c>
      <c r="K1317" s="204">
        <v>2.5</v>
      </c>
      <c r="L1317" s="204">
        <v>0.6</v>
      </c>
      <c r="M1317" s="204"/>
      <c r="N1317" s="204"/>
      <c r="O1317" s="204"/>
      <c r="P1317" s="204">
        <v>1</v>
      </c>
      <c r="Q1317" s="204"/>
      <c r="R1317" s="204">
        <f t="shared" si="258"/>
        <v>1.5</v>
      </c>
      <c r="S1317" s="207" t="s">
        <v>151</v>
      </c>
      <c r="T1317" s="215" t="s">
        <v>87</v>
      </c>
      <c r="U1317" s="216">
        <v>44870</v>
      </c>
      <c r="V1317" s="216"/>
      <c r="W1317" s="217">
        <v>1</v>
      </c>
      <c r="X1317" s="218"/>
      <c r="Y1317" s="212">
        <f t="shared" si="260"/>
        <v>12.571428571428571</v>
      </c>
      <c r="Z1317" s="237">
        <v>36.5</v>
      </c>
      <c r="AA1317" s="237">
        <v>3.15</v>
      </c>
      <c r="AB1317" s="213">
        <f t="shared" si="263"/>
        <v>54.75</v>
      </c>
      <c r="AC1317" s="213">
        <f t="shared" si="259"/>
        <v>4.7249999999999996</v>
      </c>
      <c r="AD1317" s="213">
        <f t="shared" si="261"/>
        <v>38.324999999999996</v>
      </c>
      <c r="AE1317" s="213">
        <f t="shared" si="262"/>
        <v>0</v>
      </c>
      <c r="AF1317" s="213">
        <f t="shared" si="267"/>
        <v>59.4</v>
      </c>
      <c r="AG1317" s="343">
        <f t="shared" si="264"/>
        <v>97.724999999999994</v>
      </c>
      <c r="AH1317" s="213">
        <v>76.799999999999983</v>
      </c>
      <c r="AI1317" s="213">
        <f t="shared" si="265"/>
        <v>20.925000000000011</v>
      </c>
      <c r="AJ1317" s="172"/>
    </row>
    <row r="1318" spans="1:36" ht="32.25" customHeight="1" x14ac:dyDescent="0.35">
      <c r="A1318" s="202"/>
      <c r="B1318" s="239">
        <v>13</v>
      </c>
      <c r="C1318" s="342">
        <v>1559</v>
      </c>
      <c r="D1318" s="344">
        <v>14092</v>
      </c>
      <c r="E1318" s="344">
        <v>8436</v>
      </c>
      <c r="F1318" s="204"/>
      <c r="G1318" s="202" t="s">
        <v>617</v>
      </c>
      <c r="H1318" s="202" t="s">
        <v>95</v>
      </c>
      <c r="I1318" s="202"/>
      <c r="J1318" s="202" t="s">
        <v>69</v>
      </c>
      <c r="K1318" s="204">
        <v>1.8</v>
      </c>
      <c r="L1318" s="204">
        <v>1</v>
      </c>
      <c r="M1318" s="204">
        <v>1.5</v>
      </c>
      <c r="N1318" s="204"/>
      <c r="O1318" s="204">
        <f>M1318-N1318</f>
        <v>1.5</v>
      </c>
      <c r="P1318" s="204"/>
      <c r="Q1318" s="204"/>
      <c r="R1318" s="204">
        <f t="shared" si="258"/>
        <v>1.5</v>
      </c>
      <c r="S1318" s="207" t="s">
        <v>70</v>
      </c>
      <c r="T1318" s="215" t="s">
        <v>58</v>
      </c>
      <c r="U1318" s="216">
        <v>44904</v>
      </c>
      <c r="V1318" s="216">
        <v>44943</v>
      </c>
      <c r="W1318" s="217">
        <v>1</v>
      </c>
      <c r="X1318" s="218"/>
      <c r="Y1318" s="212">
        <f t="shared" si="260"/>
        <v>5.7142857142857144</v>
      </c>
      <c r="Z1318" s="213">
        <v>135</v>
      </c>
      <c r="AA1318" s="213">
        <v>12.25</v>
      </c>
      <c r="AB1318" s="213">
        <f t="shared" si="263"/>
        <v>202.5</v>
      </c>
      <c r="AC1318" s="213">
        <f t="shared" si="259"/>
        <v>18.375</v>
      </c>
      <c r="AD1318" s="213">
        <f t="shared" si="261"/>
        <v>141.74999999999997</v>
      </c>
      <c r="AE1318" s="213">
        <f t="shared" si="262"/>
        <v>60.749999999999993</v>
      </c>
      <c r="AF1318" s="213">
        <f t="shared" si="267"/>
        <v>105</v>
      </c>
      <c r="AG1318" s="343">
        <f t="shared" si="264"/>
        <v>307.5</v>
      </c>
      <c r="AH1318" s="213">
        <v>202.12499999999997</v>
      </c>
      <c r="AI1318" s="213">
        <f t="shared" si="265"/>
        <v>105.37500000000003</v>
      </c>
      <c r="AJ1318" s="243"/>
    </row>
    <row r="1319" spans="1:36" ht="32.25" customHeight="1" x14ac:dyDescent="0.35">
      <c r="A1319" s="202"/>
      <c r="B1319" s="239">
        <v>13</v>
      </c>
      <c r="C1319" s="342">
        <v>1635</v>
      </c>
      <c r="D1319" s="344">
        <v>14171</v>
      </c>
      <c r="E1319" s="344">
        <v>8609</v>
      </c>
      <c r="F1319" s="204"/>
      <c r="G1319" s="202" t="s">
        <v>638</v>
      </c>
      <c r="H1319" s="202" t="s">
        <v>95</v>
      </c>
      <c r="I1319" s="202"/>
      <c r="J1319" s="202" t="s">
        <v>69</v>
      </c>
      <c r="K1319" s="204">
        <v>2.5</v>
      </c>
      <c r="L1319" s="204">
        <v>1</v>
      </c>
      <c r="M1319" s="204">
        <v>2</v>
      </c>
      <c r="N1319" s="204"/>
      <c r="O1319" s="204">
        <f>M1319-N1319</f>
        <v>2</v>
      </c>
      <c r="P1319" s="204"/>
      <c r="Q1319" s="204"/>
      <c r="R1319" s="204">
        <f t="shared" si="258"/>
        <v>2</v>
      </c>
      <c r="S1319" s="207" t="s">
        <v>70</v>
      </c>
      <c r="T1319" s="215" t="s">
        <v>58</v>
      </c>
      <c r="U1319" s="216">
        <v>44915</v>
      </c>
      <c r="V1319" s="216">
        <v>44952</v>
      </c>
      <c r="W1319" s="217">
        <v>1</v>
      </c>
      <c r="X1319" s="218"/>
      <c r="Y1319" s="212">
        <f t="shared" si="260"/>
        <v>5.4285714285714288</v>
      </c>
      <c r="Z1319" s="213">
        <v>135</v>
      </c>
      <c r="AA1319" s="213">
        <v>12.25</v>
      </c>
      <c r="AB1319" s="213">
        <f t="shared" si="263"/>
        <v>270</v>
      </c>
      <c r="AC1319" s="213">
        <f t="shared" si="259"/>
        <v>24.5</v>
      </c>
      <c r="AD1319" s="213">
        <f t="shared" si="261"/>
        <v>189</v>
      </c>
      <c r="AE1319" s="213">
        <f t="shared" si="262"/>
        <v>81</v>
      </c>
      <c r="AF1319" s="213">
        <f t="shared" si="267"/>
        <v>133</v>
      </c>
      <c r="AG1319" s="343">
        <f t="shared" si="264"/>
        <v>403</v>
      </c>
      <c r="AH1319" s="213">
        <v>231</v>
      </c>
      <c r="AI1319" s="213">
        <f t="shared" si="265"/>
        <v>172</v>
      </c>
      <c r="AJ1319" s="243"/>
    </row>
    <row r="1320" spans="1:36" ht="32.25" customHeight="1" x14ac:dyDescent="0.35">
      <c r="A1320" s="202"/>
      <c r="B1320" s="239">
        <v>13</v>
      </c>
      <c r="C1320" s="342">
        <v>1634</v>
      </c>
      <c r="D1320" s="344">
        <v>14171</v>
      </c>
      <c r="E1320" s="344">
        <v>8609</v>
      </c>
      <c r="F1320" s="204"/>
      <c r="G1320" s="202" t="s">
        <v>638</v>
      </c>
      <c r="H1320" s="202" t="s">
        <v>95</v>
      </c>
      <c r="I1320" s="202"/>
      <c r="J1320" s="202" t="s">
        <v>69</v>
      </c>
      <c r="K1320" s="204">
        <v>2.5</v>
      </c>
      <c r="L1320" s="204">
        <v>1.3</v>
      </c>
      <c r="M1320" s="204">
        <v>2</v>
      </c>
      <c r="N1320" s="204"/>
      <c r="O1320" s="204">
        <f>M1320-N1320</f>
        <v>2</v>
      </c>
      <c r="P1320" s="204"/>
      <c r="Q1320" s="204"/>
      <c r="R1320" s="204">
        <f t="shared" si="258"/>
        <v>2</v>
      </c>
      <c r="S1320" s="207" t="s">
        <v>70</v>
      </c>
      <c r="T1320" s="215" t="s">
        <v>58</v>
      </c>
      <c r="U1320" s="216">
        <v>44915</v>
      </c>
      <c r="V1320" s="216">
        <v>44952</v>
      </c>
      <c r="W1320" s="217">
        <v>1</v>
      </c>
      <c r="X1320" s="218"/>
      <c r="Y1320" s="212">
        <f t="shared" si="260"/>
        <v>5.4285714285714288</v>
      </c>
      <c r="Z1320" s="213">
        <v>135</v>
      </c>
      <c r="AA1320" s="213">
        <v>12.25</v>
      </c>
      <c r="AB1320" s="213">
        <f t="shared" si="263"/>
        <v>270</v>
      </c>
      <c r="AC1320" s="213">
        <f t="shared" si="259"/>
        <v>24.5</v>
      </c>
      <c r="AD1320" s="213">
        <f t="shared" si="261"/>
        <v>189</v>
      </c>
      <c r="AE1320" s="213">
        <f t="shared" si="262"/>
        <v>81</v>
      </c>
      <c r="AF1320" s="213">
        <f t="shared" si="267"/>
        <v>133</v>
      </c>
      <c r="AG1320" s="343">
        <f t="shared" si="264"/>
        <v>403</v>
      </c>
      <c r="AH1320" s="213">
        <v>231</v>
      </c>
      <c r="AI1320" s="213">
        <f t="shared" si="265"/>
        <v>172</v>
      </c>
      <c r="AJ1320" s="242"/>
    </row>
    <row r="1321" spans="1:36" ht="32.25" customHeight="1" x14ac:dyDescent="0.35">
      <c r="A1321" s="202"/>
      <c r="B1321" s="239">
        <v>13</v>
      </c>
      <c r="C1321" s="342">
        <v>1634</v>
      </c>
      <c r="D1321" s="344">
        <v>14171</v>
      </c>
      <c r="E1321" s="344">
        <v>8609</v>
      </c>
      <c r="F1321" s="204"/>
      <c r="G1321" s="202" t="s">
        <v>638</v>
      </c>
      <c r="H1321" s="202" t="s">
        <v>241</v>
      </c>
      <c r="I1321" s="234"/>
      <c r="J1321" s="202" t="s">
        <v>81</v>
      </c>
      <c r="K1321" s="204">
        <v>2.5</v>
      </c>
      <c r="L1321" s="204">
        <v>0.6</v>
      </c>
      <c r="M1321" s="204"/>
      <c r="N1321" s="204"/>
      <c r="O1321" s="204"/>
      <c r="P1321" s="204">
        <v>0.6</v>
      </c>
      <c r="Q1321" s="204"/>
      <c r="R1321" s="204">
        <f t="shared" si="258"/>
        <v>0.89999999999999991</v>
      </c>
      <c r="S1321" s="207" t="s">
        <v>151</v>
      </c>
      <c r="T1321" s="215" t="s">
        <v>58</v>
      </c>
      <c r="U1321" s="216">
        <v>44915</v>
      </c>
      <c r="V1321" s="216">
        <v>44952</v>
      </c>
      <c r="W1321" s="217">
        <v>1</v>
      </c>
      <c r="X1321" s="218"/>
      <c r="Y1321" s="212">
        <f t="shared" si="260"/>
        <v>5.4285714285714288</v>
      </c>
      <c r="Z1321" s="237">
        <v>36.5</v>
      </c>
      <c r="AA1321" s="237">
        <v>3.15</v>
      </c>
      <c r="AB1321" s="213">
        <f t="shared" si="263"/>
        <v>32.849999999999994</v>
      </c>
      <c r="AC1321" s="213">
        <f t="shared" si="259"/>
        <v>2.8349999999999995</v>
      </c>
      <c r="AD1321" s="213">
        <f t="shared" si="261"/>
        <v>22.994999999999997</v>
      </c>
      <c r="AE1321" s="213">
        <f t="shared" si="262"/>
        <v>9.8549999999999986</v>
      </c>
      <c r="AF1321" s="213">
        <f t="shared" si="267"/>
        <v>15.389999999999999</v>
      </c>
      <c r="AG1321" s="343">
        <f t="shared" si="264"/>
        <v>48.239999999999995</v>
      </c>
      <c r="AH1321" s="213">
        <v>27.854999999999997</v>
      </c>
      <c r="AI1321" s="213">
        <f t="shared" si="265"/>
        <v>20.384999999999998</v>
      </c>
      <c r="AJ1321" s="242"/>
    </row>
    <row r="1322" spans="1:36" ht="32.25" hidden="1" customHeight="1" x14ac:dyDescent="0.35">
      <c r="A1322" s="202"/>
      <c r="B1322" s="239">
        <v>14</v>
      </c>
      <c r="C1322" s="203">
        <v>769</v>
      </c>
      <c r="D1322" s="204">
        <v>13031</v>
      </c>
      <c r="E1322" s="204">
        <v>6735</v>
      </c>
      <c r="F1322" s="204"/>
      <c r="G1322" s="202" t="s">
        <v>434</v>
      </c>
      <c r="H1322" s="202" t="s">
        <v>36</v>
      </c>
      <c r="I1322" s="202"/>
      <c r="J1322" s="202" t="s">
        <v>69</v>
      </c>
      <c r="K1322" s="204">
        <v>1.8</v>
      </c>
      <c r="L1322" s="204">
        <v>1.3</v>
      </c>
      <c r="M1322" s="204">
        <v>3</v>
      </c>
      <c r="N1322" s="204">
        <v>1</v>
      </c>
      <c r="O1322" s="204">
        <f>M1322-N1322</f>
        <v>2</v>
      </c>
      <c r="P1322" s="204"/>
      <c r="Q1322" s="204"/>
      <c r="R1322" s="204">
        <f t="shared" si="258"/>
        <v>2</v>
      </c>
      <c r="S1322" s="207" t="s">
        <v>70</v>
      </c>
      <c r="T1322" s="215" t="s">
        <v>58</v>
      </c>
      <c r="U1322" s="216">
        <v>44792</v>
      </c>
      <c r="V1322" s="216">
        <v>44832</v>
      </c>
      <c r="W1322" s="217">
        <v>1</v>
      </c>
      <c r="X1322" s="218"/>
      <c r="Y1322" s="212">
        <f t="shared" si="260"/>
        <v>5.8571428571428568</v>
      </c>
      <c r="Z1322" s="238">
        <v>135</v>
      </c>
      <c r="AA1322" s="237">
        <v>12.25</v>
      </c>
      <c r="AB1322" s="213">
        <f t="shared" si="263"/>
        <v>270</v>
      </c>
      <c r="AC1322" s="213">
        <f t="shared" si="259"/>
        <v>24.5</v>
      </c>
      <c r="AD1322" s="213">
        <f t="shared" si="261"/>
        <v>189</v>
      </c>
      <c r="AE1322" s="213">
        <f t="shared" si="262"/>
        <v>81</v>
      </c>
      <c r="AF1322" s="213">
        <f t="shared" si="267"/>
        <v>143.5</v>
      </c>
      <c r="AG1322" s="213">
        <f t="shared" si="264"/>
        <v>413.5</v>
      </c>
      <c r="AH1322" s="213">
        <v>413.5</v>
      </c>
      <c r="AI1322" s="213">
        <f t="shared" si="265"/>
        <v>0</v>
      </c>
      <c r="AJ1322" s="172"/>
    </row>
    <row r="1323" spans="1:36" ht="32.25" hidden="1" customHeight="1" x14ac:dyDescent="0.35">
      <c r="A1323" s="205"/>
      <c r="B1323" s="241">
        <v>14</v>
      </c>
      <c r="C1323" s="173">
        <v>1259</v>
      </c>
      <c r="D1323" s="206">
        <v>13797</v>
      </c>
      <c r="E1323" s="206">
        <v>8313</v>
      </c>
      <c r="F1323" s="206"/>
      <c r="G1323" s="205" t="s">
        <v>582</v>
      </c>
      <c r="H1323" s="205" t="s">
        <v>36</v>
      </c>
      <c r="I1323" s="205"/>
      <c r="J1323" s="205" t="s">
        <v>436</v>
      </c>
      <c r="K1323" s="206">
        <v>2.5</v>
      </c>
      <c r="L1323" s="206">
        <v>1.8</v>
      </c>
      <c r="M1323" s="206">
        <v>2</v>
      </c>
      <c r="N1323" s="206"/>
      <c r="O1323" s="206">
        <v>2</v>
      </c>
      <c r="P1323" s="206"/>
      <c r="Q1323" s="206"/>
      <c r="R1323" s="204">
        <f t="shared" si="258"/>
        <v>5</v>
      </c>
      <c r="S1323" s="173" t="s">
        <v>41</v>
      </c>
      <c r="T1323" s="208" t="s">
        <v>58</v>
      </c>
      <c r="U1323" s="209">
        <v>44854</v>
      </c>
      <c r="V1323" s="209">
        <v>44903</v>
      </c>
      <c r="W1323" s="210">
        <v>1</v>
      </c>
      <c r="X1323" s="211"/>
      <c r="Y1323" s="212">
        <f t="shared" si="260"/>
        <v>7.1428571428571432</v>
      </c>
      <c r="Z1323" s="219">
        <v>18</v>
      </c>
      <c r="AA1323" s="219">
        <v>1.05</v>
      </c>
      <c r="AB1323" s="213">
        <f t="shared" si="263"/>
        <v>90</v>
      </c>
      <c r="AC1323" s="213">
        <f t="shared" si="259"/>
        <v>5.25</v>
      </c>
      <c r="AD1323" s="213">
        <f t="shared" si="261"/>
        <v>63</v>
      </c>
      <c r="AE1323" s="213">
        <f t="shared" si="262"/>
        <v>27</v>
      </c>
      <c r="AF1323" s="213">
        <f t="shared" si="267"/>
        <v>37.5</v>
      </c>
      <c r="AG1323" s="213">
        <f t="shared" si="264"/>
        <v>127.5</v>
      </c>
      <c r="AH1323" s="214">
        <v>127.5</v>
      </c>
      <c r="AI1323" s="213">
        <f t="shared" si="265"/>
        <v>0</v>
      </c>
      <c r="AJ1323" s="172"/>
    </row>
    <row r="1324" spans="1:36" ht="32.25" customHeight="1" x14ac:dyDescent="0.35">
      <c r="A1324" s="202"/>
      <c r="B1324" s="239">
        <v>14</v>
      </c>
      <c r="C1324" s="342">
        <v>1573</v>
      </c>
      <c r="D1324" s="344">
        <v>14106</v>
      </c>
      <c r="E1324" s="344">
        <v>8409</v>
      </c>
      <c r="F1324" s="204"/>
      <c r="G1324" s="202" t="s">
        <v>434</v>
      </c>
      <c r="H1324" s="202" t="s">
        <v>95</v>
      </c>
      <c r="I1324" s="202"/>
      <c r="J1324" s="202" t="s">
        <v>69</v>
      </c>
      <c r="K1324" s="204">
        <v>1.8</v>
      </c>
      <c r="L1324" s="204">
        <v>1.3</v>
      </c>
      <c r="M1324" s="204">
        <v>1.5</v>
      </c>
      <c r="N1324" s="204"/>
      <c r="O1324" s="204">
        <f>M1324-N1324</f>
        <v>1.5</v>
      </c>
      <c r="P1324" s="204"/>
      <c r="Q1324" s="204"/>
      <c r="R1324" s="204">
        <f t="shared" si="258"/>
        <v>1.5</v>
      </c>
      <c r="S1324" s="207" t="s">
        <v>70</v>
      </c>
      <c r="T1324" s="215" t="s">
        <v>58</v>
      </c>
      <c r="U1324" s="216">
        <v>44905</v>
      </c>
      <c r="V1324" s="216">
        <v>44936</v>
      </c>
      <c r="W1324" s="217">
        <v>1</v>
      </c>
      <c r="X1324" s="218"/>
      <c r="Y1324" s="212">
        <f t="shared" si="260"/>
        <v>4.5714285714285712</v>
      </c>
      <c r="Z1324" s="213">
        <v>135</v>
      </c>
      <c r="AA1324" s="213">
        <v>12.25</v>
      </c>
      <c r="AB1324" s="213">
        <f t="shared" si="263"/>
        <v>202.5</v>
      </c>
      <c r="AC1324" s="213">
        <f t="shared" si="259"/>
        <v>18.375</v>
      </c>
      <c r="AD1324" s="213">
        <f t="shared" si="261"/>
        <v>141.74999999999997</v>
      </c>
      <c r="AE1324" s="213">
        <f t="shared" si="262"/>
        <v>60.749999999999993</v>
      </c>
      <c r="AF1324" s="213">
        <f t="shared" si="267"/>
        <v>84</v>
      </c>
      <c r="AG1324" s="343">
        <f t="shared" si="264"/>
        <v>286.5</v>
      </c>
      <c r="AH1324" s="213">
        <v>199.49999999999997</v>
      </c>
      <c r="AI1324" s="213">
        <f t="shared" si="265"/>
        <v>87.000000000000028</v>
      </c>
      <c r="AJ1324" s="172"/>
    </row>
    <row r="1325" spans="1:36" ht="32.25" hidden="1" customHeight="1" x14ac:dyDescent="0.35">
      <c r="A1325" s="234"/>
      <c r="B1325" s="260">
        <v>15</v>
      </c>
      <c r="C1325" s="261">
        <v>578</v>
      </c>
      <c r="D1325" s="233">
        <v>12794</v>
      </c>
      <c r="E1325" s="233">
        <v>6701</v>
      </c>
      <c r="F1325" s="233"/>
      <c r="G1325" s="234" t="s">
        <v>235</v>
      </c>
      <c r="H1325" s="234" t="s">
        <v>36</v>
      </c>
      <c r="I1325" s="234"/>
      <c r="J1325" s="234" t="s">
        <v>42</v>
      </c>
      <c r="K1325" s="233">
        <v>7</v>
      </c>
      <c r="L1325" s="233">
        <v>1</v>
      </c>
      <c r="M1325" s="233">
        <v>6</v>
      </c>
      <c r="N1325" s="204">
        <v>1</v>
      </c>
      <c r="O1325" s="204">
        <f>M1325-N1325</f>
        <v>5</v>
      </c>
      <c r="P1325" s="233"/>
      <c r="Q1325" s="233"/>
      <c r="R1325" s="204">
        <f t="shared" si="258"/>
        <v>35</v>
      </c>
      <c r="S1325" s="261" t="s">
        <v>41</v>
      </c>
      <c r="T1325" s="270" t="s">
        <v>58</v>
      </c>
      <c r="U1325" s="271">
        <v>44766</v>
      </c>
      <c r="V1325" s="271">
        <v>44823</v>
      </c>
      <c r="W1325" s="272">
        <v>1</v>
      </c>
      <c r="X1325" s="273"/>
      <c r="Y1325" s="212">
        <f t="shared" si="260"/>
        <v>8.2857142857142865</v>
      </c>
      <c r="Z1325" s="238">
        <v>14</v>
      </c>
      <c r="AA1325" s="238">
        <v>0.84</v>
      </c>
      <c r="AB1325" s="213">
        <f t="shared" si="263"/>
        <v>490</v>
      </c>
      <c r="AC1325" s="213">
        <f t="shared" si="259"/>
        <v>29.4</v>
      </c>
      <c r="AD1325" s="213">
        <f t="shared" si="261"/>
        <v>343</v>
      </c>
      <c r="AE1325" s="213">
        <f t="shared" si="262"/>
        <v>147</v>
      </c>
      <c r="AF1325" s="213">
        <f t="shared" si="267"/>
        <v>243.6</v>
      </c>
      <c r="AG1325" s="213">
        <f t="shared" si="264"/>
        <v>733.6</v>
      </c>
      <c r="AH1325" s="213">
        <v>733.6</v>
      </c>
      <c r="AI1325" s="213">
        <f t="shared" si="265"/>
        <v>0</v>
      </c>
      <c r="AJ1325" s="172"/>
    </row>
    <row r="1326" spans="1:36" ht="32.25" hidden="1" customHeight="1" x14ac:dyDescent="0.35">
      <c r="A1326" s="202"/>
      <c r="B1326" s="239">
        <v>15</v>
      </c>
      <c r="C1326" s="203">
        <v>471</v>
      </c>
      <c r="D1326" s="204">
        <v>12627</v>
      </c>
      <c r="E1326" s="233">
        <v>6701</v>
      </c>
      <c r="F1326" s="204"/>
      <c r="G1326" s="202" t="s">
        <v>235</v>
      </c>
      <c r="H1326" s="202" t="s">
        <v>60</v>
      </c>
      <c r="I1326" s="202"/>
      <c r="J1326" s="202" t="s">
        <v>61</v>
      </c>
      <c r="K1326" s="204">
        <v>4</v>
      </c>
      <c r="L1326" s="204">
        <v>2.5</v>
      </c>
      <c r="M1326" s="204">
        <f>6.5</f>
        <v>6.5</v>
      </c>
      <c r="N1326" s="204">
        <v>1</v>
      </c>
      <c r="O1326" s="204">
        <f>M1326-N1326</f>
        <v>5.5</v>
      </c>
      <c r="P1326" s="204"/>
      <c r="Q1326" s="204"/>
      <c r="R1326" s="204">
        <f t="shared" si="258"/>
        <v>55</v>
      </c>
      <c r="S1326" s="207" t="s">
        <v>62</v>
      </c>
      <c r="T1326" s="215" t="s">
        <v>58</v>
      </c>
      <c r="U1326" s="216">
        <v>44749</v>
      </c>
      <c r="V1326" s="216">
        <v>44823</v>
      </c>
      <c r="W1326" s="217">
        <v>1</v>
      </c>
      <c r="X1326" s="218"/>
      <c r="Y1326" s="212">
        <f t="shared" si="260"/>
        <v>10.714285714285714</v>
      </c>
      <c r="Z1326" s="237">
        <v>7.5</v>
      </c>
      <c r="AA1326" s="237">
        <v>0.7</v>
      </c>
      <c r="AB1326" s="213">
        <f t="shared" si="263"/>
        <v>412.5</v>
      </c>
      <c r="AC1326" s="213">
        <f t="shared" si="259"/>
        <v>38.5</v>
      </c>
      <c r="AD1326" s="213">
        <f t="shared" si="261"/>
        <v>288.75</v>
      </c>
      <c r="AE1326" s="213">
        <f t="shared" si="262"/>
        <v>123.75</v>
      </c>
      <c r="AF1326" s="213">
        <f t="shared" si="267"/>
        <v>412.49999999999994</v>
      </c>
      <c r="AG1326" s="213">
        <f t="shared" si="264"/>
        <v>825</v>
      </c>
      <c r="AH1326" s="213">
        <v>825</v>
      </c>
      <c r="AI1326" s="213">
        <f t="shared" si="265"/>
        <v>0</v>
      </c>
      <c r="AJ1326" s="172"/>
    </row>
    <row r="1327" spans="1:36" ht="32.25" hidden="1" customHeight="1" x14ac:dyDescent="0.35">
      <c r="A1327" s="202"/>
      <c r="B1327" s="239">
        <v>15</v>
      </c>
      <c r="C1327" s="203">
        <v>493</v>
      </c>
      <c r="D1327" s="204">
        <v>12645</v>
      </c>
      <c r="E1327" s="233">
        <v>6717</v>
      </c>
      <c r="F1327" s="204"/>
      <c r="G1327" s="202" t="s">
        <v>235</v>
      </c>
      <c r="H1327" s="202" t="s">
        <v>60</v>
      </c>
      <c r="I1327" s="202"/>
      <c r="J1327" s="202" t="s">
        <v>61</v>
      </c>
      <c r="K1327" s="204">
        <v>4</v>
      </c>
      <c r="L1327" s="204">
        <v>2.5</v>
      </c>
      <c r="M1327" s="204">
        <f>6</f>
        <v>6</v>
      </c>
      <c r="N1327" s="204">
        <v>1</v>
      </c>
      <c r="O1327" s="204">
        <f>M1327-N1327</f>
        <v>5</v>
      </c>
      <c r="P1327" s="204"/>
      <c r="Q1327" s="204"/>
      <c r="R1327" s="204">
        <f t="shared" si="258"/>
        <v>50</v>
      </c>
      <c r="S1327" s="207" t="s">
        <v>62</v>
      </c>
      <c r="T1327" s="215" t="s">
        <v>58</v>
      </c>
      <c r="U1327" s="216">
        <v>44753</v>
      </c>
      <c r="V1327" s="216">
        <v>44828</v>
      </c>
      <c r="W1327" s="217">
        <v>1</v>
      </c>
      <c r="X1327" s="218"/>
      <c r="Y1327" s="212">
        <f t="shared" si="260"/>
        <v>10.857142857142858</v>
      </c>
      <c r="Z1327" s="237">
        <v>7.5</v>
      </c>
      <c r="AA1327" s="237">
        <v>0.7</v>
      </c>
      <c r="AB1327" s="213">
        <f t="shared" si="263"/>
        <v>375</v>
      </c>
      <c r="AC1327" s="213">
        <f t="shared" si="259"/>
        <v>35</v>
      </c>
      <c r="AD1327" s="213">
        <f t="shared" si="261"/>
        <v>262.5</v>
      </c>
      <c r="AE1327" s="213">
        <f t="shared" si="262"/>
        <v>112.5</v>
      </c>
      <c r="AF1327" s="213">
        <f t="shared" si="267"/>
        <v>380</v>
      </c>
      <c r="AG1327" s="213">
        <f t="shared" si="264"/>
        <v>755</v>
      </c>
      <c r="AH1327" s="213">
        <v>755</v>
      </c>
      <c r="AI1327" s="213">
        <f t="shared" si="265"/>
        <v>0</v>
      </c>
      <c r="AJ1327" s="172"/>
    </row>
    <row r="1328" spans="1:36" ht="32.25" hidden="1" customHeight="1" x14ac:dyDescent="0.35">
      <c r="A1328" s="202"/>
      <c r="B1328" s="239">
        <v>15</v>
      </c>
      <c r="C1328" s="203">
        <v>493</v>
      </c>
      <c r="D1328" s="204">
        <v>12645</v>
      </c>
      <c r="E1328" s="233">
        <v>6717</v>
      </c>
      <c r="F1328" s="204"/>
      <c r="G1328" s="202" t="s">
        <v>235</v>
      </c>
      <c r="H1328" s="202" t="s">
        <v>60</v>
      </c>
      <c r="I1328" s="202"/>
      <c r="J1328" s="202" t="s">
        <v>61</v>
      </c>
      <c r="K1328" s="204">
        <v>4</v>
      </c>
      <c r="L1328" s="204">
        <v>2.5</v>
      </c>
      <c r="M1328" s="204">
        <f>6</f>
        <v>6</v>
      </c>
      <c r="N1328" s="204">
        <v>1</v>
      </c>
      <c r="O1328" s="204">
        <f>M1328-N1328</f>
        <v>5</v>
      </c>
      <c r="P1328" s="204"/>
      <c r="Q1328" s="204"/>
      <c r="R1328" s="204">
        <f t="shared" ref="R1328:R1391" si="268">IF(S1328="m3",K1328*L1328*O1328,IF(S1328="m2-LxH",K1328*O1328,IF(S1328="m2-LxW",K1328*L1328*P1328,IF(S1328="rm",O1328,IF(S1328="lm",K1328,IF(S1328="unit",Q1328,))))))</f>
        <v>50</v>
      </c>
      <c r="S1328" s="207" t="s">
        <v>62</v>
      </c>
      <c r="T1328" s="215" t="s">
        <v>58</v>
      </c>
      <c r="U1328" s="216">
        <v>44753</v>
      </c>
      <c r="V1328" s="216">
        <v>44828</v>
      </c>
      <c r="W1328" s="217">
        <v>1</v>
      </c>
      <c r="X1328" s="218"/>
      <c r="Y1328" s="212">
        <f t="shared" si="260"/>
        <v>10.857142857142858</v>
      </c>
      <c r="Z1328" s="237">
        <v>7.5</v>
      </c>
      <c r="AA1328" s="237">
        <v>0.7</v>
      </c>
      <c r="AB1328" s="213">
        <f t="shared" si="263"/>
        <v>375</v>
      </c>
      <c r="AC1328" s="213">
        <f t="shared" si="259"/>
        <v>35</v>
      </c>
      <c r="AD1328" s="213">
        <f t="shared" si="261"/>
        <v>262.5</v>
      </c>
      <c r="AE1328" s="213">
        <f t="shared" si="262"/>
        <v>112.5</v>
      </c>
      <c r="AF1328" s="213">
        <f t="shared" si="267"/>
        <v>380</v>
      </c>
      <c r="AG1328" s="213">
        <f t="shared" si="264"/>
        <v>755</v>
      </c>
      <c r="AH1328" s="213">
        <v>755</v>
      </c>
      <c r="AI1328" s="213">
        <f t="shared" si="265"/>
        <v>0</v>
      </c>
      <c r="AJ1328" s="172"/>
    </row>
    <row r="1329" spans="1:36" ht="32.25" hidden="1" customHeight="1" x14ac:dyDescent="0.35">
      <c r="A1329" s="205"/>
      <c r="B1329" s="241">
        <v>15</v>
      </c>
      <c r="C1329" s="173">
        <v>950</v>
      </c>
      <c r="D1329" s="206">
        <v>13325</v>
      </c>
      <c r="E1329" s="206">
        <v>8072</v>
      </c>
      <c r="F1329" s="206"/>
      <c r="G1329" s="205" t="s">
        <v>472</v>
      </c>
      <c r="H1329" s="205" t="s">
        <v>36</v>
      </c>
      <c r="I1329" s="205"/>
      <c r="J1329" s="205" t="s">
        <v>436</v>
      </c>
      <c r="K1329" s="206">
        <v>5</v>
      </c>
      <c r="L1329" s="206">
        <v>1.3</v>
      </c>
      <c r="M1329" s="206">
        <v>5</v>
      </c>
      <c r="N1329" s="206"/>
      <c r="O1329" s="206">
        <v>5</v>
      </c>
      <c r="P1329" s="206"/>
      <c r="Q1329" s="206"/>
      <c r="R1329" s="204">
        <f t="shared" si="268"/>
        <v>25</v>
      </c>
      <c r="S1329" s="173" t="s">
        <v>41</v>
      </c>
      <c r="T1329" s="208" t="s">
        <v>58</v>
      </c>
      <c r="U1329" s="209">
        <v>44817</v>
      </c>
      <c r="V1329" s="209">
        <v>44839</v>
      </c>
      <c r="W1329" s="210">
        <v>1</v>
      </c>
      <c r="X1329" s="211"/>
      <c r="Y1329" s="212">
        <f t="shared" si="260"/>
        <v>3.2857142857142856</v>
      </c>
      <c r="Z1329" s="219">
        <v>14</v>
      </c>
      <c r="AA1329" s="219">
        <v>0.84</v>
      </c>
      <c r="AB1329" s="213">
        <f t="shared" si="263"/>
        <v>350</v>
      </c>
      <c r="AC1329" s="213">
        <f t="shared" si="259"/>
        <v>21</v>
      </c>
      <c r="AD1329" s="213">
        <f t="shared" si="261"/>
        <v>245</v>
      </c>
      <c r="AE1329" s="213">
        <f t="shared" si="262"/>
        <v>105</v>
      </c>
      <c r="AF1329" s="213">
        <f t="shared" si="267"/>
        <v>69</v>
      </c>
      <c r="AG1329" s="213">
        <f t="shared" si="264"/>
        <v>419</v>
      </c>
      <c r="AH1329" s="214">
        <v>419</v>
      </c>
      <c r="AI1329" s="213">
        <f t="shared" si="265"/>
        <v>0</v>
      </c>
      <c r="AJ1329" s="172"/>
    </row>
    <row r="1330" spans="1:36" ht="32.25" hidden="1" customHeight="1" x14ac:dyDescent="0.35">
      <c r="A1330" s="202"/>
      <c r="B1330" s="239">
        <v>15</v>
      </c>
      <c r="C1330" s="203">
        <v>979</v>
      </c>
      <c r="D1330" s="204">
        <v>13357</v>
      </c>
      <c r="E1330" s="204">
        <v>6717</v>
      </c>
      <c r="F1330" s="204"/>
      <c r="G1330" s="202" t="s">
        <v>536</v>
      </c>
      <c r="H1330" s="205" t="s">
        <v>95</v>
      </c>
      <c r="I1330" s="205"/>
      <c r="J1330" s="205" t="s">
        <v>69</v>
      </c>
      <c r="K1330" s="206">
        <v>2.5</v>
      </c>
      <c r="L1330" s="206">
        <v>1.3</v>
      </c>
      <c r="M1330" s="206">
        <v>7</v>
      </c>
      <c r="N1330" s="206"/>
      <c r="O1330" s="206">
        <v>7</v>
      </c>
      <c r="P1330" s="206"/>
      <c r="Q1330" s="206"/>
      <c r="R1330" s="204">
        <f t="shared" si="268"/>
        <v>7</v>
      </c>
      <c r="S1330" s="207" t="s">
        <v>70</v>
      </c>
      <c r="T1330" s="208" t="s">
        <v>58</v>
      </c>
      <c r="U1330" s="209">
        <v>44820</v>
      </c>
      <c r="V1330" s="209">
        <v>44828</v>
      </c>
      <c r="W1330" s="210">
        <v>1</v>
      </c>
      <c r="X1330" s="211"/>
      <c r="Y1330" s="212">
        <f t="shared" si="260"/>
        <v>1.2857142857142858</v>
      </c>
      <c r="Z1330" s="237">
        <v>135</v>
      </c>
      <c r="AA1330" s="237">
        <v>12.25</v>
      </c>
      <c r="AB1330" s="213">
        <f t="shared" si="263"/>
        <v>945</v>
      </c>
      <c r="AC1330" s="213">
        <f t="shared" si="259"/>
        <v>85.75</v>
      </c>
      <c r="AD1330" s="213">
        <f t="shared" si="261"/>
        <v>661.49999999999989</v>
      </c>
      <c r="AE1330" s="213">
        <f t="shared" si="262"/>
        <v>283.5</v>
      </c>
      <c r="AF1330" s="213">
        <f t="shared" si="267"/>
        <v>110.25</v>
      </c>
      <c r="AG1330" s="213">
        <f t="shared" si="264"/>
        <v>1055.25</v>
      </c>
      <c r="AH1330" s="214">
        <v>1055.25</v>
      </c>
      <c r="AI1330" s="213">
        <f t="shared" si="265"/>
        <v>0</v>
      </c>
      <c r="AJ1330" s="172"/>
    </row>
    <row r="1331" spans="1:36" ht="32.25" customHeight="1" x14ac:dyDescent="0.35">
      <c r="A1331" s="205"/>
      <c r="B1331" s="241">
        <v>15</v>
      </c>
      <c r="C1331" s="399">
        <v>1130</v>
      </c>
      <c r="D1331" s="400">
        <v>13614</v>
      </c>
      <c r="E1331" s="206"/>
      <c r="F1331" s="206"/>
      <c r="G1331" s="205" t="s">
        <v>472</v>
      </c>
      <c r="H1331" s="202" t="s">
        <v>95</v>
      </c>
      <c r="I1331" s="202"/>
      <c r="J1331" s="202" t="s">
        <v>69</v>
      </c>
      <c r="K1331" s="204">
        <v>2.5</v>
      </c>
      <c r="L1331" s="204">
        <v>1.3</v>
      </c>
      <c r="M1331" s="204">
        <v>3.5</v>
      </c>
      <c r="N1331" s="204"/>
      <c r="O1331" s="204">
        <f>M1331-N1331</f>
        <v>3.5</v>
      </c>
      <c r="P1331" s="204"/>
      <c r="Q1331" s="204"/>
      <c r="R1331" s="204">
        <f t="shared" si="268"/>
        <v>3.5</v>
      </c>
      <c r="S1331" s="207" t="s">
        <v>70</v>
      </c>
      <c r="T1331" s="215" t="s">
        <v>87</v>
      </c>
      <c r="U1331" s="216">
        <v>44838</v>
      </c>
      <c r="V1331" s="216"/>
      <c r="W1331" s="217">
        <v>1</v>
      </c>
      <c r="X1331" s="218"/>
      <c r="Y1331" s="212">
        <f t="shared" si="260"/>
        <v>17.142857142857142</v>
      </c>
      <c r="Z1331" s="213">
        <v>135</v>
      </c>
      <c r="AA1331" s="213">
        <v>12.25</v>
      </c>
      <c r="AB1331" s="213">
        <f t="shared" si="263"/>
        <v>472.5</v>
      </c>
      <c r="AC1331" s="213">
        <f t="shared" si="259"/>
        <v>42.875</v>
      </c>
      <c r="AD1331" s="213">
        <f t="shared" si="261"/>
        <v>330.74999999999994</v>
      </c>
      <c r="AE1331" s="213">
        <f t="shared" si="262"/>
        <v>0</v>
      </c>
      <c r="AF1331" s="213">
        <f t="shared" si="267"/>
        <v>735</v>
      </c>
      <c r="AG1331" s="343">
        <f t="shared" si="264"/>
        <v>1065.75</v>
      </c>
      <c r="AH1331" s="213">
        <v>875.875</v>
      </c>
      <c r="AI1331" s="213">
        <f t="shared" si="265"/>
        <v>189.875</v>
      </c>
      <c r="AJ1331" s="172"/>
    </row>
    <row r="1332" spans="1:36" ht="32.25" hidden="1" customHeight="1" x14ac:dyDescent="0.35">
      <c r="A1332" s="205"/>
      <c r="B1332" s="241">
        <v>15</v>
      </c>
      <c r="C1332" s="173">
        <v>1083</v>
      </c>
      <c r="D1332" s="206">
        <v>13540</v>
      </c>
      <c r="E1332" s="206">
        <v>8125</v>
      </c>
      <c r="F1332" s="206"/>
      <c r="G1332" s="205" t="s">
        <v>569</v>
      </c>
      <c r="H1332" s="205" t="s">
        <v>36</v>
      </c>
      <c r="I1332" s="205"/>
      <c r="J1332" s="205" t="s">
        <v>436</v>
      </c>
      <c r="K1332" s="206">
        <v>27</v>
      </c>
      <c r="L1332" s="206">
        <v>0.6</v>
      </c>
      <c r="M1332" s="206">
        <v>2</v>
      </c>
      <c r="N1332" s="206"/>
      <c r="O1332" s="206">
        <v>2</v>
      </c>
      <c r="P1332" s="206"/>
      <c r="Q1332" s="206"/>
      <c r="R1332" s="204">
        <f t="shared" si="268"/>
        <v>54</v>
      </c>
      <c r="S1332" s="173" t="s">
        <v>41</v>
      </c>
      <c r="T1332" s="208" t="s">
        <v>58</v>
      </c>
      <c r="U1332" s="209">
        <v>44835</v>
      </c>
      <c r="V1332" s="209">
        <v>44853</v>
      </c>
      <c r="W1332" s="210">
        <v>1</v>
      </c>
      <c r="X1332" s="211"/>
      <c r="Y1332" s="212">
        <f t="shared" si="260"/>
        <v>2.7142857142857144</v>
      </c>
      <c r="Z1332" s="214">
        <v>14</v>
      </c>
      <c r="AA1332" s="214">
        <v>0.84</v>
      </c>
      <c r="AB1332" s="213">
        <f t="shared" si="263"/>
        <v>756</v>
      </c>
      <c r="AC1332" s="213">
        <f t="shared" si="259"/>
        <v>45.36</v>
      </c>
      <c r="AD1332" s="213">
        <f t="shared" si="261"/>
        <v>529.19999999999993</v>
      </c>
      <c r="AE1332" s="213">
        <f t="shared" si="262"/>
        <v>226.79999999999998</v>
      </c>
      <c r="AF1332" s="213">
        <f t="shared" si="267"/>
        <v>123.12</v>
      </c>
      <c r="AG1332" s="213">
        <f t="shared" si="264"/>
        <v>879.11999999999989</v>
      </c>
      <c r="AH1332" s="214">
        <v>879.11999999999989</v>
      </c>
      <c r="AI1332" s="213">
        <f t="shared" si="265"/>
        <v>0</v>
      </c>
      <c r="AJ1332" s="172"/>
    </row>
    <row r="1333" spans="1:36" ht="32.25" customHeight="1" x14ac:dyDescent="0.35">
      <c r="A1333" s="205"/>
      <c r="B1333" s="241">
        <v>15</v>
      </c>
      <c r="C1333" s="399">
        <v>1215</v>
      </c>
      <c r="D1333" s="400">
        <v>13751</v>
      </c>
      <c r="E1333" s="206"/>
      <c r="F1333" s="206"/>
      <c r="G1333" s="205" t="s">
        <v>235</v>
      </c>
      <c r="H1333" s="205" t="s">
        <v>36</v>
      </c>
      <c r="I1333" s="205"/>
      <c r="J1333" s="205" t="s">
        <v>436</v>
      </c>
      <c r="K1333" s="206">
        <v>5</v>
      </c>
      <c r="L1333" s="206">
        <v>1.3</v>
      </c>
      <c r="M1333" s="206">
        <v>4</v>
      </c>
      <c r="N1333" s="206"/>
      <c r="O1333" s="206">
        <v>4</v>
      </c>
      <c r="P1333" s="206"/>
      <c r="Q1333" s="206"/>
      <c r="R1333" s="204">
        <f t="shared" si="268"/>
        <v>20</v>
      </c>
      <c r="S1333" s="173" t="s">
        <v>41</v>
      </c>
      <c r="T1333" s="208" t="s">
        <v>87</v>
      </c>
      <c r="U1333" s="209">
        <v>44849</v>
      </c>
      <c r="V1333" s="209"/>
      <c r="W1333" s="210">
        <v>1</v>
      </c>
      <c r="X1333" s="211"/>
      <c r="Y1333" s="212">
        <f t="shared" si="260"/>
        <v>15.571428571428571</v>
      </c>
      <c r="Z1333" s="214">
        <v>14</v>
      </c>
      <c r="AA1333" s="214">
        <v>0.84</v>
      </c>
      <c r="AB1333" s="213">
        <f t="shared" si="263"/>
        <v>280</v>
      </c>
      <c r="AC1333" s="213">
        <f t="shared" si="259"/>
        <v>16.8</v>
      </c>
      <c r="AD1333" s="213">
        <f t="shared" si="261"/>
        <v>196</v>
      </c>
      <c r="AE1333" s="213">
        <f t="shared" si="262"/>
        <v>0</v>
      </c>
      <c r="AF1333" s="213">
        <f t="shared" si="267"/>
        <v>261.60000000000002</v>
      </c>
      <c r="AG1333" s="343">
        <f t="shared" si="264"/>
        <v>457.6</v>
      </c>
      <c r="AH1333" s="214">
        <v>383.19999999999993</v>
      </c>
      <c r="AI1333" s="213">
        <f t="shared" si="265"/>
        <v>74.400000000000091</v>
      </c>
      <c r="AJ1333" s="242"/>
    </row>
    <row r="1334" spans="1:36" ht="32.25" customHeight="1" x14ac:dyDescent="0.35">
      <c r="A1334" s="205"/>
      <c r="B1334" s="241">
        <v>15</v>
      </c>
      <c r="C1334" s="399">
        <v>1214</v>
      </c>
      <c r="D1334" s="400">
        <v>13700</v>
      </c>
      <c r="E1334" s="206"/>
      <c r="F1334" s="206"/>
      <c r="G1334" s="205" t="s">
        <v>235</v>
      </c>
      <c r="H1334" s="205" t="s">
        <v>36</v>
      </c>
      <c r="I1334" s="205"/>
      <c r="J1334" s="205" t="s">
        <v>436</v>
      </c>
      <c r="K1334" s="206">
        <v>5</v>
      </c>
      <c r="L1334" s="206">
        <v>1</v>
      </c>
      <c r="M1334" s="206">
        <v>2</v>
      </c>
      <c r="N1334" s="206"/>
      <c r="O1334" s="206">
        <v>2</v>
      </c>
      <c r="P1334" s="206"/>
      <c r="Q1334" s="206"/>
      <c r="R1334" s="204">
        <f t="shared" si="268"/>
        <v>10</v>
      </c>
      <c r="S1334" s="173" t="s">
        <v>41</v>
      </c>
      <c r="T1334" s="208" t="s">
        <v>87</v>
      </c>
      <c r="U1334" s="209">
        <v>44849</v>
      </c>
      <c r="V1334" s="209"/>
      <c r="W1334" s="210">
        <v>1</v>
      </c>
      <c r="X1334" s="211"/>
      <c r="Y1334" s="212">
        <f t="shared" si="260"/>
        <v>15.571428571428571</v>
      </c>
      <c r="Z1334" s="214">
        <v>14</v>
      </c>
      <c r="AA1334" s="214">
        <v>0.84</v>
      </c>
      <c r="AB1334" s="213">
        <f t="shared" si="263"/>
        <v>140</v>
      </c>
      <c r="AC1334" s="213">
        <f t="shared" ref="AC1334:AC1397" si="269">AA1334*R1334</f>
        <v>8.4</v>
      </c>
      <c r="AD1334" s="213">
        <f t="shared" si="261"/>
        <v>98</v>
      </c>
      <c r="AE1334" s="213">
        <f t="shared" si="262"/>
        <v>0</v>
      </c>
      <c r="AF1334" s="213">
        <f t="shared" si="267"/>
        <v>130.80000000000001</v>
      </c>
      <c r="AG1334" s="343">
        <f t="shared" si="264"/>
        <v>228.8</v>
      </c>
      <c r="AH1334" s="214">
        <v>191.59999999999997</v>
      </c>
      <c r="AI1334" s="213">
        <f t="shared" si="265"/>
        <v>37.200000000000045</v>
      </c>
      <c r="AJ1334" s="172"/>
    </row>
    <row r="1335" spans="1:36" ht="32.25" hidden="1" customHeight="1" x14ac:dyDescent="0.35">
      <c r="A1335" s="205"/>
      <c r="B1335" s="241">
        <v>15</v>
      </c>
      <c r="C1335" s="173">
        <v>1260</v>
      </c>
      <c r="D1335" s="206">
        <v>13798</v>
      </c>
      <c r="E1335" s="206">
        <v>8171</v>
      </c>
      <c r="F1335" s="206"/>
      <c r="G1335" s="205" t="s">
        <v>235</v>
      </c>
      <c r="H1335" s="205" t="s">
        <v>36</v>
      </c>
      <c r="I1335" s="205"/>
      <c r="J1335" s="205" t="s">
        <v>436</v>
      </c>
      <c r="K1335" s="206">
        <v>2.5</v>
      </c>
      <c r="L1335" s="206">
        <v>1.8</v>
      </c>
      <c r="M1335" s="206">
        <v>2</v>
      </c>
      <c r="N1335" s="206"/>
      <c r="O1335" s="206">
        <v>2</v>
      </c>
      <c r="P1335" s="206"/>
      <c r="Q1335" s="206"/>
      <c r="R1335" s="204">
        <f t="shared" si="268"/>
        <v>5</v>
      </c>
      <c r="S1335" s="173" t="s">
        <v>41</v>
      </c>
      <c r="T1335" s="208" t="s">
        <v>58</v>
      </c>
      <c r="U1335" s="209">
        <v>44854</v>
      </c>
      <c r="V1335" s="209">
        <v>44863</v>
      </c>
      <c r="W1335" s="210">
        <v>1</v>
      </c>
      <c r="X1335" s="211"/>
      <c r="Y1335" s="212">
        <f t="shared" si="260"/>
        <v>1.4285714285714286</v>
      </c>
      <c r="Z1335" s="219">
        <v>18</v>
      </c>
      <c r="AA1335" s="219">
        <v>1.05</v>
      </c>
      <c r="AB1335" s="213">
        <f t="shared" si="263"/>
        <v>90</v>
      </c>
      <c r="AC1335" s="213">
        <f t="shared" si="269"/>
        <v>5.25</v>
      </c>
      <c r="AD1335" s="213">
        <f t="shared" si="261"/>
        <v>63</v>
      </c>
      <c r="AE1335" s="213">
        <f t="shared" si="262"/>
        <v>27</v>
      </c>
      <c r="AF1335" s="213">
        <f t="shared" si="267"/>
        <v>7.5000000000000009</v>
      </c>
      <c r="AG1335" s="213">
        <f t="shared" si="264"/>
        <v>97.5</v>
      </c>
      <c r="AH1335" s="214">
        <v>97.5</v>
      </c>
      <c r="AI1335" s="213">
        <f t="shared" si="265"/>
        <v>0</v>
      </c>
      <c r="AJ1335" s="172"/>
    </row>
    <row r="1336" spans="1:36" ht="32.25" hidden="1" customHeight="1" x14ac:dyDescent="0.35">
      <c r="A1336" s="202"/>
      <c r="B1336" s="239">
        <v>15</v>
      </c>
      <c r="C1336" s="203">
        <v>1413</v>
      </c>
      <c r="D1336" s="204">
        <v>14051</v>
      </c>
      <c r="E1336" s="204">
        <v>8313</v>
      </c>
      <c r="F1336" s="204"/>
      <c r="G1336" s="202" t="s">
        <v>616</v>
      </c>
      <c r="H1336" s="202" t="s">
        <v>95</v>
      </c>
      <c r="I1336" s="202"/>
      <c r="J1336" s="202" t="s">
        <v>69</v>
      </c>
      <c r="K1336" s="204">
        <v>1.3</v>
      </c>
      <c r="L1336" s="204">
        <v>1</v>
      </c>
      <c r="M1336" s="204">
        <v>1.5</v>
      </c>
      <c r="N1336" s="204"/>
      <c r="O1336" s="204">
        <f>M1336-N1336</f>
        <v>1.5</v>
      </c>
      <c r="P1336" s="204"/>
      <c r="Q1336" s="204"/>
      <c r="R1336" s="204">
        <f t="shared" si="268"/>
        <v>1.5</v>
      </c>
      <c r="S1336" s="207" t="s">
        <v>70</v>
      </c>
      <c r="T1336" s="215" t="s">
        <v>58</v>
      </c>
      <c r="U1336" s="216">
        <v>44894</v>
      </c>
      <c r="V1336" s="216">
        <v>44903</v>
      </c>
      <c r="W1336" s="217">
        <v>1</v>
      </c>
      <c r="X1336" s="218"/>
      <c r="Y1336" s="212">
        <f t="shared" si="260"/>
        <v>1.4285714285714286</v>
      </c>
      <c r="Z1336" s="213">
        <v>135</v>
      </c>
      <c r="AA1336" s="213">
        <v>12.25</v>
      </c>
      <c r="AB1336" s="213">
        <f t="shared" si="263"/>
        <v>202.5</v>
      </c>
      <c r="AC1336" s="213">
        <f t="shared" si="269"/>
        <v>18.375</v>
      </c>
      <c r="AD1336" s="213">
        <f t="shared" si="261"/>
        <v>141.74999999999997</v>
      </c>
      <c r="AE1336" s="213">
        <f t="shared" si="262"/>
        <v>60.749999999999993</v>
      </c>
      <c r="AF1336" s="213">
        <f t="shared" si="267"/>
        <v>26.25</v>
      </c>
      <c r="AG1336" s="213">
        <f t="shared" si="264"/>
        <v>228.74999999999997</v>
      </c>
      <c r="AH1336" s="213">
        <v>228.74999999999997</v>
      </c>
      <c r="AI1336" s="213">
        <f t="shared" si="265"/>
        <v>0</v>
      </c>
      <c r="AJ1336" s="172"/>
    </row>
    <row r="1337" spans="1:36" ht="32.25" hidden="1" customHeight="1" x14ac:dyDescent="0.35">
      <c r="A1337" s="202"/>
      <c r="B1337" s="239">
        <v>15</v>
      </c>
      <c r="C1337" s="203">
        <v>1514</v>
      </c>
      <c r="D1337" s="204">
        <v>14051</v>
      </c>
      <c r="E1337" s="204">
        <v>8313</v>
      </c>
      <c r="F1337" s="204"/>
      <c r="G1337" s="202" t="s">
        <v>616</v>
      </c>
      <c r="H1337" s="202" t="s">
        <v>95</v>
      </c>
      <c r="I1337" s="202"/>
      <c r="J1337" s="202" t="s">
        <v>69</v>
      </c>
      <c r="K1337" s="204">
        <v>1.3</v>
      </c>
      <c r="L1337" s="204">
        <v>1</v>
      </c>
      <c r="M1337" s="204">
        <v>1.5</v>
      </c>
      <c r="N1337" s="204"/>
      <c r="O1337" s="204">
        <f>M1337-N1337</f>
        <v>1.5</v>
      </c>
      <c r="P1337" s="204"/>
      <c r="Q1337" s="204"/>
      <c r="R1337" s="204">
        <f t="shared" si="268"/>
        <v>1.5</v>
      </c>
      <c r="S1337" s="207" t="s">
        <v>70</v>
      </c>
      <c r="T1337" s="215" t="s">
        <v>58</v>
      </c>
      <c r="U1337" s="216">
        <v>44894</v>
      </c>
      <c r="V1337" s="216">
        <v>44903</v>
      </c>
      <c r="W1337" s="217">
        <v>1</v>
      </c>
      <c r="X1337" s="218"/>
      <c r="Y1337" s="212">
        <f t="shared" si="260"/>
        <v>1.4285714285714286</v>
      </c>
      <c r="Z1337" s="213">
        <v>135</v>
      </c>
      <c r="AA1337" s="213">
        <v>12.25</v>
      </c>
      <c r="AB1337" s="213">
        <f t="shared" si="263"/>
        <v>202.5</v>
      </c>
      <c r="AC1337" s="213">
        <f t="shared" si="269"/>
        <v>18.375</v>
      </c>
      <c r="AD1337" s="213">
        <f t="shared" si="261"/>
        <v>141.74999999999997</v>
      </c>
      <c r="AE1337" s="213">
        <f t="shared" si="262"/>
        <v>60.749999999999993</v>
      </c>
      <c r="AF1337" s="213">
        <f t="shared" si="267"/>
        <v>26.25</v>
      </c>
      <c r="AG1337" s="213">
        <f t="shared" si="264"/>
        <v>228.74999999999997</v>
      </c>
      <c r="AH1337" s="213">
        <v>228.74999999999997</v>
      </c>
      <c r="AI1337" s="213">
        <f t="shared" si="265"/>
        <v>0</v>
      </c>
      <c r="AJ1337" s="172"/>
    </row>
    <row r="1338" spans="1:36" ht="32.25" customHeight="1" x14ac:dyDescent="0.35">
      <c r="A1338" s="202"/>
      <c r="B1338" s="239">
        <v>15</v>
      </c>
      <c r="C1338" s="342">
        <v>1545</v>
      </c>
      <c r="D1338" s="344">
        <v>14080</v>
      </c>
      <c r="E1338" s="344">
        <v>8484</v>
      </c>
      <c r="F1338" s="204"/>
      <c r="G1338" s="202" t="s">
        <v>235</v>
      </c>
      <c r="H1338" s="234" t="s">
        <v>36</v>
      </c>
      <c r="I1338" s="234"/>
      <c r="J1338" s="234" t="s">
        <v>42</v>
      </c>
      <c r="K1338" s="233">
        <v>6.3</v>
      </c>
      <c r="L1338" s="233">
        <v>1.3</v>
      </c>
      <c r="M1338" s="233">
        <v>2</v>
      </c>
      <c r="N1338" s="204"/>
      <c r="O1338" s="204">
        <f>M1338-N1338</f>
        <v>2</v>
      </c>
      <c r="P1338" s="233"/>
      <c r="Q1338" s="233"/>
      <c r="R1338" s="204">
        <f t="shared" si="268"/>
        <v>12.6</v>
      </c>
      <c r="S1338" s="261" t="s">
        <v>41</v>
      </c>
      <c r="T1338" s="215" t="s">
        <v>58</v>
      </c>
      <c r="U1338" s="271">
        <v>44902</v>
      </c>
      <c r="V1338" s="271">
        <v>44928</v>
      </c>
      <c r="W1338" s="272">
        <v>1</v>
      </c>
      <c r="X1338" s="273"/>
      <c r="Y1338" s="212">
        <f t="shared" si="260"/>
        <v>3.8571428571428572</v>
      </c>
      <c r="Z1338" s="238">
        <v>14</v>
      </c>
      <c r="AA1338" s="238">
        <v>0.84</v>
      </c>
      <c r="AB1338" s="213">
        <f t="shared" si="263"/>
        <v>176.4</v>
      </c>
      <c r="AC1338" s="213">
        <f t="shared" si="269"/>
        <v>10.584</v>
      </c>
      <c r="AD1338" s="213">
        <f t="shared" si="261"/>
        <v>123.47999999999998</v>
      </c>
      <c r="AE1338" s="213">
        <f t="shared" si="262"/>
        <v>52.919999999999995</v>
      </c>
      <c r="AF1338" s="213">
        <f t="shared" si="267"/>
        <v>40.823999999999998</v>
      </c>
      <c r="AG1338" s="343">
        <f t="shared" si="264"/>
        <v>217.22399999999999</v>
      </c>
      <c r="AH1338" s="213">
        <v>161.27999999999997</v>
      </c>
      <c r="AI1338" s="213">
        <f t="shared" si="265"/>
        <v>55.944000000000017</v>
      </c>
      <c r="AJ1338" s="242"/>
    </row>
    <row r="1339" spans="1:36" ht="32.25" customHeight="1" x14ac:dyDescent="0.35">
      <c r="A1339" s="202"/>
      <c r="B1339" s="239">
        <v>15</v>
      </c>
      <c r="C1339" s="342">
        <v>1544</v>
      </c>
      <c r="D1339" s="344">
        <v>14080</v>
      </c>
      <c r="E1339" s="344">
        <v>8484</v>
      </c>
      <c r="F1339" s="204"/>
      <c r="G1339" s="202" t="s">
        <v>235</v>
      </c>
      <c r="H1339" s="234" t="s">
        <v>36</v>
      </c>
      <c r="I1339" s="234"/>
      <c r="J1339" s="234" t="s">
        <v>42</v>
      </c>
      <c r="K1339" s="233">
        <v>6.3</v>
      </c>
      <c r="L1339" s="233">
        <v>1.3</v>
      </c>
      <c r="M1339" s="233">
        <v>2</v>
      </c>
      <c r="N1339" s="204"/>
      <c r="O1339" s="204">
        <f>M1339-N1339</f>
        <v>2</v>
      </c>
      <c r="P1339" s="233"/>
      <c r="Q1339" s="233"/>
      <c r="R1339" s="204">
        <f t="shared" si="268"/>
        <v>12.6</v>
      </c>
      <c r="S1339" s="261" t="s">
        <v>41</v>
      </c>
      <c r="T1339" s="215" t="s">
        <v>58</v>
      </c>
      <c r="U1339" s="271">
        <v>44902</v>
      </c>
      <c r="V1339" s="271">
        <v>44928</v>
      </c>
      <c r="W1339" s="272">
        <v>1</v>
      </c>
      <c r="X1339" s="273"/>
      <c r="Y1339" s="212">
        <f t="shared" si="260"/>
        <v>3.8571428571428572</v>
      </c>
      <c r="Z1339" s="238">
        <v>14</v>
      </c>
      <c r="AA1339" s="238">
        <v>0.84</v>
      </c>
      <c r="AB1339" s="213">
        <f t="shared" si="263"/>
        <v>176.4</v>
      </c>
      <c r="AC1339" s="213">
        <f t="shared" si="269"/>
        <v>10.584</v>
      </c>
      <c r="AD1339" s="213">
        <f t="shared" si="261"/>
        <v>123.47999999999998</v>
      </c>
      <c r="AE1339" s="213">
        <f t="shared" si="262"/>
        <v>52.919999999999995</v>
      </c>
      <c r="AF1339" s="213">
        <f t="shared" si="267"/>
        <v>40.823999999999998</v>
      </c>
      <c r="AG1339" s="343">
        <f t="shared" si="264"/>
        <v>217.22399999999999</v>
      </c>
      <c r="AH1339" s="213">
        <v>161.27999999999997</v>
      </c>
      <c r="AI1339" s="213">
        <f t="shared" si="265"/>
        <v>55.944000000000017</v>
      </c>
      <c r="AJ1339" s="242"/>
    </row>
    <row r="1340" spans="1:36" ht="32.25" customHeight="1" x14ac:dyDescent="0.35">
      <c r="A1340" s="202"/>
      <c r="B1340" s="239">
        <v>15</v>
      </c>
      <c r="C1340" s="342">
        <v>1544</v>
      </c>
      <c r="D1340" s="344">
        <v>14080</v>
      </c>
      <c r="E1340" s="344">
        <v>8484</v>
      </c>
      <c r="F1340" s="204"/>
      <c r="G1340" s="202" t="s">
        <v>235</v>
      </c>
      <c r="H1340" s="202" t="s">
        <v>241</v>
      </c>
      <c r="I1340" s="234"/>
      <c r="J1340" s="202" t="s">
        <v>81</v>
      </c>
      <c r="K1340" s="204">
        <v>6</v>
      </c>
      <c r="L1340" s="204">
        <v>0.6</v>
      </c>
      <c r="M1340" s="204"/>
      <c r="N1340" s="204"/>
      <c r="O1340" s="204"/>
      <c r="P1340" s="204">
        <v>0.6</v>
      </c>
      <c r="Q1340" s="204"/>
      <c r="R1340" s="204">
        <f t="shared" si="268"/>
        <v>2.1599999999999997</v>
      </c>
      <c r="S1340" s="207" t="s">
        <v>151</v>
      </c>
      <c r="T1340" s="215" t="s">
        <v>87</v>
      </c>
      <c r="U1340" s="216">
        <v>44902</v>
      </c>
      <c r="V1340" s="216">
        <v>44928</v>
      </c>
      <c r="W1340" s="217">
        <v>1</v>
      </c>
      <c r="X1340" s="218"/>
      <c r="Y1340" s="212">
        <f t="shared" si="260"/>
        <v>8</v>
      </c>
      <c r="Z1340" s="237">
        <v>36.5</v>
      </c>
      <c r="AA1340" s="237">
        <v>3.15</v>
      </c>
      <c r="AB1340" s="213">
        <f t="shared" si="263"/>
        <v>78.839999999999989</v>
      </c>
      <c r="AC1340" s="213">
        <f t="shared" si="269"/>
        <v>6.8039999999999985</v>
      </c>
      <c r="AD1340" s="213">
        <f t="shared" si="261"/>
        <v>55.187999999999995</v>
      </c>
      <c r="AE1340" s="213">
        <f t="shared" si="262"/>
        <v>0</v>
      </c>
      <c r="AF1340" s="213">
        <f t="shared" si="267"/>
        <v>54.431999999999988</v>
      </c>
      <c r="AG1340" s="343">
        <f t="shared" si="264"/>
        <v>109.61999999999998</v>
      </c>
      <c r="AH1340" s="213">
        <v>79.488</v>
      </c>
      <c r="AI1340" s="213">
        <f t="shared" si="265"/>
        <v>30.131999999999977</v>
      </c>
      <c r="AJ1340" s="172"/>
    </row>
    <row r="1341" spans="1:36" ht="32.25" customHeight="1" x14ac:dyDescent="0.35">
      <c r="A1341" s="202"/>
      <c r="B1341" s="239">
        <v>15</v>
      </c>
      <c r="C1341" s="342">
        <v>1545</v>
      </c>
      <c r="D1341" s="344">
        <v>14080</v>
      </c>
      <c r="E1341" s="344">
        <v>8484</v>
      </c>
      <c r="F1341" s="204"/>
      <c r="G1341" s="202" t="s">
        <v>235</v>
      </c>
      <c r="H1341" s="202" t="s">
        <v>241</v>
      </c>
      <c r="I1341" s="234"/>
      <c r="J1341" s="202" t="s">
        <v>81</v>
      </c>
      <c r="K1341" s="204">
        <v>6</v>
      </c>
      <c r="L1341" s="204">
        <v>0.6</v>
      </c>
      <c r="M1341" s="204"/>
      <c r="N1341" s="204"/>
      <c r="O1341" s="204"/>
      <c r="P1341" s="204">
        <v>0.6</v>
      </c>
      <c r="Q1341" s="204"/>
      <c r="R1341" s="204">
        <f t="shared" si="268"/>
        <v>2.1599999999999997</v>
      </c>
      <c r="S1341" s="207" t="s">
        <v>151</v>
      </c>
      <c r="T1341" s="215" t="s">
        <v>87</v>
      </c>
      <c r="U1341" s="216">
        <v>44902</v>
      </c>
      <c r="V1341" s="216">
        <v>44928</v>
      </c>
      <c r="W1341" s="217">
        <v>1</v>
      </c>
      <c r="X1341" s="218"/>
      <c r="Y1341" s="212">
        <f t="shared" si="260"/>
        <v>8</v>
      </c>
      <c r="Z1341" s="237">
        <v>36.5</v>
      </c>
      <c r="AA1341" s="237">
        <v>3.15</v>
      </c>
      <c r="AB1341" s="213">
        <f t="shared" si="263"/>
        <v>78.839999999999989</v>
      </c>
      <c r="AC1341" s="213">
        <f t="shared" si="269"/>
        <v>6.8039999999999985</v>
      </c>
      <c r="AD1341" s="213">
        <f t="shared" si="261"/>
        <v>55.187999999999995</v>
      </c>
      <c r="AE1341" s="213">
        <f t="shared" si="262"/>
        <v>0</v>
      </c>
      <c r="AF1341" s="213">
        <f t="shared" si="267"/>
        <v>54.431999999999988</v>
      </c>
      <c r="AG1341" s="343">
        <f t="shared" si="264"/>
        <v>109.61999999999998</v>
      </c>
      <c r="AH1341" s="213">
        <v>79.488</v>
      </c>
      <c r="AI1341" s="213">
        <f t="shared" si="265"/>
        <v>30.131999999999977</v>
      </c>
      <c r="AJ1341" s="242"/>
    </row>
    <row r="1342" spans="1:36" ht="32.25" hidden="1" customHeight="1" x14ac:dyDescent="0.35">
      <c r="A1342" s="234"/>
      <c r="B1342" s="260">
        <v>16</v>
      </c>
      <c r="C1342" s="261">
        <v>561</v>
      </c>
      <c r="D1342" s="233">
        <v>12774</v>
      </c>
      <c r="E1342" s="233">
        <v>6701</v>
      </c>
      <c r="F1342" s="233"/>
      <c r="G1342" s="234" t="s">
        <v>234</v>
      </c>
      <c r="H1342" s="234" t="s">
        <v>36</v>
      </c>
      <c r="I1342" s="234"/>
      <c r="J1342" s="234" t="s">
        <v>42</v>
      </c>
      <c r="K1342" s="233">
        <v>26.5</v>
      </c>
      <c r="L1342" s="233">
        <v>1</v>
      </c>
      <c r="M1342" s="233">
        <v>3</v>
      </c>
      <c r="N1342" s="204">
        <v>1</v>
      </c>
      <c r="O1342" s="204">
        <f t="shared" ref="O1342:O1348" si="270">M1342-N1342</f>
        <v>2</v>
      </c>
      <c r="P1342" s="233"/>
      <c r="Q1342" s="233"/>
      <c r="R1342" s="204">
        <f t="shared" si="268"/>
        <v>53</v>
      </c>
      <c r="S1342" s="261" t="s">
        <v>41</v>
      </c>
      <c r="T1342" s="270" t="s">
        <v>58</v>
      </c>
      <c r="U1342" s="271">
        <v>44762</v>
      </c>
      <c r="V1342" s="271">
        <v>44823</v>
      </c>
      <c r="W1342" s="272">
        <v>1</v>
      </c>
      <c r="X1342" s="273"/>
      <c r="Y1342" s="212">
        <f t="shared" si="260"/>
        <v>8.8571428571428577</v>
      </c>
      <c r="Z1342" s="238">
        <v>14</v>
      </c>
      <c r="AA1342" s="238">
        <v>0.84</v>
      </c>
      <c r="AB1342" s="213">
        <f t="shared" si="263"/>
        <v>742</v>
      </c>
      <c r="AC1342" s="213">
        <f t="shared" si="269"/>
        <v>44.519999999999996</v>
      </c>
      <c r="AD1342" s="213">
        <f t="shared" si="261"/>
        <v>519.39999999999986</v>
      </c>
      <c r="AE1342" s="213">
        <f t="shared" si="262"/>
        <v>222.59999999999997</v>
      </c>
      <c r="AF1342" s="213">
        <f t="shared" si="267"/>
        <v>394.32</v>
      </c>
      <c r="AG1342" s="213">
        <f t="shared" si="264"/>
        <v>1136.3199999999997</v>
      </c>
      <c r="AH1342" s="213">
        <v>1136.3199999999997</v>
      </c>
      <c r="AI1342" s="213">
        <f t="shared" si="265"/>
        <v>0</v>
      </c>
      <c r="AJ1342" s="242"/>
    </row>
    <row r="1343" spans="1:36" ht="32.25" hidden="1" customHeight="1" x14ac:dyDescent="0.35">
      <c r="A1343" s="234"/>
      <c r="B1343" s="260">
        <v>16</v>
      </c>
      <c r="C1343" s="261">
        <v>584</v>
      </c>
      <c r="D1343" s="233">
        <v>12801</v>
      </c>
      <c r="E1343" s="233">
        <v>6737</v>
      </c>
      <c r="F1343" s="233"/>
      <c r="G1343" s="234" t="s">
        <v>234</v>
      </c>
      <c r="H1343" s="234" t="s">
        <v>36</v>
      </c>
      <c r="I1343" s="234"/>
      <c r="J1343" s="234" t="s">
        <v>42</v>
      </c>
      <c r="K1343" s="233">
        <v>3</v>
      </c>
      <c r="L1343" s="233">
        <v>1.3</v>
      </c>
      <c r="M1343" s="233">
        <v>5</v>
      </c>
      <c r="N1343" s="204">
        <v>1</v>
      </c>
      <c r="O1343" s="204">
        <f t="shared" si="270"/>
        <v>4</v>
      </c>
      <c r="P1343" s="233"/>
      <c r="Q1343" s="233"/>
      <c r="R1343" s="204">
        <f t="shared" si="268"/>
        <v>12</v>
      </c>
      <c r="S1343" s="261" t="s">
        <v>41</v>
      </c>
      <c r="T1343" s="208" t="s">
        <v>58</v>
      </c>
      <c r="U1343" s="271">
        <v>44767</v>
      </c>
      <c r="V1343" s="271">
        <v>44830</v>
      </c>
      <c r="W1343" s="272">
        <v>1</v>
      </c>
      <c r="X1343" s="273"/>
      <c r="Y1343" s="212">
        <f t="shared" si="260"/>
        <v>9.1428571428571423</v>
      </c>
      <c r="Z1343" s="238">
        <v>14</v>
      </c>
      <c r="AA1343" s="238">
        <v>0.84</v>
      </c>
      <c r="AB1343" s="213">
        <f t="shared" si="263"/>
        <v>168</v>
      </c>
      <c r="AC1343" s="213">
        <f t="shared" si="269"/>
        <v>10.08</v>
      </c>
      <c r="AD1343" s="213">
        <f t="shared" si="261"/>
        <v>117.59999999999998</v>
      </c>
      <c r="AE1343" s="213">
        <f t="shared" si="262"/>
        <v>50.399999999999991</v>
      </c>
      <c r="AF1343" s="213">
        <f t="shared" si="267"/>
        <v>92.16</v>
      </c>
      <c r="AG1343" s="213">
        <f t="shared" si="264"/>
        <v>260.15999999999997</v>
      </c>
      <c r="AH1343" s="213">
        <v>260.15999999999997</v>
      </c>
      <c r="AI1343" s="213">
        <f t="shared" si="265"/>
        <v>0</v>
      </c>
      <c r="AJ1343" s="242"/>
    </row>
    <row r="1344" spans="1:36" ht="32.25" hidden="1" customHeight="1" x14ac:dyDescent="0.35">
      <c r="A1344" s="202"/>
      <c r="B1344" s="239">
        <v>16</v>
      </c>
      <c r="C1344" s="203">
        <v>786</v>
      </c>
      <c r="D1344" s="204">
        <v>13047</v>
      </c>
      <c r="E1344" s="204">
        <v>8053</v>
      </c>
      <c r="F1344" s="204"/>
      <c r="G1344" s="202" t="s">
        <v>443</v>
      </c>
      <c r="H1344" s="202" t="s">
        <v>36</v>
      </c>
      <c r="I1344" s="202"/>
      <c r="J1344" s="202" t="s">
        <v>69</v>
      </c>
      <c r="K1344" s="204">
        <v>2.5</v>
      </c>
      <c r="L1344" s="204">
        <v>1.3</v>
      </c>
      <c r="M1344" s="204">
        <v>2.5</v>
      </c>
      <c r="N1344" s="204">
        <v>1</v>
      </c>
      <c r="O1344" s="204">
        <f t="shared" si="270"/>
        <v>1.5</v>
      </c>
      <c r="P1344" s="204"/>
      <c r="Q1344" s="204"/>
      <c r="R1344" s="204">
        <f t="shared" si="268"/>
        <v>1.5</v>
      </c>
      <c r="S1344" s="207" t="s">
        <v>70</v>
      </c>
      <c r="T1344" s="215" t="s">
        <v>58</v>
      </c>
      <c r="U1344" s="216">
        <v>44790</v>
      </c>
      <c r="V1344" s="216">
        <v>44836</v>
      </c>
      <c r="W1344" s="217">
        <v>1</v>
      </c>
      <c r="X1344" s="218"/>
      <c r="Y1344" s="212">
        <f t="shared" si="260"/>
        <v>6.7142857142857144</v>
      </c>
      <c r="Z1344" s="238">
        <v>135</v>
      </c>
      <c r="AA1344" s="237"/>
      <c r="AB1344" s="213">
        <f t="shared" si="263"/>
        <v>202.5</v>
      </c>
      <c r="AC1344" s="213">
        <f t="shared" si="269"/>
        <v>0</v>
      </c>
      <c r="AD1344" s="213">
        <f t="shared" si="261"/>
        <v>141.74999999999997</v>
      </c>
      <c r="AE1344" s="213">
        <f t="shared" si="262"/>
        <v>60.749999999999993</v>
      </c>
      <c r="AF1344" s="213">
        <f t="shared" si="267"/>
        <v>0</v>
      </c>
      <c r="AG1344" s="213">
        <f t="shared" si="264"/>
        <v>202.49999999999997</v>
      </c>
      <c r="AH1344" s="213">
        <v>202.49999999999997</v>
      </c>
      <c r="AI1344" s="213">
        <f t="shared" si="265"/>
        <v>0</v>
      </c>
      <c r="AJ1344" s="242"/>
    </row>
    <row r="1345" spans="1:39" ht="32.25" hidden="1" customHeight="1" x14ac:dyDescent="0.35">
      <c r="A1345" s="202"/>
      <c r="B1345" s="239">
        <v>16</v>
      </c>
      <c r="C1345" s="203">
        <v>775</v>
      </c>
      <c r="D1345" s="204">
        <v>13037</v>
      </c>
      <c r="E1345" s="204">
        <v>7874</v>
      </c>
      <c r="F1345" s="204"/>
      <c r="G1345" s="202" t="s">
        <v>435</v>
      </c>
      <c r="H1345" s="202" t="s">
        <v>36</v>
      </c>
      <c r="I1345" s="202"/>
      <c r="J1345" s="202" t="s">
        <v>69</v>
      </c>
      <c r="K1345" s="204">
        <v>1.8</v>
      </c>
      <c r="L1345" s="204">
        <v>1.3</v>
      </c>
      <c r="M1345" s="204">
        <v>3</v>
      </c>
      <c r="N1345" s="204">
        <v>1</v>
      </c>
      <c r="O1345" s="204">
        <f t="shared" si="270"/>
        <v>2</v>
      </c>
      <c r="P1345" s="204"/>
      <c r="Q1345" s="204"/>
      <c r="R1345" s="204">
        <f t="shared" si="268"/>
        <v>2</v>
      </c>
      <c r="S1345" s="207" t="s">
        <v>70</v>
      </c>
      <c r="T1345" s="215" t="s">
        <v>58</v>
      </c>
      <c r="U1345" s="216">
        <v>44792</v>
      </c>
      <c r="V1345" s="216">
        <v>44810</v>
      </c>
      <c r="W1345" s="217">
        <v>1</v>
      </c>
      <c r="X1345" s="218"/>
      <c r="Y1345" s="212">
        <f t="shared" si="260"/>
        <v>2.7142857142857144</v>
      </c>
      <c r="Z1345" s="238">
        <v>135</v>
      </c>
      <c r="AA1345" s="237">
        <v>12.25</v>
      </c>
      <c r="AB1345" s="213">
        <f t="shared" si="263"/>
        <v>270</v>
      </c>
      <c r="AC1345" s="213">
        <f t="shared" si="269"/>
        <v>24.5</v>
      </c>
      <c r="AD1345" s="213">
        <f t="shared" si="261"/>
        <v>189</v>
      </c>
      <c r="AE1345" s="213">
        <f t="shared" si="262"/>
        <v>81</v>
      </c>
      <c r="AF1345" s="213">
        <f t="shared" si="267"/>
        <v>66.5</v>
      </c>
      <c r="AG1345" s="213">
        <f t="shared" si="264"/>
        <v>336.5</v>
      </c>
      <c r="AH1345" s="213">
        <v>336.5</v>
      </c>
      <c r="AI1345" s="213">
        <f t="shared" si="265"/>
        <v>0</v>
      </c>
      <c r="AJ1345" s="242"/>
    </row>
    <row r="1346" spans="1:39" ht="32.25" hidden="1" customHeight="1" x14ac:dyDescent="0.35">
      <c r="A1346" s="202"/>
      <c r="B1346" s="239">
        <v>16</v>
      </c>
      <c r="C1346" s="203">
        <v>775</v>
      </c>
      <c r="D1346" s="204">
        <v>13037</v>
      </c>
      <c r="E1346" s="204">
        <v>7874</v>
      </c>
      <c r="F1346" s="204"/>
      <c r="G1346" s="202" t="s">
        <v>435</v>
      </c>
      <c r="H1346" s="202" t="s">
        <v>36</v>
      </c>
      <c r="I1346" s="202"/>
      <c r="J1346" s="202" t="s">
        <v>69</v>
      </c>
      <c r="K1346" s="204">
        <v>1.8</v>
      </c>
      <c r="L1346" s="204">
        <v>1.3</v>
      </c>
      <c r="M1346" s="204">
        <v>3</v>
      </c>
      <c r="N1346" s="204">
        <v>1</v>
      </c>
      <c r="O1346" s="204">
        <f t="shared" si="270"/>
        <v>2</v>
      </c>
      <c r="P1346" s="204"/>
      <c r="Q1346" s="204"/>
      <c r="R1346" s="204">
        <f t="shared" si="268"/>
        <v>2</v>
      </c>
      <c r="S1346" s="207" t="s">
        <v>70</v>
      </c>
      <c r="T1346" s="215" t="s">
        <v>58</v>
      </c>
      <c r="U1346" s="216">
        <v>44792</v>
      </c>
      <c r="V1346" s="216">
        <v>44810</v>
      </c>
      <c r="W1346" s="217">
        <v>1</v>
      </c>
      <c r="X1346" s="218"/>
      <c r="Y1346" s="212">
        <f t="shared" si="260"/>
        <v>2.7142857142857144</v>
      </c>
      <c r="Z1346" s="238">
        <v>135</v>
      </c>
      <c r="AA1346" s="237">
        <v>12.25</v>
      </c>
      <c r="AB1346" s="213">
        <f t="shared" si="263"/>
        <v>270</v>
      </c>
      <c r="AC1346" s="213">
        <f t="shared" si="269"/>
        <v>24.5</v>
      </c>
      <c r="AD1346" s="213">
        <f t="shared" si="261"/>
        <v>189</v>
      </c>
      <c r="AE1346" s="213">
        <f t="shared" si="262"/>
        <v>81</v>
      </c>
      <c r="AF1346" s="213">
        <f t="shared" si="267"/>
        <v>66.5</v>
      </c>
      <c r="AG1346" s="213">
        <f t="shared" si="264"/>
        <v>336.5</v>
      </c>
      <c r="AH1346" s="213">
        <v>336.5</v>
      </c>
      <c r="AI1346" s="213">
        <f t="shared" si="265"/>
        <v>0</v>
      </c>
      <c r="AJ1346" s="242"/>
    </row>
    <row r="1347" spans="1:39" ht="32.25" hidden="1" customHeight="1" x14ac:dyDescent="0.35">
      <c r="A1347" s="202"/>
      <c r="B1347" s="239">
        <v>16</v>
      </c>
      <c r="C1347" s="203">
        <v>775</v>
      </c>
      <c r="D1347" s="204">
        <v>13037</v>
      </c>
      <c r="E1347" s="204">
        <v>7874</v>
      </c>
      <c r="F1347" s="204"/>
      <c r="G1347" s="202" t="s">
        <v>435</v>
      </c>
      <c r="H1347" s="202" t="s">
        <v>36</v>
      </c>
      <c r="I1347" s="202"/>
      <c r="J1347" s="202" t="s">
        <v>69</v>
      </c>
      <c r="K1347" s="204">
        <v>1.8</v>
      </c>
      <c r="L1347" s="204">
        <v>1.3</v>
      </c>
      <c r="M1347" s="204">
        <v>3</v>
      </c>
      <c r="N1347" s="204">
        <v>1</v>
      </c>
      <c r="O1347" s="204">
        <f t="shared" si="270"/>
        <v>2</v>
      </c>
      <c r="P1347" s="204"/>
      <c r="Q1347" s="204"/>
      <c r="R1347" s="204">
        <f t="shared" si="268"/>
        <v>2</v>
      </c>
      <c r="S1347" s="207" t="s">
        <v>70</v>
      </c>
      <c r="T1347" s="215" t="s">
        <v>58</v>
      </c>
      <c r="U1347" s="216">
        <v>44792</v>
      </c>
      <c r="V1347" s="216">
        <v>44810</v>
      </c>
      <c r="W1347" s="217">
        <v>1</v>
      </c>
      <c r="X1347" s="218"/>
      <c r="Y1347" s="212">
        <f t="shared" ref="Y1347:Y1410" si="271">IF(T1347="on hire",$C$5-U1347+1,IF(T1347="off hired",V1347-U1347+1,0))/7</f>
        <v>2.7142857142857144</v>
      </c>
      <c r="Z1347" s="238">
        <v>135</v>
      </c>
      <c r="AA1347" s="237">
        <v>12.25</v>
      </c>
      <c r="AB1347" s="213">
        <f t="shared" si="263"/>
        <v>270</v>
      </c>
      <c r="AC1347" s="213">
        <f t="shared" si="269"/>
        <v>24.5</v>
      </c>
      <c r="AD1347" s="213">
        <f t="shared" ref="AD1347:AD1410" si="272">0.7*R1347*Z1347</f>
        <v>189</v>
      </c>
      <c r="AE1347" s="213">
        <f t="shared" si="262"/>
        <v>81</v>
      </c>
      <c r="AF1347" s="213">
        <f t="shared" si="267"/>
        <v>66.5</v>
      </c>
      <c r="AG1347" s="213">
        <f t="shared" si="264"/>
        <v>336.5</v>
      </c>
      <c r="AH1347" s="213">
        <v>336.5</v>
      </c>
      <c r="AI1347" s="213">
        <f t="shared" si="265"/>
        <v>0</v>
      </c>
      <c r="AJ1347" s="242"/>
    </row>
    <row r="1348" spans="1:39" ht="32.25" hidden="1" customHeight="1" x14ac:dyDescent="0.35">
      <c r="A1348" s="234"/>
      <c r="B1348" s="239">
        <v>16</v>
      </c>
      <c r="C1348" s="261">
        <v>484</v>
      </c>
      <c r="D1348" s="233">
        <v>12635</v>
      </c>
      <c r="E1348" s="233">
        <v>7856</v>
      </c>
      <c r="F1348" s="233"/>
      <c r="G1348" s="234" t="s">
        <v>552</v>
      </c>
      <c r="H1348" s="234" t="s">
        <v>36</v>
      </c>
      <c r="I1348" s="234"/>
      <c r="J1348" s="234" t="s">
        <v>42</v>
      </c>
      <c r="K1348" s="233">
        <v>143</v>
      </c>
      <c r="L1348" s="233">
        <v>1.3</v>
      </c>
      <c r="M1348" s="233">
        <v>3.5</v>
      </c>
      <c r="N1348" s="204"/>
      <c r="O1348" s="204">
        <f t="shared" si="270"/>
        <v>3.5</v>
      </c>
      <c r="P1348" s="233"/>
      <c r="Q1348" s="233"/>
      <c r="R1348" s="204">
        <f t="shared" si="268"/>
        <v>500.5</v>
      </c>
      <c r="S1348" s="261" t="s">
        <v>41</v>
      </c>
      <c r="T1348" s="270" t="s">
        <v>58</v>
      </c>
      <c r="U1348" s="271">
        <v>44747</v>
      </c>
      <c r="V1348" s="271">
        <v>44799</v>
      </c>
      <c r="W1348" s="272">
        <v>1</v>
      </c>
      <c r="X1348" s="273"/>
      <c r="Y1348" s="212">
        <f t="shared" si="271"/>
        <v>7.5714285714285712</v>
      </c>
      <c r="Z1348" s="238">
        <v>14</v>
      </c>
      <c r="AA1348" s="238">
        <v>0.84</v>
      </c>
      <c r="AB1348" s="213">
        <f t="shared" si="263"/>
        <v>7007</v>
      </c>
      <c r="AC1348" s="213">
        <f t="shared" si="269"/>
        <v>420.41999999999996</v>
      </c>
      <c r="AD1348" s="213">
        <f t="shared" si="272"/>
        <v>4904.8999999999996</v>
      </c>
      <c r="AE1348" s="213">
        <f t="shared" si="262"/>
        <v>2102.1</v>
      </c>
      <c r="AF1348" s="213">
        <f t="shared" si="267"/>
        <v>3183.18</v>
      </c>
      <c r="AG1348" s="213">
        <f t="shared" si="264"/>
        <v>10190.18</v>
      </c>
      <c r="AH1348" s="213">
        <v>10190.18</v>
      </c>
      <c r="AI1348" s="213">
        <f t="shared" si="265"/>
        <v>0</v>
      </c>
      <c r="AJ1348" s="242"/>
    </row>
    <row r="1349" spans="1:39" ht="32.25" hidden="1" customHeight="1" x14ac:dyDescent="0.35">
      <c r="A1349" s="202"/>
      <c r="B1349" s="239">
        <v>16</v>
      </c>
      <c r="C1349" s="203">
        <v>993</v>
      </c>
      <c r="D1349" s="204">
        <v>13375</v>
      </c>
      <c r="E1349" s="204">
        <v>8178</v>
      </c>
      <c r="F1349" s="204"/>
      <c r="G1349" s="202" t="s">
        <v>234</v>
      </c>
      <c r="H1349" s="205" t="s">
        <v>95</v>
      </c>
      <c r="I1349" s="205"/>
      <c r="J1349" s="205" t="s">
        <v>69</v>
      </c>
      <c r="K1349" s="206">
        <v>1.3</v>
      </c>
      <c r="L1349" s="206">
        <v>1</v>
      </c>
      <c r="M1349" s="206">
        <v>2</v>
      </c>
      <c r="N1349" s="206"/>
      <c r="O1349" s="206">
        <v>2</v>
      </c>
      <c r="P1349" s="206"/>
      <c r="Q1349" s="206"/>
      <c r="R1349" s="204">
        <f t="shared" si="268"/>
        <v>2</v>
      </c>
      <c r="S1349" s="207" t="s">
        <v>70</v>
      </c>
      <c r="T1349" s="208" t="s">
        <v>58</v>
      </c>
      <c r="U1349" s="209">
        <v>44821</v>
      </c>
      <c r="V1349" s="209">
        <v>44866</v>
      </c>
      <c r="W1349" s="210">
        <v>1</v>
      </c>
      <c r="X1349" s="211"/>
      <c r="Y1349" s="212">
        <f t="shared" si="271"/>
        <v>6.5714285714285712</v>
      </c>
      <c r="Z1349" s="237">
        <v>135</v>
      </c>
      <c r="AA1349" s="237">
        <v>12.25</v>
      </c>
      <c r="AB1349" s="213">
        <f t="shared" si="263"/>
        <v>270</v>
      </c>
      <c r="AC1349" s="213">
        <f t="shared" si="269"/>
        <v>24.5</v>
      </c>
      <c r="AD1349" s="213">
        <f t="shared" si="272"/>
        <v>189</v>
      </c>
      <c r="AE1349" s="213">
        <f t="shared" ref="AE1349:AE1412" si="273">IF(T1349="off hired",0.3*R1349*Z1349*W1349,0)</f>
        <v>81</v>
      </c>
      <c r="AF1349" s="213">
        <f t="shared" si="267"/>
        <v>161</v>
      </c>
      <c r="AG1349" s="213">
        <f t="shared" si="264"/>
        <v>431</v>
      </c>
      <c r="AH1349" s="214">
        <v>431</v>
      </c>
      <c r="AI1349" s="213">
        <f t="shared" si="265"/>
        <v>0</v>
      </c>
      <c r="AJ1349" s="172"/>
    </row>
    <row r="1350" spans="1:39" ht="32.25" hidden="1" customHeight="1" x14ac:dyDescent="0.35">
      <c r="A1350" s="202"/>
      <c r="B1350" s="239">
        <v>16</v>
      </c>
      <c r="C1350" s="203">
        <v>1051</v>
      </c>
      <c r="D1350" s="204">
        <v>13490</v>
      </c>
      <c r="E1350" s="204">
        <v>8296</v>
      </c>
      <c r="F1350" s="204"/>
      <c r="G1350" s="202" t="s">
        <v>539</v>
      </c>
      <c r="H1350" s="205" t="s">
        <v>36</v>
      </c>
      <c r="I1350" s="205"/>
      <c r="J1350" s="205" t="s">
        <v>436</v>
      </c>
      <c r="K1350" s="206">
        <v>20</v>
      </c>
      <c r="L1350" s="206">
        <v>1</v>
      </c>
      <c r="M1350" s="206">
        <v>2.5</v>
      </c>
      <c r="N1350" s="206"/>
      <c r="O1350" s="206">
        <v>2.5</v>
      </c>
      <c r="P1350" s="206"/>
      <c r="Q1350" s="206"/>
      <c r="R1350" s="204">
        <f t="shared" si="268"/>
        <v>50</v>
      </c>
      <c r="S1350" s="173" t="s">
        <v>41</v>
      </c>
      <c r="T1350" s="208" t="s">
        <v>58</v>
      </c>
      <c r="U1350" s="209">
        <v>44830</v>
      </c>
      <c r="V1350" s="209">
        <v>44895</v>
      </c>
      <c r="W1350" s="210">
        <v>1</v>
      </c>
      <c r="X1350" s="211"/>
      <c r="Y1350" s="212">
        <f t="shared" si="271"/>
        <v>9.4285714285714288</v>
      </c>
      <c r="Z1350" s="219">
        <v>14</v>
      </c>
      <c r="AA1350" s="219">
        <v>0.84</v>
      </c>
      <c r="AB1350" s="213">
        <f t="shared" si="263"/>
        <v>700</v>
      </c>
      <c r="AC1350" s="213">
        <f t="shared" si="269"/>
        <v>42</v>
      </c>
      <c r="AD1350" s="213">
        <f t="shared" si="272"/>
        <v>490</v>
      </c>
      <c r="AE1350" s="213">
        <f t="shared" si="273"/>
        <v>210</v>
      </c>
      <c r="AF1350" s="213">
        <f t="shared" si="267"/>
        <v>396</v>
      </c>
      <c r="AG1350" s="213">
        <f t="shared" si="264"/>
        <v>1096</v>
      </c>
      <c r="AH1350" s="214">
        <v>1096</v>
      </c>
      <c r="AI1350" s="213">
        <f t="shared" si="265"/>
        <v>0</v>
      </c>
      <c r="AJ1350" s="172"/>
    </row>
    <row r="1351" spans="1:39" ht="32.25" customHeight="1" x14ac:dyDescent="0.35">
      <c r="A1351" s="202"/>
      <c r="B1351" s="239">
        <v>16</v>
      </c>
      <c r="C1351" s="342">
        <v>1550</v>
      </c>
      <c r="D1351" s="344">
        <v>14083</v>
      </c>
      <c r="E1351" s="344">
        <v>8479</v>
      </c>
      <c r="F1351" s="204"/>
      <c r="G1351" s="202" t="s">
        <v>619</v>
      </c>
      <c r="H1351" s="202" t="s">
        <v>95</v>
      </c>
      <c r="I1351" s="202"/>
      <c r="J1351" s="202" t="s">
        <v>69</v>
      </c>
      <c r="K1351" s="204">
        <v>1.8</v>
      </c>
      <c r="L1351" s="204">
        <v>1.3</v>
      </c>
      <c r="M1351" s="204">
        <v>1.8</v>
      </c>
      <c r="N1351" s="204"/>
      <c r="O1351" s="204">
        <f>M1351-N1351</f>
        <v>1.8</v>
      </c>
      <c r="P1351" s="204"/>
      <c r="Q1351" s="204"/>
      <c r="R1351" s="204">
        <f t="shared" si="268"/>
        <v>1.8</v>
      </c>
      <c r="S1351" s="207" t="s">
        <v>70</v>
      </c>
      <c r="T1351" s="215" t="s">
        <v>58</v>
      </c>
      <c r="U1351" s="216">
        <v>44903</v>
      </c>
      <c r="V1351" s="216">
        <v>44926</v>
      </c>
      <c r="W1351" s="217">
        <v>1</v>
      </c>
      <c r="X1351" s="218"/>
      <c r="Y1351" s="212">
        <f t="shared" si="271"/>
        <v>3.4285714285714284</v>
      </c>
      <c r="Z1351" s="213">
        <v>135</v>
      </c>
      <c r="AA1351" s="213">
        <v>12.25</v>
      </c>
      <c r="AB1351" s="213">
        <f t="shared" ref="AB1351:AB1414" si="274">Z1351*R1351</f>
        <v>243</v>
      </c>
      <c r="AC1351" s="213">
        <f t="shared" si="269"/>
        <v>22.05</v>
      </c>
      <c r="AD1351" s="213">
        <f t="shared" si="272"/>
        <v>170.1</v>
      </c>
      <c r="AE1351" s="213">
        <f t="shared" si="273"/>
        <v>72.900000000000006</v>
      </c>
      <c r="AF1351" s="213">
        <f t="shared" si="267"/>
        <v>75.599999999999994</v>
      </c>
      <c r="AG1351" s="343">
        <f t="shared" ref="AG1351:AG1414" si="275">AD1351+AE1351+AF1351</f>
        <v>318.60000000000002</v>
      </c>
      <c r="AH1351" s="213">
        <v>245.7</v>
      </c>
      <c r="AI1351" s="213">
        <f t="shared" ref="AI1351:AI1414" si="276">AG1351-AH1351</f>
        <v>72.900000000000034</v>
      </c>
      <c r="AJ1351" s="242"/>
    </row>
    <row r="1352" spans="1:39" ht="32.25" customHeight="1" x14ac:dyDescent="0.35">
      <c r="A1352" s="202"/>
      <c r="B1352" s="239">
        <v>16</v>
      </c>
      <c r="C1352" s="342">
        <v>1548</v>
      </c>
      <c r="D1352" s="344">
        <v>14083</v>
      </c>
      <c r="E1352" s="344">
        <v>8479</v>
      </c>
      <c r="F1352" s="204"/>
      <c r="G1352" s="202" t="s">
        <v>619</v>
      </c>
      <c r="H1352" s="202" t="s">
        <v>95</v>
      </c>
      <c r="I1352" s="202"/>
      <c r="J1352" s="202" t="s">
        <v>69</v>
      </c>
      <c r="K1352" s="204">
        <v>2.5</v>
      </c>
      <c r="L1352" s="204">
        <v>1.3</v>
      </c>
      <c r="M1352" s="204">
        <v>2</v>
      </c>
      <c r="N1352" s="204"/>
      <c r="O1352" s="204">
        <f>M1352-N1352</f>
        <v>2</v>
      </c>
      <c r="P1352" s="204"/>
      <c r="Q1352" s="204"/>
      <c r="R1352" s="204">
        <f t="shared" si="268"/>
        <v>2</v>
      </c>
      <c r="S1352" s="207" t="s">
        <v>70</v>
      </c>
      <c r="T1352" s="215" t="s">
        <v>58</v>
      </c>
      <c r="U1352" s="216">
        <v>44903</v>
      </c>
      <c r="V1352" s="216">
        <v>44926</v>
      </c>
      <c r="W1352" s="217">
        <v>1</v>
      </c>
      <c r="X1352" s="218"/>
      <c r="Y1352" s="212">
        <f t="shared" si="271"/>
        <v>3.4285714285714284</v>
      </c>
      <c r="Z1352" s="213">
        <v>135</v>
      </c>
      <c r="AA1352" s="213">
        <v>12.25</v>
      </c>
      <c r="AB1352" s="213">
        <f t="shared" si="274"/>
        <v>270</v>
      </c>
      <c r="AC1352" s="213">
        <f t="shared" si="269"/>
        <v>24.5</v>
      </c>
      <c r="AD1352" s="213">
        <f t="shared" si="272"/>
        <v>189</v>
      </c>
      <c r="AE1352" s="213">
        <f t="shared" si="273"/>
        <v>81</v>
      </c>
      <c r="AF1352" s="213">
        <f t="shared" si="267"/>
        <v>84</v>
      </c>
      <c r="AG1352" s="343">
        <f t="shared" si="275"/>
        <v>354</v>
      </c>
      <c r="AH1352" s="213">
        <v>273</v>
      </c>
      <c r="AI1352" s="213">
        <f t="shared" si="276"/>
        <v>81</v>
      </c>
      <c r="AJ1352" s="242"/>
    </row>
    <row r="1353" spans="1:39" ht="32.25" customHeight="1" x14ac:dyDescent="0.35">
      <c r="A1353" s="202"/>
      <c r="B1353" s="239">
        <v>16</v>
      </c>
      <c r="C1353" s="342">
        <v>1550</v>
      </c>
      <c r="D1353" s="344">
        <v>14083</v>
      </c>
      <c r="E1353" s="344">
        <v>8479</v>
      </c>
      <c r="F1353" s="204"/>
      <c r="G1353" s="202" t="s">
        <v>633</v>
      </c>
      <c r="H1353" s="202" t="s">
        <v>241</v>
      </c>
      <c r="I1353" s="234"/>
      <c r="J1353" s="202" t="s">
        <v>81</v>
      </c>
      <c r="K1353" s="204">
        <v>2.5</v>
      </c>
      <c r="L1353" s="204">
        <v>0.6</v>
      </c>
      <c r="M1353" s="204"/>
      <c r="N1353" s="204"/>
      <c r="O1353" s="204"/>
      <c r="P1353" s="204">
        <v>0.6</v>
      </c>
      <c r="Q1353" s="204"/>
      <c r="R1353" s="204">
        <f t="shared" si="268"/>
        <v>0.89999999999999991</v>
      </c>
      <c r="S1353" s="207" t="s">
        <v>151</v>
      </c>
      <c r="T1353" s="215" t="s">
        <v>58</v>
      </c>
      <c r="U1353" s="216">
        <v>44903</v>
      </c>
      <c r="V1353" s="216">
        <v>44926</v>
      </c>
      <c r="W1353" s="217">
        <v>1</v>
      </c>
      <c r="X1353" s="218"/>
      <c r="Y1353" s="212">
        <f t="shared" si="271"/>
        <v>3.4285714285714284</v>
      </c>
      <c r="Z1353" s="237">
        <v>36.5</v>
      </c>
      <c r="AA1353" s="237">
        <v>3.15</v>
      </c>
      <c r="AB1353" s="213">
        <f t="shared" si="274"/>
        <v>32.849999999999994</v>
      </c>
      <c r="AC1353" s="213">
        <f t="shared" si="269"/>
        <v>2.8349999999999995</v>
      </c>
      <c r="AD1353" s="213">
        <f t="shared" si="272"/>
        <v>22.994999999999997</v>
      </c>
      <c r="AE1353" s="213">
        <f t="shared" si="273"/>
        <v>9.8549999999999986</v>
      </c>
      <c r="AF1353" s="213">
        <f t="shared" si="267"/>
        <v>9.7199999999999989</v>
      </c>
      <c r="AG1353" s="343">
        <f t="shared" si="275"/>
        <v>42.569999999999993</v>
      </c>
      <c r="AH1353" s="213">
        <v>32.714999999999996</v>
      </c>
      <c r="AI1353" s="213">
        <f t="shared" si="276"/>
        <v>9.8549999999999969</v>
      </c>
      <c r="AJ1353" s="242"/>
    </row>
    <row r="1354" spans="1:39" ht="32.25" hidden="1" customHeight="1" x14ac:dyDescent="0.35">
      <c r="A1354" s="202"/>
      <c r="B1354" s="239">
        <v>17</v>
      </c>
      <c r="C1354" s="203">
        <v>391</v>
      </c>
      <c r="D1354" s="204">
        <v>12549</v>
      </c>
      <c r="E1354" s="204">
        <v>7728</v>
      </c>
      <c r="F1354" s="204"/>
      <c r="G1354" s="202" t="s">
        <v>212</v>
      </c>
      <c r="H1354" s="202" t="s">
        <v>36</v>
      </c>
      <c r="I1354" s="202"/>
      <c r="J1354" s="202" t="s">
        <v>42</v>
      </c>
      <c r="K1354" s="204">
        <v>6</v>
      </c>
      <c r="L1354" s="204">
        <v>1.3</v>
      </c>
      <c r="M1354" s="204">
        <v>4</v>
      </c>
      <c r="N1354" s="204">
        <v>1</v>
      </c>
      <c r="O1354" s="204">
        <f t="shared" ref="O1354:O1368" si="277">M1354-N1354</f>
        <v>3</v>
      </c>
      <c r="P1354" s="204"/>
      <c r="Q1354" s="204"/>
      <c r="R1354" s="204">
        <f t="shared" si="268"/>
        <v>18</v>
      </c>
      <c r="S1354" s="207" t="s">
        <v>41</v>
      </c>
      <c r="T1354" s="215" t="s">
        <v>58</v>
      </c>
      <c r="U1354" s="216">
        <v>44740</v>
      </c>
      <c r="V1354" s="216">
        <v>44760</v>
      </c>
      <c r="W1354" s="217">
        <v>1</v>
      </c>
      <c r="X1354" s="218"/>
      <c r="Y1354" s="212">
        <f t="shared" si="271"/>
        <v>3</v>
      </c>
      <c r="Z1354" s="237">
        <v>14</v>
      </c>
      <c r="AA1354" s="237">
        <v>0.84</v>
      </c>
      <c r="AB1354" s="213">
        <f t="shared" si="274"/>
        <v>252</v>
      </c>
      <c r="AC1354" s="213">
        <f t="shared" si="269"/>
        <v>15.12</v>
      </c>
      <c r="AD1354" s="213">
        <f t="shared" si="272"/>
        <v>176.4</v>
      </c>
      <c r="AE1354" s="213">
        <f t="shared" si="273"/>
        <v>75.599999999999994</v>
      </c>
      <c r="AF1354" s="213">
        <f t="shared" si="267"/>
        <v>45.36</v>
      </c>
      <c r="AG1354" s="213">
        <f t="shared" si="275"/>
        <v>297.36</v>
      </c>
      <c r="AH1354" s="213">
        <v>297.36</v>
      </c>
      <c r="AI1354" s="213">
        <f t="shared" si="276"/>
        <v>0</v>
      </c>
      <c r="AJ1354" s="242"/>
    </row>
    <row r="1355" spans="1:39" s="263" customFormat="1" ht="32.25" hidden="1" customHeight="1" x14ac:dyDescent="0.35">
      <c r="A1355" s="202"/>
      <c r="B1355" s="239">
        <v>17</v>
      </c>
      <c r="C1355" s="203">
        <v>392</v>
      </c>
      <c r="D1355" s="204">
        <v>12549</v>
      </c>
      <c r="E1355" s="204">
        <v>7728</v>
      </c>
      <c r="F1355" s="204"/>
      <c r="G1355" s="202" t="s">
        <v>212</v>
      </c>
      <c r="H1355" s="202" t="s">
        <v>36</v>
      </c>
      <c r="I1355" s="202"/>
      <c r="J1355" s="202" t="s">
        <v>42</v>
      </c>
      <c r="K1355" s="204">
        <v>4.5</v>
      </c>
      <c r="L1355" s="204">
        <v>1.3</v>
      </c>
      <c r="M1355" s="204">
        <v>4</v>
      </c>
      <c r="N1355" s="204">
        <v>1</v>
      </c>
      <c r="O1355" s="204">
        <f t="shared" si="277"/>
        <v>3</v>
      </c>
      <c r="P1355" s="204"/>
      <c r="Q1355" s="204"/>
      <c r="R1355" s="204">
        <f t="shared" si="268"/>
        <v>13.5</v>
      </c>
      <c r="S1355" s="207" t="s">
        <v>41</v>
      </c>
      <c r="T1355" s="215" t="s">
        <v>58</v>
      </c>
      <c r="U1355" s="216">
        <v>44740</v>
      </c>
      <c r="V1355" s="216">
        <v>44760</v>
      </c>
      <c r="W1355" s="217">
        <v>1</v>
      </c>
      <c r="X1355" s="218"/>
      <c r="Y1355" s="212">
        <f t="shared" si="271"/>
        <v>3</v>
      </c>
      <c r="Z1355" s="237">
        <v>14</v>
      </c>
      <c r="AA1355" s="237">
        <v>0.84</v>
      </c>
      <c r="AB1355" s="213">
        <f t="shared" si="274"/>
        <v>189</v>
      </c>
      <c r="AC1355" s="213">
        <f t="shared" si="269"/>
        <v>11.34</v>
      </c>
      <c r="AD1355" s="213">
        <f t="shared" si="272"/>
        <v>132.29999999999998</v>
      </c>
      <c r="AE1355" s="213">
        <f t="shared" si="273"/>
        <v>56.699999999999996</v>
      </c>
      <c r="AF1355" s="213">
        <f t="shared" si="267"/>
        <v>34.019999999999996</v>
      </c>
      <c r="AG1355" s="213">
        <f t="shared" si="275"/>
        <v>223.01999999999998</v>
      </c>
      <c r="AH1355" s="213">
        <v>223.01999999999998</v>
      </c>
      <c r="AI1355" s="213">
        <f t="shared" si="276"/>
        <v>0</v>
      </c>
      <c r="AJ1355" s="267"/>
      <c r="AK1355" s="297"/>
      <c r="AL1355" s="304"/>
      <c r="AM1355" s="304"/>
    </row>
    <row r="1356" spans="1:39" s="263" customFormat="1" ht="32.25" hidden="1" customHeight="1" x14ac:dyDescent="0.35">
      <c r="A1356" s="202"/>
      <c r="B1356" s="239">
        <v>17</v>
      </c>
      <c r="C1356" s="203">
        <v>454</v>
      </c>
      <c r="D1356" s="204">
        <v>12611</v>
      </c>
      <c r="E1356" s="204">
        <v>7829</v>
      </c>
      <c r="F1356" s="204"/>
      <c r="G1356" s="202" t="s">
        <v>212</v>
      </c>
      <c r="H1356" s="202" t="s">
        <v>95</v>
      </c>
      <c r="I1356" s="202"/>
      <c r="J1356" s="202" t="s">
        <v>69</v>
      </c>
      <c r="K1356" s="204">
        <v>1.8</v>
      </c>
      <c r="L1356" s="204">
        <v>1.3</v>
      </c>
      <c r="M1356" s="204">
        <v>3.5</v>
      </c>
      <c r="N1356" s="204">
        <v>1</v>
      </c>
      <c r="O1356" s="204">
        <f t="shared" si="277"/>
        <v>2.5</v>
      </c>
      <c r="P1356" s="204"/>
      <c r="Q1356" s="204"/>
      <c r="R1356" s="204">
        <f t="shared" si="268"/>
        <v>2.5</v>
      </c>
      <c r="S1356" s="207" t="s">
        <v>70</v>
      </c>
      <c r="T1356" s="215" t="s">
        <v>58</v>
      </c>
      <c r="U1356" s="216">
        <v>44749</v>
      </c>
      <c r="V1356" s="216">
        <v>44791</v>
      </c>
      <c r="W1356" s="217">
        <v>1</v>
      </c>
      <c r="X1356" s="218"/>
      <c r="Y1356" s="212">
        <f t="shared" si="271"/>
        <v>6.1428571428571432</v>
      </c>
      <c r="Z1356" s="237">
        <v>135</v>
      </c>
      <c r="AA1356" s="237">
        <v>12.25</v>
      </c>
      <c r="AB1356" s="213">
        <f t="shared" si="274"/>
        <v>337.5</v>
      </c>
      <c r="AC1356" s="213">
        <f t="shared" si="269"/>
        <v>30.625</v>
      </c>
      <c r="AD1356" s="213">
        <f t="shared" si="272"/>
        <v>236.25</v>
      </c>
      <c r="AE1356" s="213">
        <f t="shared" si="273"/>
        <v>101.25</v>
      </c>
      <c r="AF1356" s="213">
        <f t="shared" si="267"/>
        <v>188.125</v>
      </c>
      <c r="AG1356" s="213">
        <f t="shared" si="275"/>
        <v>525.625</v>
      </c>
      <c r="AH1356" s="213">
        <v>525.625</v>
      </c>
      <c r="AI1356" s="213">
        <f t="shared" si="276"/>
        <v>0</v>
      </c>
      <c r="AJ1356" s="267"/>
      <c r="AK1356" s="297"/>
      <c r="AL1356" s="304"/>
      <c r="AM1356" s="304"/>
    </row>
    <row r="1357" spans="1:39" s="263" customFormat="1" ht="32.25" hidden="1" customHeight="1" x14ac:dyDescent="0.35">
      <c r="A1357" s="202"/>
      <c r="B1357" s="239">
        <v>17</v>
      </c>
      <c r="C1357" s="203">
        <v>455</v>
      </c>
      <c r="D1357" s="204">
        <v>12611</v>
      </c>
      <c r="E1357" s="204">
        <v>7829</v>
      </c>
      <c r="F1357" s="204"/>
      <c r="G1357" s="202" t="s">
        <v>212</v>
      </c>
      <c r="H1357" s="202" t="s">
        <v>95</v>
      </c>
      <c r="I1357" s="202"/>
      <c r="J1357" s="202" t="s">
        <v>69</v>
      </c>
      <c r="K1357" s="204">
        <v>1.8</v>
      </c>
      <c r="L1357" s="204">
        <v>1.3</v>
      </c>
      <c r="M1357" s="204">
        <v>3.5</v>
      </c>
      <c r="N1357" s="204">
        <v>1</v>
      </c>
      <c r="O1357" s="204">
        <f t="shared" si="277"/>
        <v>2.5</v>
      </c>
      <c r="P1357" s="204"/>
      <c r="Q1357" s="204"/>
      <c r="R1357" s="204">
        <f t="shared" si="268"/>
        <v>2.5</v>
      </c>
      <c r="S1357" s="207" t="s">
        <v>70</v>
      </c>
      <c r="T1357" s="215" t="s">
        <v>58</v>
      </c>
      <c r="U1357" s="216">
        <v>44749</v>
      </c>
      <c r="V1357" s="216">
        <v>44791</v>
      </c>
      <c r="W1357" s="217">
        <v>1</v>
      </c>
      <c r="X1357" s="218"/>
      <c r="Y1357" s="212">
        <f t="shared" si="271"/>
        <v>6.1428571428571432</v>
      </c>
      <c r="Z1357" s="237">
        <v>135</v>
      </c>
      <c r="AA1357" s="237">
        <v>12.25</v>
      </c>
      <c r="AB1357" s="213">
        <f t="shared" si="274"/>
        <v>337.5</v>
      </c>
      <c r="AC1357" s="213">
        <f t="shared" si="269"/>
        <v>30.625</v>
      </c>
      <c r="AD1357" s="213">
        <f t="shared" si="272"/>
        <v>236.25</v>
      </c>
      <c r="AE1357" s="213">
        <f t="shared" si="273"/>
        <v>101.25</v>
      </c>
      <c r="AF1357" s="213">
        <f t="shared" si="267"/>
        <v>188.125</v>
      </c>
      <c r="AG1357" s="213">
        <f t="shared" si="275"/>
        <v>525.625</v>
      </c>
      <c r="AH1357" s="213">
        <v>525.625</v>
      </c>
      <c r="AI1357" s="213">
        <f t="shared" si="276"/>
        <v>0</v>
      </c>
      <c r="AJ1357" s="267"/>
      <c r="AK1357" s="297"/>
      <c r="AL1357" s="304"/>
      <c r="AM1357" s="304"/>
    </row>
    <row r="1358" spans="1:39" s="263" customFormat="1" ht="32.25" hidden="1" customHeight="1" x14ac:dyDescent="0.35">
      <c r="A1358" s="202"/>
      <c r="B1358" s="239">
        <v>17</v>
      </c>
      <c r="C1358" s="203">
        <v>456</v>
      </c>
      <c r="D1358" s="204">
        <v>12611</v>
      </c>
      <c r="E1358" s="204">
        <v>7829</v>
      </c>
      <c r="F1358" s="204"/>
      <c r="G1358" s="202" t="s">
        <v>212</v>
      </c>
      <c r="H1358" s="202" t="s">
        <v>95</v>
      </c>
      <c r="I1358" s="202"/>
      <c r="J1358" s="202" t="s">
        <v>69</v>
      </c>
      <c r="K1358" s="204">
        <v>1.8</v>
      </c>
      <c r="L1358" s="204">
        <v>1.3</v>
      </c>
      <c r="M1358" s="204">
        <v>3.5</v>
      </c>
      <c r="N1358" s="204">
        <v>1</v>
      </c>
      <c r="O1358" s="204">
        <f t="shared" si="277"/>
        <v>2.5</v>
      </c>
      <c r="P1358" s="204"/>
      <c r="Q1358" s="204"/>
      <c r="R1358" s="204">
        <f t="shared" si="268"/>
        <v>2.5</v>
      </c>
      <c r="S1358" s="207" t="s">
        <v>70</v>
      </c>
      <c r="T1358" s="215" t="s">
        <v>58</v>
      </c>
      <c r="U1358" s="216">
        <v>44749</v>
      </c>
      <c r="V1358" s="216">
        <v>44791</v>
      </c>
      <c r="W1358" s="217">
        <v>1</v>
      </c>
      <c r="X1358" s="218"/>
      <c r="Y1358" s="212">
        <f t="shared" si="271"/>
        <v>6.1428571428571432</v>
      </c>
      <c r="Z1358" s="237">
        <v>135</v>
      </c>
      <c r="AA1358" s="237">
        <v>12.25</v>
      </c>
      <c r="AB1358" s="213">
        <f t="shared" si="274"/>
        <v>337.5</v>
      </c>
      <c r="AC1358" s="213">
        <f t="shared" si="269"/>
        <v>30.625</v>
      </c>
      <c r="AD1358" s="213">
        <f t="shared" si="272"/>
        <v>236.25</v>
      </c>
      <c r="AE1358" s="213">
        <f t="shared" si="273"/>
        <v>101.25</v>
      </c>
      <c r="AF1358" s="213">
        <f t="shared" si="267"/>
        <v>188.125</v>
      </c>
      <c r="AG1358" s="213">
        <f t="shared" si="275"/>
        <v>525.625</v>
      </c>
      <c r="AH1358" s="213">
        <v>525.625</v>
      </c>
      <c r="AI1358" s="213">
        <f t="shared" si="276"/>
        <v>0</v>
      </c>
      <c r="AJ1358" s="267"/>
      <c r="AK1358" s="297"/>
      <c r="AL1358" s="304"/>
      <c r="AM1358" s="304"/>
    </row>
    <row r="1359" spans="1:39" s="263" customFormat="1" ht="32.25" hidden="1" customHeight="1" x14ac:dyDescent="0.35">
      <c r="A1359" s="234"/>
      <c r="B1359" s="239">
        <v>17</v>
      </c>
      <c r="C1359" s="261">
        <v>458</v>
      </c>
      <c r="D1359" s="233">
        <v>12613</v>
      </c>
      <c r="E1359" s="233">
        <v>7829</v>
      </c>
      <c r="F1359" s="233"/>
      <c r="G1359" s="234" t="s">
        <v>225</v>
      </c>
      <c r="H1359" s="234" t="s">
        <v>36</v>
      </c>
      <c r="I1359" s="234"/>
      <c r="J1359" s="234" t="s">
        <v>42</v>
      </c>
      <c r="K1359" s="233">
        <v>10</v>
      </c>
      <c r="L1359" s="233">
        <v>1.3</v>
      </c>
      <c r="M1359" s="233">
        <v>4</v>
      </c>
      <c r="N1359" s="204">
        <v>1</v>
      </c>
      <c r="O1359" s="204">
        <f t="shared" si="277"/>
        <v>3</v>
      </c>
      <c r="P1359" s="233"/>
      <c r="Q1359" s="233"/>
      <c r="R1359" s="204">
        <f t="shared" si="268"/>
        <v>30</v>
      </c>
      <c r="S1359" s="261" t="s">
        <v>41</v>
      </c>
      <c r="T1359" s="270" t="s">
        <v>58</v>
      </c>
      <c r="U1359" s="271">
        <v>44749</v>
      </c>
      <c r="V1359" s="271">
        <v>44791</v>
      </c>
      <c r="W1359" s="272">
        <v>1</v>
      </c>
      <c r="X1359" s="273"/>
      <c r="Y1359" s="212">
        <f t="shared" si="271"/>
        <v>6.1428571428571432</v>
      </c>
      <c r="Z1359" s="238">
        <v>14</v>
      </c>
      <c r="AA1359" s="238">
        <v>0.84</v>
      </c>
      <c r="AB1359" s="213">
        <f t="shared" si="274"/>
        <v>420</v>
      </c>
      <c r="AC1359" s="213">
        <f t="shared" si="269"/>
        <v>25.2</v>
      </c>
      <c r="AD1359" s="213">
        <f t="shared" si="272"/>
        <v>294</v>
      </c>
      <c r="AE1359" s="213">
        <f t="shared" si="273"/>
        <v>126</v>
      </c>
      <c r="AF1359" s="213">
        <f t="shared" si="267"/>
        <v>154.80000000000001</v>
      </c>
      <c r="AG1359" s="213">
        <f t="shared" si="275"/>
        <v>574.79999999999995</v>
      </c>
      <c r="AH1359" s="213">
        <v>574.79999999999995</v>
      </c>
      <c r="AI1359" s="213">
        <f t="shared" si="276"/>
        <v>0</v>
      </c>
      <c r="AJ1359" s="267"/>
      <c r="AK1359" s="297"/>
      <c r="AL1359" s="304"/>
      <c r="AM1359" s="304"/>
    </row>
    <row r="1360" spans="1:39" s="263" customFormat="1" ht="32.25" hidden="1" customHeight="1" x14ac:dyDescent="0.35">
      <c r="A1360" s="234"/>
      <c r="B1360" s="239">
        <v>17</v>
      </c>
      <c r="C1360" s="261">
        <v>457</v>
      </c>
      <c r="D1360" s="233">
        <v>12612</v>
      </c>
      <c r="E1360" s="233">
        <v>7829</v>
      </c>
      <c r="F1360" s="233"/>
      <c r="G1360" s="234" t="s">
        <v>225</v>
      </c>
      <c r="H1360" s="234" t="s">
        <v>36</v>
      </c>
      <c r="I1360" s="234"/>
      <c r="J1360" s="234" t="s">
        <v>42</v>
      </c>
      <c r="K1360" s="233">
        <v>5</v>
      </c>
      <c r="L1360" s="233">
        <v>1.3</v>
      </c>
      <c r="M1360" s="233">
        <v>3.5</v>
      </c>
      <c r="N1360" s="204">
        <v>1</v>
      </c>
      <c r="O1360" s="204">
        <f t="shared" si="277"/>
        <v>2.5</v>
      </c>
      <c r="P1360" s="233"/>
      <c r="Q1360" s="233"/>
      <c r="R1360" s="204">
        <f t="shared" si="268"/>
        <v>12.5</v>
      </c>
      <c r="S1360" s="261" t="s">
        <v>41</v>
      </c>
      <c r="T1360" s="270" t="s">
        <v>58</v>
      </c>
      <c r="U1360" s="271">
        <v>44749</v>
      </c>
      <c r="V1360" s="271">
        <v>44791</v>
      </c>
      <c r="W1360" s="272">
        <v>1</v>
      </c>
      <c r="X1360" s="273"/>
      <c r="Y1360" s="212">
        <f t="shared" si="271"/>
        <v>6.1428571428571432</v>
      </c>
      <c r="Z1360" s="238">
        <v>14</v>
      </c>
      <c r="AA1360" s="238">
        <v>0.84</v>
      </c>
      <c r="AB1360" s="213">
        <f t="shared" si="274"/>
        <v>175</v>
      </c>
      <c r="AC1360" s="213">
        <f t="shared" si="269"/>
        <v>10.5</v>
      </c>
      <c r="AD1360" s="213">
        <f t="shared" si="272"/>
        <v>122.5</v>
      </c>
      <c r="AE1360" s="213">
        <f t="shared" si="273"/>
        <v>52.5</v>
      </c>
      <c r="AF1360" s="213">
        <f t="shared" si="267"/>
        <v>64.5</v>
      </c>
      <c r="AG1360" s="213">
        <f t="shared" si="275"/>
        <v>239.5</v>
      </c>
      <c r="AH1360" s="213">
        <v>239.5</v>
      </c>
      <c r="AI1360" s="213">
        <f t="shared" si="276"/>
        <v>0</v>
      </c>
      <c r="AJ1360" s="267"/>
      <c r="AK1360" s="297"/>
      <c r="AL1360" s="304"/>
      <c r="AM1360" s="304"/>
    </row>
    <row r="1361" spans="1:39" s="263" customFormat="1" ht="32.25" customHeight="1" x14ac:dyDescent="0.35">
      <c r="A1361" s="202"/>
      <c r="B1361" s="239">
        <v>17</v>
      </c>
      <c r="C1361" s="342">
        <v>603</v>
      </c>
      <c r="D1361" s="344">
        <v>12825</v>
      </c>
      <c r="E1361" s="204"/>
      <c r="F1361" s="204"/>
      <c r="G1361" s="202" t="s">
        <v>212</v>
      </c>
      <c r="H1361" s="202" t="s">
        <v>36</v>
      </c>
      <c r="I1361" s="202"/>
      <c r="J1361" s="202" t="s">
        <v>69</v>
      </c>
      <c r="K1361" s="204">
        <v>1.8</v>
      </c>
      <c r="L1361" s="204">
        <v>1.8</v>
      </c>
      <c r="M1361" s="204">
        <v>3.5</v>
      </c>
      <c r="N1361" s="204">
        <v>1</v>
      </c>
      <c r="O1361" s="204">
        <f t="shared" si="277"/>
        <v>2.5</v>
      </c>
      <c r="P1361" s="204"/>
      <c r="Q1361" s="204"/>
      <c r="R1361" s="204">
        <f t="shared" si="268"/>
        <v>2.5</v>
      </c>
      <c r="S1361" s="207" t="s">
        <v>70</v>
      </c>
      <c r="T1361" s="215" t="s">
        <v>87</v>
      </c>
      <c r="U1361" s="216">
        <v>44769</v>
      </c>
      <c r="V1361" s="216"/>
      <c r="W1361" s="217">
        <v>1</v>
      </c>
      <c r="X1361" s="218"/>
      <c r="Y1361" s="212">
        <f t="shared" si="271"/>
        <v>27</v>
      </c>
      <c r="Z1361" s="238">
        <v>135</v>
      </c>
      <c r="AA1361" s="237">
        <v>12.25</v>
      </c>
      <c r="AB1361" s="213">
        <f t="shared" si="274"/>
        <v>337.5</v>
      </c>
      <c r="AC1361" s="213">
        <f t="shared" si="269"/>
        <v>30.625</v>
      </c>
      <c r="AD1361" s="213">
        <f t="shared" si="272"/>
        <v>236.25</v>
      </c>
      <c r="AE1361" s="213">
        <f t="shared" si="273"/>
        <v>0</v>
      </c>
      <c r="AF1361" s="213">
        <f t="shared" si="267"/>
        <v>826.875</v>
      </c>
      <c r="AG1361" s="343">
        <f t="shared" si="275"/>
        <v>1063.125</v>
      </c>
      <c r="AH1361" s="213">
        <v>927.5</v>
      </c>
      <c r="AI1361" s="213">
        <f t="shared" si="276"/>
        <v>135.625</v>
      </c>
      <c r="AJ1361" s="267"/>
      <c r="AK1361" s="297"/>
      <c r="AL1361" s="304"/>
      <c r="AM1361" s="304"/>
    </row>
    <row r="1362" spans="1:39" s="263" customFormat="1" ht="32.25" hidden="1" customHeight="1" x14ac:dyDescent="0.35">
      <c r="A1362" s="202"/>
      <c r="B1362" s="239">
        <v>17</v>
      </c>
      <c r="C1362" s="203">
        <v>695</v>
      </c>
      <c r="D1362" s="204">
        <v>12960</v>
      </c>
      <c r="E1362" s="204">
        <v>8293</v>
      </c>
      <c r="F1362" s="204"/>
      <c r="G1362" s="202" t="s">
        <v>212</v>
      </c>
      <c r="H1362" s="202" t="s">
        <v>36</v>
      </c>
      <c r="I1362" s="202"/>
      <c r="J1362" s="202" t="s">
        <v>69</v>
      </c>
      <c r="K1362" s="204">
        <v>1.8</v>
      </c>
      <c r="L1362" s="204">
        <v>1.3</v>
      </c>
      <c r="M1362" s="204">
        <v>3</v>
      </c>
      <c r="N1362" s="204">
        <v>1</v>
      </c>
      <c r="O1362" s="204">
        <f t="shared" si="277"/>
        <v>2</v>
      </c>
      <c r="P1362" s="204"/>
      <c r="Q1362" s="204"/>
      <c r="R1362" s="204">
        <f t="shared" si="268"/>
        <v>2</v>
      </c>
      <c r="S1362" s="207" t="s">
        <v>70</v>
      </c>
      <c r="T1362" s="215" t="s">
        <v>58</v>
      </c>
      <c r="U1362" s="216">
        <v>44779</v>
      </c>
      <c r="V1362" s="216">
        <v>44894</v>
      </c>
      <c r="W1362" s="217">
        <v>1</v>
      </c>
      <c r="X1362" s="218"/>
      <c r="Y1362" s="212">
        <f t="shared" si="271"/>
        <v>16.571428571428573</v>
      </c>
      <c r="Z1362" s="238">
        <v>135</v>
      </c>
      <c r="AA1362" s="237">
        <v>12.25</v>
      </c>
      <c r="AB1362" s="213">
        <f t="shared" si="274"/>
        <v>270</v>
      </c>
      <c r="AC1362" s="213">
        <f t="shared" si="269"/>
        <v>24.5</v>
      </c>
      <c r="AD1362" s="213">
        <f t="shared" si="272"/>
        <v>189</v>
      </c>
      <c r="AE1362" s="213">
        <f t="shared" si="273"/>
        <v>81</v>
      </c>
      <c r="AF1362" s="213">
        <f t="shared" si="267"/>
        <v>406.00000000000006</v>
      </c>
      <c r="AG1362" s="213">
        <f t="shared" si="275"/>
        <v>676</v>
      </c>
      <c r="AH1362" s="213">
        <v>676</v>
      </c>
      <c r="AI1362" s="213">
        <f t="shared" si="276"/>
        <v>0</v>
      </c>
      <c r="AJ1362" s="267"/>
      <c r="AK1362" s="297"/>
      <c r="AL1362" s="304"/>
      <c r="AM1362" s="304"/>
    </row>
    <row r="1363" spans="1:39" s="263" customFormat="1" ht="32.25" hidden="1" customHeight="1" x14ac:dyDescent="0.35">
      <c r="A1363" s="202"/>
      <c r="B1363" s="239">
        <v>17</v>
      </c>
      <c r="C1363" s="203">
        <v>820</v>
      </c>
      <c r="D1363" s="204">
        <v>13089</v>
      </c>
      <c r="E1363" s="204">
        <v>7885</v>
      </c>
      <c r="F1363" s="204"/>
      <c r="G1363" s="202" t="s">
        <v>212</v>
      </c>
      <c r="H1363" s="202" t="s">
        <v>36</v>
      </c>
      <c r="I1363" s="202"/>
      <c r="J1363" s="202" t="s">
        <v>436</v>
      </c>
      <c r="K1363" s="204">
        <v>4</v>
      </c>
      <c r="L1363" s="204">
        <v>1.3</v>
      </c>
      <c r="M1363" s="204">
        <v>4</v>
      </c>
      <c r="N1363" s="204"/>
      <c r="O1363" s="204">
        <f t="shared" si="277"/>
        <v>4</v>
      </c>
      <c r="P1363" s="204"/>
      <c r="Q1363" s="204"/>
      <c r="R1363" s="204">
        <f t="shared" si="268"/>
        <v>16</v>
      </c>
      <c r="S1363" s="207" t="s">
        <v>41</v>
      </c>
      <c r="T1363" s="215" t="s">
        <v>58</v>
      </c>
      <c r="U1363" s="216">
        <v>44798</v>
      </c>
      <c r="V1363" s="216">
        <v>44817</v>
      </c>
      <c r="W1363" s="217">
        <v>1</v>
      </c>
      <c r="X1363" s="218"/>
      <c r="Y1363" s="212">
        <f t="shared" si="271"/>
        <v>2.8571428571428572</v>
      </c>
      <c r="Z1363" s="237">
        <v>14</v>
      </c>
      <c r="AA1363" s="237">
        <v>0</v>
      </c>
      <c r="AB1363" s="213">
        <f t="shared" si="274"/>
        <v>224</v>
      </c>
      <c r="AC1363" s="213">
        <f t="shared" si="269"/>
        <v>0</v>
      </c>
      <c r="AD1363" s="213">
        <f t="shared" si="272"/>
        <v>156.79999999999998</v>
      </c>
      <c r="AE1363" s="213">
        <f t="shared" si="273"/>
        <v>67.2</v>
      </c>
      <c r="AF1363" s="213">
        <f t="shared" si="267"/>
        <v>0</v>
      </c>
      <c r="AG1363" s="213">
        <f t="shared" si="275"/>
        <v>224</v>
      </c>
      <c r="AH1363" s="213">
        <v>224</v>
      </c>
      <c r="AI1363" s="213">
        <f t="shared" si="276"/>
        <v>0</v>
      </c>
      <c r="AJ1363" s="267"/>
      <c r="AK1363" s="297"/>
      <c r="AL1363" s="304"/>
      <c r="AM1363" s="304"/>
    </row>
    <row r="1364" spans="1:39" s="263" customFormat="1" ht="32.25" hidden="1" customHeight="1" x14ac:dyDescent="0.35">
      <c r="A1364" s="202"/>
      <c r="B1364" s="239">
        <v>17</v>
      </c>
      <c r="C1364" s="203">
        <v>649</v>
      </c>
      <c r="D1364" s="204">
        <v>12872</v>
      </c>
      <c r="E1364" s="204">
        <v>7808</v>
      </c>
      <c r="F1364" s="204"/>
      <c r="G1364" s="202" t="s">
        <v>212</v>
      </c>
      <c r="H1364" s="202" t="s">
        <v>60</v>
      </c>
      <c r="I1364" s="202"/>
      <c r="J1364" s="202" t="s">
        <v>61</v>
      </c>
      <c r="K1364" s="204">
        <v>4</v>
      </c>
      <c r="L1364" s="204">
        <v>2.5</v>
      </c>
      <c r="M1364" s="204">
        <v>3.5</v>
      </c>
      <c r="N1364" s="204">
        <v>1</v>
      </c>
      <c r="O1364" s="204">
        <f t="shared" si="277"/>
        <v>2.5</v>
      </c>
      <c r="P1364" s="204"/>
      <c r="Q1364" s="204"/>
      <c r="R1364" s="204">
        <f t="shared" si="268"/>
        <v>25</v>
      </c>
      <c r="S1364" s="207" t="s">
        <v>62</v>
      </c>
      <c r="T1364" s="215" t="s">
        <v>58</v>
      </c>
      <c r="U1364" s="216">
        <v>44775</v>
      </c>
      <c r="V1364" s="216">
        <v>44778</v>
      </c>
      <c r="W1364" s="217">
        <v>1</v>
      </c>
      <c r="X1364" s="218"/>
      <c r="Y1364" s="212">
        <f t="shared" si="271"/>
        <v>0.5714285714285714</v>
      </c>
      <c r="Z1364" s="237">
        <v>7.5</v>
      </c>
      <c r="AA1364" s="237"/>
      <c r="AB1364" s="213">
        <f t="shared" si="274"/>
        <v>187.5</v>
      </c>
      <c r="AC1364" s="213">
        <f t="shared" si="269"/>
        <v>0</v>
      </c>
      <c r="AD1364" s="213">
        <f t="shared" si="272"/>
        <v>131.25</v>
      </c>
      <c r="AE1364" s="213">
        <f t="shared" si="273"/>
        <v>56.25</v>
      </c>
      <c r="AF1364" s="213">
        <f t="shared" si="267"/>
        <v>0</v>
      </c>
      <c r="AG1364" s="213">
        <f t="shared" si="275"/>
        <v>187.5</v>
      </c>
      <c r="AH1364" s="213">
        <v>187.5</v>
      </c>
      <c r="AI1364" s="213">
        <f t="shared" si="276"/>
        <v>0</v>
      </c>
      <c r="AJ1364" s="267"/>
      <c r="AK1364" s="297"/>
      <c r="AL1364" s="304"/>
      <c r="AM1364" s="304"/>
    </row>
    <row r="1365" spans="1:39" s="263" customFormat="1" ht="32.25" hidden="1" customHeight="1" x14ac:dyDescent="0.35">
      <c r="A1365" s="202"/>
      <c r="B1365" s="239">
        <v>17</v>
      </c>
      <c r="C1365" s="203">
        <v>649</v>
      </c>
      <c r="D1365" s="204">
        <v>12872</v>
      </c>
      <c r="E1365" s="204">
        <v>7808</v>
      </c>
      <c r="F1365" s="204"/>
      <c r="G1365" s="202" t="s">
        <v>212</v>
      </c>
      <c r="H1365" s="202" t="s">
        <v>60</v>
      </c>
      <c r="I1365" s="202"/>
      <c r="J1365" s="202" t="s">
        <v>61</v>
      </c>
      <c r="K1365" s="204">
        <v>4</v>
      </c>
      <c r="L1365" s="204">
        <v>2.5</v>
      </c>
      <c r="M1365" s="204">
        <v>3.5</v>
      </c>
      <c r="N1365" s="204">
        <v>1</v>
      </c>
      <c r="O1365" s="204">
        <f t="shared" si="277"/>
        <v>2.5</v>
      </c>
      <c r="P1365" s="204"/>
      <c r="Q1365" s="204"/>
      <c r="R1365" s="204">
        <f t="shared" si="268"/>
        <v>25</v>
      </c>
      <c r="S1365" s="207" t="s">
        <v>62</v>
      </c>
      <c r="T1365" s="215" t="s">
        <v>58</v>
      </c>
      <c r="U1365" s="216">
        <v>44775</v>
      </c>
      <c r="V1365" s="216">
        <v>44778</v>
      </c>
      <c r="W1365" s="217">
        <v>1</v>
      </c>
      <c r="X1365" s="218"/>
      <c r="Y1365" s="212">
        <f t="shared" si="271"/>
        <v>0.5714285714285714</v>
      </c>
      <c r="Z1365" s="237">
        <v>7.5</v>
      </c>
      <c r="AA1365" s="237"/>
      <c r="AB1365" s="213">
        <f t="shared" si="274"/>
        <v>187.5</v>
      </c>
      <c r="AC1365" s="213">
        <f t="shared" si="269"/>
        <v>0</v>
      </c>
      <c r="AD1365" s="213">
        <f t="shared" si="272"/>
        <v>131.25</v>
      </c>
      <c r="AE1365" s="213">
        <f t="shared" si="273"/>
        <v>56.25</v>
      </c>
      <c r="AF1365" s="213">
        <f t="shared" ref="AF1365:AF1428" si="278">IF(Y1365&gt;X1365,(Y1365-X1365)*R1365*AA1365,0)</f>
        <v>0</v>
      </c>
      <c r="AG1365" s="213">
        <f t="shared" si="275"/>
        <v>187.5</v>
      </c>
      <c r="AH1365" s="213">
        <v>187.5</v>
      </c>
      <c r="AI1365" s="213">
        <f t="shared" si="276"/>
        <v>0</v>
      </c>
      <c r="AJ1365" s="267"/>
      <c r="AK1365" s="297"/>
      <c r="AL1365" s="304"/>
      <c r="AM1365" s="304"/>
    </row>
    <row r="1366" spans="1:39" s="263" customFormat="1" ht="32.25" hidden="1" customHeight="1" x14ac:dyDescent="0.35">
      <c r="A1366" s="202"/>
      <c r="B1366" s="239">
        <v>17</v>
      </c>
      <c r="C1366" s="203">
        <v>649</v>
      </c>
      <c r="D1366" s="204">
        <v>12872</v>
      </c>
      <c r="E1366" s="204">
        <v>7808</v>
      </c>
      <c r="F1366" s="204"/>
      <c r="G1366" s="202" t="s">
        <v>212</v>
      </c>
      <c r="H1366" s="202" t="s">
        <v>60</v>
      </c>
      <c r="I1366" s="202"/>
      <c r="J1366" s="202" t="s">
        <v>61</v>
      </c>
      <c r="K1366" s="204">
        <v>4</v>
      </c>
      <c r="L1366" s="204">
        <v>2.5</v>
      </c>
      <c r="M1366" s="204">
        <v>3.5</v>
      </c>
      <c r="N1366" s="204">
        <v>1</v>
      </c>
      <c r="O1366" s="204">
        <f t="shared" si="277"/>
        <v>2.5</v>
      </c>
      <c r="P1366" s="204"/>
      <c r="Q1366" s="204"/>
      <c r="R1366" s="204">
        <f t="shared" si="268"/>
        <v>25</v>
      </c>
      <c r="S1366" s="207" t="s">
        <v>62</v>
      </c>
      <c r="T1366" s="215" t="s">
        <v>58</v>
      </c>
      <c r="U1366" s="216">
        <v>44775</v>
      </c>
      <c r="V1366" s="216">
        <v>44778</v>
      </c>
      <c r="W1366" s="217">
        <v>1</v>
      </c>
      <c r="X1366" s="218"/>
      <c r="Y1366" s="212">
        <f t="shared" si="271"/>
        <v>0.5714285714285714</v>
      </c>
      <c r="Z1366" s="237">
        <v>7.5</v>
      </c>
      <c r="AA1366" s="237"/>
      <c r="AB1366" s="213">
        <f t="shared" si="274"/>
        <v>187.5</v>
      </c>
      <c r="AC1366" s="213">
        <f t="shared" si="269"/>
        <v>0</v>
      </c>
      <c r="AD1366" s="213">
        <f t="shared" si="272"/>
        <v>131.25</v>
      </c>
      <c r="AE1366" s="213">
        <f t="shared" si="273"/>
        <v>56.25</v>
      </c>
      <c r="AF1366" s="213">
        <f t="shared" si="278"/>
        <v>0</v>
      </c>
      <c r="AG1366" s="213">
        <f t="shared" si="275"/>
        <v>187.5</v>
      </c>
      <c r="AH1366" s="213">
        <v>187.5</v>
      </c>
      <c r="AI1366" s="213">
        <f t="shared" si="276"/>
        <v>0</v>
      </c>
      <c r="AJ1366" s="267"/>
      <c r="AK1366" s="297"/>
      <c r="AL1366" s="304"/>
      <c r="AM1366" s="304"/>
    </row>
    <row r="1367" spans="1:39" s="263" customFormat="1" ht="32.25" hidden="1" customHeight="1" x14ac:dyDescent="0.35">
      <c r="A1367" s="202"/>
      <c r="B1367" s="239">
        <v>17</v>
      </c>
      <c r="C1367" s="203">
        <v>744</v>
      </c>
      <c r="D1367" s="204">
        <v>13002</v>
      </c>
      <c r="E1367" s="204">
        <v>8069</v>
      </c>
      <c r="F1367" s="204"/>
      <c r="G1367" s="202" t="s">
        <v>212</v>
      </c>
      <c r="H1367" s="202" t="s">
        <v>60</v>
      </c>
      <c r="I1367" s="202"/>
      <c r="J1367" s="202" t="s">
        <v>61</v>
      </c>
      <c r="K1367" s="204">
        <v>9</v>
      </c>
      <c r="L1367" s="204">
        <v>6</v>
      </c>
      <c r="M1367" s="204">
        <v>4</v>
      </c>
      <c r="N1367" s="204">
        <v>1</v>
      </c>
      <c r="O1367" s="204">
        <f t="shared" si="277"/>
        <v>3</v>
      </c>
      <c r="P1367" s="204"/>
      <c r="Q1367" s="204"/>
      <c r="R1367" s="204">
        <f t="shared" si="268"/>
        <v>162</v>
      </c>
      <c r="S1367" s="207" t="s">
        <v>62</v>
      </c>
      <c r="T1367" s="215" t="s">
        <v>58</v>
      </c>
      <c r="U1367" s="216">
        <v>44780</v>
      </c>
      <c r="V1367" s="216">
        <v>44838</v>
      </c>
      <c r="W1367" s="217">
        <v>1</v>
      </c>
      <c r="X1367" s="218"/>
      <c r="Y1367" s="212">
        <f t="shared" si="271"/>
        <v>8.4285714285714288</v>
      </c>
      <c r="Z1367" s="237">
        <v>7.5</v>
      </c>
      <c r="AA1367" s="237">
        <v>0.7</v>
      </c>
      <c r="AB1367" s="213">
        <f t="shared" si="274"/>
        <v>1215</v>
      </c>
      <c r="AC1367" s="213">
        <f t="shared" si="269"/>
        <v>113.39999999999999</v>
      </c>
      <c r="AD1367" s="213">
        <f t="shared" si="272"/>
        <v>850.49999999999989</v>
      </c>
      <c r="AE1367" s="213">
        <f t="shared" si="273"/>
        <v>364.5</v>
      </c>
      <c r="AF1367" s="213">
        <f t="shared" si="278"/>
        <v>955.80000000000007</v>
      </c>
      <c r="AG1367" s="213">
        <f t="shared" si="275"/>
        <v>2170.8000000000002</v>
      </c>
      <c r="AH1367" s="213">
        <v>2170.8000000000002</v>
      </c>
      <c r="AI1367" s="213">
        <f t="shared" si="276"/>
        <v>0</v>
      </c>
      <c r="AJ1367" s="267"/>
      <c r="AK1367" s="297"/>
      <c r="AL1367" s="304"/>
      <c r="AM1367" s="304"/>
    </row>
    <row r="1368" spans="1:39" s="263" customFormat="1" ht="32.25" hidden="1" customHeight="1" x14ac:dyDescent="0.35">
      <c r="A1368" s="202"/>
      <c r="B1368" s="239">
        <v>17</v>
      </c>
      <c r="C1368" s="203">
        <v>726</v>
      </c>
      <c r="D1368" s="204">
        <v>12994</v>
      </c>
      <c r="E1368" s="204">
        <v>6706</v>
      </c>
      <c r="F1368" s="204"/>
      <c r="G1368" s="202" t="s">
        <v>447</v>
      </c>
      <c r="H1368" s="202" t="s">
        <v>60</v>
      </c>
      <c r="I1368" s="202"/>
      <c r="J1368" s="202" t="s">
        <v>61</v>
      </c>
      <c r="K1368" s="204">
        <v>7.5</v>
      </c>
      <c r="L1368" s="204">
        <v>2.5</v>
      </c>
      <c r="M1368" s="204">
        <v>4</v>
      </c>
      <c r="N1368" s="204">
        <v>1</v>
      </c>
      <c r="O1368" s="204">
        <f t="shared" si="277"/>
        <v>3</v>
      </c>
      <c r="P1368" s="204"/>
      <c r="Q1368" s="204"/>
      <c r="R1368" s="204">
        <f t="shared" si="268"/>
        <v>56.25</v>
      </c>
      <c r="S1368" s="207" t="s">
        <v>62</v>
      </c>
      <c r="T1368" s="215" t="s">
        <v>58</v>
      </c>
      <c r="U1368" s="216">
        <v>44788</v>
      </c>
      <c r="V1368" s="216">
        <v>44825</v>
      </c>
      <c r="W1368" s="217">
        <v>1</v>
      </c>
      <c r="X1368" s="218"/>
      <c r="Y1368" s="212">
        <f t="shared" si="271"/>
        <v>5.4285714285714288</v>
      </c>
      <c r="Z1368" s="237">
        <v>7.5</v>
      </c>
      <c r="AA1368" s="237">
        <v>0.7</v>
      </c>
      <c r="AB1368" s="213">
        <f t="shared" si="274"/>
        <v>421.875</v>
      </c>
      <c r="AC1368" s="213">
        <f t="shared" si="269"/>
        <v>39.375</v>
      </c>
      <c r="AD1368" s="213">
        <f t="shared" si="272"/>
        <v>295.3125</v>
      </c>
      <c r="AE1368" s="213">
        <f t="shared" si="273"/>
        <v>126.5625</v>
      </c>
      <c r="AF1368" s="213">
        <f t="shared" si="278"/>
        <v>213.75</v>
      </c>
      <c r="AG1368" s="213">
        <f t="shared" si="275"/>
        <v>635.625</v>
      </c>
      <c r="AH1368" s="213">
        <v>635.625</v>
      </c>
      <c r="AI1368" s="213">
        <f t="shared" si="276"/>
        <v>0</v>
      </c>
      <c r="AJ1368" s="267"/>
      <c r="AK1368" s="297"/>
      <c r="AL1368" s="304"/>
      <c r="AM1368" s="304"/>
    </row>
    <row r="1369" spans="1:39" s="263" customFormat="1" ht="32.25" hidden="1" customHeight="1" x14ac:dyDescent="0.35">
      <c r="A1369" s="205"/>
      <c r="B1369" s="239">
        <v>17</v>
      </c>
      <c r="C1369" s="173">
        <v>932</v>
      </c>
      <c r="D1369" s="206">
        <v>13303</v>
      </c>
      <c r="E1369" s="206">
        <v>8077</v>
      </c>
      <c r="F1369" s="206"/>
      <c r="G1369" s="205" t="s">
        <v>212</v>
      </c>
      <c r="H1369" s="205" t="s">
        <v>36</v>
      </c>
      <c r="I1369" s="205"/>
      <c r="J1369" s="205" t="s">
        <v>436</v>
      </c>
      <c r="K1369" s="206">
        <v>6</v>
      </c>
      <c r="L1369" s="206">
        <v>1.3</v>
      </c>
      <c r="M1369" s="206">
        <v>2.5</v>
      </c>
      <c r="N1369" s="206"/>
      <c r="O1369" s="206">
        <v>2.5</v>
      </c>
      <c r="P1369" s="206"/>
      <c r="Q1369" s="206"/>
      <c r="R1369" s="204">
        <f t="shared" si="268"/>
        <v>15</v>
      </c>
      <c r="S1369" s="173" t="s">
        <v>41</v>
      </c>
      <c r="T1369" s="208" t="s">
        <v>58</v>
      </c>
      <c r="U1369" s="209">
        <v>44814</v>
      </c>
      <c r="V1369" s="209">
        <v>44840</v>
      </c>
      <c r="W1369" s="210">
        <v>1</v>
      </c>
      <c r="X1369" s="211"/>
      <c r="Y1369" s="212">
        <f t="shared" si="271"/>
        <v>3.8571428571428572</v>
      </c>
      <c r="Z1369" s="219">
        <v>14</v>
      </c>
      <c r="AA1369" s="219">
        <v>0.84</v>
      </c>
      <c r="AB1369" s="213">
        <f t="shared" si="274"/>
        <v>210</v>
      </c>
      <c r="AC1369" s="213">
        <f t="shared" si="269"/>
        <v>12.6</v>
      </c>
      <c r="AD1369" s="213">
        <f t="shared" si="272"/>
        <v>147</v>
      </c>
      <c r="AE1369" s="213">
        <f t="shared" si="273"/>
        <v>63</v>
      </c>
      <c r="AF1369" s="213">
        <f t="shared" si="278"/>
        <v>48.6</v>
      </c>
      <c r="AG1369" s="213">
        <f t="shared" si="275"/>
        <v>258.60000000000002</v>
      </c>
      <c r="AH1369" s="214">
        <v>258.60000000000002</v>
      </c>
      <c r="AI1369" s="213">
        <f t="shared" si="276"/>
        <v>0</v>
      </c>
      <c r="AJ1369" s="267"/>
      <c r="AK1369" s="297"/>
      <c r="AL1369" s="304"/>
      <c r="AM1369" s="304"/>
    </row>
    <row r="1370" spans="1:39" s="263" customFormat="1" ht="32.25" hidden="1" customHeight="1" x14ac:dyDescent="0.35">
      <c r="A1370" s="202"/>
      <c r="B1370" s="239">
        <v>17</v>
      </c>
      <c r="C1370" s="203">
        <v>604</v>
      </c>
      <c r="D1370" s="204">
        <v>12826</v>
      </c>
      <c r="E1370" s="204">
        <v>6701</v>
      </c>
      <c r="F1370" s="204"/>
      <c r="G1370" s="202" t="s">
        <v>212</v>
      </c>
      <c r="H1370" s="202" t="s">
        <v>36</v>
      </c>
      <c r="I1370" s="202"/>
      <c r="J1370" s="202" t="s">
        <v>436</v>
      </c>
      <c r="K1370" s="204">
        <v>4</v>
      </c>
      <c r="L1370" s="204">
        <v>1.3</v>
      </c>
      <c r="M1370" s="204">
        <v>3</v>
      </c>
      <c r="N1370" s="204">
        <v>1</v>
      </c>
      <c r="O1370" s="204">
        <f>M1370-N1370</f>
        <v>2</v>
      </c>
      <c r="P1370" s="204"/>
      <c r="Q1370" s="204"/>
      <c r="R1370" s="204">
        <f t="shared" si="268"/>
        <v>8</v>
      </c>
      <c r="S1370" s="207" t="s">
        <v>41</v>
      </c>
      <c r="T1370" s="215" t="s">
        <v>58</v>
      </c>
      <c r="U1370" s="216">
        <v>44769</v>
      </c>
      <c r="V1370" s="216">
        <v>44823</v>
      </c>
      <c r="W1370" s="217">
        <v>1</v>
      </c>
      <c r="X1370" s="218"/>
      <c r="Y1370" s="212">
        <f t="shared" si="271"/>
        <v>7.8571428571428568</v>
      </c>
      <c r="Z1370" s="237">
        <v>14</v>
      </c>
      <c r="AA1370" s="237">
        <v>0.84</v>
      </c>
      <c r="AB1370" s="213">
        <f t="shared" si="274"/>
        <v>112</v>
      </c>
      <c r="AC1370" s="213">
        <f t="shared" si="269"/>
        <v>6.72</v>
      </c>
      <c r="AD1370" s="213">
        <f t="shared" si="272"/>
        <v>78.399999999999991</v>
      </c>
      <c r="AE1370" s="213">
        <f t="shared" si="273"/>
        <v>33.6</v>
      </c>
      <c r="AF1370" s="213">
        <f t="shared" si="278"/>
        <v>52.8</v>
      </c>
      <c r="AG1370" s="213">
        <f t="shared" si="275"/>
        <v>164.8</v>
      </c>
      <c r="AH1370" s="213">
        <v>164.8</v>
      </c>
      <c r="AI1370" s="213">
        <f t="shared" si="276"/>
        <v>0</v>
      </c>
      <c r="AJ1370" s="172"/>
      <c r="AK1370" s="297"/>
      <c r="AL1370" s="304"/>
      <c r="AM1370" s="304"/>
    </row>
    <row r="1371" spans="1:39" s="263" customFormat="1" ht="32.25" hidden="1" customHeight="1" x14ac:dyDescent="0.35">
      <c r="A1371" s="202"/>
      <c r="B1371" s="239">
        <v>17</v>
      </c>
      <c r="C1371" s="203">
        <v>1010</v>
      </c>
      <c r="D1371" s="204">
        <v>13394</v>
      </c>
      <c r="E1371" s="204">
        <v>8072</v>
      </c>
      <c r="F1371" s="204"/>
      <c r="G1371" s="202" t="s">
        <v>534</v>
      </c>
      <c r="H1371" s="205" t="s">
        <v>95</v>
      </c>
      <c r="I1371" s="205"/>
      <c r="J1371" s="205" t="s">
        <v>69</v>
      </c>
      <c r="K1371" s="206">
        <v>1.3</v>
      </c>
      <c r="L1371" s="206">
        <v>1</v>
      </c>
      <c r="M1371" s="206">
        <v>2</v>
      </c>
      <c r="N1371" s="206"/>
      <c r="O1371" s="206">
        <v>2</v>
      </c>
      <c r="P1371" s="206"/>
      <c r="Q1371" s="206"/>
      <c r="R1371" s="204">
        <f t="shared" si="268"/>
        <v>2</v>
      </c>
      <c r="S1371" s="207" t="s">
        <v>70</v>
      </c>
      <c r="T1371" s="208" t="s">
        <v>58</v>
      </c>
      <c r="U1371" s="209">
        <v>44825</v>
      </c>
      <c r="V1371" s="209">
        <v>44839</v>
      </c>
      <c r="W1371" s="210">
        <v>1</v>
      </c>
      <c r="X1371" s="211"/>
      <c r="Y1371" s="212">
        <f t="shared" si="271"/>
        <v>2.1428571428571428</v>
      </c>
      <c r="Z1371" s="237">
        <v>135</v>
      </c>
      <c r="AA1371" s="237">
        <v>12.25</v>
      </c>
      <c r="AB1371" s="213">
        <f t="shared" si="274"/>
        <v>270</v>
      </c>
      <c r="AC1371" s="213">
        <f t="shared" si="269"/>
        <v>24.5</v>
      </c>
      <c r="AD1371" s="213">
        <f t="shared" si="272"/>
        <v>189</v>
      </c>
      <c r="AE1371" s="213">
        <f t="shared" si="273"/>
        <v>81</v>
      </c>
      <c r="AF1371" s="213">
        <f t="shared" si="278"/>
        <v>52.5</v>
      </c>
      <c r="AG1371" s="213">
        <f t="shared" si="275"/>
        <v>322.5</v>
      </c>
      <c r="AH1371" s="214">
        <v>322.5</v>
      </c>
      <c r="AI1371" s="213">
        <f t="shared" si="276"/>
        <v>0</v>
      </c>
      <c r="AJ1371" s="172"/>
      <c r="AK1371" s="297"/>
      <c r="AL1371" s="304"/>
      <c r="AM1371" s="304"/>
    </row>
    <row r="1372" spans="1:39" s="263" customFormat="1" ht="32.25" hidden="1" customHeight="1" x14ac:dyDescent="0.35">
      <c r="A1372" s="202"/>
      <c r="B1372" s="239">
        <v>17</v>
      </c>
      <c r="C1372" s="203">
        <v>1011</v>
      </c>
      <c r="D1372" s="204">
        <v>13394</v>
      </c>
      <c r="E1372" s="204">
        <v>8072</v>
      </c>
      <c r="F1372" s="204"/>
      <c r="G1372" s="202" t="s">
        <v>534</v>
      </c>
      <c r="H1372" s="205" t="s">
        <v>95</v>
      </c>
      <c r="I1372" s="205"/>
      <c r="J1372" s="205" t="s">
        <v>69</v>
      </c>
      <c r="K1372" s="206">
        <v>1.3</v>
      </c>
      <c r="L1372" s="206">
        <v>1</v>
      </c>
      <c r="M1372" s="206">
        <v>2</v>
      </c>
      <c r="N1372" s="206"/>
      <c r="O1372" s="206">
        <v>2</v>
      </c>
      <c r="P1372" s="206"/>
      <c r="Q1372" s="206"/>
      <c r="R1372" s="204">
        <f t="shared" si="268"/>
        <v>2</v>
      </c>
      <c r="S1372" s="207" t="s">
        <v>70</v>
      </c>
      <c r="T1372" s="208" t="s">
        <v>58</v>
      </c>
      <c r="U1372" s="209">
        <v>44825</v>
      </c>
      <c r="V1372" s="209">
        <v>44839</v>
      </c>
      <c r="W1372" s="210">
        <v>1</v>
      </c>
      <c r="X1372" s="211"/>
      <c r="Y1372" s="212">
        <f t="shared" si="271"/>
        <v>2.1428571428571428</v>
      </c>
      <c r="Z1372" s="237">
        <v>135</v>
      </c>
      <c r="AA1372" s="237">
        <v>12.25</v>
      </c>
      <c r="AB1372" s="213">
        <f t="shared" si="274"/>
        <v>270</v>
      </c>
      <c r="AC1372" s="213">
        <f t="shared" si="269"/>
        <v>24.5</v>
      </c>
      <c r="AD1372" s="213">
        <f t="shared" si="272"/>
        <v>189</v>
      </c>
      <c r="AE1372" s="213">
        <f t="shared" si="273"/>
        <v>81</v>
      </c>
      <c r="AF1372" s="213">
        <f t="shared" si="278"/>
        <v>52.5</v>
      </c>
      <c r="AG1372" s="213">
        <f t="shared" si="275"/>
        <v>322.5</v>
      </c>
      <c r="AH1372" s="214">
        <v>322.5</v>
      </c>
      <c r="AI1372" s="213">
        <f t="shared" si="276"/>
        <v>0</v>
      </c>
      <c r="AJ1372" s="172"/>
      <c r="AK1372" s="297"/>
      <c r="AL1372" s="304"/>
      <c r="AM1372" s="304"/>
    </row>
    <row r="1373" spans="1:39" ht="32.25" hidden="1" customHeight="1" x14ac:dyDescent="0.35">
      <c r="A1373" s="202"/>
      <c r="B1373" s="239">
        <v>17</v>
      </c>
      <c r="C1373" s="203">
        <v>987</v>
      </c>
      <c r="D1373" s="204">
        <v>13367</v>
      </c>
      <c r="E1373" s="204">
        <v>6717</v>
      </c>
      <c r="F1373" s="204"/>
      <c r="G1373" s="202" t="s">
        <v>212</v>
      </c>
      <c r="H1373" s="205" t="s">
        <v>95</v>
      </c>
      <c r="I1373" s="205"/>
      <c r="J1373" s="205" t="s">
        <v>69</v>
      </c>
      <c r="K1373" s="206">
        <v>2.5</v>
      </c>
      <c r="L1373" s="206">
        <v>1.3</v>
      </c>
      <c r="M1373" s="206">
        <v>2</v>
      </c>
      <c r="N1373" s="206"/>
      <c r="O1373" s="206">
        <v>2</v>
      </c>
      <c r="P1373" s="206"/>
      <c r="Q1373" s="206"/>
      <c r="R1373" s="204">
        <f t="shared" si="268"/>
        <v>2</v>
      </c>
      <c r="S1373" s="207" t="s">
        <v>70</v>
      </c>
      <c r="T1373" s="208" t="s">
        <v>58</v>
      </c>
      <c r="U1373" s="209">
        <v>44821</v>
      </c>
      <c r="V1373" s="209">
        <v>44828</v>
      </c>
      <c r="W1373" s="210">
        <v>1</v>
      </c>
      <c r="X1373" s="211"/>
      <c r="Y1373" s="212">
        <f t="shared" si="271"/>
        <v>1.1428571428571428</v>
      </c>
      <c r="Z1373" s="237">
        <v>135</v>
      </c>
      <c r="AA1373" s="237">
        <v>12.25</v>
      </c>
      <c r="AB1373" s="213">
        <f t="shared" si="274"/>
        <v>270</v>
      </c>
      <c r="AC1373" s="213">
        <f t="shared" si="269"/>
        <v>24.5</v>
      </c>
      <c r="AD1373" s="213">
        <f t="shared" si="272"/>
        <v>189</v>
      </c>
      <c r="AE1373" s="213">
        <f t="shared" si="273"/>
        <v>81</v>
      </c>
      <c r="AF1373" s="213">
        <f t="shared" si="278"/>
        <v>28</v>
      </c>
      <c r="AG1373" s="213">
        <f t="shared" si="275"/>
        <v>298</v>
      </c>
      <c r="AH1373" s="214">
        <v>298</v>
      </c>
      <c r="AI1373" s="213">
        <f t="shared" si="276"/>
        <v>0</v>
      </c>
      <c r="AJ1373" s="172"/>
    </row>
    <row r="1374" spans="1:39" ht="32.25" customHeight="1" x14ac:dyDescent="0.35">
      <c r="A1374" s="202"/>
      <c r="B1374" s="239">
        <v>17</v>
      </c>
      <c r="C1374" s="342">
        <v>1</v>
      </c>
      <c r="D1374" s="344">
        <v>13277</v>
      </c>
      <c r="E1374" s="204"/>
      <c r="F1374" s="204"/>
      <c r="G1374" s="202" t="s">
        <v>447</v>
      </c>
      <c r="H1374" s="202" t="s">
        <v>150</v>
      </c>
      <c r="I1374" s="202"/>
      <c r="J1374" s="202" t="s">
        <v>149</v>
      </c>
      <c r="K1374" s="204">
        <v>20</v>
      </c>
      <c r="L1374" s="204">
        <v>1.3</v>
      </c>
      <c r="M1374" s="204"/>
      <c r="N1374" s="204"/>
      <c r="O1374" s="204"/>
      <c r="P1374" s="204">
        <v>1</v>
      </c>
      <c r="Q1374" s="204"/>
      <c r="R1374" s="204">
        <f t="shared" si="268"/>
        <v>26</v>
      </c>
      <c r="S1374" s="207" t="s">
        <v>151</v>
      </c>
      <c r="T1374" s="215" t="s">
        <v>87</v>
      </c>
      <c r="U1374" s="216">
        <v>44811</v>
      </c>
      <c r="V1374" s="216"/>
      <c r="W1374" s="217">
        <v>1</v>
      </c>
      <c r="X1374" s="218"/>
      <c r="Y1374" s="212">
        <f t="shared" si="271"/>
        <v>21</v>
      </c>
      <c r="Z1374" s="237">
        <v>7.5</v>
      </c>
      <c r="AA1374" s="237">
        <v>1.05</v>
      </c>
      <c r="AB1374" s="213">
        <f t="shared" si="274"/>
        <v>195</v>
      </c>
      <c r="AC1374" s="213">
        <f t="shared" si="269"/>
        <v>27.3</v>
      </c>
      <c r="AD1374" s="213">
        <f t="shared" si="272"/>
        <v>136.5</v>
      </c>
      <c r="AE1374" s="213">
        <f t="shared" si="273"/>
        <v>0</v>
      </c>
      <c r="AF1374" s="213">
        <f t="shared" si="278"/>
        <v>573.30000000000007</v>
      </c>
      <c r="AG1374" s="343">
        <f t="shared" si="275"/>
        <v>709.80000000000007</v>
      </c>
      <c r="AH1374" s="213">
        <v>588.90000000000009</v>
      </c>
      <c r="AI1374" s="213">
        <f t="shared" si="276"/>
        <v>120.89999999999998</v>
      </c>
      <c r="AJ1374" s="172"/>
    </row>
    <row r="1375" spans="1:39" ht="32.25" customHeight="1" x14ac:dyDescent="0.35">
      <c r="A1375" s="202"/>
      <c r="B1375" s="239">
        <v>17</v>
      </c>
      <c r="C1375" s="342">
        <v>1</v>
      </c>
      <c r="D1375" s="344">
        <v>13277</v>
      </c>
      <c r="E1375" s="204"/>
      <c r="F1375" s="204"/>
      <c r="G1375" s="202" t="s">
        <v>447</v>
      </c>
      <c r="H1375" s="202" t="s">
        <v>150</v>
      </c>
      <c r="I1375" s="202"/>
      <c r="J1375" s="202" t="s">
        <v>149</v>
      </c>
      <c r="K1375" s="204">
        <v>20</v>
      </c>
      <c r="L1375" s="204">
        <v>1.3</v>
      </c>
      <c r="M1375" s="204"/>
      <c r="N1375" s="204"/>
      <c r="O1375" s="204"/>
      <c r="P1375" s="204">
        <v>1</v>
      </c>
      <c r="Q1375" s="204"/>
      <c r="R1375" s="204">
        <f t="shared" si="268"/>
        <v>26</v>
      </c>
      <c r="S1375" s="207" t="s">
        <v>151</v>
      </c>
      <c r="T1375" s="215" t="s">
        <v>87</v>
      </c>
      <c r="U1375" s="216">
        <v>44811</v>
      </c>
      <c r="V1375" s="216"/>
      <c r="W1375" s="217">
        <v>1</v>
      </c>
      <c r="X1375" s="218"/>
      <c r="Y1375" s="212">
        <f t="shared" si="271"/>
        <v>21</v>
      </c>
      <c r="Z1375" s="237">
        <v>7.5</v>
      </c>
      <c r="AA1375" s="237">
        <v>1.05</v>
      </c>
      <c r="AB1375" s="213">
        <f t="shared" si="274"/>
        <v>195</v>
      </c>
      <c r="AC1375" s="213">
        <f t="shared" si="269"/>
        <v>27.3</v>
      </c>
      <c r="AD1375" s="213">
        <f t="shared" si="272"/>
        <v>136.5</v>
      </c>
      <c r="AE1375" s="213">
        <f t="shared" si="273"/>
        <v>0</v>
      </c>
      <c r="AF1375" s="213">
        <f t="shared" si="278"/>
        <v>573.30000000000007</v>
      </c>
      <c r="AG1375" s="343">
        <f t="shared" si="275"/>
        <v>709.80000000000007</v>
      </c>
      <c r="AH1375" s="213">
        <v>588.90000000000009</v>
      </c>
      <c r="AI1375" s="213">
        <f t="shared" si="276"/>
        <v>120.89999999999998</v>
      </c>
      <c r="AJ1375" s="243"/>
    </row>
    <row r="1376" spans="1:39" ht="32.25" customHeight="1" x14ac:dyDescent="0.35">
      <c r="A1376" s="202"/>
      <c r="B1376" s="239">
        <v>17</v>
      </c>
      <c r="C1376" s="342">
        <v>1</v>
      </c>
      <c r="D1376" s="344">
        <v>13277</v>
      </c>
      <c r="E1376" s="204"/>
      <c r="F1376" s="204"/>
      <c r="G1376" s="202" t="s">
        <v>447</v>
      </c>
      <c r="H1376" s="202" t="s">
        <v>150</v>
      </c>
      <c r="I1376" s="202"/>
      <c r="J1376" s="202" t="s">
        <v>149</v>
      </c>
      <c r="K1376" s="204">
        <v>20</v>
      </c>
      <c r="L1376" s="204">
        <v>1.3</v>
      </c>
      <c r="M1376" s="204"/>
      <c r="N1376" s="204"/>
      <c r="O1376" s="204"/>
      <c r="P1376" s="204">
        <v>1</v>
      </c>
      <c r="Q1376" s="204"/>
      <c r="R1376" s="204">
        <f t="shared" si="268"/>
        <v>26</v>
      </c>
      <c r="S1376" s="207" t="s">
        <v>151</v>
      </c>
      <c r="T1376" s="215" t="s">
        <v>87</v>
      </c>
      <c r="U1376" s="216">
        <v>44811</v>
      </c>
      <c r="V1376" s="216"/>
      <c r="W1376" s="217">
        <v>1</v>
      </c>
      <c r="X1376" s="218"/>
      <c r="Y1376" s="212">
        <f t="shared" si="271"/>
        <v>21</v>
      </c>
      <c r="Z1376" s="237">
        <v>7.5</v>
      </c>
      <c r="AA1376" s="237">
        <v>1.05</v>
      </c>
      <c r="AB1376" s="213">
        <f t="shared" si="274"/>
        <v>195</v>
      </c>
      <c r="AC1376" s="213">
        <f t="shared" si="269"/>
        <v>27.3</v>
      </c>
      <c r="AD1376" s="213">
        <f t="shared" si="272"/>
        <v>136.5</v>
      </c>
      <c r="AE1376" s="213">
        <f t="shared" si="273"/>
        <v>0</v>
      </c>
      <c r="AF1376" s="213">
        <f t="shared" si="278"/>
        <v>573.30000000000007</v>
      </c>
      <c r="AG1376" s="343">
        <f t="shared" si="275"/>
        <v>709.80000000000007</v>
      </c>
      <c r="AH1376" s="213">
        <v>588.90000000000009</v>
      </c>
      <c r="AI1376" s="213">
        <f t="shared" si="276"/>
        <v>120.89999999999998</v>
      </c>
      <c r="AJ1376" s="243"/>
    </row>
    <row r="1377" spans="1:36" ht="32.25" customHeight="1" x14ac:dyDescent="0.35">
      <c r="A1377" s="202"/>
      <c r="B1377" s="239">
        <v>17</v>
      </c>
      <c r="C1377" s="342">
        <v>1</v>
      </c>
      <c r="D1377" s="344">
        <v>13277</v>
      </c>
      <c r="E1377" s="204"/>
      <c r="F1377" s="204"/>
      <c r="G1377" s="202" t="s">
        <v>447</v>
      </c>
      <c r="H1377" s="202" t="s">
        <v>150</v>
      </c>
      <c r="I1377" s="202"/>
      <c r="J1377" s="202" t="s">
        <v>149</v>
      </c>
      <c r="K1377" s="204">
        <v>20</v>
      </c>
      <c r="L1377" s="204">
        <v>1.3</v>
      </c>
      <c r="M1377" s="204"/>
      <c r="N1377" s="204"/>
      <c r="O1377" s="204"/>
      <c r="P1377" s="204">
        <v>1</v>
      </c>
      <c r="Q1377" s="204"/>
      <c r="R1377" s="204">
        <f t="shared" si="268"/>
        <v>26</v>
      </c>
      <c r="S1377" s="207" t="s">
        <v>151</v>
      </c>
      <c r="T1377" s="215" t="s">
        <v>87</v>
      </c>
      <c r="U1377" s="216">
        <v>44811</v>
      </c>
      <c r="V1377" s="216"/>
      <c r="W1377" s="217">
        <v>1</v>
      </c>
      <c r="X1377" s="218"/>
      <c r="Y1377" s="212">
        <f t="shared" si="271"/>
        <v>21</v>
      </c>
      <c r="Z1377" s="237">
        <v>7.5</v>
      </c>
      <c r="AA1377" s="237">
        <v>1.05</v>
      </c>
      <c r="AB1377" s="213">
        <f t="shared" si="274"/>
        <v>195</v>
      </c>
      <c r="AC1377" s="213">
        <f t="shared" si="269"/>
        <v>27.3</v>
      </c>
      <c r="AD1377" s="213">
        <f t="shared" si="272"/>
        <v>136.5</v>
      </c>
      <c r="AE1377" s="213">
        <f t="shared" si="273"/>
        <v>0</v>
      </c>
      <c r="AF1377" s="213">
        <f t="shared" si="278"/>
        <v>573.30000000000007</v>
      </c>
      <c r="AG1377" s="343">
        <f t="shared" si="275"/>
        <v>709.80000000000007</v>
      </c>
      <c r="AH1377" s="213">
        <v>588.90000000000009</v>
      </c>
      <c r="AI1377" s="213">
        <f t="shared" si="276"/>
        <v>120.89999999999998</v>
      </c>
      <c r="AJ1377" s="243"/>
    </row>
    <row r="1378" spans="1:36" ht="32.25" customHeight="1" x14ac:dyDescent="0.35">
      <c r="A1378" s="202"/>
      <c r="B1378" s="239">
        <v>17</v>
      </c>
      <c r="C1378" s="342">
        <v>1</v>
      </c>
      <c r="D1378" s="344">
        <v>13277</v>
      </c>
      <c r="E1378" s="204"/>
      <c r="F1378" s="204"/>
      <c r="G1378" s="202" t="s">
        <v>447</v>
      </c>
      <c r="H1378" s="202" t="s">
        <v>150</v>
      </c>
      <c r="I1378" s="202"/>
      <c r="J1378" s="202" t="s">
        <v>149</v>
      </c>
      <c r="K1378" s="204">
        <v>20</v>
      </c>
      <c r="L1378" s="204">
        <v>1.3</v>
      </c>
      <c r="M1378" s="204"/>
      <c r="N1378" s="204"/>
      <c r="O1378" s="204"/>
      <c r="P1378" s="204">
        <v>1</v>
      </c>
      <c r="Q1378" s="204"/>
      <c r="R1378" s="204">
        <f t="shared" si="268"/>
        <v>26</v>
      </c>
      <c r="S1378" s="207" t="s">
        <v>151</v>
      </c>
      <c r="T1378" s="215" t="s">
        <v>87</v>
      </c>
      <c r="U1378" s="216">
        <v>44811</v>
      </c>
      <c r="V1378" s="216"/>
      <c r="W1378" s="217">
        <v>1</v>
      </c>
      <c r="X1378" s="218"/>
      <c r="Y1378" s="212">
        <f t="shared" si="271"/>
        <v>21</v>
      </c>
      <c r="Z1378" s="237">
        <v>7.5</v>
      </c>
      <c r="AA1378" s="237">
        <v>1.05</v>
      </c>
      <c r="AB1378" s="213">
        <f t="shared" si="274"/>
        <v>195</v>
      </c>
      <c r="AC1378" s="213">
        <f t="shared" si="269"/>
        <v>27.3</v>
      </c>
      <c r="AD1378" s="213">
        <f t="shared" si="272"/>
        <v>136.5</v>
      </c>
      <c r="AE1378" s="213">
        <f t="shared" si="273"/>
        <v>0</v>
      </c>
      <c r="AF1378" s="213">
        <f t="shared" si="278"/>
        <v>573.30000000000007</v>
      </c>
      <c r="AG1378" s="343">
        <f t="shared" si="275"/>
        <v>709.80000000000007</v>
      </c>
      <c r="AH1378" s="213">
        <v>588.90000000000009</v>
      </c>
      <c r="AI1378" s="213">
        <f t="shared" si="276"/>
        <v>120.89999999999998</v>
      </c>
      <c r="AJ1378" s="172"/>
    </row>
    <row r="1379" spans="1:36" ht="32.25" customHeight="1" x14ac:dyDescent="0.35">
      <c r="A1379" s="202"/>
      <c r="B1379" s="239">
        <v>17</v>
      </c>
      <c r="C1379" s="342">
        <v>1</v>
      </c>
      <c r="D1379" s="344">
        <v>13277</v>
      </c>
      <c r="E1379" s="204"/>
      <c r="F1379" s="204"/>
      <c r="G1379" s="202" t="s">
        <v>447</v>
      </c>
      <c r="H1379" s="202" t="s">
        <v>150</v>
      </c>
      <c r="I1379" s="202"/>
      <c r="J1379" s="202" t="s">
        <v>149</v>
      </c>
      <c r="K1379" s="204">
        <v>20</v>
      </c>
      <c r="L1379" s="204">
        <v>1.3</v>
      </c>
      <c r="M1379" s="204"/>
      <c r="N1379" s="204"/>
      <c r="O1379" s="204"/>
      <c r="P1379" s="204">
        <v>1</v>
      </c>
      <c r="Q1379" s="204"/>
      <c r="R1379" s="204">
        <f t="shared" si="268"/>
        <v>26</v>
      </c>
      <c r="S1379" s="207" t="s">
        <v>151</v>
      </c>
      <c r="T1379" s="215" t="s">
        <v>87</v>
      </c>
      <c r="U1379" s="216">
        <v>44811</v>
      </c>
      <c r="V1379" s="216"/>
      <c r="W1379" s="217">
        <v>1</v>
      </c>
      <c r="X1379" s="218"/>
      <c r="Y1379" s="212">
        <f t="shared" si="271"/>
        <v>21</v>
      </c>
      <c r="Z1379" s="237">
        <v>7.5</v>
      </c>
      <c r="AA1379" s="237">
        <v>1.05</v>
      </c>
      <c r="AB1379" s="213">
        <f t="shared" si="274"/>
        <v>195</v>
      </c>
      <c r="AC1379" s="213">
        <f t="shared" si="269"/>
        <v>27.3</v>
      </c>
      <c r="AD1379" s="213">
        <f t="shared" si="272"/>
        <v>136.5</v>
      </c>
      <c r="AE1379" s="213">
        <f t="shared" si="273"/>
        <v>0</v>
      </c>
      <c r="AF1379" s="213">
        <f t="shared" si="278"/>
        <v>573.30000000000007</v>
      </c>
      <c r="AG1379" s="343">
        <f t="shared" si="275"/>
        <v>709.80000000000007</v>
      </c>
      <c r="AH1379" s="213">
        <v>588.90000000000009</v>
      </c>
      <c r="AI1379" s="213">
        <f t="shared" si="276"/>
        <v>120.89999999999998</v>
      </c>
      <c r="AJ1379" s="172"/>
    </row>
    <row r="1380" spans="1:36" ht="32.25" customHeight="1" x14ac:dyDescent="0.35">
      <c r="A1380" s="202"/>
      <c r="B1380" s="239">
        <v>17</v>
      </c>
      <c r="C1380" s="342">
        <v>1</v>
      </c>
      <c r="D1380" s="344">
        <v>13277</v>
      </c>
      <c r="E1380" s="204"/>
      <c r="F1380" s="204"/>
      <c r="G1380" s="202" t="s">
        <v>447</v>
      </c>
      <c r="H1380" s="202" t="s">
        <v>241</v>
      </c>
      <c r="I1380" s="202"/>
      <c r="J1380" s="202" t="s">
        <v>81</v>
      </c>
      <c r="K1380" s="204">
        <v>20</v>
      </c>
      <c r="L1380" s="204">
        <v>0.6</v>
      </c>
      <c r="M1380" s="204"/>
      <c r="N1380" s="204"/>
      <c r="O1380" s="204"/>
      <c r="P1380" s="204">
        <v>1</v>
      </c>
      <c r="Q1380" s="204"/>
      <c r="R1380" s="204">
        <f t="shared" si="268"/>
        <v>12</v>
      </c>
      <c r="S1380" s="207" t="s">
        <v>151</v>
      </c>
      <c r="T1380" s="215" t="s">
        <v>87</v>
      </c>
      <c r="U1380" s="216">
        <v>44811</v>
      </c>
      <c r="V1380" s="216"/>
      <c r="W1380" s="217">
        <v>1</v>
      </c>
      <c r="X1380" s="218"/>
      <c r="Y1380" s="212">
        <f t="shared" si="271"/>
        <v>21</v>
      </c>
      <c r="Z1380" s="237">
        <v>36.5</v>
      </c>
      <c r="AA1380" s="237">
        <v>3.15</v>
      </c>
      <c r="AB1380" s="213">
        <f t="shared" si="274"/>
        <v>438</v>
      </c>
      <c r="AC1380" s="213">
        <f t="shared" si="269"/>
        <v>37.799999999999997</v>
      </c>
      <c r="AD1380" s="213">
        <f t="shared" si="272"/>
        <v>306.59999999999997</v>
      </c>
      <c r="AE1380" s="213">
        <f t="shared" si="273"/>
        <v>0</v>
      </c>
      <c r="AF1380" s="213">
        <f t="shared" si="278"/>
        <v>793.8</v>
      </c>
      <c r="AG1380" s="343">
        <f t="shared" si="275"/>
        <v>1100.3999999999999</v>
      </c>
      <c r="AH1380" s="213">
        <v>933</v>
      </c>
      <c r="AI1380" s="213">
        <f t="shared" si="276"/>
        <v>167.39999999999986</v>
      </c>
      <c r="AJ1380" s="172"/>
    </row>
    <row r="1381" spans="1:36" ht="32.25" customHeight="1" x14ac:dyDescent="0.35">
      <c r="A1381" s="202"/>
      <c r="B1381" s="239">
        <v>17</v>
      </c>
      <c r="C1381" s="342">
        <v>1</v>
      </c>
      <c r="D1381" s="344">
        <v>13277</v>
      </c>
      <c r="E1381" s="204"/>
      <c r="F1381" s="204"/>
      <c r="G1381" s="202" t="s">
        <v>447</v>
      </c>
      <c r="H1381" s="202" t="s">
        <v>241</v>
      </c>
      <c r="I1381" s="202"/>
      <c r="J1381" s="202" t="s">
        <v>81</v>
      </c>
      <c r="K1381" s="204">
        <v>20</v>
      </c>
      <c r="L1381" s="204">
        <v>0.6</v>
      </c>
      <c r="M1381" s="204"/>
      <c r="N1381" s="204"/>
      <c r="O1381" s="204"/>
      <c r="P1381" s="204">
        <v>1</v>
      </c>
      <c r="Q1381" s="204"/>
      <c r="R1381" s="204">
        <f t="shared" si="268"/>
        <v>12</v>
      </c>
      <c r="S1381" s="207" t="s">
        <v>151</v>
      </c>
      <c r="T1381" s="215" t="s">
        <v>87</v>
      </c>
      <c r="U1381" s="216">
        <v>44811</v>
      </c>
      <c r="V1381" s="216"/>
      <c r="W1381" s="217">
        <v>1</v>
      </c>
      <c r="X1381" s="218"/>
      <c r="Y1381" s="212">
        <f t="shared" si="271"/>
        <v>21</v>
      </c>
      <c r="Z1381" s="237">
        <v>36.5</v>
      </c>
      <c r="AA1381" s="237">
        <v>3.15</v>
      </c>
      <c r="AB1381" s="213">
        <f t="shared" si="274"/>
        <v>438</v>
      </c>
      <c r="AC1381" s="213">
        <f t="shared" si="269"/>
        <v>37.799999999999997</v>
      </c>
      <c r="AD1381" s="213">
        <f t="shared" si="272"/>
        <v>306.59999999999997</v>
      </c>
      <c r="AE1381" s="213">
        <f t="shared" si="273"/>
        <v>0</v>
      </c>
      <c r="AF1381" s="213">
        <f t="shared" si="278"/>
        <v>793.8</v>
      </c>
      <c r="AG1381" s="343">
        <f t="shared" si="275"/>
        <v>1100.3999999999999</v>
      </c>
      <c r="AH1381" s="213">
        <v>933</v>
      </c>
      <c r="AI1381" s="213">
        <f t="shared" si="276"/>
        <v>167.39999999999986</v>
      </c>
      <c r="AJ1381" s="172"/>
    </row>
    <row r="1382" spans="1:36" ht="32.25" customHeight="1" x14ac:dyDescent="0.35">
      <c r="A1382" s="202"/>
      <c r="B1382" s="239">
        <v>17</v>
      </c>
      <c r="C1382" s="342">
        <v>1</v>
      </c>
      <c r="D1382" s="344">
        <v>13277</v>
      </c>
      <c r="E1382" s="204"/>
      <c r="F1382" s="204"/>
      <c r="G1382" s="202" t="s">
        <v>447</v>
      </c>
      <c r="H1382" s="202" t="s">
        <v>241</v>
      </c>
      <c r="I1382" s="202"/>
      <c r="J1382" s="202" t="s">
        <v>81</v>
      </c>
      <c r="K1382" s="204">
        <v>20</v>
      </c>
      <c r="L1382" s="204">
        <v>0.6</v>
      </c>
      <c r="M1382" s="204"/>
      <c r="N1382" s="204"/>
      <c r="O1382" s="204"/>
      <c r="P1382" s="204">
        <v>1</v>
      </c>
      <c r="Q1382" s="204"/>
      <c r="R1382" s="204">
        <f t="shared" si="268"/>
        <v>12</v>
      </c>
      <c r="S1382" s="207" t="s">
        <v>151</v>
      </c>
      <c r="T1382" s="215" t="s">
        <v>87</v>
      </c>
      <c r="U1382" s="216">
        <v>44811</v>
      </c>
      <c r="V1382" s="216"/>
      <c r="W1382" s="217">
        <v>1</v>
      </c>
      <c r="X1382" s="218"/>
      <c r="Y1382" s="212">
        <f t="shared" si="271"/>
        <v>21</v>
      </c>
      <c r="Z1382" s="237">
        <v>36.5</v>
      </c>
      <c r="AA1382" s="237">
        <v>3.15</v>
      </c>
      <c r="AB1382" s="213">
        <f t="shared" si="274"/>
        <v>438</v>
      </c>
      <c r="AC1382" s="213">
        <f t="shared" si="269"/>
        <v>37.799999999999997</v>
      </c>
      <c r="AD1382" s="213">
        <f t="shared" si="272"/>
        <v>306.59999999999997</v>
      </c>
      <c r="AE1382" s="213">
        <f t="shared" si="273"/>
        <v>0</v>
      </c>
      <c r="AF1382" s="213">
        <f t="shared" si="278"/>
        <v>793.8</v>
      </c>
      <c r="AG1382" s="343">
        <f t="shared" si="275"/>
        <v>1100.3999999999999</v>
      </c>
      <c r="AH1382" s="213">
        <v>933</v>
      </c>
      <c r="AI1382" s="213">
        <f t="shared" si="276"/>
        <v>167.39999999999986</v>
      </c>
      <c r="AJ1382" s="172"/>
    </row>
    <row r="1383" spans="1:36" ht="32.25" customHeight="1" x14ac:dyDescent="0.35">
      <c r="A1383" s="202"/>
      <c r="B1383" s="239">
        <v>17</v>
      </c>
      <c r="C1383" s="342">
        <v>1</v>
      </c>
      <c r="D1383" s="344">
        <v>13277</v>
      </c>
      <c r="E1383" s="204"/>
      <c r="F1383" s="204"/>
      <c r="G1383" s="202" t="s">
        <v>447</v>
      </c>
      <c r="H1383" s="202" t="s">
        <v>241</v>
      </c>
      <c r="I1383" s="202"/>
      <c r="J1383" s="202" t="s">
        <v>81</v>
      </c>
      <c r="K1383" s="204">
        <v>20</v>
      </c>
      <c r="L1383" s="204">
        <v>0.6</v>
      </c>
      <c r="M1383" s="204"/>
      <c r="N1383" s="204"/>
      <c r="O1383" s="204"/>
      <c r="P1383" s="204">
        <v>1</v>
      </c>
      <c r="Q1383" s="204"/>
      <c r="R1383" s="204">
        <f t="shared" si="268"/>
        <v>12</v>
      </c>
      <c r="S1383" s="207" t="s">
        <v>151</v>
      </c>
      <c r="T1383" s="215" t="s">
        <v>87</v>
      </c>
      <c r="U1383" s="216">
        <v>44811</v>
      </c>
      <c r="V1383" s="216"/>
      <c r="W1383" s="217">
        <v>1</v>
      </c>
      <c r="X1383" s="218"/>
      <c r="Y1383" s="212">
        <f t="shared" si="271"/>
        <v>21</v>
      </c>
      <c r="Z1383" s="237">
        <v>36.5</v>
      </c>
      <c r="AA1383" s="237">
        <v>3.15</v>
      </c>
      <c r="AB1383" s="213">
        <f t="shared" si="274"/>
        <v>438</v>
      </c>
      <c r="AC1383" s="213">
        <f t="shared" si="269"/>
        <v>37.799999999999997</v>
      </c>
      <c r="AD1383" s="213">
        <f t="shared" si="272"/>
        <v>306.59999999999997</v>
      </c>
      <c r="AE1383" s="213">
        <f t="shared" si="273"/>
        <v>0</v>
      </c>
      <c r="AF1383" s="213">
        <f t="shared" si="278"/>
        <v>793.8</v>
      </c>
      <c r="AG1383" s="343">
        <f t="shared" si="275"/>
        <v>1100.3999999999999</v>
      </c>
      <c r="AH1383" s="213">
        <v>933</v>
      </c>
      <c r="AI1383" s="213">
        <f t="shared" si="276"/>
        <v>167.39999999999986</v>
      </c>
      <c r="AJ1383" s="172"/>
    </row>
    <row r="1384" spans="1:36" ht="32.25" customHeight="1" x14ac:dyDescent="0.35">
      <c r="A1384" s="202"/>
      <c r="B1384" s="239">
        <v>17</v>
      </c>
      <c r="C1384" s="342">
        <v>1</v>
      </c>
      <c r="D1384" s="344">
        <v>13277</v>
      </c>
      <c r="E1384" s="204"/>
      <c r="F1384" s="204"/>
      <c r="G1384" s="202" t="s">
        <v>447</v>
      </c>
      <c r="H1384" s="202" t="s">
        <v>241</v>
      </c>
      <c r="I1384" s="202"/>
      <c r="J1384" s="202" t="s">
        <v>81</v>
      </c>
      <c r="K1384" s="204">
        <v>20</v>
      </c>
      <c r="L1384" s="204">
        <v>0.6</v>
      </c>
      <c r="M1384" s="204"/>
      <c r="N1384" s="204"/>
      <c r="O1384" s="204"/>
      <c r="P1384" s="204">
        <v>1</v>
      </c>
      <c r="Q1384" s="204"/>
      <c r="R1384" s="204">
        <f t="shared" si="268"/>
        <v>12</v>
      </c>
      <c r="S1384" s="207" t="s">
        <v>151</v>
      </c>
      <c r="T1384" s="215" t="s">
        <v>87</v>
      </c>
      <c r="U1384" s="216">
        <v>44811</v>
      </c>
      <c r="V1384" s="216"/>
      <c r="W1384" s="217">
        <v>1</v>
      </c>
      <c r="X1384" s="218"/>
      <c r="Y1384" s="212">
        <f t="shared" si="271"/>
        <v>21</v>
      </c>
      <c r="Z1384" s="237">
        <v>36.5</v>
      </c>
      <c r="AA1384" s="237">
        <v>3.15</v>
      </c>
      <c r="AB1384" s="213">
        <f t="shared" si="274"/>
        <v>438</v>
      </c>
      <c r="AC1384" s="213">
        <f t="shared" si="269"/>
        <v>37.799999999999997</v>
      </c>
      <c r="AD1384" s="213">
        <f t="shared" si="272"/>
        <v>306.59999999999997</v>
      </c>
      <c r="AE1384" s="213">
        <f t="shared" si="273"/>
        <v>0</v>
      </c>
      <c r="AF1384" s="213">
        <f t="shared" si="278"/>
        <v>793.8</v>
      </c>
      <c r="AG1384" s="343">
        <f t="shared" si="275"/>
        <v>1100.3999999999999</v>
      </c>
      <c r="AH1384" s="213">
        <v>933</v>
      </c>
      <c r="AI1384" s="213">
        <f t="shared" si="276"/>
        <v>167.39999999999986</v>
      </c>
      <c r="AJ1384" s="172"/>
    </row>
    <row r="1385" spans="1:36" ht="32.25" customHeight="1" x14ac:dyDescent="0.35">
      <c r="A1385" s="202"/>
      <c r="B1385" s="239">
        <v>17</v>
      </c>
      <c r="C1385" s="342">
        <v>1</v>
      </c>
      <c r="D1385" s="344">
        <v>13277</v>
      </c>
      <c r="E1385" s="204"/>
      <c r="F1385" s="204"/>
      <c r="G1385" s="202" t="s">
        <v>447</v>
      </c>
      <c r="H1385" s="202" t="s">
        <v>241</v>
      </c>
      <c r="I1385" s="202"/>
      <c r="J1385" s="202" t="s">
        <v>81</v>
      </c>
      <c r="K1385" s="204">
        <v>20</v>
      </c>
      <c r="L1385" s="204">
        <v>0.6</v>
      </c>
      <c r="M1385" s="204"/>
      <c r="N1385" s="204"/>
      <c r="O1385" s="204"/>
      <c r="P1385" s="204">
        <v>1</v>
      </c>
      <c r="Q1385" s="204"/>
      <c r="R1385" s="204">
        <f t="shared" si="268"/>
        <v>12</v>
      </c>
      <c r="S1385" s="207" t="s">
        <v>151</v>
      </c>
      <c r="T1385" s="215" t="s">
        <v>87</v>
      </c>
      <c r="U1385" s="216">
        <v>44811</v>
      </c>
      <c r="V1385" s="216"/>
      <c r="W1385" s="217">
        <v>1</v>
      </c>
      <c r="X1385" s="218"/>
      <c r="Y1385" s="212">
        <f t="shared" si="271"/>
        <v>21</v>
      </c>
      <c r="Z1385" s="237">
        <v>36.5</v>
      </c>
      <c r="AA1385" s="237">
        <v>3.15</v>
      </c>
      <c r="AB1385" s="213">
        <f t="shared" si="274"/>
        <v>438</v>
      </c>
      <c r="AC1385" s="213">
        <f t="shared" si="269"/>
        <v>37.799999999999997</v>
      </c>
      <c r="AD1385" s="213">
        <f t="shared" si="272"/>
        <v>306.59999999999997</v>
      </c>
      <c r="AE1385" s="213">
        <f t="shared" si="273"/>
        <v>0</v>
      </c>
      <c r="AF1385" s="213">
        <f t="shared" si="278"/>
        <v>793.8</v>
      </c>
      <c r="AG1385" s="343">
        <f t="shared" si="275"/>
        <v>1100.3999999999999</v>
      </c>
      <c r="AH1385" s="213">
        <v>933</v>
      </c>
      <c r="AI1385" s="213">
        <f t="shared" si="276"/>
        <v>167.39999999999986</v>
      </c>
      <c r="AJ1385" s="172"/>
    </row>
    <row r="1386" spans="1:36" ht="32.25" hidden="1" customHeight="1" x14ac:dyDescent="0.35">
      <c r="A1386" s="205"/>
      <c r="B1386" s="241">
        <v>17</v>
      </c>
      <c r="C1386" s="173">
        <v>1251</v>
      </c>
      <c r="D1386" s="206">
        <v>13789</v>
      </c>
      <c r="E1386" s="206">
        <v>8171</v>
      </c>
      <c r="F1386" s="206"/>
      <c r="G1386" s="205" t="s">
        <v>212</v>
      </c>
      <c r="H1386" s="202" t="s">
        <v>95</v>
      </c>
      <c r="I1386" s="202"/>
      <c r="J1386" s="202" t="s">
        <v>69</v>
      </c>
      <c r="K1386" s="204">
        <v>2.5</v>
      </c>
      <c r="L1386" s="204">
        <v>1.3</v>
      </c>
      <c r="M1386" s="204">
        <v>2.5</v>
      </c>
      <c r="N1386" s="204"/>
      <c r="O1386" s="204">
        <f>M1386-N1386</f>
        <v>2.5</v>
      </c>
      <c r="P1386" s="204"/>
      <c r="Q1386" s="204"/>
      <c r="R1386" s="204">
        <f t="shared" si="268"/>
        <v>2.5</v>
      </c>
      <c r="S1386" s="207" t="s">
        <v>70</v>
      </c>
      <c r="T1386" s="215" t="s">
        <v>58</v>
      </c>
      <c r="U1386" s="216">
        <v>44853</v>
      </c>
      <c r="V1386" s="216">
        <v>44863</v>
      </c>
      <c r="W1386" s="217">
        <v>1</v>
      </c>
      <c r="X1386" s="218"/>
      <c r="Y1386" s="212">
        <f t="shared" si="271"/>
        <v>1.5714285714285714</v>
      </c>
      <c r="Z1386" s="213">
        <v>135</v>
      </c>
      <c r="AA1386" s="213">
        <v>12.25</v>
      </c>
      <c r="AB1386" s="213">
        <f t="shared" si="274"/>
        <v>337.5</v>
      </c>
      <c r="AC1386" s="213">
        <f t="shared" si="269"/>
        <v>30.625</v>
      </c>
      <c r="AD1386" s="213">
        <f t="shared" si="272"/>
        <v>236.25</v>
      </c>
      <c r="AE1386" s="213">
        <f t="shared" si="273"/>
        <v>101.25</v>
      </c>
      <c r="AF1386" s="213">
        <f t="shared" si="278"/>
        <v>48.125</v>
      </c>
      <c r="AG1386" s="213">
        <f t="shared" si="275"/>
        <v>385.625</v>
      </c>
      <c r="AH1386" s="213">
        <v>385.625</v>
      </c>
      <c r="AI1386" s="213">
        <f t="shared" si="276"/>
        <v>0</v>
      </c>
      <c r="AJ1386" s="172"/>
    </row>
    <row r="1387" spans="1:36" ht="32.25" hidden="1" customHeight="1" x14ac:dyDescent="0.35">
      <c r="A1387" s="205"/>
      <c r="B1387" s="241">
        <v>17</v>
      </c>
      <c r="C1387" s="173">
        <v>1196</v>
      </c>
      <c r="D1387" s="206">
        <v>13682</v>
      </c>
      <c r="E1387" s="206">
        <v>8254</v>
      </c>
      <c r="F1387" s="206"/>
      <c r="G1387" s="205" t="s">
        <v>212</v>
      </c>
      <c r="H1387" s="205" t="s">
        <v>36</v>
      </c>
      <c r="I1387" s="205"/>
      <c r="J1387" s="205" t="s">
        <v>436</v>
      </c>
      <c r="K1387" s="206">
        <v>7</v>
      </c>
      <c r="L1387" s="206">
        <v>1</v>
      </c>
      <c r="M1387" s="206">
        <v>2</v>
      </c>
      <c r="N1387" s="206"/>
      <c r="O1387" s="206">
        <v>2</v>
      </c>
      <c r="P1387" s="206"/>
      <c r="Q1387" s="206"/>
      <c r="R1387" s="204">
        <f t="shared" si="268"/>
        <v>14</v>
      </c>
      <c r="S1387" s="173" t="s">
        <v>41</v>
      </c>
      <c r="T1387" s="208" t="s">
        <v>58</v>
      </c>
      <c r="U1387" s="209">
        <v>44847</v>
      </c>
      <c r="V1387" s="209">
        <v>44883</v>
      </c>
      <c r="W1387" s="210">
        <v>1</v>
      </c>
      <c r="X1387" s="211"/>
      <c r="Y1387" s="212">
        <f t="shared" si="271"/>
        <v>5.2857142857142856</v>
      </c>
      <c r="Z1387" s="214">
        <v>14</v>
      </c>
      <c r="AA1387" s="214">
        <v>0.84</v>
      </c>
      <c r="AB1387" s="213">
        <f t="shared" si="274"/>
        <v>196</v>
      </c>
      <c r="AC1387" s="213">
        <f t="shared" si="269"/>
        <v>11.76</v>
      </c>
      <c r="AD1387" s="213">
        <f t="shared" si="272"/>
        <v>137.19999999999999</v>
      </c>
      <c r="AE1387" s="213">
        <f t="shared" si="273"/>
        <v>58.800000000000004</v>
      </c>
      <c r="AF1387" s="213">
        <f t="shared" si="278"/>
        <v>62.16</v>
      </c>
      <c r="AG1387" s="213">
        <f t="shared" si="275"/>
        <v>258.15999999999997</v>
      </c>
      <c r="AH1387" s="214">
        <v>258.15999999999997</v>
      </c>
      <c r="AI1387" s="213">
        <f t="shared" si="276"/>
        <v>0</v>
      </c>
      <c r="AJ1387" s="172"/>
    </row>
    <row r="1388" spans="1:36" ht="32.25" hidden="1" customHeight="1" x14ac:dyDescent="0.35">
      <c r="A1388" s="205"/>
      <c r="B1388" s="241">
        <v>17</v>
      </c>
      <c r="C1388" s="173">
        <v>1268</v>
      </c>
      <c r="D1388" s="206">
        <v>13706</v>
      </c>
      <c r="E1388" s="206">
        <v>8157</v>
      </c>
      <c r="F1388" s="206"/>
      <c r="G1388" s="205" t="s">
        <v>212</v>
      </c>
      <c r="H1388" s="205" t="s">
        <v>36</v>
      </c>
      <c r="I1388" s="205"/>
      <c r="J1388" s="205" t="s">
        <v>436</v>
      </c>
      <c r="K1388" s="206">
        <v>5</v>
      </c>
      <c r="L1388" s="206">
        <v>1.3</v>
      </c>
      <c r="M1388" s="206">
        <v>2</v>
      </c>
      <c r="N1388" s="206"/>
      <c r="O1388" s="206">
        <v>2</v>
      </c>
      <c r="P1388" s="206"/>
      <c r="Q1388" s="206"/>
      <c r="R1388" s="204">
        <f t="shared" si="268"/>
        <v>10</v>
      </c>
      <c r="S1388" s="173" t="s">
        <v>41</v>
      </c>
      <c r="T1388" s="208" t="s">
        <v>58</v>
      </c>
      <c r="U1388" s="209">
        <v>44855</v>
      </c>
      <c r="V1388" s="209">
        <v>44861</v>
      </c>
      <c r="W1388" s="210">
        <v>1</v>
      </c>
      <c r="X1388" s="211"/>
      <c r="Y1388" s="212">
        <f t="shared" si="271"/>
        <v>1</v>
      </c>
      <c r="Z1388" s="214">
        <v>14</v>
      </c>
      <c r="AA1388" s="214">
        <v>0.84</v>
      </c>
      <c r="AB1388" s="213">
        <f t="shared" si="274"/>
        <v>140</v>
      </c>
      <c r="AC1388" s="213">
        <f t="shared" si="269"/>
        <v>8.4</v>
      </c>
      <c r="AD1388" s="213">
        <f t="shared" si="272"/>
        <v>98</v>
      </c>
      <c r="AE1388" s="213">
        <f t="shared" si="273"/>
        <v>42</v>
      </c>
      <c r="AF1388" s="213">
        <f t="shared" si="278"/>
        <v>8.4</v>
      </c>
      <c r="AG1388" s="213">
        <f t="shared" si="275"/>
        <v>148.4</v>
      </c>
      <c r="AH1388" s="214">
        <v>148.4</v>
      </c>
      <c r="AI1388" s="213">
        <f t="shared" si="276"/>
        <v>0</v>
      </c>
      <c r="AJ1388" s="172"/>
    </row>
    <row r="1389" spans="1:36" ht="32.25" hidden="1" customHeight="1" x14ac:dyDescent="0.35">
      <c r="A1389" s="205"/>
      <c r="B1389" s="241">
        <v>17</v>
      </c>
      <c r="C1389" s="173">
        <v>1181</v>
      </c>
      <c r="D1389" s="206">
        <v>13666</v>
      </c>
      <c r="E1389" s="206">
        <v>8276</v>
      </c>
      <c r="F1389" s="206"/>
      <c r="G1389" s="205" t="s">
        <v>232</v>
      </c>
      <c r="H1389" s="202" t="s">
        <v>150</v>
      </c>
      <c r="I1389" s="202"/>
      <c r="J1389" s="202" t="s">
        <v>149</v>
      </c>
      <c r="K1389" s="204">
        <v>7.8</v>
      </c>
      <c r="L1389" s="204">
        <v>4</v>
      </c>
      <c r="M1389" s="204"/>
      <c r="N1389" s="204"/>
      <c r="O1389" s="204"/>
      <c r="P1389" s="204">
        <v>1</v>
      </c>
      <c r="Q1389" s="204"/>
      <c r="R1389" s="204">
        <f t="shared" si="268"/>
        <v>31.2</v>
      </c>
      <c r="S1389" s="207" t="s">
        <v>151</v>
      </c>
      <c r="T1389" s="215" t="s">
        <v>58</v>
      </c>
      <c r="U1389" s="216">
        <v>44845</v>
      </c>
      <c r="V1389" s="216">
        <v>44891</v>
      </c>
      <c r="W1389" s="217">
        <v>1</v>
      </c>
      <c r="X1389" s="218"/>
      <c r="Y1389" s="212">
        <f t="shared" si="271"/>
        <v>6.7142857142857144</v>
      </c>
      <c r="Z1389" s="237">
        <v>7.5</v>
      </c>
      <c r="AA1389" s="237">
        <v>1.05</v>
      </c>
      <c r="AB1389" s="213">
        <f t="shared" si="274"/>
        <v>234</v>
      </c>
      <c r="AC1389" s="213">
        <f t="shared" si="269"/>
        <v>32.76</v>
      </c>
      <c r="AD1389" s="213">
        <f t="shared" si="272"/>
        <v>163.80000000000001</v>
      </c>
      <c r="AE1389" s="213">
        <f t="shared" si="273"/>
        <v>70.199999999999989</v>
      </c>
      <c r="AF1389" s="213">
        <f t="shared" si="278"/>
        <v>219.96</v>
      </c>
      <c r="AG1389" s="213">
        <f t="shared" si="275"/>
        <v>453.96000000000004</v>
      </c>
      <c r="AH1389" s="213">
        <v>453.96000000000004</v>
      </c>
      <c r="AI1389" s="213">
        <f t="shared" si="276"/>
        <v>0</v>
      </c>
      <c r="AJ1389" s="172"/>
    </row>
    <row r="1390" spans="1:36" ht="32.25" hidden="1" customHeight="1" x14ac:dyDescent="0.35">
      <c r="A1390" s="205"/>
      <c r="B1390" s="241">
        <v>17</v>
      </c>
      <c r="C1390" s="173">
        <v>1251</v>
      </c>
      <c r="D1390" s="206">
        <v>13789</v>
      </c>
      <c r="E1390" s="206">
        <v>8171</v>
      </c>
      <c r="F1390" s="206"/>
      <c r="G1390" s="205" t="s">
        <v>212</v>
      </c>
      <c r="H1390" s="202" t="s">
        <v>241</v>
      </c>
      <c r="I1390" s="202"/>
      <c r="J1390" s="202" t="s">
        <v>81</v>
      </c>
      <c r="K1390" s="204">
        <v>2.5</v>
      </c>
      <c r="L1390" s="204">
        <v>0.6</v>
      </c>
      <c r="M1390" s="204"/>
      <c r="N1390" s="204"/>
      <c r="O1390" s="204"/>
      <c r="P1390" s="204">
        <v>1</v>
      </c>
      <c r="Q1390" s="204"/>
      <c r="R1390" s="204">
        <f t="shared" si="268"/>
        <v>1.5</v>
      </c>
      <c r="S1390" s="207" t="s">
        <v>151</v>
      </c>
      <c r="T1390" s="215" t="s">
        <v>58</v>
      </c>
      <c r="U1390" s="216">
        <v>44853</v>
      </c>
      <c r="V1390" s="216">
        <v>44863</v>
      </c>
      <c r="W1390" s="217">
        <v>1</v>
      </c>
      <c r="X1390" s="218"/>
      <c r="Y1390" s="212">
        <f t="shared" si="271"/>
        <v>1.5714285714285714</v>
      </c>
      <c r="Z1390" s="237">
        <v>36.5</v>
      </c>
      <c r="AA1390" s="237">
        <v>3.15</v>
      </c>
      <c r="AB1390" s="213">
        <f t="shared" si="274"/>
        <v>54.75</v>
      </c>
      <c r="AC1390" s="213">
        <f t="shared" si="269"/>
        <v>4.7249999999999996</v>
      </c>
      <c r="AD1390" s="213">
        <f t="shared" si="272"/>
        <v>38.324999999999996</v>
      </c>
      <c r="AE1390" s="213">
        <f t="shared" si="273"/>
        <v>16.424999999999997</v>
      </c>
      <c r="AF1390" s="213">
        <f t="shared" si="278"/>
        <v>7.4249999999999998</v>
      </c>
      <c r="AG1390" s="213">
        <f t="shared" si="275"/>
        <v>62.17499999999999</v>
      </c>
      <c r="AH1390" s="213">
        <v>62.17499999999999</v>
      </c>
      <c r="AI1390" s="213">
        <f t="shared" si="276"/>
        <v>0</v>
      </c>
      <c r="AJ1390" s="172"/>
    </row>
    <row r="1391" spans="1:36" ht="32.25" hidden="1" customHeight="1" x14ac:dyDescent="0.35">
      <c r="A1391" s="202"/>
      <c r="B1391" s="239">
        <v>17</v>
      </c>
      <c r="C1391" s="203">
        <v>1483</v>
      </c>
      <c r="D1391" s="204">
        <v>13971</v>
      </c>
      <c r="E1391" s="204">
        <v>8293</v>
      </c>
      <c r="F1391" s="204"/>
      <c r="G1391" s="202" t="s">
        <v>212</v>
      </c>
      <c r="H1391" s="202" t="s">
        <v>95</v>
      </c>
      <c r="I1391" s="202"/>
      <c r="J1391" s="202" t="s">
        <v>69</v>
      </c>
      <c r="K1391" s="204">
        <v>2.5</v>
      </c>
      <c r="L1391" s="204">
        <v>1.3</v>
      </c>
      <c r="M1391" s="204">
        <v>1.5</v>
      </c>
      <c r="N1391" s="204"/>
      <c r="O1391" s="204">
        <f>M1391-N1391</f>
        <v>1.5</v>
      </c>
      <c r="P1391" s="204"/>
      <c r="Q1391" s="204"/>
      <c r="R1391" s="204">
        <f t="shared" si="268"/>
        <v>1.5</v>
      </c>
      <c r="S1391" s="207" t="s">
        <v>70</v>
      </c>
      <c r="T1391" s="215" t="s">
        <v>58</v>
      </c>
      <c r="U1391" s="216">
        <v>44888</v>
      </c>
      <c r="V1391" s="216">
        <v>44894</v>
      </c>
      <c r="W1391" s="217">
        <v>1</v>
      </c>
      <c r="X1391" s="218"/>
      <c r="Y1391" s="212">
        <f t="shared" si="271"/>
        <v>1</v>
      </c>
      <c r="Z1391" s="237">
        <v>135</v>
      </c>
      <c r="AA1391" s="237">
        <v>12.25</v>
      </c>
      <c r="AB1391" s="213">
        <f t="shared" si="274"/>
        <v>202.5</v>
      </c>
      <c r="AC1391" s="213">
        <f t="shared" si="269"/>
        <v>18.375</v>
      </c>
      <c r="AD1391" s="213">
        <f t="shared" si="272"/>
        <v>141.74999999999997</v>
      </c>
      <c r="AE1391" s="213">
        <f t="shared" si="273"/>
        <v>60.749999999999993</v>
      </c>
      <c r="AF1391" s="213">
        <f t="shared" si="278"/>
        <v>18.375</v>
      </c>
      <c r="AG1391" s="213">
        <f t="shared" si="275"/>
        <v>220.87499999999997</v>
      </c>
      <c r="AH1391" s="213">
        <v>220.87499999999997</v>
      </c>
      <c r="AI1391" s="213">
        <f t="shared" si="276"/>
        <v>0</v>
      </c>
      <c r="AJ1391" s="172"/>
    </row>
    <row r="1392" spans="1:36" ht="32.25" customHeight="1" x14ac:dyDescent="0.35">
      <c r="A1392" s="202"/>
      <c r="B1392" s="239">
        <v>17</v>
      </c>
      <c r="C1392" s="342">
        <v>1363</v>
      </c>
      <c r="D1392" s="344">
        <v>13851</v>
      </c>
      <c r="E1392" s="204"/>
      <c r="F1392" s="204"/>
      <c r="G1392" s="202" t="s">
        <v>212</v>
      </c>
      <c r="H1392" s="205" t="s">
        <v>36</v>
      </c>
      <c r="I1392" s="205"/>
      <c r="J1392" s="205" t="s">
        <v>436</v>
      </c>
      <c r="K1392" s="206">
        <v>6</v>
      </c>
      <c r="L1392" s="206">
        <v>1.8</v>
      </c>
      <c r="M1392" s="206">
        <v>2</v>
      </c>
      <c r="N1392" s="206"/>
      <c r="O1392" s="206">
        <v>2</v>
      </c>
      <c r="P1392" s="206"/>
      <c r="Q1392" s="206"/>
      <c r="R1392" s="204">
        <f t="shared" ref="R1392:R1455" si="279">IF(S1392="m3",K1392*L1392*O1392,IF(S1392="m2-LxH",K1392*O1392,IF(S1392="m2-LxW",K1392*L1392*P1392,IF(S1392="rm",O1392,IF(S1392="lm",K1392,IF(S1392="unit",Q1392,))))))</f>
        <v>12</v>
      </c>
      <c r="S1392" s="173" t="s">
        <v>41</v>
      </c>
      <c r="T1392" s="215" t="s">
        <v>87</v>
      </c>
      <c r="U1392" s="209">
        <v>44869</v>
      </c>
      <c r="V1392" s="209"/>
      <c r="W1392" s="210">
        <v>1</v>
      </c>
      <c r="X1392" s="211"/>
      <c r="Y1392" s="212">
        <f t="shared" si="271"/>
        <v>12.714285714285714</v>
      </c>
      <c r="Z1392" s="219">
        <v>18</v>
      </c>
      <c r="AA1392" s="219">
        <v>1.05</v>
      </c>
      <c r="AB1392" s="213">
        <f t="shared" si="274"/>
        <v>216</v>
      </c>
      <c r="AC1392" s="213">
        <f t="shared" si="269"/>
        <v>12.600000000000001</v>
      </c>
      <c r="AD1392" s="213">
        <f t="shared" si="272"/>
        <v>151.19999999999999</v>
      </c>
      <c r="AE1392" s="213">
        <f t="shared" si="273"/>
        <v>0</v>
      </c>
      <c r="AF1392" s="213">
        <f t="shared" si="278"/>
        <v>160.19999999999999</v>
      </c>
      <c r="AG1392" s="343">
        <f t="shared" si="275"/>
        <v>311.39999999999998</v>
      </c>
      <c r="AH1392" s="214">
        <v>255.60000000000002</v>
      </c>
      <c r="AI1392" s="213">
        <f t="shared" si="276"/>
        <v>55.799999999999955</v>
      </c>
      <c r="AJ1392" s="172"/>
    </row>
    <row r="1393" spans="1:36" ht="32.25" customHeight="1" x14ac:dyDescent="0.35">
      <c r="A1393" s="202"/>
      <c r="B1393" s="239">
        <v>17</v>
      </c>
      <c r="C1393" s="342">
        <v>1363</v>
      </c>
      <c r="D1393" s="344">
        <v>13851</v>
      </c>
      <c r="E1393" s="204"/>
      <c r="F1393" s="204"/>
      <c r="G1393" s="202" t="s">
        <v>212</v>
      </c>
      <c r="H1393" s="202" t="s">
        <v>241</v>
      </c>
      <c r="I1393" s="202"/>
      <c r="J1393" s="202" t="s">
        <v>81</v>
      </c>
      <c r="K1393" s="204">
        <v>6</v>
      </c>
      <c r="L1393" s="204">
        <v>1</v>
      </c>
      <c r="M1393" s="204"/>
      <c r="N1393" s="204"/>
      <c r="O1393" s="204"/>
      <c r="P1393" s="204">
        <v>1</v>
      </c>
      <c r="Q1393" s="204"/>
      <c r="R1393" s="204">
        <f t="shared" si="279"/>
        <v>6</v>
      </c>
      <c r="S1393" s="207" t="s">
        <v>151</v>
      </c>
      <c r="T1393" s="215" t="s">
        <v>87</v>
      </c>
      <c r="U1393" s="216">
        <v>44869</v>
      </c>
      <c r="V1393" s="216"/>
      <c r="W1393" s="217">
        <v>1</v>
      </c>
      <c r="X1393" s="218"/>
      <c r="Y1393" s="212">
        <f t="shared" si="271"/>
        <v>12.714285714285714</v>
      </c>
      <c r="Z1393" s="237">
        <v>36.5</v>
      </c>
      <c r="AA1393" s="237">
        <v>3.15</v>
      </c>
      <c r="AB1393" s="213">
        <f t="shared" si="274"/>
        <v>219</v>
      </c>
      <c r="AC1393" s="213">
        <f t="shared" si="269"/>
        <v>18.899999999999999</v>
      </c>
      <c r="AD1393" s="213">
        <f t="shared" si="272"/>
        <v>153.29999999999998</v>
      </c>
      <c r="AE1393" s="213">
        <f t="shared" si="273"/>
        <v>0</v>
      </c>
      <c r="AF1393" s="213">
        <f t="shared" si="278"/>
        <v>240.29999999999995</v>
      </c>
      <c r="AG1393" s="343">
        <f t="shared" si="275"/>
        <v>393.59999999999991</v>
      </c>
      <c r="AH1393" s="213">
        <v>309.89999999999998</v>
      </c>
      <c r="AI1393" s="213">
        <f t="shared" si="276"/>
        <v>83.699999999999932</v>
      </c>
      <c r="AJ1393" s="172"/>
    </row>
    <row r="1394" spans="1:36" ht="32.25" customHeight="1" x14ac:dyDescent="0.35">
      <c r="A1394" s="202"/>
      <c r="B1394" s="239">
        <v>17</v>
      </c>
      <c r="C1394" s="342">
        <v>1504</v>
      </c>
      <c r="D1394" s="344">
        <v>13991</v>
      </c>
      <c r="E1394" s="344">
        <v>8428</v>
      </c>
      <c r="F1394" s="204"/>
      <c r="G1394" s="202" t="s">
        <v>212</v>
      </c>
      <c r="H1394" s="202" t="s">
        <v>95</v>
      </c>
      <c r="I1394" s="202"/>
      <c r="J1394" s="202" t="s">
        <v>69</v>
      </c>
      <c r="K1394" s="204">
        <v>1.3</v>
      </c>
      <c r="L1394" s="204">
        <v>1</v>
      </c>
      <c r="M1394" s="204">
        <v>2</v>
      </c>
      <c r="N1394" s="204"/>
      <c r="O1394" s="204">
        <f t="shared" ref="O1394:O1413" si="280">M1394-N1394</f>
        <v>2</v>
      </c>
      <c r="P1394" s="204"/>
      <c r="Q1394" s="204"/>
      <c r="R1394" s="204">
        <f t="shared" si="279"/>
        <v>2</v>
      </c>
      <c r="S1394" s="207" t="s">
        <v>70</v>
      </c>
      <c r="T1394" s="215" t="s">
        <v>58</v>
      </c>
      <c r="U1394" s="216">
        <v>44893</v>
      </c>
      <c r="V1394" s="216">
        <v>44942</v>
      </c>
      <c r="W1394" s="217">
        <v>1</v>
      </c>
      <c r="X1394" s="218"/>
      <c r="Y1394" s="212">
        <f t="shared" si="271"/>
        <v>7.1428571428571432</v>
      </c>
      <c r="Z1394" s="213">
        <v>135</v>
      </c>
      <c r="AA1394" s="213">
        <v>12.25</v>
      </c>
      <c r="AB1394" s="213">
        <f t="shared" si="274"/>
        <v>270</v>
      </c>
      <c r="AC1394" s="213">
        <f t="shared" si="269"/>
        <v>24.5</v>
      </c>
      <c r="AD1394" s="213">
        <f t="shared" si="272"/>
        <v>189</v>
      </c>
      <c r="AE1394" s="213">
        <f t="shared" si="273"/>
        <v>81</v>
      </c>
      <c r="AF1394" s="213">
        <f t="shared" si="278"/>
        <v>175</v>
      </c>
      <c r="AG1394" s="343">
        <f t="shared" si="275"/>
        <v>445</v>
      </c>
      <c r="AH1394" s="213">
        <v>308</v>
      </c>
      <c r="AI1394" s="213">
        <f t="shared" si="276"/>
        <v>137</v>
      </c>
      <c r="AJ1394" s="172"/>
    </row>
    <row r="1395" spans="1:36" ht="32.25" hidden="1" customHeight="1" x14ac:dyDescent="0.35">
      <c r="A1395" s="202"/>
      <c r="B1395" s="239">
        <v>17</v>
      </c>
      <c r="C1395" s="203">
        <v>1525</v>
      </c>
      <c r="D1395" s="204">
        <v>14063</v>
      </c>
      <c r="E1395" s="204">
        <v>8457</v>
      </c>
      <c r="F1395" s="204"/>
      <c r="G1395" s="202" t="s">
        <v>212</v>
      </c>
      <c r="H1395" s="202" t="s">
        <v>95</v>
      </c>
      <c r="I1395" s="202"/>
      <c r="J1395" s="202" t="s">
        <v>69</v>
      </c>
      <c r="K1395" s="204">
        <v>1.8</v>
      </c>
      <c r="L1395" s="204">
        <v>1.8</v>
      </c>
      <c r="M1395" s="204">
        <v>5</v>
      </c>
      <c r="N1395" s="204"/>
      <c r="O1395" s="204">
        <f t="shared" si="280"/>
        <v>5</v>
      </c>
      <c r="P1395" s="204"/>
      <c r="Q1395" s="204"/>
      <c r="R1395" s="204">
        <f t="shared" si="279"/>
        <v>5</v>
      </c>
      <c r="S1395" s="207" t="s">
        <v>70</v>
      </c>
      <c r="T1395" s="215" t="s">
        <v>58</v>
      </c>
      <c r="U1395" s="216">
        <v>44900</v>
      </c>
      <c r="V1395" s="216">
        <v>44917</v>
      </c>
      <c r="W1395" s="217">
        <v>1</v>
      </c>
      <c r="X1395" s="218"/>
      <c r="Y1395" s="212">
        <f t="shared" si="271"/>
        <v>2.5714285714285716</v>
      </c>
      <c r="Z1395" s="213">
        <v>135</v>
      </c>
      <c r="AA1395" s="213">
        <v>12.25</v>
      </c>
      <c r="AB1395" s="213">
        <f t="shared" si="274"/>
        <v>675</v>
      </c>
      <c r="AC1395" s="213">
        <f t="shared" si="269"/>
        <v>61.25</v>
      </c>
      <c r="AD1395" s="213">
        <f t="shared" si="272"/>
        <v>472.5</v>
      </c>
      <c r="AE1395" s="213">
        <f t="shared" si="273"/>
        <v>202.5</v>
      </c>
      <c r="AF1395" s="213">
        <f t="shared" si="278"/>
        <v>157.5</v>
      </c>
      <c r="AG1395" s="213">
        <f t="shared" si="275"/>
        <v>832.5</v>
      </c>
      <c r="AH1395" s="213">
        <v>832.5</v>
      </c>
      <c r="AI1395" s="213">
        <f t="shared" si="276"/>
        <v>0</v>
      </c>
      <c r="AJ1395" s="243"/>
    </row>
    <row r="1396" spans="1:36" ht="32.25" customHeight="1" x14ac:dyDescent="0.35">
      <c r="A1396" s="202"/>
      <c r="B1396" s="239">
        <v>17</v>
      </c>
      <c r="C1396" s="342">
        <v>1546</v>
      </c>
      <c r="D1396" s="344">
        <v>14081</v>
      </c>
      <c r="E1396" s="204"/>
      <c r="F1396" s="204"/>
      <c r="G1396" s="202" t="s">
        <v>212</v>
      </c>
      <c r="H1396" s="202" t="s">
        <v>95</v>
      </c>
      <c r="I1396" s="202"/>
      <c r="J1396" s="202" t="s">
        <v>69</v>
      </c>
      <c r="K1396" s="204">
        <v>1.8</v>
      </c>
      <c r="L1396" s="204">
        <v>1.8</v>
      </c>
      <c r="M1396" s="204">
        <v>1.5</v>
      </c>
      <c r="N1396" s="204"/>
      <c r="O1396" s="204">
        <f t="shared" si="280"/>
        <v>1.5</v>
      </c>
      <c r="P1396" s="204"/>
      <c r="Q1396" s="204"/>
      <c r="R1396" s="204">
        <f t="shared" si="279"/>
        <v>1.5</v>
      </c>
      <c r="S1396" s="207" t="s">
        <v>70</v>
      </c>
      <c r="T1396" s="215" t="s">
        <v>87</v>
      </c>
      <c r="U1396" s="216">
        <v>44902</v>
      </c>
      <c r="V1396" s="216"/>
      <c r="W1396" s="217">
        <v>1</v>
      </c>
      <c r="X1396" s="218"/>
      <c r="Y1396" s="212">
        <f t="shared" si="271"/>
        <v>8</v>
      </c>
      <c r="Z1396" s="213">
        <v>135</v>
      </c>
      <c r="AA1396" s="213">
        <v>12.25</v>
      </c>
      <c r="AB1396" s="213">
        <f t="shared" si="274"/>
        <v>202.5</v>
      </c>
      <c r="AC1396" s="213">
        <f t="shared" si="269"/>
        <v>18.375</v>
      </c>
      <c r="AD1396" s="213">
        <f t="shared" si="272"/>
        <v>141.74999999999997</v>
      </c>
      <c r="AE1396" s="213">
        <f t="shared" si="273"/>
        <v>0</v>
      </c>
      <c r="AF1396" s="213">
        <f t="shared" si="278"/>
        <v>147</v>
      </c>
      <c r="AG1396" s="343">
        <f t="shared" si="275"/>
        <v>288.75</v>
      </c>
      <c r="AH1396" s="213">
        <v>207.37499999999997</v>
      </c>
      <c r="AI1396" s="213">
        <f t="shared" si="276"/>
        <v>81.375000000000028</v>
      </c>
      <c r="AJ1396" s="243"/>
    </row>
    <row r="1397" spans="1:36" ht="32.25" customHeight="1" x14ac:dyDescent="0.35">
      <c r="A1397" s="202"/>
      <c r="B1397" s="239">
        <v>17</v>
      </c>
      <c r="C1397" s="342">
        <v>1668</v>
      </c>
      <c r="D1397" s="344">
        <v>14253</v>
      </c>
      <c r="E1397" s="344">
        <v>8418</v>
      </c>
      <c r="F1397" s="204"/>
      <c r="G1397" s="202" t="s">
        <v>212</v>
      </c>
      <c r="H1397" s="234" t="s">
        <v>36</v>
      </c>
      <c r="I1397" s="234"/>
      <c r="J1397" s="234" t="s">
        <v>42</v>
      </c>
      <c r="K1397" s="233">
        <v>9.1</v>
      </c>
      <c r="L1397" s="233">
        <v>1.3</v>
      </c>
      <c r="M1397" s="233">
        <v>3</v>
      </c>
      <c r="N1397" s="204"/>
      <c r="O1397" s="204">
        <f t="shared" si="280"/>
        <v>3</v>
      </c>
      <c r="P1397" s="233"/>
      <c r="Q1397" s="233"/>
      <c r="R1397" s="204">
        <f t="shared" si="279"/>
        <v>27.299999999999997</v>
      </c>
      <c r="S1397" s="261" t="s">
        <v>41</v>
      </c>
      <c r="T1397" s="215" t="s">
        <v>58</v>
      </c>
      <c r="U1397" s="271">
        <v>44919</v>
      </c>
      <c r="V1397" s="271">
        <v>44938</v>
      </c>
      <c r="W1397" s="272">
        <v>1</v>
      </c>
      <c r="X1397" s="273"/>
      <c r="Y1397" s="212">
        <f t="shared" si="271"/>
        <v>2.8571428571428572</v>
      </c>
      <c r="Z1397" s="238">
        <v>14</v>
      </c>
      <c r="AA1397" s="238">
        <v>0.84</v>
      </c>
      <c r="AB1397" s="213">
        <f t="shared" si="274"/>
        <v>382.19999999999993</v>
      </c>
      <c r="AC1397" s="213">
        <f t="shared" si="269"/>
        <v>22.931999999999995</v>
      </c>
      <c r="AD1397" s="213">
        <f t="shared" si="272"/>
        <v>267.53999999999996</v>
      </c>
      <c r="AE1397" s="213">
        <f t="shared" si="273"/>
        <v>114.66</v>
      </c>
      <c r="AF1397" s="213">
        <f t="shared" si="278"/>
        <v>65.52</v>
      </c>
      <c r="AG1397" s="343">
        <f t="shared" si="275"/>
        <v>447.71999999999991</v>
      </c>
      <c r="AH1397" s="213">
        <v>293.74799999999993</v>
      </c>
      <c r="AI1397" s="213">
        <f t="shared" si="276"/>
        <v>153.97199999999998</v>
      </c>
      <c r="AJ1397" s="243"/>
    </row>
    <row r="1398" spans="1:36" ht="32.25" customHeight="1" x14ac:dyDescent="0.35">
      <c r="A1398" s="202"/>
      <c r="B1398" s="239">
        <v>17</v>
      </c>
      <c r="C1398" s="342">
        <v>1538</v>
      </c>
      <c r="D1398" s="344">
        <v>14074</v>
      </c>
      <c r="E1398" s="344">
        <v>8608</v>
      </c>
      <c r="F1398" s="204"/>
      <c r="G1398" s="202" t="s">
        <v>212</v>
      </c>
      <c r="H1398" s="202" t="s">
        <v>60</v>
      </c>
      <c r="I1398" s="202"/>
      <c r="J1398" s="202" t="s">
        <v>61</v>
      </c>
      <c r="K1398" s="204">
        <v>7</v>
      </c>
      <c r="L1398" s="204">
        <v>2.5</v>
      </c>
      <c r="M1398" s="204">
        <v>1.8</v>
      </c>
      <c r="N1398" s="204"/>
      <c r="O1398" s="204">
        <f t="shared" si="280"/>
        <v>1.8</v>
      </c>
      <c r="P1398" s="204"/>
      <c r="Q1398" s="204"/>
      <c r="R1398" s="204">
        <f t="shared" si="279"/>
        <v>31.5</v>
      </c>
      <c r="S1398" s="207" t="s">
        <v>62</v>
      </c>
      <c r="T1398" s="215" t="s">
        <v>58</v>
      </c>
      <c r="U1398" s="216">
        <v>44901</v>
      </c>
      <c r="V1398" s="216">
        <v>44951</v>
      </c>
      <c r="W1398" s="217">
        <v>1</v>
      </c>
      <c r="X1398" s="218"/>
      <c r="Y1398" s="212">
        <f t="shared" si="271"/>
        <v>7.2857142857142856</v>
      </c>
      <c r="Z1398" s="237">
        <v>7.5</v>
      </c>
      <c r="AA1398" s="237">
        <v>0.7</v>
      </c>
      <c r="AB1398" s="213">
        <f t="shared" si="274"/>
        <v>236.25</v>
      </c>
      <c r="AC1398" s="213">
        <f t="shared" ref="AC1398:AC1461" si="281">AA1398*R1398</f>
        <v>22.049999999999997</v>
      </c>
      <c r="AD1398" s="213">
        <f t="shared" si="272"/>
        <v>165.37499999999997</v>
      </c>
      <c r="AE1398" s="213">
        <f t="shared" si="273"/>
        <v>70.875</v>
      </c>
      <c r="AF1398" s="213">
        <f t="shared" si="278"/>
        <v>160.64999999999998</v>
      </c>
      <c r="AG1398" s="343">
        <f t="shared" si="275"/>
        <v>396.9</v>
      </c>
      <c r="AH1398" s="213">
        <v>247.27499999999998</v>
      </c>
      <c r="AI1398" s="213">
        <f t="shared" si="276"/>
        <v>149.625</v>
      </c>
      <c r="AJ1398" s="243"/>
    </row>
    <row r="1399" spans="1:36" ht="32.25" hidden="1" customHeight="1" x14ac:dyDescent="0.35">
      <c r="A1399" s="202"/>
      <c r="B1399" s="239">
        <v>18</v>
      </c>
      <c r="C1399" s="203">
        <v>362</v>
      </c>
      <c r="D1399" s="204">
        <v>12515</v>
      </c>
      <c r="E1399" s="204">
        <v>8296</v>
      </c>
      <c r="F1399" s="204"/>
      <c r="G1399" s="202" t="s">
        <v>124</v>
      </c>
      <c r="H1399" s="202" t="s">
        <v>36</v>
      </c>
      <c r="I1399" s="202"/>
      <c r="J1399" s="202" t="s">
        <v>42</v>
      </c>
      <c r="K1399" s="204">
        <v>7.5</v>
      </c>
      <c r="L1399" s="204">
        <v>1.3</v>
      </c>
      <c r="M1399" s="204">
        <v>5</v>
      </c>
      <c r="N1399" s="204">
        <v>1</v>
      </c>
      <c r="O1399" s="204">
        <f t="shared" si="280"/>
        <v>4</v>
      </c>
      <c r="P1399" s="204"/>
      <c r="Q1399" s="204"/>
      <c r="R1399" s="204">
        <f t="shared" si="279"/>
        <v>30</v>
      </c>
      <c r="S1399" s="207" t="s">
        <v>41</v>
      </c>
      <c r="T1399" s="215" t="s">
        <v>58</v>
      </c>
      <c r="U1399" s="216">
        <v>44738</v>
      </c>
      <c r="V1399" s="216">
        <v>44895</v>
      </c>
      <c r="W1399" s="217">
        <v>1</v>
      </c>
      <c r="X1399" s="218"/>
      <c r="Y1399" s="212">
        <f t="shared" si="271"/>
        <v>22.571428571428573</v>
      </c>
      <c r="Z1399" s="237">
        <v>14</v>
      </c>
      <c r="AA1399" s="237"/>
      <c r="AB1399" s="213">
        <f t="shared" si="274"/>
        <v>420</v>
      </c>
      <c r="AC1399" s="213">
        <f t="shared" si="281"/>
        <v>0</v>
      </c>
      <c r="AD1399" s="213">
        <f t="shared" si="272"/>
        <v>294</v>
      </c>
      <c r="AE1399" s="213">
        <f t="shared" si="273"/>
        <v>126</v>
      </c>
      <c r="AF1399" s="213">
        <f t="shared" si="278"/>
        <v>0</v>
      </c>
      <c r="AG1399" s="213">
        <f t="shared" si="275"/>
        <v>420</v>
      </c>
      <c r="AH1399" s="213">
        <v>420</v>
      </c>
      <c r="AI1399" s="213">
        <f t="shared" si="276"/>
        <v>0</v>
      </c>
      <c r="AJ1399" s="172"/>
    </row>
    <row r="1400" spans="1:36" ht="32.25" hidden="1" customHeight="1" x14ac:dyDescent="0.35">
      <c r="A1400" s="202"/>
      <c r="B1400" s="239">
        <v>18</v>
      </c>
      <c r="C1400" s="203">
        <v>363</v>
      </c>
      <c r="D1400" s="204">
        <v>12515</v>
      </c>
      <c r="E1400" s="204">
        <v>8296</v>
      </c>
      <c r="F1400" s="204"/>
      <c r="G1400" s="202" t="s">
        <v>124</v>
      </c>
      <c r="H1400" s="202" t="s">
        <v>36</v>
      </c>
      <c r="I1400" s="202"/>
      <c r="J1400" s="202" t="s">
        <v>42</v>
      </c>
      <c r="K1400" s="204">
        <v>7.5</v>
      </c>
      <c r="L1400" s="204">
        <v>1.3</v>
      </c>
      <c r="M1400" s="204">
        <v>5</v>
      </c>
      <c r="N1400" s="204">
        <v>1</v>
      </c>
      <c r="O1400" s="204">
        <f t="shared" si="280"/>
        <v>4</v>
      </c>
      <c r="P1400" s="204"/>
      <c r="Q1400" s="204"/>
      <c r="R1400" s="204">
        <f t="shared" si="279"/>
        <v>30</v>
      </c>
      <c r="S1400" s="207" t="s">
        <v>41</v>
      </c>
      <c r="T1400" s="215" t="s">
        <v>58</v>
      </c>
      <c r="U1400" s="216">
        <v>44738</v>
      </c>
      <c r="V1400" s="216">
        <v>44895</v>
      </c>
      <c r="W1400" s="217">
        <v>1</v>
      </c>
      <c r="X1400" s="218"/>
      <c r="Y1400" s="212">
        <f t="shared" si="271"/>
        <v>22.571428571428573</v>
      </c>
      <c r="Z1400" s="237">
        <v>14</v>
      </c>
      <c r="AA1400" s="237"/>
      <c r="AB1400" s="213">
        <f t="shared" si="274"/>
        <v>420</v>
      </c>
      <c r="AC1400" s="213">
        <f t="shared" si="281"/>
        <v>0</v>
      </c>
      <c r="AD1400" s="213">
        <f t="shared" si="272"/>
        <v>294</v>
      </c>
      <c r="AE1400" s="213">
        <f t="shared" si="273"/>
        <v>126</v>
      </c>
      <c r="AF1400" s="213">
        <f t="shared" si="278"/>
        <v>0</v>
      </c>
      <c r="AG1400" s="213">
        <f t="shared" si="275"/>
        <v>420</v>
      </c>
      <c r="AH1400" s="213">
        <v>420</v>
      </c>
      <c r="AI1400" s="213">
        <f t="shared" si="276"/>
        <v>0</v>
      </c>
      <c r="AJ1400" s="242"/>
    </row>
    <row r="1401" spans="1:36" ht="32.25" hidden="1" customHeight="1" x14ac:dyDescent="0.35">
      <c r="A1401" s="202"/>
      <c r="B1401" s="239">
        <v>18</v>
      </c>
      <c r="C1401" s="203">
        <v>382</v>
      </c>
      <c r="D1401" s="204">
        <v>12540</v>
      </c>
      <c r="E1401" s="204">
        <v>6739</v>
      </c>
      <c r="F1401" s="204"/>
      <c r="G1401" s="202" t="s">
        <v>124</v>
      </c>
      <c r="H1401" s="202" t="s">
        <v>36</v>
      </c>
      <c r="I1401" s="202"/>
      <c r="J1401" s="202" t="s">
        <v>42</v>
      </c>
      <c r="K1401" s="204">
        <v>10</v>
      </c>
      <c r="L1401" s="204">
        <v>1.3</v>
      </c>
      <c r="M1401" s="204">
        <v>5</v>
      </c>
      <c r="N1401" s="204">
        <v>1</v>
      </c>
      <c r="O1401" s="204">
        <f t="shared" si="280"/>
        <v>4</v>
      </c>
      <c r="P1401" s="204"/>
      <c r="Q1401" s="204"/>
      <c r="R1401" s="204">
        <f t="shared" si="279"/>
        <v>40</v>
      </c>
      <c r="S1401" s="207" t="s">
        <v>41</v>
      </c>
      <c r="T1401" s="215" t="s">
        <v>58</v>
      </c>
      <c r="U1401" s="216">
        <v>44740</v>
      </c>
      <c r="V1401" s="216">
        <v>44832</v>
      </c>
      <c r="W1401" s="217">
        <v>1</v>
      </c>
      <c r="X1401" s="218"/>
      <c r="Y1401" s="212">
        <f t="shared" si="271"/>
        <v>13.285714285714286</v>
      </c>
      <c r="Z1401" s="237">
        <v>14</v>
      </c>
      <c r="AA1401" s="237"/>
      <c r="AB1401" s="213">
        <f t="shared" si="274"/>
        <v>560</v>
      </c>
      <c r="AC1401" s="213">
        <f t="shared" si="281"/>
        <v>0</v>
      </c>
      <c r="AD1401" s="213">
        <f t="shared" si="272"/>
        <v>392</v>
      </c>
      <c r="AE1401" s="213">
        <f t="shared" si="273"/>
        <v>168</v>
      </c>
      <c r="AF1401" s="213">
        <f t="shared" si="278"/>
        <v>0</v>
      </c>
      <c r="AG1401" s="213">
        <f t="shared" si="275"/>
        <v>560</v>
      </c>
      <c r="AH1401" s="213">
        <v>560</v>
      </c>
      <c r="AI1401" s="213">
        <f t="shared" si="276"/>
        <v>0</v>
      </c>
      <c r="AJ1401" s="242"/>
    </row>
    <row r="1402" spans="1:36" ht="32.25" hidden="1" customHeight="1" x14ac:dyDescent="0.35">
      <c r="A1402" s="202"/>
      <c r="B1402" s="239">
        <v>18</v>
      </c>
      <c r="C1402" s="203">
        <v>382</v>
      </c>
      <c r="D1402" s="204">
        <v>12540</v>
      </c>
      <c r="E1402" s="204">
        <v>6739</v>
      </c>
      <c r="F1402" s="204"/>
      <c r="G1402" s="202" t="s">
        <v>124</v>
      </c>
      <c r="H1402" s="202" t="s">
        <v>36</v>
      </c>
      <c r="I1402" s="202"/>
      <c r="J1402" s="202" t="s">
        <v>42</v>
      </c>
      <c r="K1402" s="204">
        <v>8</v>
      </c>
      <c r="L1402" s="204">
        <v>6</v>
      </c>
      <c r="M1402" s="204">
        <v>5</v>
      </c>
      <c r="N1402" s="204">
        <v>1</v>
      </c>
      <c r="O1402" s="204">
        <f t="shared" si="280"/>
        <v>4</v>
      </c>
      <c r="P1402" s="204"/>
      <c r="Q1402" s="204"/>
      <c r="R1402" s="204">
        <f t="shared" si="279"/>
        <v>32</v>
      </c>
      <c r="S1402" s="207" t="s">
        <v>41</v>
      </c>
      <c r="T1402" s="215" t="s">
        <v>58</v>
      </c>
      <c r="U1402" s="216">
        <v>44740</v>
      </c>
      <c r="V1402" s="216">
        <v>44832</v>
      </c>
      <c r="W1402" s="217">
        <v>1</v>
      </c>
      <c r="X1402" s="218"/>
      <c r="Y1402" s="212">
        <f t="shared" si="271"/>
        <v>13.285714285714286</v>
      </c>
      <c r="Z1402" s="237">
        <v>14</v>
      </c>
      <c r="AA1402" s="237"/>
      <c r="AB1402" s="213">
        <f t="shared" si="274"/>
        <v>448</v>
      </c>
      <c r="AC1402" s="213">
        <f t="shared" si="281"/>
        <v>0</v>
      </c>
      <c r="AD1402" s="213">
        <f t="shared" si="272"/>
        <v>313.59999999999997</v>
      </c>
      <c r="AE1402" s="213">
        <f t="shared" si="273"/>
        <v>134.4</v>
      </c>
      <c r="AF1402" s="213">
        <f t="shared" si="278"/>
        <v>0</v>
      </c>
      <c r="AG1402" s="213">
        <f t="shared" si="275"/>
        <v>448</v>
      </c>
      <c r="AH1402" s="213">
        <v>448</v>
      </c>
      <c r="AI1402" s="213">
        <f t="shared" si="276"/>
        <v>0</v>
      </c>
      <c r="AJ1402" s="242"/>
    </row>
    <row r="1403" spans="1:36" ht="32.25" hidden="1" customHeight="1" x14ac:dyDescent="0.35">
      <c r="A1403" s="202"/>
      <c r="B1403" s="239">
        <v>18</v>
      </c>
      <c r="C1403" s="203">
        <v>383</v>
      </c>
      <c r="D1403" s="204">
        <v>12542</v>
      </c>
      <c r="E1403" s="204">
        <v>7743</v>
      </c>
      <c r="F1403" s="204"/>
      <c r="G1403" s="202" t="s">
        <v>138</v>
      </c>
      <c r="H1403" s="202" t="s">
        <v>36</v>
      </c>
      <c r="I1403" s="202"/>
      <c r="J1403" s="202" t="s">
        <v>42</v>
      </c>
      <c r="K1403" s="204">
        <v>65</v>
      </c>
      <c r="L1403" s="204">
        <v>1.3</v>
      </c>
      <c r="M1403" s="204">
        <v>3.5</v>
      </c>
      <c r="N1403" s="204">
        <v>1</v>
      </c>
      <c r="O1403" s="204">
        <f t="shared" si="280"/>
        <v>2.5</v>
      </c>
      <c r="P1403" s="204"/>
      <c r="Q1403" s="204"/>
      <c r="R1403" s="204">
        <f t="shared" si="279"/>
        <v>162.5</v>
      </c>
      <c r="S1403" s="207" t="s">
        <v>41</v>
      </c>
      <c r="T1403" s="215" t="s">
        <v>58</v>
      </c>
      <c r="U1403" s="216">
        <v>44740</v>
      </c>
      <c r="V1403" s="216">
        <v>44771</v>
      </c>
      <c r="W1403" s="217">
        <v>1</v>
      </c>
      <c r="X1403" s="218"/>
      <c r="Y1403" s="212">
        <f t="shared" si="271"/>
        <v>4.5714285714285712</v>
      </c>
      <c r="Z1403" s="237">
        <v>14</v>
      </c>
      <c r="AA1403" s="237">
        <v>0.84</v>
      </c>
      <c r="AB1403" s="213">
        <f t="shared" si="274"/>
        <v>2275</v>
      </c>
      <c r="AC1403" s="213">
        <f t="shared" si="281"/>
        <v>136.5</v>
      </c>
      <c r="AD1403" s="213">
        <f t="shared" si="272"/>
        <v>1592.4999999999998</v>
      </c>
      <c r="AE1403" s="213">
        <f t="shared" si="273"/>
        <v>682.5</v>
      </c>
      <c r="AF1403" s="213">
        <f t="shared" si="278"/>
        <v>623.99999999999989</v>
      </c>
      <c r="AG1403" s="213">
        <f t="shared" si="275"/>
        <v>2899</v>
      </c>
      <c r="AH1403" s="213">
        <v>2899</v>
      </c>
      <c r="AI1403" s="213">
        <f t="shared" si="276"/>
        <v>0</v>
      </c>
      <c r="AJ1403" s="172"/>
    </row>
    <row r="1404" spans="1:36" ht="32.25" hidden="1" customHeight="1" x14ac:dyDescent="0.35">
      <c r="A1404" s="202"/>
      <c r="B1404" s="239">
        <v>18</v>
      </c>
      <c r="C1404" s="203">
        <v>337</v>
      </c>
      <c r="D1404" s="204">
        <v>12438</v>
      </c>
      <c r="E1404" s="204">
        <v>7717</v>
      </c>
      <c r="F1404" s="204"/>
      <c r="G1404" s="202" t="s">
        <v>124</v>
      </c>
      <c r="H1404" s="202" t="s">
        <v>60</v>
      </c>
      <c r="I1404" s="202"/>
      <c r="J1404" s="202" t="s">
        <v>61</v>
      </c>
      <c r="K1404" s="204">
        <v>4</v>
      </c>
      <c r="L1404" s="204">
        <v>2.5</v>
      </c>
      <c r="M1404" s="204">
        <v>9</v>
      </c>
      <c r="N1404" s="204">
        <v>1</v>
      </c>
      <c r="O1404" s="204">
        <f t="shared" si="280"/>
        <v>8</v>
      </c>
      <c r="P1404" s="204"/>
      <c r="Q1404" s="204"/>
      <c r="R1404" s="204">
        <f t="shared" si="279"/>
        <v>80</v>
      </c>
      <c r="S1404" s="207" t="s">
        <v>62</v>
      </c>
      <c r="T1404" s="215" t="s">
        <v>58</v>
      </c>
      <c r="U1404" s="216">
        <v>44735</v>
      </c>
      <c r="V1404" s="216">
        <v>44753</v>
      </c>
      <c r="W1404" s="217">
        <v>1</v>
      </c>
      <c r="X1404" s="218"/>
      <c r="Y1404" s="212">
        <f t="shared" si="271"/>
        <v>2.7142857142857144</v>
      </c>
      <c r="Z1404" s="237">
        <v>7.5</v>
      </c>
      <c r="AA1404" s="237">
        <v>0.7</v>
      </c>
      <c r="AB1404" s="213">
        <f t="shared" si="274"/>
        <v>600</v>
      </c>
      <c r="AC1404" s="213">
        <f t="shared" si="281"/>
        <v>56</v>
      </c>
      <c r="AD1404" s="213">
        <f t="shared" si="272"/>
        <v>420</v>
      </c>
      <c r="AE1404" s="213">
        <f t="shared" si="273"/>
        <v>180</v>
      </c>
      <c r="AF1404" s="213">
        <f t="shared" si="278"/>
        <v>152</v>
      </c>
      <c r="AG1404" s="213">
        <f t="shared" si="275"/>
        <v>752</v>
      </c>
      <c r="AH1404" s="213">
        <v>752</v>
      </c>
      <c r="AI1404" s="213">
        <f t="shared" si="276"/>
        <v>0</v>
      </c>
      <c r="AJ1404" s="172"/>
    </row>
    <row r="1405" spans="1:36" ht="32.25" hidden="1" customHeight="1" x14ac:dyDescent="0.35">
      <c r="A1405" s="202"/>
      <c r="B1405" s="239">
        <v>18</v>
      </c>
      <c r="C1405" s="203">
        <v>359</v>
      </c>
      <c r="D1405" s="204">
        <v>12513</v>
      </c>
      <c r="E1405" s="204">
        <v>7717</v>
      </c>
      <c r="F1405" s="204"/>
      <c r="G1405" s="202" t="s">
        <v>124</v>
      </c>
      <c r="H1405" s="202" t="s">
        <v>60</v>
      </c>
      <c r="I1405" s="202"/>
      <c r="J1405" s="202" t="s">
        <v>61</v>
      </c>
      <c r="K1405" s="204">
        <v>4</v>
      </c>
      <c r="L1405" s="204">
        <v>2.5</v>
      </c>
      <c r="M1405" s="204">
        <v>9</v>
      </c>
      <c r="N1405" s="204">
        <v>1</v>
      </c>
      <c r="O1405" s="204">
        <f t="shared" si="280"/>
        <v>8</v>
      </c>
      <c r="P1405" s="204"/>
      <c r="Q1405" s="204"/>
      <c r="R1405" s="204">
        <f t="shared" si="279"/>
        <v>80</v>
      </c>
      <c r="S1405" s="207" t="s">
        <v>62</v>
      </c>
      <c r="T1405" s="215" t="s">
        <v>58</v>
      </c>
      <c r="U1405" s="216">
        <v>44738</v>
      </c>
      <c r="V1405" s="216">
        <v>44753</v>
      </c>
      <c r="W1405" s="217">
        <v>1</v>
      </c>
      <c r="X1405" s="218"/>
      <c r="Y1405" s="212">
        <f t="shared" si="271"/>
        <v>2.2857142857142856</v>
      </c>
      <c r="Z1405" s="237">
        <v>7.5</v>
      </c>
      <c r="AA1405" s="237">
        <v>0.7</v>
      </c>
      <c r="AB1405" s="213">
        <f t="shared" si="274"/>
        <v>600</v>
      </c>
      <c r="AC1405" s="213">
        <f t="shared" si="281"/>
        <v>56</v>
      </c>
      <c r="AD1405" s="213">
        <f t="shared" si="272"/>
        <v>420</v>
      </c>
      <c r="AE1405" s="213">
        <f t="shared" si="273"/>
        <v>180</v>
      </c>
      <c r="AF1405" s="213">
        <f t="shared" si="278"/>
        <v>127.99999999999997</v>
      </c>
      <c r="AG1405" s="213">
        <f t="shared" si="275"/>
        <v>728</v>
      </c>
      <c r="AH1405" s="213">
        <v>728</v>
      </c>
      <c r="AI1405" s="213">
        <f t="shared" si="276"/>
        <v>0</v>
      </c>
      <c r="AJ1405" s="172"/>
    </row>
    <row r="1406" spans="1:36" ht="32.25" hidden="1" customHeight="1" x14ac:dyDescent="0.35">
      <c r="A1406" s="202"/>
      <c r="B1406" s="239">
        <v>18</v>
      </c>
      <c r="C1406" s="203">
        <v>359</v>
      </c>
      <c r="D1406" s="204">
        <v>12513</v>
      </c>
      <c r="E1406" s="204">
        <v>7717</v>
      </c>
      <c r="F1406" s="204"/>
      <c r="G1406" s="202" t="s">
        <v>124</v>
      </c>
      <c r="H1406" s="202" t="s">
        <v>60</v>
      </c>
      <c r="I1406" s="202"/>
      <c r="J1406" s="202" t="s">
        <v>61</v>
      </c>
      <c r="K1406" s="204">
        <v>4</v>
      </c>
      <c r="L1406" s="204">
        <v>2.5</v>
      </c>
      <c r="M1406" s="204">
        <v>9</v>
      </c>
      <c r="N1406" s="204">
        <v>1</v>
      </c>
      <c r="O1406" s="204">
        <f t="shared" si="280"/>
        <v>8</v>
      </c>
      <c r="P1406" s="204"/>
      <c r="Q1406" s="204"/>
      <c r="R1406" s="204">
        <f t="shared" si="279"/>
        <v>80</v>
      </c>
      <c r="S1406" s="207" t="s">
        <v>62</v>
      </c>
      <c r="T1406" s="215" t="s">
        <v>58</v>
      </c>
      <c r="U1406" s="216">
        <v>44738</v>
      </c>
      <c r="V1406" s="216">
        <v>44753</v>
      </c>
      <c r="W1406" s="217">
        <v>1</v>
      </c>
      <c r="X1406" s="218"/>
      <c r="Y1406" s="212">
        <f t="shared" si="271"/>
        <v>2.2857142857142856</v>
      </c>
      <c r="Z1406" s="237">
        <v>7.5</v>
      </c>
      <c r="AA1406" s="237">
        <v>0.7</v>
      </c>
      <c r="AB1406" s="213">
        <f t="shared" si="274"/>
        <v>600</v>
      </c>
      <c r="AC1406" s="213">
        <f t="shared" si="281"/>
        <v>56</v>
      </c>
      <c r="AD1406" s="213">
        <f t="shared" si="272"/>
        <v>420</v>
      </c>
      <c r="AE1406" s="213">
        <f t="shared" si="273"/>
        <v>180</v>
      </c>
      <c r="AF1406" s="213">
        <f t="shared" si="278"/>
        <v>127.99999999999997</v>
      </c>
      <c r="AG1406" s="213">
        <f t="shared" si="275"/>
        <v>728</v>
      </c>
      <c r="AH1406" s="213">
        <v>728</v>
      </c>
      <c r="AI1406" s="213">
        <f t="shared" si="276"/>
        <v>0</v>
      </c>
      <c r="AJ1406" s="172"/>
    </row>
    <row r="1407" spans="1:36" ht="32.25" hidden="1" customHeight="1" x14ac:dyDescent="0.35">
      <c r="A1407" s="202"/>
      <c r="B1407" s="239">
        <v>18</v>
      </c>
      <c r="C1407" s="203">
        <v>421</v>
      </c>
      <c r="D1407" s="204">
        <v>12582</v>
      </c>
      <c r="E1407" s="204">
        <v>7842</v>
      </c>
      <c r="F1407" s="204"/>
      <c r="G1407" s="202" t="s">
        <v>124</v>
      </c>
      <c r="H1407" s="202" t="s">
        <v>207</v>
      </c>
      <c r="I1407" s="202"/>
      <c r="J1407" s="202" t="s">
        <v>207</v>
      </c>
      <c r="K1407" s="204">
        <v>2.5</v>
      </c>
      <c r="L1407" s="204">
        <v>1.3</v>
      </c>
      <c r="M1407" s="204">
        <v>5</v>
      </c>
      <c r="N1407" s="204">
        <v>1</v>
      </c>
      <c r="O1407" s="204">
        <f t="shared" si="280"/>
        <v>4</v>
      </c>
      <c r="P1407" s="204"/>
      <c r="Q1407" s="204"/>
      <c r="R1407" s="204">
        <f t="shared" si="279"/>
        <v>4</v>
      </c>
      <c r="S1407" s="207" t="s">
        <v>70</v>
      </c>
      <c r="T1407" s="215" t="s">
        <v>58</v>
      </c>
      <c r="U1407" s="216">
        <v>44743</v>
      </c>
      <c r="V1407" s="216">
        <v>44798</v>
      </c>
      <c r="W1407" s="217">
        <v>1</v>
      </c>
      <c r="X1407" s="218"/>
      <c r="Y1407" s="212">
        <f t="shared" si="271"/>
        <v>8</v>
      </c>
      <c r="Z1407" s="237">
        <v>100</v>
      </c>
      <c r="AA1407" s="237">
        <v>10.15</v>
      </c>
      <c r="AB1407" s="213">
        <f t="shared" si="274"/>
        <v>400</v>
      </c>
      <c r="AC1407" s="213">
        <f t="shared" si="281"/>
        <v>40.6</v>
      </c>
      <c r="AD1407" s="213">
        <f t="shared" si="272"/>
        <v>280</v>
      </c>
      <c r="AE1407" s="213">
        <f t="shared" si="273"/>
        <v>120</v>
      </c>
      <c r="AF1407" s="213">
        <f t="shared" si="278"/>
        <v>324.8</v>
      </c>
      <c r="AG1407" s="213">
        <f t="shared" si="275"/>
        <v>724.8</v>
      </c>
      <c r="AH1407" s="213">
        <v>724.8</v>
      </c>
      <c r="AI1407" s="213">
        <f t="shared" si="276"/>
        <v>0</v>
      </c>
      <c r="AJ1407" s="172"/>
    </row>
    <row r="1408" spans="1:36" ht="32.25" hidden="1" customHeight="1" x14ac:dyDescent="0.35">
      <c r="A1408" s="202"/>
      <c r="B1408" s="239">
        <v>18</v>
      </c>
      <c r="C1408" s="203">
        <v>422</v>
      </c>
      <c r="D1408" s="204">
        <v>12582</v>
      </c>
      <c r="E1408" s="204">
        <v>7842</v>
      </c>
      <c r="F1408" s="204"/>
      <c r="G1408" s="202" t="s">
        <v>124</v>
      </c>
      <c r="H1408" s="202" t="s">
        <v>207</v>
      </c>
      <c r="I1408" s="202"/>
      <c r="J1408" s="202" t="s">
        <v>207</v>
      </c>
      <c r="K1408" s="204">
        <v>2.5</v>
      </c>
      <c r="L1408" s="204">
        <v>1.3</v>
      </c>
      <c r="M1408" s="204">
        <v>5</v>
      </c>
      <c r="N1408" s="204">
        <v>1</v>
      </c>
      <c r="O1408" s="204">
        <f t="shared" si="280"/>
        <v>4</v>
      </c>
      <c r="P1408" s="204"/>
      <c r="Q1408" s="204"/>
      <c r="R1408" s="204">
        <f t="shared" si="279"/>
        <v>4</v>
      </c>
      <c r="S1408" s="207" t="s">
        <v>70</v>
      </c>
      <c r="T1408" s="215" t="s">
        <v>58</v>
      </c>
      <c r="U1408" s="216">
        <v>44743</v>
      </c>
      <c r="V1408" s="216">
        <v>44798</v>
      </c>
      <c r="W1408" s="217">
        <v>1</v>
      </c>
      <c r="X1408" s="218"/>
      <c r="Y1408" s="212">
        <f t="shared" si="271"/>
        <v>8</v>
      </c>
      <c r="Z1408" s="237">
        <v>100</v>
      </c>
      <c r="AA1408" s="237">
        <v>10.15</v>
      </c>
      <c r="AB1408" s="213">
        <f t="shared" si="274"/>
        <v>400</v>
      </c>
      <c r="AC1408" s="213">
        <f t="shared" si="281"/>
        <v>40.6</v>
      </c>
      <c r="AD1408" s="213">
        <f t="shared" si="272"/>
        <v>280</v>
      </c>
      <c r="AE1408" s="213">
        <f t="shared" si="273"/>
        <v>120</v>
      </c>
      <c r="AF1408" s="213">
        <f t="shared" si="278"/>
        <v>324.8</v>
      </c>
      <c r="AG1408" s="213">
        <f t="shared" si="275"/>
        <v>724.8</v>
      </c>
      <c r="AH1408" s="213">
        <v>724.8</v>
      </c>
      <c r="AI1408" s="213">
        <f t="shared" si="276"/>
        <v>0</v>
      </c>
      <c r="AJ1408" s="172"/>
    </row>
    <row r="1409" spans="1:36" ht="32.25" hidden="1" customHeight="1" x14ac:dyDescent="0.35">
      <c r="A1409" s="234"/>
      <c r="B1409" s="239">
        <v>18</v>
      </c>
      <c r="C1409" s="261">
        <v>567</v>
      </c>
      <c r="D1409" s="233">
        <v>12780</v>
      </c>
      <c r="E1409" s="233">
        <v>6739</v>
      </c>
      <c r="F1409" s="233"/>
      <c r="G1409" s="234" t="s">
        <v>124</v>
      </c>
      <c r="H1409" s="234" t="s">
        <v>36</v>
      </c>
      <c r="I1409" s="234"/>
      <c r="J1409" s="234" t="s">
        <v>42</v>
      </c>
      <c r="K1409" s="233">
        <v>6.5</v>
      </c>
      <c r="L1409" s="233">
        <v>1.3</v>
      </c>
      <c r="M1409" s="233">
        <v>4.5</v>
      </c>
      <c r="N1409" s="204">
        <v>1</v>
      </c>
      <c r="O1409" s="204">
        <f t="shared" si="280"/>
        <v>3.5</v>
      </c>
      <c r="P1409" s="233"/>
      <c r="Q1409" s="233"/>
      <c r="R1409" s="204">
        <f t="shared" si="279"/>
        <v>22.75</v>
      </c>
      <c r="S1409" s="261" t="s">
        <v>41</v>
      </c>
      <c r="T1409" s="270" t="s">
        <v>58</v>
      </c>
      <c r="U1409" s="271">
        <v>44763</v>
      </c>
      <c r="V1409" s="271">
        <v>44832</v>
      </c>
      <c r="W1409" s="272">
        <v>1</v>
      </c>
      <c r="X1409" s="273"/>
      <c r="Y1409" s="212">
        <f t="shared" si="271"/>
        <v>10</v>
      </c>
      <c r="Z1409" s="238">
        <v>14</v>
      </c>
      <c r="AA1409" s="238"/>
      <c r="AB1409" s="213">
        <f t="shared" si="274"/>
        <v>318.5</v>
      </c>
      <c r="AC1409" s="213">
        <f t="shared" si="281"/>
        <v>0</v>
      </c>
      <c r="AD1409" s="213">
        <f t="shared" si="272"/>
        <v>222.95</v>
      </c>
      <c r="AE1409" s="213">
        <f t="shared" si="273"/>
        <v>95.55</v>
      </c>
      <c r="AF1409" s="213">
        <f t="shared" si="278"/>
        <v>0</v>
      </c>
      <c r="AG1409" s="213">
        <f t="shared" si="275"/>
        <v>318.5</v>
      </c>
      <c r="AH1409" s="213">
        <v>318.5</v>
      </c>
      <c r="AI1409" s="213">
        <f t="shared" si="276"/>
        <v>0</v>
      </c>
      <c r="AJ1409" s="172"/>
    </row>
    <row r="1410" spans="1:36" ht="32.25" hidden="1" customHeight="1" x14ac:dyDescent="0.35">
      <c r="A1410" s="234"/>
      <c r="B1410" s="239">
        <v>18</v>
      </c>
      <c r="C1410" s="261">
        <v>413</v>
      </c>
      <c r="D1410" s="233">
        <v>12572</v>
      </c>
      <c r="E1410" s="233">
        <v>7826</v>
      </c>
      <c r="F1410" s="233"/>
      <c r="G1410" s="234" t="s">
        <v>226</v>
      </c>
      <c r="H1410" s="234" t="s">
        <v>36</v>
      </c>
      <c r="I1410" s="234"/>
      <c r="J1410" s="234" t="s">
        <v>42</v>
      </c>
      <c r="K1410" s="233">
        <v>6.5</v>
      </c>
      <c r="L1410" s="233">
        <v>1.3</v>
      </c>
      <c r="M1410" s="233">
        <v>4</v>
      </c>
      <c r="N1410" s="204">
        <v>1</v>
      </c>
      <c r="O1410" s="204">
        <f t="shared" si="280"/>
        <v>3</v>
      </c>
      <c r="P1410" s="233"/>
      <c r="Q1410" s="233"/>
      <c r="R1410" s="204">
        <f t="shared" si="279"/>
        <v>19.5</v>
      </c>
      <c r="S1410" s="261" t="s">
        <v>41</v>
      </c>
      <c r="T1410" s="270" t="s">
        <v>58</v>
      </c>
      <c r="U1410" s="271">
        <v>44743</v>
      </c>
      <c r="V1410" s="271">
        <v>44791</v>
      </c>
      <c r="W1410" s="272">
        <v>1</v>
      </c>
      <c r="X1410" s="273"/>
      <c r="Y1410" s="212">
        <f t="shared" si="271"/>
        <v>7</v>
      </c>
      <c r="Z1410" s="238">
        <v>14</v>
      </c>
      <c r="AA1410" s="238">
        <v>0.84</v>
      </c>
      <c r="AB1410" s="213">
        <f t="shared" si="274"/>
        <v>273</v>
      </c>
      <c r="AC1410" s="213">
        <f t="shared" si="281"/>
        <v>16.38</v>
      </c>
      <c r="AD1410" s="213">
        <f t="shared" si="272"/>
        <v>191.09999999999997</v>
      </c>
      <c r="AE1410" s="213">
        <f t="shared" si="273"/>
        <v>81.899999999999991</v>
      </c>
      <c r="AF1410" s="213">
        <f t="shared" si="278"/>
        <v>114.66</v>
      </c>
      <c r="AG1410" s="213">
        <f t="shared" si="275"/>
        <v>387.65999999999997</v>
      </c>
      <c r="AH1410" s="213">
        <v>387.65999999999997</v>
      </c>
      <c r="AI1410" s="213">
        <f t="shared" si="276"/>
        <v>0</v>
      </c>
      <c r="AJ1410" s="172"/>
    </row>
    <row r="1411" spans="1:36" ht="32.25" hidden="1" customHeight="1" x14ac:dyDescent="0.35">
      <c r="A1411" s="234"/>
      <c r="B1411" s="239">
        <v>18</v>
      </c>
      <c r="C1411" s="261">
        <v>515</v>
      </c>
      <c r="D1411" s="233">
        <v>12723</v>
      </c>
      <c r="E1411" s="233">
        <v>8138</v>
      </c>
      <c r="F1411" s="233"/>
      <c r="G1411" s="234" t="s">
        <v>124</v>
      </c>
      <c r="H1411" s="234" t="s">
        <v>36</v>
      </c>
      <c r="I1411" s="234"/>
      <c r="J1411" s="234" t="s">
        <v>42</v>
      </c>
      <c r="K1411" s="233">
        <v>4</v>
      </c>
      <c r="L1411" s="233">
        <v>1.3</v>
      </c>
      <c r="M1411" s="233">
        <v>5</v>
      </c>
      <c r="N1411" s="204">
        <v>1</v>
      </c>
      <c r="O1411" s="204">
        <f t="shared" si="280"/>
        <v>4</v>
      </c>
      <c r="P1411" s="233"/>
      <c r="Q1411" s="233"/>
      <c r="R1411" s="204">
        <f t="shared" si="279"/>
        <v>16</v>
      </c>
      <c r="S1411" s="261" t="s">
        <v>41</v>
      </c>
      <c r="T1411" s="270" t="s">
        <v>58</v>
      </c>
      <c r="U1411" s="271">
        <v>44756</v>
      </c>
      <c r="V1411" s="271">
        <v>44858</v>
      </c>
      <c r="W1411" s="272">
        <v>1</v>
      </c>
      <c r="X1411" s="273"/>
      <c r="Y1411" s="212">
        <f t="shared" ref="Y1411:Y1474" si="282">IF(T1411="on hire",$C$5-U1411+1,IF(T1411="off hired",V1411-U1411+1,0))/7</f>
        <v>14.714285714285714</v>
      </c>
      <c r="Z1411" s="238">
        <v>14</v>
      </c>
      <c r="AA1411" s="238">
        <v>0.84</v>
      </c>
      <c r="AB1411" s="213">
        <f t="shared" si="274"/>
        <v>224</v>
      </c>
      <c r="AC1411" s="213">
        <f t="shared" si="281"/>
        <v>13.44</v>
      </c>
      <c r="AD1411" s="213">
        <f t="shared" ref="AD1411:AD1474" si="283">0.7*R1411*Z1411</f>
        <v>156.79999999999998</v>
      </c>
      <c r="AE1411" s="213">
        <f t="shared" si="273"/>
        <v>67.2</v>
      </c>
      <c r="AF1411" s="213">
        <f t="shared" si="278"/>
        <v>197.76</v>
      </c>
      <c r="AG1411" s="213">
        <f t="shared" si="275"/>
        <v>421.76</v>
      </c>
      <c r="AH1411" s="213">
        <v>421.76</v>
      </c>
      <c r="AI1411" s="213">
        <f t="shared" si="276"/>
        <v>0</v>
      </c>
      <c r="AJ1411" s="172"/>
    </row>
    <row r="1412" spans="1:36" ht="32.25" hidden="1" customHeight="1" x14ac:dyDescent="0.35">
      <c r="A1412" s="234"/>
      <c r="B1412" s="239">
        <v>18</v>
      </c>
      <c r="C1412" s="261">
        <v>578</v>
      </c>
      <c r="D1412" s="233">
        <v>12805</v>
      </c>
      <c r="E1412" s="233">
        <v>6701</v>
      </c>
      <c r="F1412" s="233"/>
      <c r="G1412" s="234" t="s">
        <v>124</v>
      </c>
      <c r="H1412" s="234" t="s">
        <v>36</v>
      </c>
      <c r="I1412" s="234"/>
      <c r="J1412" s="234" t="s">
        <v>42</v>
      </c>
      <c r="K1412" s="233">
        <v>14</v>
      </c>
      <c r="L1412" s="233">
        <v>1.3</v>
      </c>
      <c r="M1412" s="233">
        <v>3</v>
      </c>
      <c r="N1412" s="204">
        <v>1</v>
      </c>
      <c r="O1412" s="204">
        <f t="shared" si="280"/>
        <v>2</v>
      </c>
      <c r="P1412" s="233"/>
      <c r="Q1412" s="233"/>
      <c r="R1412" s="204">
        <f t="shared" si="279"/>
        <v>28</v>
      </c>
      <c r="S1412" s="261" t="s">
        <v>41</v>
      </c>
      <c r="T1412" s="270" t="s">
        <v>58</v>
      </c>
      <c r="U1412" s="271">
        <v>44767</v>
      </c>
      <c r="V1412" s="271">
        <v>44823</v>
      </c>
      <c r="W1412" s="272">
        <v>1</v>
      </c>
      <c r="X1412" s="273"/>
      <c r="Y1412" s="212">
        <f t="shared" si="282"/>
        <v>8.1428571428571423</v>
      </c>
      <c r="Z1412" s="238">
        <v>14</v>
      </c>
      <c r="AA1412" s="238">
        <v>0.84</v>
      </c>
      <c r="AB1412" s="213">
        <f t="shared" si="274"/>
        <v>392</v>
      </c>
      <c r="AC1412" s="213">
        <f t="shared" si="281"/>
        <v>23.52</v>
      </c>
      <c r="AD1412" s="213">
        <f t="shared" si="283"/>
        <v>274.39999999999998</v>
      </c>
      <c r="AE1412" s="213">
        <f t="shared" si="273"/>
        <v>117.60000000000001</v>
      </c>
      <c r="AF1412" s="213">
        <f t="shared" si="278"/>
        <v>191.51999999999998</v>
      </c>
      <c r="AG1412" s="213">
        <f t="shared" si="275"/>
        <v>583.52</v>
      </c>
      <c r="AH1412" s="213">
        <v>583.52</v>
      </c>
      <c r="AI1412" s="213">
        <f t="shared" si="276"/>
        <v>0</v>
      </c>
      <c r="AJ1412" s="243"/>
    </row>
    <row r="1413" spans="1:36" ht="32.25" hidden="1" customHeight="1" x14ac:dyDescent="0.35">
      <c r="A1413" s="202"/>
      <c r="B1413" s="239">
        <v>18</v>
      </c>
      <c r="C1413" s="203">
        <v>566</v>
      </c>
      <c r="D1413" s="204">
        <v>12779</v>
      </c>
      <c r="E1413" s="204">
        <v>6739</v>
      </c>
      <c r="F1413" s="204"/>
      <c r="G1413" s="202" t="s">
        <v>124</v>
      </c>
      <c r="H1413" s="202" t="s">
        <v>60</v>
      </c>
      <c r="I1413" s="202"/>
      <c r="J1413" s="202" t="s">
        <v>61</v>
      </c>
      <c r="K1413" s="204">
        <v>10</v>
      </c>
      <c r="L1413" s="204">
        <v>6</v>
      </c>
      <c r="M1413" s="204">
        <f>4.5</f>
        <v>4.5</v>
      </c>
      <c r="N1413" s="204">
        <v>1</v>
      </c>
      <c r="O1413" s="204">
        <f t="shared" si="280"/>
        <v>3.5</v>
      </c>
      <c r="P1413" s="204"/>
      <c r="Q1413" s="204"/>
      <c r="R1413" s="204">
        <f t="shared" si="279"/>
        <v>210</v>
      </c>
      <c r="S1413" s="207" t="s">
        <v>62</v>
      </c>
      <c r="T1413" s="215" t="s">
        <v>58</v>
      </c>
      <c r="U1413" s="216">
        <v>44763</v>
      </c>
      <c r="V1413" s="216">
        <v>44832</v>
      </c>
      <c r="W1413" s="217">
        <v>1</v>
      </c>
      <c r="X1413" s="218"/>
      <c r="Y1413" s="212">
        <f t="shared" si="282"/>
        <v>10</v>
      </c>
      <c r="Z1413" s="237">
        <v>7.5</v>
      </c>
      <c r="AA1413" s="237">
        <v>0.7</v>
      </c>
      <c r="AB1413" s="213">
        <f t="shared" si="274"/>
        <v>1575</v>
      </c>
      <c r="AC1413" s="213">
        <f t="shared" si="281"/>
        <v>147</v>
      </c>
      <c r="AD1413" s="213">
        <f t="shared" si="283"/>
        <v>1102.5</v>
      </c>
      <c r="AE1413" s="213">
        <f t="shared" ref="AE1413:AE1476" si="284">IF(T1413="off hired",0.3*R1413*Z1413*W1413,0)</f>
        <v>472.5</v>
      </c>
      <c r="AF1413" s="213">
        <f t="shared" si="278"/>
        <v>1470</v>
      </c>
      <c r="AG1413" s="213">
        <f t="shared" si="275"/>
        <v>3045</v>
      </c>
      <c r="AH1413" s="213">
        <v>3045</v>
      </c>
      <c r="AI1413" s="213">
        <f t="shared" si="276"/>
        <v>0</v>
      </c>
      <c r="AJ1413" s="172"/>
    </row>
    <row r="1414" spans="1:36" ht="32.25" hidden="1" customHeight="1" x14ac:dyDescent="0.35">
      <c r="A1414" s="202"/>
      <c r="B1414" s="239">
        <v>18</v>
      </c>
      <c r="C1414" s="203">
        <v>515</v>
      </c>
      <c r="D1414" s="204">
        <v>12723</v>
      </c>
      <c r="E1414" s="204">
        <v>8138</v>
      </c>
      <c r="F1414" s="204"/>
      <c r="G1414" s="202" t="s">
        <v>124</v>
      </c>
      <c r="H1414" s="202" t="s">
        <v>241</v>
      </c>
      <c r="I1414" s="202"/>
      <c r="J1414" s="202" t="s">
        <v>81</v>
      </c>
      <c r="K1414" s="204">
        <v>4</v>
      </c>
      <c r="L1414" s="204">
        <v>1</v>
      </c>
      <c r="M1414" s="204"/>
      <c r="N1414" s="204"/>
      <c r="O1414" s="204"/>
      <c r="P1414" s="204">
        <v>1</v>
      </c>
      <c r="Q1414" s="204"/>
      <c r="R1414" s="204">
        <f t="shared" si="279"/>
        <v>4</v>
      </c>
      <c r="S1414" s="207" t="s">
        <v>151</v>
      </c>
      <c r="T1414" s="215" t="s">
        <v>58</v>
      </c>
      <c r="U1414" s="216">
        <v>44756</v>
      </c>
      <c r="V1414" s="216">
        <v>44858</v>
      </c>
      <c r="W1414" s="217">
        <v>1</v>
      </c>
      <c r="X1414" s="218"/>
      <c r="Y1414" s="212">
        <f t="shared" si="282"/>
        <v>14.714285714285714</v>
      </c>
      <c r="Z1414" s="237">
        <v>36.5</v>
      </c>
      <c r="AA1414" s="237">
        <v>3.15</v>
      </c>
      <c r="AB1414" s="213">
        <f t="shared" si="274"/>
        <v>146</v>
      </c>
      <c r="AC1414" s="213">
        <f t="shared" si="281"/>
        <v>12.6</v>
      </c>
      <c r="AD1414" s="213">
        <f t="shared" si="283"/>
        <v>102.19999999999999</v>
      </c>
      <c r="AE1414" s="213">
        <f t="shared" si="284"/>
        <v>43.8</v>
      </c>
      <c r="AF1414" s="213">
        <f t="shared" si="278"/>
        <v>185.39999999999998</v>
      </c>
      <c r="AG1414" s="213">
        <f t="shared" si="275"/>
        <v>331.4</v>
      </c>
      <c r="AH1414" s="213">
        <v>331.4</v>
      </c>
      <c r="AI1414" s="213">
        <f t="shared" si="276"/>
        <v>0</v>
      </c>
      <c r="AJ1414" s="172"/>
    </row>
    <row r="1415" spans="1:36" ht="32.25" hidden="1" customHeight="1" x14ac:dyDescent="0.35">
      <c r="A1415" s="202"/>
      <c r="B1415" s="239">
        <v>18</v>
      </c>
      <c r="C1415" s="203">
        <v>669</v>
      </c>
      <c r="D1415" s="204">
        <v>12893</v>
      </c>
      <c r="E1415" s="204">
        <v>8092</v>
      </c>
      <c r="F1415" s="204"/>
      <c r="G1415" s="202" t="s">
        <v>124</v>
      </c>
      <c r="H1415" s="202" t="s">
        <v>36</v>
      </c>
      <c r="I1415" s="202"/>
      <c r="J1415" s="202" t="s">
        <v>69</v>
      </c>
      <c r="K1415" s="204">
        <v>1.3</v>
      </c>
      <c r="L1415" s="204">
        <v>1.3</v>
      </c>
      <c r="M1415" s="204">
        <v>5</v>
      </c>
      <c r="N1415" s="204">
        <v>1</v>
      </c>
      <c r="O1415" s="204">
        <f t="shared" ref="O1415:O1422" si="285">M1415-N1415</f>
        <v>4</v>
      </c>
      <c r="P1415" s="204"/>
      <c r="Q1415" s="204"/>
      <c r="R1415" s="204">
        <f t="shared" si="279"/>
        <v>4</v>
      </c>
      <c r="S1415" s="207" t="s">
        <v>70</v>
      </c>
      <c r="T1415" s="215" t="s">
        <v>58</v>
      </c>
      <c r="U1415" s="216">
        <v>44781</v>
      </c>
      <c r="V1415" s="216">
        <v>44844</v>
      </c>
      <c r="W1415" s="217">
        <v>1</v>
      </c>
      <c r="X1415" s="218"/>
      <c r="Y1415" s="212">
        <f t="shared" si="282"/>
        <v>9.1428571428571423</v>
      </c>
      <c r="Z1415" s="238">
        <v>135</v>
      </c>
      <c r="AA1415" s="237"/>
      <c r="AB1415" s="213">
        <f t="shared" ref="AB1415:AB1478" si="286">Z1415*R1415</f>
        <v>540</v>
      </c>
      <c r="AC1415" s="213">
        <f t="shared" si="281"/>
        <v>0</v>
      </c>
      <c r="AD1415" s="213">
        <f t="shared" si="283"/>
        <v>378</v>
      </c>
      <c r="AE1415" s="213">
        <f t="shared" si="284"/>
        <v>162</v>
      </c>
      <c r="AF1415" s="213">
        <f t="shared" si="278"/>
        <v>0</v>
      </c>
      <c r="AG1415" s="213">
        <f t="shared" ref="AG1415:AG1478" si="287">AD1415+AE1415+AF1415</f>
        <v>540</v>
      </c>
      <c r="AH1415" s="213">
        <v>540</v>
      </c>
      <c r="AI1415" s="213">
        <f t="shared" ref="AI1415:AI1478" si="288">AG1415-AH1415</f>
        <v>0</v>
      </c>
      <c r="AJ1415" s="172"/>
    </row>
    <row r="1416" spans="1:36" ht="32.25" hidden="1" customHeight="1" x14ac:dyDescent="0.35">
      <c r="A1416" s="202"/>
      <c r="B1416" s="239">
        <v>18</v>
      </c>
      <c r="C1416" s="203">
        <v>729</v>
      </c>
      <c r="D1416" s="204">
        <v>12985</v>
      </c>
      <c r="E1416" s="204">
        <v>8053</v>
      </c>
      <c r="F1416" s="204"/>
      <c r="G1416" s="202" t="s">
        <v>124</v>
      </c>
      <c r="H1416" s="202" t="s">
        <v>36</v>
      </c>
      <c r="I1416" s="202"/>
      <c r="J1416" s="202" t="s">
        <v>69</v>
      </c>
      <c r="K1416" s="204">
        <v>1.8</v>
      </c>
      <c r="L1416" s="204">
        <v>1.8</v>
      </c>
      <c r="M1416" s="204">
        <v>5</v>
      </c>
      <c r="N1416" s="204">
        <v>1</v>
      </c>
      <c r="O1416" s="204">
        <f t="shared" si="285"/>
        <v>4</v>
      </c>
      <c r="P1416" s="204"/>
      <c r="Q1416" s="204"/>
      <c r="R1416" s="204">
        <f t="shared" si="279"/>
        <v>4</v>
      </c>
      <c r="S1416" s="207" t="s">
        <v>70</v>
      </c>
      <c r="T1416" s="215" t="s">
        <v>58</v>
      </c>
      <c r="U1416" s="216">
        <v>44785</v>
      </c>
      <c r="V1416" s="216">
        <v>44836</v>
      </c>
      <c r="W1416" s="217">
        <v>1</v>
      </c>
      <c r="X1416" s="218"/>
      <c r="Y1416" s="212">
        <f t="shared" si="282"/>
        <v>7.4285714285714288</v>
      </c>
      <c r="Z1416" s="238">
        <v>135</v>
      </c>
      <c r="AA1416" s="237">
        <v>12.25</v>
      </c>
      <c r="AB1416" s="213">
        <f t="shared" si="286"/>
        <v>540</v>
      </c>
      <c r="AC1416" s="213">
        <f t="shared" si="281"/>
        <v>49</v>
      </c>
      <c r="AD1416" s="213">
        <f t="shared" si="283"/>
        <v>378</v>
      </c>
      <c r="AE1416" s="213">
        <f t="shared" si="284"/>
        <v>162</v>
      </c>
      <c r="AF1416" s="213">
        <f t="shared" si="278"/>
        <v>364</v>
      </c>
      <c r="AG1416" s="213">
        <f t="shared" si="287"/>
        <v>904</v>
      </c>
      <c r="AH1416" s="213">
        <v>904</v>
      </c>
      <c r="AI1416" s="213">
        <f t="shared" si="288"/>
        <v>0</v>
      </c>
      <c r="AJ1416" s="172"/>
    </row>
    <row r="1417" spans="1:36" ht="32.25" hidden="1" customHeight="1" x14ac:dyDescent="0.35">
      <c r="A1417" s="202"/>
      <c r="B1417" s="239">
        <v>18</v>
      </c>
      <c r="C1417" s="203">
        <v>802</v>
      </c>
      <c r="D1417" s="204">
        <v>13063</v>
      </c>
      <c r="E1417" s="204">
        <v>8279</v>
      </c>
      <c r="F1417" s="204"/>
      <c r="G1417" s="202" t="s">
        <v>124</v>
      </c>
      <c r="H1417" s="202" t="s">
        <v>60</v>
      </c>
      <c r="I1417" s="202"/>
      <c r="J1417" s="202" t="s">
        <v>61</v>
      </c>
      <c r="K1417" s="204">
        <v>19.5</v>
      </c>
      <c r="L1417" s="204">
        <v>6.3</v>
      </c>
      <c r="M1417" s="204">
        <v>4</v>
      </c>
      <c r="N1417" s="204"/>
      <c r="O1417" s="204">
        <f t="shared" si="285"/>
        <v>4</v>
      </c>
      <c r="P1417" s="204"/>
      <c r="Q1417" s="204"/>
      <c r="R1417" s="204">
        <f t="shared" si="279"/>
        <v>491.4</v>
      </c>
      <c r="S1417" s="207" t="s">
        <v>62</v>
      </c>
      <c r="T1417" s="215" t="s">
        <v>58</v>
      </c>
      <c r="U1417" s="216">
        <v>44796</v>
      </c>
      <c r="V1417" s="216">
        <v>44891</v>
      </c>
      <c r="W1417" s="272">
        <v>1</v>
      </c>
      <c r="X1417" s="218"/>
      <c r="Y1417" s="212">
        <f t="shared" si="282"/>
        <v>13.714285714285714</v>
      </c>
      <c r="Z1417" s="237">
        <v>7.5</v>
      </c>
      <c r="AA1417" s="237">
        <v>0.7</v>
      </c>
      <c r="AB1417" s="213">
        <f t="shared" si="286"/>
        <v>3685.5</v>
      </c>
      <c r="AC1417" s="213">
        <f t="shared" si="281"/>
        <v>343.97999999999996</v>
      </c>
      <c r="AD1417" s="213">
        <f t="shared" si="283"/>
        <v>2579.85</v>
      </c>
      <c r="AE1417" s="213">
        <f t="shared" si="284"/>
        <v>1105.6499999999999</v>
      </c>
      <c r="AF1417" s="213">
        <f t="shared" si="278"/>
        <v>4717.4399999999987</v>
      </c>
      <c r="AG1417" s="213">
        <f t="shared" si="287"/>
        <v>8402.9399999999987</v>
      </c>
      <c r="AH1417" s="213">
        <v>8402.9399999999987</v>
      </c>
      <c r="AI1417" s="213">
        <f t="shared" si="288"/>
        <v>0</v>
      </c>
      <c r="AJ1417" s="172"/>
    </row>
    <row r="1418" spans="1:36" ht="32.25" hidden="1" customHeight="1" x14ac:dyDescent="0.35">
      <c r="A1418" s="202"/>
      <c r="B1418" s="239">
        <v>18</v>
      </c>
      <c r="C1418" s="203"/>
      <c r="D1418" s="204">
        <v>13062</v>
      </c>
      <c r="E1418" s="204">
        <v>8146</v>
      </c>
      <c r="F1418" s="204"/>
      <c r="G1418" s="202" t="s">
        <v>124</v>
      </c>
      <c r="H1418" s="202" t="s">
        <v>60</v>
      </c>
      <c r="I1418" s="202"/>
      <c r="J1418" s="202" t="s">
        <v>61</v>
      </c>
      <c r="K1418" s="204">
        <v>10</v>
      </c>
      <c r="L1418" s="204">
        <v>8</v>
      </c>
      <c r="M1418" s="204">
        <v>4</v>
      </c>
      <c r="N1418" s="204"/>
      <c r="O1418" s="204">
        <f t="shared" si="285"/>
        <v>4</v>
      </c>
      <c r="P1418" s="204"/>
      <c r="Q1418" s="204"/>
      <c r="R1418" s="204">
        <f t="shared" si="279"/>
        <v>320</v>
      </c>
      <c r="S1418" s="207" t="s">
        <v>62</v>
      </c>
      <c r="T1418" s="215" t="s">
        <v>58</v>
      </c>
      <c r="U1418" s="216">
        <v>44796</v>
      </c>
      <c r="V1418" s="216">
        <v>44859</v>
      </c>
      <c r="W1418" s="217">
        <v>1</v>
      </c>
      <c r="X1418" s="218"/>
      <c r="Y1418" s="212">
        <f t="shared" si="282"/>
        <v>9.1428571428571423</v>
      </c>
      <c r="Z1418" s="237">
        <v>7.5</v>
      </c>
      <c r="AA1418" s="237">
        <v>0.7</v>
      </c>
      <c r="AB1418" s="213">
        <f t="shared" si="286"/>
        <v>2400</v>
      </c>
      <c r="AC1418" s="213">
        <f t="shared" si="281"/>
        <v>224</v>
      </c>
      <c r="AD1418" s="213">
        <f t="shared" si="283"/>
        <v>1680</v>
      </c>
      <c r="AE1418" s="213">
        <f t="shared" si="284"/>
        <v>720</v>
      </c>
      <c r="AF1418" s="213">
        <f t="shared" si="278"/>
        <v>2047.9999999999995</v>
      </c>
      <c r="AG1418" s="213">
        <f t="shared" si="287"/>
        <v>4448</v>
      </c>
      <c r="AH1418" s="213">
        <v>4448</v>
      </c>
      <c r="AI1418" s="213">
        <f t="shared" si="288"/>
        <v>0</v>
      </c>
      <c r="AJ1418" s="242"/>
    </row>
    <row r="1419" spans="1:36" ht="32.25" hidden="1" customHeight="1" x14ac:dyDescent="0.35">
      <c r="A1419" s="205"/>
      <c r="B1419" s="239">
        <v>18</v>
      </c>
      <c r="C1419" s="173">
        <v>413</v>
      </c>
      <c r="D1419" s="206">
        <v>13107</v>
      </c>
      <c r="E1419" s="206">
        <v>8350</v>
      </c>
      <c r="F1419" s="206"/>
      <c r="G1419" s="205" t="s">
        <v>226</v>
      </c>
      <c r="H1419" s="202" t="s">
        <v>60</v>
      </c>
      <c r="I1419" s="202"/>
      <c r="J1419" s="202" t="s">
        <v>61</v>
      </c>
      <c r="K1419" s="204">
        <v>14</v>
      </c>
      <c r="L1419" s="204">
        <v>2.5</v>
      </c>
      <c r="M1419" s="204">
        <v>4</v>
      </c>
      <c r="N1419" s="204"/>
      <c r="O1419" s="204">
        <f t="shared" si="285"/>
        <v>4</v>
      </c>
      <c r="P1419" s="204"/>
      <c r="Q1419" s="204"/>
      <c r="R1419" s="204">
        <f t="shared" si="279"/>
        <v>140</v>
      </c>
      <c r="S1419" s="207" t="s">
        <v>62</v>
      </c>
      <c r="T1419" s="215" t="s">
        <v>58</v>
      </c>
      <c r="U1419" s="216">
        <v>44799</v>
      </c>
      <c r="V1419" s="216">
        <v>44916</v>
      </c>
      <c r="W1419" s="217">
        <v>1</v>
      </c>
      <c r="X1419" s="218"/>
      <c r="Y1419" s="212">
        <f t="shared" si="282"/>
        <v>16.857142857142858</v>
      </c>
      <c r="Z1419" s="237">
        <v>7.5</v>
      </c>
      <c r="AA1419" s="237">
        <v>0.7</v>
      </c>
      <c r="AB1419" s="213">
        <f t="shared" si="286"/>
        <v>1050</v>
      </c>
      <c r="AC1419" s="213">
        <f t="shared" si="281"/>
        <v>98</v>
      </c>
      <c r="AD1419" s="213">
        <f t="shared" si="283"/>
        <v>735</v>
      </c>
      <c r="AE1419" s="213">
        <f t="shared" si="284"/>
        <v>315</v>
      </c>
      <c r="AF1419" s="213">
        <f t="shared" si="278"/>
        <v>1652</v>
      </c>
      <c r="AG1419" s="213">
        <f t="shared" si="287"/>
        <v>2702</v>
      </c>
      <c r="AH1419" s="213">
        <v>2702</v>
      </c>
      <c r="AI1419" s="213">
        <f t="shared" si="288"/>
        <v>0</v>
      </c>
      <c r="AJ1419" s="242"/>
    </row>
    <row r="1420" spans="1:36" ht="32.25" hidden="1" customHeight="1" x14ac:dyDescent="0.35">
      <c r="A1420" s="202"/>
      <c r="B1420" s="239">
        <v>18</v>
      </c>
      <c r="C1420" s="203">
        <v>360</v>
      </c>
      <c r="D1420" s="204">
        <v>12514</v>
      </c>
      <c r="E1420" s="204">
        <v>6739</v>
      </c>
      <c r="F1420" s="204"/>
      <c r="G1420" s="202" t="s">
        <v>124</v>
      </c>
      <c r="H1420" s="202" t="s">
        <v>95</v>
      </c>
      <c r="I1420" s="202"/>
      <c r="J1420" s="202" t="s">
        <v>69</v>
      </c>
      <c r="K1420" s="204">
        <v>1.8</v>
      </c>
      <c r="L1420" s="204">
        <v>1.8</v>
      </c>
      <c r="M1420" s="204">
        <v>5</v>
      </c>
      <c r="N1420" s="204">
        <v>1</v>
      </c>
      <c r="O1420" s="204">
        <f t="shared" si="285"/>
        <v>4</v>
      </c>
      <c r="P1420" s="204"/>
      <c r="Q1420" s="204"/>
      <c r="R1420" s="204">
        <f t="shared" si="279"/>
        <v>4</v>
      </c>
      <c r="S1420" s="207" t="s">
        <v>70</v>
      </c>
      <c r="T1420" s="215" t="s">
        <v>58</v>
      </c>
      <c r="U1420" s="216">
        <v>44738</v>
      </c>
      <c r="V1420" s="216">
        <v>44832</v>
      </c>
      <c r="W1420" s="217">
        <v>1</v>
      </c>
      <c r="X1420" s="218"/>
      <c r="Y1420" s="212">
        <f t="shared" si="282"/>
        <v>13.571428571428571</v>
      </c>
      <c r="Z1420" s="237">
        <v>135</v>
      </c>
      <c r="AA1420" s="237"/>
      <c r="AB1420" s="213">
        <f t="shared" si="286"/>
        <v>540</v>
      </c>
      <c r="AC1420" s="213">
        <f t="shared" si="281"/>
        <v>0</v>
      </c>
      <c r="AD1420" s="213">
        <f t="shared" si="283"/>
        <v>378</v>
      </c>
      <c r="AE1420" s="213">
        <f t="shared" si="284"/>
        <v>162</v>
      </c>
      <c r="AF1420" s="213">
        <f t="shared" si="278"/>
        <v>0</v>
      </c>
      <c r="AG1420" s="213">
        <f t="shared" si="287"/>
        <v>540</v>
      </c>
      <c r="AH1420" s="213">
        <v>540</v>
      </c>
      <c r="AI1420" s="213">
        <f t="shared" si="288"/>
        <v>0</v>
      </c>
      <c r="AJ1420" s="242"/>
    </row>
    <row r="1421" spans="1:36" ht="32.25" hidden="1" customHeight="1" x14ac:dyDescent="0.35">
      <c r="A1421" s="202"/>
      <c r="B1421" s="239">
        <v>18</v>
      </c>
      <c r="C1421" s="203">
        <v>361</v>
      </c>
      <c r="D1421" s="204">
        <v>12514</v>
      </c>
      <c r="E1421" s="204">
        <v>6739</v>
      </c>
      <c r="F1421" s="204"/>
      <c r="G1421" s="202" t="s">
        <v>124</v>
      </c>
      <c r="H1421" s="202" t="s">
        <v>95</v>
      </c>
      <c r="I1421" s="202"/>
      <c r="J1421" s="202" t="s">
        <v>69</v>
      </c>
      <c r="K1421" s="204">
        <v>1.8</v>
      </c>
      <c r="L1421" s="204">
        <v>1.8</v>
      </c>
      <c r="M1421" s="204">
        <v>5</v>
      </c>
      <c r="N1421" s="204">
        <v>1</v>
      </c>
      <c r="O1421" s="204">
        <f t="shared" si="285"/>
        <v>4</v>
      </c>
      <c r="P1421" s="204"/>
      <c r="Q1421" s="204"/>
      <c r="R1421" s="204">
        <f t="shared" si="279"/>
        <v>4</v>
      </c>
      <c r="S1421" s="207" t="s">
        <v>70</v>
      </c>
      <c r="T1421" s="215" t="s">
        <v>58</v>
      </c>
      <c r="U1421" s="216">
        <v>44738</v>
      </c>
      <c r="V1421" s="216">
        <v>44832</v>
      </c>
      <c r="W1421" s="217">
        <v>1</v>
      </c>
      <c r="X1421" s="218"/>
      <c r="Y1421" s="212">
        <f t="shared" si="282"/>
        <v>13.571428571428571</v>
      </c>
      <c r="Z1421" s="237">
        <v>135</v>
      </c>
      <c r="AA1421" s="237"/>
      <c r="AB1421" s="213">
        <f t="shared" si="286"/>
        <v>540</v>
      </c>
      <c r="AC1421" s="213">
        <f t="shared" si="281"/>
        <v>0</v>
      </c>
      <c r="AD1421" s="213">
        <f t="shared" si="283"/>
        <v>378</v>
      </c>
      <c r="AE1421" s="213">
        <f t="shared" si="284"/>
        <v>162</v>
      </c>
      <c r="AF1421" s="213">
        <f t="shared" si="278"/>
        <v>0</v>
      </c>
      <c r="AG1421" s="213">
        <f t="shared" si="287"/>
        <v>540</v>
      </c>
      <c r="AH1421" s="213">
        <v>540</v>
      </c>
      <c r="AI1421" s="213">
        <f t="shared" si="288"/>
        <v>0</v>
      </c>
      <c r="AJ1421" s="242"/>
    </row>
    <row r="1422" spans="1:36" ht="32.25" hidden="1" customHeight="1" x14ac:dyDescent="0.35">
      <c r="A1422" s="202"/>
      <c r="B1422" s="239">
        <v>18</v>
      </c>
      <c r="C1422" s="203">
        <v>364</v>
      </c>
      <c r="D1422" s="204">
        <v>12514</v>
      </c>
      <c r="E1422" s="204">
        <v>6739</v>
      </c>
      <c r="F1422" s="204"/>
      <c r="G1422" s="202" t="s">
        <v>124</v>
      </c>
      <c r="H1422" s="202" t="s">
        <v>95</v>
      </c>
      <c r="I1422" s="202"/>
      <c r="J1422" s="202" t="s">
        <v>69</v>
      </c>
      <c r="K1422" s="204">
        <v>2.5</v>
      </c>
      <c r="L1422" s="204">
        <v>1.3</v>
      </c>
      <c r="M1422" s="204">
        <v>2.5</v>
      </c>
      <c r="N1422" s="204">
        <v>1</v>
      </c>
      <c r="O1422" s="204">
        <f t="shared" si="285"/>
        <v>1.5</v>
      </c>
      <c r="P1422" s="204"/>
      <c r="Q1422" s="204"/>
      <c r="R1422" s="204">
        <f t="shared" si="279"/>
        <v>1.5</v>
      </c>
      <c r="S1422" s="207" t="s">
        <v>70</v>
      </c>
      <c r="T1422" s="215" t="s">
        <v>58</v>
      </c>
      <c r="U1422" s="216">
        <v>44738</v>
      </c>
      <c r="V1422" s="216">
        <v>44832</v>
      </c>
      <c r="W1422" s="217">
        <v>1</v>
      </c>
      <c r="X1422" s="218"/>
      <c r="Y1422" s="212">
        <f t="shared" si="282"/>
        <v>13.571428571428571</v>
      </c>
      <c r="Z1422" s="237">
        <v>135</v>
      </c>
      <c r="AA1422" s="237"/>
      <c r="AB1422" s="213">
        <f t="shared" si="286"/>
        <v>202.5</v>
      </c>
      <c r="AC1422" s="213">
        <f t="shared" si="281"/>
        <v>0</v>
      </c>
      <c r="AD1422" s="213">
        <f t="shared" si="283"/>
        <v>141.74999999999997</v>
      </c>
      <c r="AE1422" s="213">
        <f t="shared" si="284"/>
        <v>60.749999999999993</v>
      </c>
      <c r="AF1422" s="213">
        <f t="shared" si="278"/>
        <v>0</v>
      </c>
      <c r="AG1422" s="213">
        <f t="shared" si="287"/>
        <v>202.49999999999997</v>
      </c>
      <c r="AH1422" s="213">
        <v>202.49999999999997</v>
      </c>
      <c r="AI1422" s="213">
        <f t="shared" si="288"/>
        <v>0</v>
      </c>
      <c r="AJ1422" s="242"/>
    </row>
    <row r="1423" spans="1:36" ht="32.25" hidden="1" customHeight="1" x14ac:dyDescent="0.35">
      <c r="A1423" s="202"/>
      <c r="B1423" s="239">
        <v>18</v>
      </c>
      <c r="C1423" s="203">
        <v>1042</v>
      </c>
      <c r="D1423" s="204">
        <v>13479</v>
      </c>
      <c r="E1423" s="204">
        <v>8072</v>
      </c>
      <c r="F1423" s="204"/>
      <c r="G1423" s="202" t="s">
        <v>538</v>
      </c>
      <c r="H1423" s="205" t="s">
        <v>36</v>
      </c>
      <c r="I1423" s="205"/>
      <c r="J1423" s="205" t="s">
        <v>436</v>
      </c>
      <c r="K1423" s="206">
        <v>4</v>
      </c>
      <c r="L1423" s="206">
        <v>1.3</v>
      </c>
      <c r="M1423" s="206">
        <v>8</v>
      </c>
      <c r="N1423" s="206"/>
      <c r="O1423" s="206">
        <v>8</v>
      </c>
      <c r="P1423" s="206"/>
      <c r="Q1423" s="206"/>
      <c r="R1423" s="204">
        <f t="shared" si="279"/>
        <v>32</v>
      </c>
      <c r="S1423" s="173" t="s">
        <v>41</v>
      </c>
      <c r="T1423" s="208" t="s">
        <v>58</v>
      </c>
      <c r="U1423" s="209">
        <v>44828</v>
      </c>
      <c r="V1423" s="209">
        <v>44839</v>
      </c>
      <c r="W1423" s="210">
        <v>1</v>
      </c>
      <c r="X1423" s="211"/>
      <c r="Y1423" s="212">
        <f t="shared" si="282"/>
        <v>1.7142857142857142</v>
      </c>
      <c r="Z1423" s="219">
        <v>14</v>
      </c>
      <c r="AA1423" s="219">
        <v>0.84</v>
      </c>
      <c r="AB1423" s="213">
        <f t="shared" si="286"/>
        <v>448</v>
      </c>
      <c r="AC1423" s="213">
        <f t="shared" si="281"/>
        <v>26.88</v>
      </c>
      <c r="AD1423" s="213">
        <f t="shared" si="283"/>
        <v>313.59999999999997</v>
      </c>
      <c r="AE1423" s="213">
        <f t="shared" si="284"/>
        <v>134.4</v>
      </c>
      <c r="AF1423" s="213">
        <f t="shared" si="278"/>
        <v>46.08</v>
      </c>
      <c r="AG1423" s="213">
        <f t="shared" si="287"/>
        <v>494.08</v>
      </c>
      <c r="AH1423" s="214">
        <v>494.08</v>
      </c>
      <c r="AI1423" s="213">
        <f t="shared" si="288"/>
        <v>0</v>
      </c>
      <c r="AJ1423" s="242"/>
    </row>
    <row r="1424" spans="1:36" ht="32.25" hidden="1" customHeight="1" x14ac:dyDescent="0.35">
      <c r="A1424" s="202"/>
      <c r="B1424" s="240">
        <v>18</v>
      </c>
      <c r="C1424" s="203">
        <v>992</v>
      </c>
      <c r="D1424" s="204">
        <v>13374</v>
      </c>
      <c r="E1424" s="204">
        <v>8457</v>
      </c>
      <c r="F1424" s="204"/>
      <c r="G1424" s="202" t="s">
        <v>124</v>
      </c>
      <c r="H1424" s="205" t="s">
        <v>36</v>
      </c>
      <c r="I1424" s="205"/>
      <c r="J1424" s="205" t="s">
        <v>436</v>
      </c>
      <c r="K1424" s="206">
        <v>10</v>
      </c>
      <c r="L1424" s="206">
        <v>0.6</v>
      </c>
      <c r="M1424" s="206">
        <v>4</v>
      </c>
      <c r="N1424" s="206"/>
      <c r="O1424" s="206">
        <v>4</v>
      </c>
      <c r="P1424" s="206"/>
      <c r="Q1424" s="206"/>
      <c r="R1424" s="204">
        <f t="shared" si="279"/>
        <v>40</v>
      </c>
      <c r="S1424" s="173" t="s">
        <v>41</v>
      </c>
      <c r="T1424" s="208" t="s">
        <v>58</v>
      </c>
      <c r="U1424" s="209">
        <v>44821</v>
      </c>
      <c r="V1424" s="209">
        <v>44917</v>
      </c>
      <c r="W1424" s="210">
        <v>1</v>
      </c>
      <c r="X1424" s="211"/>
      <c r="Y1424" s="212">
        <f t="shared" si="282"/>
        <v>13.857142857142858</v>
      </c>
      <c r="Z1424" s="219">
        <v>14</v>
      </c>
      <c r="AA1424" s="219">
        <v>0.84</v>
      </c>
      <c r="AB1424" s="213">
        <f t="shared" si="286"/>
        <v>560</v>
      </c>
      <c r="AC1424" s="213">
        <f t="shared" si="281"/>
        <v>33.6</v>
      </c>
      <c r="AD1424" s="213">
        <f t="shared" si="283"/>
        <v>392</v>
      </c>
      <c r="AE1424" s="213">
        <f t="shared" si="284"/>
        <v>168</v>
      </c>
      <c r="AF1424" s="213">
        <f t="shared" si="278"/>
        <v>465.6</v>
      </c>
      <c r="AG1424" s="213">
        <f t="shared" si="287"/>
        <v>1025.5999999999999</v>
      </c>
      <c r="AH1424" s="214">
        <v>1025.5999999999999</v>
      </c>
      <c r="AI1424" s="213">
        <f t="shared" si="288"/>
        <v>0</v>
      </c>
      <c r="AJ1424" s="242"/>
    </row>
    <row r="1425" spans="1:39" ht="32.25" hidden="1" customHeight="1" x14ac:dyDescent="0.35">
      <c r="A1425" s="202"/>
      <c r="B1425" s="239">
        <v>18</v>
      </c>
      <c r="C1425" s="203">
        <v>1163</v>
      </c>
      <c r="D1425" s="204">
        <v>13648</v>
      </c>
      <c r="E1425" s="204">
        <v>8100</v>
      </c>
      <c r="F1425" s="204"/>
      <c r="G1425" s="202" t="s">
        <v>562</v>
      </c>
      <c r="H1425" s="202" t="s">
        <v>95</v>
      </c>
      <c r="I1425" s="202"/>
      <c r="J1425" s="202" t="s">
        <v>69</v>
      </c>
      <c r="K1425" s="204">
        <v>2.5</v>
      </c>
      <c r="L1425" s="204">
        <v>1</v>
      </c>
      <c r="M1425" s="204">
        <v>2</v>
      </c>
      <c r="N1425" s="204"/>
      <c r="O1425" s="204">
        <f>M1425-N1425</f>
        <v>2</v>
      </c>
      <c r="P1425" s="204"/>
      <c r="Q1425" s="204"/>
      <c r="R1425" s="204">
        <f t="shared" si="279"/>
        <v>2</v>
      </c>
      <c r="S1425" s="207" t="s">
        <v>70</v>
      </c>
      <c r="T1425" s="215" t="s">
        <v>58</v>
      </c>
      <c r="U1425" s="216">
        <v>44844</v>
      </c>
      <c r="V1425" s="216">
        <v>44838</v>
      </c>
      <c r="W1425" s="217">
        <v>1</v>
      </c>
      <c r="X1425" s="218"/>
      <c r="Y1425" s="212">
        <f t="shared" si="282"/>
        <v>-0.7142857142857143</v>
      </c>
      <c r="Z1425" s="213">
        <v>135</v>
      </c>
      <c r="AA1425" s="213">
        <v>12.25</v>
      </c>
      <c r="AB1425" s="213">
        <f t="shared" si="286"/>
        <v>270</v>
      </c>
      <c r="AC1425" s="213">
        <f t="shared" si="281"/>
        <v>24.5</v>
      </c>
      <c r="AD1425" s="213">
        <f t="shared" si="283"/>
        <v>189</v>
      </c>
      <c r="AE1425" s="213">
        <f t="shared" si="284"/>
        <v>81</v>
      </c>
      <c r="AF1425" s="213">
        <f t="shared" si="278"/>
        <v>0</v>
      </c>
      <c r="AG1425" s="213">
        <f t="shared" si="287"/>
        <v>270</v>
      </c>
      <c r="AH1425" s="213">
        <v>270</v>
      </c>
      <c r="AI1425" s="213">
        <f t="shared" si="288"/>
        <v>0</v>
      </c>
      <c r="AJ1425" s="242"/>
    </row>
    <row r="1426" spans="1:39" ht="32.25" hidden="1" customHeight="1" x14ac:dyDescent="0.35">
      <c r="A1426" s="205"/>
      <c r="B1426" s="241">
        <v>18</v>
      </c>
      <c r="C1426" s="173">
        <v>1124</v>
      </c>
      <c r="D1426" s="206">
        <v>13608</v>
      </c>
      <c r="E1426" s="204">
        <v>8296</v>
      </c>
      <c r="F1426" s="206"/>
      <c r="G1426" s="205" t="s">
        <v>124</v>
      </c>
      <c r="H1426" s="202" t="s">
        <v>95</v>
      </c>
      <c r="I1426" s="202"/>
      <c r="J1426" s="202" t="s">
        <v>69</v>
      </c>
      <c r="K1426" s="204">
        <v>2.5</v>
      </c>
      <c r="L1426" s="204">
        <v>1</v>
      </c>
      <c r="M1426" s="204">
        <v>4</v>
      </c>
      <c r="N1426" s="204"/>
      <c r="O1426" s="204">
        <f>M1426-N1426</f>
        <v>4</v>
      </c>
      <c r="P1426" s="204"/>
      <c r="Q1426" s="204"/>
      <c r="R1426" s="204">
        <f t="shared" si="279"/>
        <v>4</v>
      </c>
      <c r="S1426" s="207" t="s">
        <v>70</v>
      </c>
      <c r="T1426" s="215" t="s">
        <v>58</v>
      </c>
      <c r="U1426" s="216">
        <v>44838</v>
      </c>
      <c r="V1426" s="216">
        <v>44895</v>
      </c>
      <c r="W1426" s="217">
        <v>1</v>
      </c>
      <c r="X1426" s="218"/>
      <c r="Y1426" s="212">
        <f t="shared" si="282"/>
        <v>8.2857142857142865</v>
      </c>
      <c r="Z1426" s="213">
        <v>135</v>
      </c>
      <c r="AA1426" s="213">
        <v>12.25</v>
      </c>
      <c r="AB1426" s="213">
        <f t="shared" si="286"/>
        <v>540</v>
      </c>
      <c r="AC1426" s="213">
        <f t="shared" si="281"/>
        <v>49</v>
      </c>
      <c r="AD1426" s="213">
        <f t="shared" si="283"/>
        <v>378</v>
      </c>
      <c r="AE1426" s="213">
        <f t="shared" si="284"/>
        <v>162</v>
      </c>
      <c r="AF1426" s="213">
        <f t="shared" si="278"/>
        <v>406.00000000000006</v>
      </c>
      <c r="AG1426" s="213">
        <f t="shared" si="287"/>
        <v>946</v>
      </c>
      <c r="AH1426" s="213">
        <v>946</v>
      </c>
      <c r="AI1426" s="213">
        <f t="shared" si="288"/>
        <v>0</v>
      </c>
      <c r="AJ1426" s="242"/>
    </row>
    <row r="1427" spans="1:39" ht="32.25" hidden="1" customHeight="1" x14ac:dyDescent="0.35">
      <c r="A1427" s="205"/>
      <c r="B1427" s="241">
        <v>18</v>
      </c>
      <c r="C1427" s="173">
        <v>1189</v>
      </c>
      <c r="D1427" s="206">
        <v>13674</v>
      </c>
      <c r="E1427" s="206">
        <v>8472</v>
      </c>
      <c r="F1427" s="206"/>
      <c r="G1427" s="205" t="s">
        <v>564</v>
      </c>
      <c r="H1427" s="205" t="s">
        <v>36</v>
      </c>
      <c r="I1427" s="205"/>
      <c r="J1427" s="205" t="s">
        <v>436</v>
      </c>
      <c r="K1427" s="206">
        <v>151</v>
      </c>
      <c r="L1427" s="206">
        <v>1</v>
      </c>
      <c r="M1427" s="206">
        <v>1.5</v>
      </c>
      <c r="N1427" s="206"/>
      <c r="O1427" s="206">
        <v>1.5</v>
      </c>
      <c r="P1427" s="206"/>
      <c r="Q1427" s="206"/>
      <c r="R1427" s="204">
        <f t="shared" si="279"/>
        <v>226.5</v>
      </c>
      <c r="S1427" s="173" t="s">
        <v>41</v>
      </c>
      <c r="T1427" s="208" t="s">
        <v>58</v>
      </c>
      <c r="U1427" s="209">
        <v>44847</v>
      </c>
      <c r="V1427" s="209">
        <v>44922</v>
      </c>
      <c r="W1427" s="210">
        <v>1</v>
      </c>
      <c r="X1427" s="211"/>
      <c r="Y1427" s="212">
        <f t="shared" si="282"/>
        <v>10.857142857142858</v>
      </c>
      <c r="Z1427" s="214">
        <v>14</v>
      </c>
      <c r="AA1427" s="214">
        <v>0.84</v>
      </c>
      <c r="AB1427" s="213">
        <f t="shared" si="286"/>
        <v>3171</v>
      </c>
      <c r="AC1427" s="213">
        <f t="shared" si="281"/>
        <v>190.26</v>
      </c>
      <c r="AD1427" s="213">
        <f t="shared" si="283"/>
        <v>2219.6999999999998</v>
      </c>
      <c r="AE1427" s="213">
        <f t="shared" si="284"/>
        <v>951.30000000000007</v>
      </c>
      <c r="AF1427" s="213">
        <f t="shared" si="278"/>
        <v>2065.6800000000003</v>
      </c>
      <c r="AG1427" s="213">
        <f t="shared" si="287"/>
        <v>5236.68</v>
      </c>
      <c r="AH1427" s="214">
        <v>5236.68</v>
      </c>
      <c r="AI1427" s="213">
        <f t="shared" si="288"/>
        <v>0</v>
      </c>
      <c r="AJ1427" s="242"/>
    </row>
    <row r="1428" spans="1:39" ht="32.25" hidden="1" customHeight="1" x14ac:dyDescent="0.35">
      <c r="A1428" s="205"/>
      <c r="B1428" s="241">
        <v>18</v>
      </c>
      <c r="C1428" s="173">
        <v>1094</v>
      </c>
      <c r="D1428" s="206">
        <v>13527</v>
      </c>
      <c r="E1428" s="206">
        <v>8457</v>
      </c>
      <c r="F1428" s="206"/>
      <c r="G1428" s="205" t="s">
        <v>124</v>
      </c>
      <c r="H1428" s="205" t="s">
        <v>36</v>
      </c>
      <c r="I1428" s="205"/>
      <c r="J1428" s="205" t="s">
        <v>436</v>
      </c>
      <c r="K1428" s="206">
        <v>7.5</v>
      </c>
      <c r="L1428" s="206">
        <v>0.6</v>
      </c>
      <c r="M1428" s="206">
        <v>4</v>
      </c>
      <c r="N1428" s="206"/>
      <c r="O1428" s="206">
        <v>4</v>
      </c>
      <c r="P1428" s="206"/>
      <c r="Q1428" s="206"/>
      <c r="R1428" s="204">
        <f t="shared" si="279"/>
        <v>30</v>
      </c>
      <c r="S1428" s="173" t="s">
        <v>41</v>
      </c>
      <c r="T1428" s="208" t="s">
        <v>58</v>
      </c>
      <c r="U1428" s="209">
        <v>44834</v>
      </c>
      <c r="V1428" s="209">
        <v>44917</v>
      </c>
      <c r="W1428" s="210">
        <v>1</v>
      </c>
      <c r="X1428" s="211"/>
      <c r="Y1428" s="212">
        <f t="shared" si="282"/>
        <v>12</v>
      </c>
      <c r="Z1428" s="214">
        <v>14</v>
      </c>
      <c r="AA1428" s="214">
        <v>0.84</v>
      </c>
      <c r="AB1428" s="213">
        <f t="shared" si="286"/>
        <v>420</v>
      </c>
      <c r="AC1428" s="213">
        <f t="shared" si="281"/>
        <v>25.2</v>
      </c>
      <c r="AD1428" s="213">
        <f t="shared" si="283"/>
        <v>294</v>
      </c>
      <c r="AE1428" s="213">
        <f t="shared" si="284"/>
        <v>126</v>
      </c>
      <c r="AF1428" s="213">
        <f t="shared" si="278"/>
        <v>302.39999999999998</v>
      </c>
      <c r="AG1428" s="213">
        <f t="shared" si="287"/>
        <v>722.4</v>
      </c>
      <c r="AH1428" s="214">
        <v>722.4</v>
      </c>
      <c r="AI1428" s="213">
        <f t="shared" si="288"/>
        <v>0</v>
      </c>
      <c r="AJ1428" s="242"/>
    </row>
    <row r="1429" spans="1:39" ht="32.25" hidden="1" customHeight="1" x14ac:dyDescent="0.35">
      <c r="A1429" s="205"/>
      <c r="B1429" s="241">
        <v>18</v>
      </c>
      <c r="C1429" s="173">
        <v>1094</v>
      </c>
      <c r="D1429" s="206">
        <v>13527</v>
      </c>
      <c r="E1429" s="206">
        <v>8457</v>
      </c>
      <c r="F1429" s="206"/>
      <c r="G1429" s="205" t="s">
        <v>124</v>
      </c>
      <c r="H1429" s="202" t="s">
        <v>60</v>
      </c>
      <c r="I1429" s="202"/>
      <c r="J1429" s="202" t="s">
        <v>61</v>
      </c>
      <c r="K1429" s="204">
        <v>4</v>
      </c>
      <c r="L1429" s="204">
        <v>2.5</v>
      </c>
      <c r="M1429" s="204">
        <v>4</v>
      </c>
      <c r="N1429" s="204"/>
      <c r="O1429" s="204">
        <f>M1429-N1429</f>
        <v>4</v>
      </c>
      <c r="P1429" s="204"/>
      <c r="Q1429" s="204"/>
      <c r="R1429" s="204">
        <f t="shared" si="279"/>
        <v>40</v>
      </c>
      <c r="S1429" s="207" t="s">
        <v>62</v>
      </c>
      <c r="T1429" s="215" t="s">
        <v>58</v>
      </c>
      <c r="U1429" s="216">
        <v>44834</v>
      </c>
      <c r="V1429" s="216">
        <v>44917</v>
      </c>
      <c r="W1429" s="217">
        <v>1</v>
      </c>
      <c r="X1429" s="218"/>
      <c r="Y1429" s="212">
        <f t="shared" si="282"/>
        <v>12</v>
      </c>
      <c r="Z1429" s="237">
        <v>7.5</v>
      </c>
      <c r="AA1429" s="237">
        <v>0.7</v>
      </c>
      <c r="AB1429" s="213">
        <f t="shared" si="286"/>
        <v>300</v>
      </c>
      <c r="AC1429" s="213">
        <f t="shared" si="281"/>
        <v>28</v>
      </c>
      <c r="AD1429" s="213">
        <f t="shared" si="283"/>
        <v>210</v>
      </c>
      <c r="AE1429" s="213">
        <f t="shared" si="284"/>
        <v>90</v>
      </c>
      <c r="AF1429" s="213">
        <f t="shared" ref="AF1429:AF1443" si="289">IF(Y1429&gt;X1429,(Y1429-X1429)*R1429*AA1429,0)</f>
        <v>336</v>
      </c>
      <c r="AG1429" s="213">
        <f t="shared" si="287"/>
        <v>636</v>
      </c>
      <c r="AH1429" s="213">
        <v>636</v>
      </c>
      <c r="AI1429" s="213">
        <f t="shared" si="288"/>
        <v>0</v>
      </c>
      <c r="AJ1429" s="242"/>
    </row>
    <row r="1430" spans="1:39" ht="32.25" hidden="1" customHeight="1" x14ac:dyDescent="0.35">
      <c r="A1430" s="205"/>
      <c r="B1430" s="241">
        <v>18</v>
      </c>
      <c r="C1430" s="173">
        <v>1247</v>
      </c>
      <c r="D1430" s="206">
        <v>13785</v>
      </c>
      <c r="E1430" s="206">
        <v>8223</v>
      </c>
      <c r="F1430" s="206"/>
      <c r="G1430" s="205" t="s">
        <v>586</v>
      </c>
      <c r="H1430" s="202" t="s">
        <v>241</v>
      </c>
      <c r="I1430" s="202"/>
      <c r="J1430" s="202" t="s">
        <v>81</v>
      </c>
      <c r="K1430" s="204">
        <v>4.2</v>
      </c>
      <c r="L1430" s="204">
        <v>0.6</v>
      </c>
      <c r="M1430" s="204"/>
      <c r="N1430" s="204"/>
      <c r="O1430" s="204"/>
      <c r="P1430" s="204">
        <v>1</v>
      </c>
      <c r="Q1430" s="204"/>
      <c r="R1430" s="204">
        <f t="shared" si="279"/>
        <v>2.52</v>
      </c>
      <c r="S1430" s="207" t="s">
        <v>151</v>
      </c>
      <c r="T1430" s="215" t="s">
        <v>58</v>
      </c>
      <c r="U1430" s="216">
        <v>44853</v>
      </c>
      <c r="V1430" s="216">
        <v>44876</v>
      </c>
      <c r="W1430" s="217">
        <v>1</v>
      </c>
      <c r="X1430" s="218"/>
      <c r="Y1430" s="212">
        <f t="shared" si="282"/>
        <v>3.4285714285714284</v>
      </c>
      <c r="Z1430" s="237">
        <v>36.5</v>
      </c>
      <c r="AA1430" s="237">
        <v>3.15</v>
      </c>
      <c r="AB1430" s="213">
        <f t="shared" si="286"/>
        <v>91.98</v>
      </c>
      <c r="AC1430" s="213">
        <f t="shared" si="281"/>
        <v>7.9379999999999997</v>
      </c>
      <c r="AD1430" s="213">
        <f t="shared" si="283"/>
        <v>64.385999999999996</v>
      </c>
      <c r="AE1430" s="213">
        <f t="shared" si="284"/>
        <v>27.594000000000001</v>
      </c>
      <c r="AF1430" s="213">
        <f t="shared" si="289"/>
        <v>27.215999999999994</v>
      </c>
      <c r="AG1430" s="213">
        <f t="shared" si="287"/>
        <v>119.19599999999998</v>
      </c>
      <c r="AH1430" s="213">
        <v>119.19599999999998</v>
      </c>
      <c r="AI1430" s="213">
        <f t="shared" si="288"/>
        <v>0</v>
      </c>
      <c r="AJ1430" s="242"/>
    </row>
    <row r="1431" spans="1:39" s="263" customFormat="1" ht="32.25" hidden="1" customHeight="1" x14ac:dyDescent="0.35">
      <c r="A1431" s="202"/>
      <c r="B1431" s="239">
        <v>18</v>
      </c>
      <c r="C1431" s="203">
        <v>1329</v>
      </c>
      <c r="D1431" s="204">
        <v>13817</v>
      </c>
      <c r="E1431" s="204">
        <v>8337</v>
      </c>
      <c r="F1431" s="204"/>
      <c r="G1431" s="202" t="s">
        <v>124</v>
      </c>
      <c r="H1431" s="202" t="s">
        <v>95</v>
      </c>
      <c r="I1431" s="202"/>
      <c r="J1431" s="202" t="s">
        <v>69</v>
      </c>
      <c r="K1431" s="204">
        <v>2.5</v>
      </c>
      <c r="L1431" s="204">
        <v>1.3</v>
      </c>
      <c r="M1431" s="204">
        <v>1.75</v>
      </c>
      <c r="N1431" s="204"/>
      <c r="O1431" s="204">
        <f t="shared" ref="O1431:O1441" si="290">M1431-N1431</f>
        <v>1.75</v>
      </c>
      <c r="P1431" s="204"/>
      <c r="Q1431" s="204"/>
      <c r="R1431" s="204">
        <f t="shared" si="279"/>
        <v>1.75</v>
      </c>
      <c r="S1431" s="207" t="s">
        <v>70</v>
      </c>
      <c r="T1431" s="215" t="s">
        <v>58</v>
      </c>
      <c r="U1431" s="216">
        <v>44865</v>
      </c>
      <c r="V1431" s="216">
        <v>44911</v>
      </c>
      <c r="W1431" s="217">
        <v>1</v>
      </c>
      <c r="X1431" s="218"/>
      <c r="Y1431" s="212">
        <f t="shared" si="282"/>
        <v>6.7142857142857144</v>
      </c>
      <c r="Z1431" s="237">
        <v>135</v>
      </c>
      <c r="AA1431" s="237">
        <v>12.25</v>
      </c>
      <c r="AB1431" s="213">
        <f t="shared" si="286"/>
        <v>236.25</v>
      </c>
      <c r="AC1431" s="213">
        <f t="shared" si="281"/>
        <v>21.4375</v>
      </c>
      <c r="AD1431" s="213">
        <f t="shared" si="283"/>
        <v>165.37499999999997</v>
      </c>
      <c r="AE1431" s="213">
        <f t="shared" si="284"/>
        <v>70.875</v>
      </c>
      <c r="AF1431" s="213">
        <f t="shared" si="289"/>
        <v>143.9375</v>
      </c>
      <c r="AG1431" s="213">
        <f t="shared" si="287"/>
        <v>380.1875</v>
      </c>
      <c r="AH1431" s="213">
        <v>380.1875</v>
      </c>
      <c r="AI1431" s="213">
        <f t="shared" si="288"/>
        <v>0</v>
      </c>
      <c r="AJ1431" s="267"/>
      <c r="AK1431" s="297"/>
      <c r="AL1431" s="304"/>
      <c r="AM1431" s="304"/>
    </row>
    <row r="1432" spans="1:39" s="263" customFormat="1" ht="32.25" hidden="1" customHeight="1" x14ac:dyDescent="0.35">
      <c r="A1432" s="202"/>
      <c r="B1432" s="239">
        <v>18</v>
      </c>
      <c r="C1432" s="203">
        <v>1419</v>
      </c>
      <c r="D1432" s="204">
        <v>13907</v>
      </c>
      <c r="E1432" s="204">
        <v>8323</v>
      </c>
      <c r="F1432" s="204"/>
      <c r="G1432" s="202" t="s">
        <v>124</v>
      </c>
      <c r="H1432" s="202" t="s">
        <v>95</v>
      </c>
      <c r="I1432" s="202"/>
      <c r="J1432" s="202" t="s">
        <v>69</v>
      </c>
      <c r="K1432" s="204">
        <v>2.5</v>
      </c>
      <c r="L1432" s="204">
        <v>1</v>
      </c>
      <c r="M1432" s="204">
        <v>3</v>
      </c>
      <c r="N1432" s="204"/>
      <c r="O1432" s="204">
        <f t="shared" si="290"/>
        <v>3</v>
      </c>
      <c r="P1432" s="204"/>
      <c r="Q1432" s="204"/>
      <c r="R1432" s="204">
        <f t="shared" si="279"/>
        <v>3</v>
      </c>
      <c r="S1432" s="207" t="s">
        <v>70</v>
      </c>
      <c r="T1432" s="215" t="s">
        <v>58</v>
      </c>
      <c r="U1432" s="216">
        <v>44877</v>
      </c>
      <c r="V1432" s="216">
        <v>44907</v>
      </c>
      <c r="W1432" s="217">
        <v>1</v>
      </c>
      <c r="X1432" s="218"/>
      <c r="Y1432" s="212">
        <f t="shared" si="282"/>
        <v>4.4285714285714288</v>
      </c>
      <c r="Z1432" s="237">
        <v>135</v>
      </c>
      <c r="AA1432" s="237">
        <v>12.25</v>
      </c>
      <c r="AB1432" s="213">
        <f t="shared" si="286"/>
        <v>405</v>
      </c>
      <c r="AC1432" s="213">
        <f t="shared" si="281"/>
        <v>36.75</v>
      </c>
      <c r="AD1432" s="213">
        <f t="shared" si="283"/>
        <v>283.49999999999994</v>
      </c>
      <c r="AE1432" s="213">
        <f t="shared" si="284"/>
        <v>121.49999999999999</v>
      </c>
      <c r="AF1432" s="213">
        <f t="shared" si="289"/>
        <v>162.75</v>
      </c>
      <c r="AG1432" s="213">
        <f t="shared" si="287"/>
        <v>567.75</v>
      </c>
      <c r="AH1432" s="213">
        <v>567.75</v>
      </c>
      <c r="AI1432" s="213">
        <f t="shared" si="288"/>
        <v>0</v>
      </c>
      <c r="AJ1432" s="267"/>
      <c r="AK1432" s="297"/>
      <c r="AL1432" s="304"/>
      <c r="AM1432" s="304"/>
    </row>
    <row r="1433" spans="1:39" s="263" customFormat="1" ht="32.25" customHeight="1" x14ac:dyDescent="0.35">
      <c r="A1433" s="202"/>
      <c r="B1433" s="239">
        <v>18</v>
      </c>
      <c r="C1433" s="342">
        <v>1605</v>
      </c>
      <c r="D1433" s="344">
        <v>14140</v>
      </c>
      <c r="E1433" s="204"/>
      <c r="F1433" s="204"/>
      <c r="G1433" s="202" t="s">
        <v>124</v>
      </c>
      <c r="H1433" s="202" t="s">
        <v>95</v>
      </c>
      <c r="I1433" s="202"/>
      <c r="J1433" s="202" t="s">
        <v>69</v>
      </c>
      <c r="K1433" s="204">
        <v>1.8</v>
      </c>
      <c r="L1433" s="204">
        <v>1.3</v>
      </c>
      <c r="M1433" s="204">
        <v>4</v>
      </c>
      <c r="N1433" s="204"/>
      <c r="O1433" s="204">
        <f t="shared" si="290"/>
        <v>4</v>
      </c>
      <c r="P1433" s="204"/>
      <c r="Q1433" s="204"/>
      <c r="R1433" s="204">
        <f t="shared" si="279"/>
        <v>4</v>
      </c>
      <c r="S1433" s="207" t="s">
        <v>70</v>
      </c>
      <c r="T1433" s="215" t="s">
        <v>87</v>
      </c>
      <c r="U1433" s="216">
        <v>44910</v>
      </c>
      <c r="V1433" s="216"/>
      <c r="W1433" s="217">
        <v>1</v>
      </c>
      <c r="X1433" s="218"/>
      <c r="Y1433" s="212">
        <f t="shared" si="282"/>
        <v>6.8571428571428568</v>
      </c>
      <c r="Z1433" s="213">
        <v>135</v>
      </c>
      <c r="AA1433" s="213">
        <v>12.25</v>
      </c>
      <c r="AB1433" s="213">
        <f t="shared" si="286"/>
        <v>540</v>
      </c>
      <c r="AC1433" s="213">
        <f t="shared" si="281"/>
        <v>49</v>
      </c>
      <c r="AD1433" s="213">
        <f t="shared" si="283"/>
        <v>378</v>
      </c>
      <c r="AE1433" s="213">
        <f t="shared" si="284"/>
        <v>0</v>
      </c>
      <c r="AF1433" s="213">
        <f t="shared" si="289"/>
        <v>336</v>
      </c>
      <c r="AG1433" s="343">
        <f t="shared" si="287"/>
        <v>714</v>
      </c>
      <c r="AH1433" s="213">
        <v>497</v>
      </c>
      <c r="AI1433" s="213">
        <f t="shared" si="288"/>
        <v>217</v>
      </c>
      <c r="AJ1433" s="267"/>
      <c r="AK1433" s="297"/>
      <c r="AL1433" s="304"/>
      <c r="AM1433" s="304"/>
    </row>
    <row r="1434" spans="1:39" s="263" customFormat="1" ht="32.25" customHeight="1" x14ac:dyDescent="0.35">
      <c r="A1434" s="202"/>
      <c r="B1434" s="239">
        <v>18</v>
      </c>
      <c r="C1434" s="342">
        <v>1577</v>
      </c>
      <c r="D1434" s="344">
        <v>14109</v>
      </c>
      <c r="E1434" s="204"/>
      <c r="F1434" s="204"/>
      <c r="G1434" s="202" t="s">
        <v>124</v>
      </c>
      <c r="H1434" s="202" t="s">
        <v>95</v>
      </c>
      <c r="I1434" s="202"/>
      <c r="J1434" s="202" t="s">
        <v>69</v>
      </c>
      <c r="K1434" s="204">
        <v>2.5</v>
      </c>
      <c r="L1434" s="204">
        <v>1</v>
      </c>
      <c r="M1434" s="204">
        <v>1.5</v>
      </c>
      <c r="N1434" s="204"/>
      <c r="O1434" s="204">
        <f t="shared" si="290"/>
        <v>1.5</v>
      </c>
      <c r="P1434" s="204"/>
      <c r="Q1434" s="204"/>
      <c r="R1434" s="204">
        <f t="shared" si="279"/>
        <v>1.5</v>
      </c>
      <c r="S1434" s="207" t="s">
        <v>70</v>
      </c>
      <c r="T1434" s="215" t="s">
        <v>87</v>
      </c>
      <c r="U1434" s="216">
        <v>44905</v>
      </c>
      <c r="V1434" s="216"/>
      <c r="W1434" s="217">
        <v>1</v>
      </c>
      <c r="X1434" s="218"/>
      <c r="Y1434" s="212">
        <f t="shared" si="282"/>
        <v>7.5714285714285712</v>
      </c>
      <c r="Z1434" s="213">
        <v>135</v>
      </c>
      <c r="AA1434" s="213">
        <v>12.25</v>
      </c>
      <c r="AB1434" s="213">
        <f t="shared" si="286"/>
        <v>202.5</v>
      </c>
      <c r="AC1434" s="213">
        <f t="shared" si="281"/>
        <v>18.375</v>
      </c>
      <c r="AD1434" s="213">
        <f t="shared" si="283"/>
        <v>141.74999999999997</v>
      </c>
      <c r="AE1434" s="213">
        <f t="shared" si="284"/>
        <v>0</v>
      </c>
      <c r="AF1434" s="213">
        <f t="shared" si="289"/>
        <v>139.125</v>
      </c>
      <c r="AG1434" s="343">
        <f t="shared" si="287"/>
        <v>280.875</v>
      </c>
      <c r="AH1434" s="213">
        <v>199.49999999999997</v>
      </c>
      <c r="AI1434" s="213">
        <f t="shared" si="288"/>
        <v>81.375000000000028</v>
      </c>
      <c r="AJ1434" s="267"/>
      <c r="AK1434" s="297"/>
      <c r="AL1434" s="304"/>
      <c r="AM1434" s="304"/>
    </row>
    <row r="1435" spans="1:39" s="263" customFormat="1" ht="32.25" hidden="1" customHeight="1" x14ac:dyDescent="0.35">
      <c r="A1435" s="202"/>
      <c r="B1435" s="239">
        <v>19</v>
      </c>
      <c r="C1435" s="203">
        <v>662</v>
      </c>
      <c r="D1435" s="204">
        <v>12952</v>
      </c>
      <c r="E1435" s="204">
        <v>8080</v>
      </c>
      <c r="F1435" s="204"/>
      <c r="G1435" s="202" t="s">
        <v>426</v>
      </c>
      <c r="H1435" s="202" t="s">
        <v>36</v>
      </c>
      <c r="I1435" s="202"/>
      <c r="J1435" s="202" t="s">
        <v>69</v>
      </c>
      <c r="K1435" s="204">
        <v>1.3</v>
      </c>
      <c r="L1435" s="204">
        <v>1.3</v>
      </c>
      <c r="M1435" s="204">
        <v>3</v>
      </c>
      <c r="N1435" s="204">
        <v>1</v>
      </c>
      <c r="O1435" s="204">
        <f t="shared" si="290"/>
        <v>2</v>
      </c>
      <c r="P1435" s="204"/>
      <c r="Q1435" s="204"/>
      <c r="R1435" s="204">
        <f t="shared" si="279"/>
        <v>2</v>
      </c>
      <c r="S1435" s="207" t="s">
        <v>70</v>
      </c>
      <c r="T1435" s="215" t="s">
        <v>58</v>
      </c>
      <c r="U1435" s="216">
        <v>44781</v>
      </c>
      <c r="V1435" s="216">
        <v>44841</v>
      </c>
      <c r="W1435" s="217">
        <v>1</v>
      </c>
      <c r="X1435" s="218"/>
      <c r="Y1435" s="212">
        <f t="shared" si="282"/>
        <v>8.7142857142857135</v>
      </c>
      <c r="Z1435" s="238">
        <v>135</v>
      </c>
      <c r="AA1435" s="237">
        <v>12.25</v>
      </c>
      <c r="AB1435" s="213">
        <f t="shared" si="286"/>
        <v>270</v>
      </c>
      <c r="AC1435" s="213">
        <f t="shared" si="281"/>
        <v>24.5</v>
      </c>
      <c r="AD1435" s="213">
        <f t="shared" si="283"/>
        <v>189</v>
      </c>
      <c r="AE1435" s="213">
        <f t="shared" si="284"/>
        <v>81</v>
      </c>
      <c r="AF1435" s="213">
        <f t="shared" si="289"/>
        <v>213.49999999999997</v>
      </c>
      <c r="AG1435" s="213">
        <f t="shared" si="287"/>
        <v>483.5</v>
      </c>
      <c r="AH1435" s="213">
        <v>483.5</v>
      </c>
      <c r="AI1435" s="213">
        <f t="shared" si="288"/>
        <v>0</v>
      </c>
      <c r="AJ1435" s="267"/>
      <c r="AK1435" s="297"/>
      <c r="AL1435" s="304"/>
      <c r="AM1435" s="304"/>
    </row>
    <row r="1436" spans="1:39" s="263" customFormat="1" ht="32.25" hidden="1" customHeight="1" x14ac:dyDescent="0.35">
      <c r="A1436" s="202"/>
      <c r="B1436" s="239">
        <v>19</v>
      </c>
      <c r="C1436" s="203">
        <v>662</v>
      </c>
      <c r="D1436" s="204">
        <v>12952</v>
      </c>
      <c r="E1436" s="204">
        <v>8080</v>
      </c>
      <c r="F1436" s="204"/>
      <c r="G1436" s="202" t="s">
        <v>426</v>
      </c>
      <c r="H1436" s="202" t="s">
        <v>36</v>
      </c>
      <c r="I1436" s="202"/>
      <c r="J1436" s="202" t="s">
        <v>69</v>
      </c>
      <c r="K1436" s="204">
        <v>1.3</v>
      </c>
      <c r="L1436" s="204">
        <v>1.3</v>
      </c>
      <c r="M1436" s="204">
        <v>3</v>
      </c>
      <c r="N1436" s="204">
        <v>1</v>
      </c>
      <c r="O1436" s="204">
        <f t="shared" si="290"/>
        <v>2</v>
      </c>
      <c r="P1436" s="204"/>
      <c r="Q1436" s="204"/>
      <c r="R1436" s="204">
        <f t="shared" si="279"/>
        <v>2</v>
      </c>
      <c r="S1436" s="207" t="s">
        <v>70</v>
      </c>
      <c r="T1436" s="215" t="s">
        <v>58</v>
      </c>
      <c r="U1436" s="216">
        <v>44781</v>
      </c>
      <c r="V1436" s="216">
        <v>44841</v>
      </c>
      <c r="W1436" s="217">
        <v>1</v>
      </c>
      <c r="X1436" s="218"/>
      <c r="Y1436" s="212">
        <f t="shared" si="282"/>
        <v>8.7142857142857135</v>
      </c>
      <c r="Z1436" s="238">
        <v>135</v>
      </c>
      <c r="AA1436" s="237">
        <v>12.25</v>
      </c>
      <c r="AB1436" s="213">
        <f t="shared" si="286"/>
        <v>270</v>
      </c>
      <c r="AC1436" s="213">
        <f t="shared" si="281"/>
        <v>24.5</v>
      </c>
      <c r="AD1436" s="213">
        <f t="shared" si="283"/>
        <v>189</v>
      </c>
      <c r="AE1436" s="213">
        <f t="shared" si="284"/>
        <v>81</v>
      </c>
      <c r="AF1436" s="213">
        <f t="shared" si="289"/>
        <v>213.49999999999997</v>
      </c>
      <c r="AG1436" s="213">
        <f t="shared" si="287"/>
        <v>483.5</v>
      </c>
      <c r="AH1436" s="213">
        <v>483.5</v>
      </c>
      <c r="AI1436" s="213">
        <f t="shared" si="288"/>
        <v>0</v>
      </c>
      <c r="AJ1436" s="267"/>
      <c r="AK1436" s="297"/>
      <c r="AL1436" s="304"/>
      <c r="AM1436" s="304"/>
    </row>
    <row r="1437" spans="1:39" s="263" customFormat="1" ht="32.25" hidden="1" customHeight="1" x14ac:dyDescent="0.35">
      <c r="A1437" s="202"/>
      <c r="B1437" s="239">
        <v>19</v>
      </c>
      <c r="C1437" s="203">
        <v>662</v>
      </c>
      <c r="D1437" s="204">
        <v>12952</v>
      </c>
      <c r="E1437" s="204">
        <v>8080</v>
      </c>
      <c r="F1437" s="204"/>
      <c r="G1437" s="202" t="s">
        <v>426</v>
      </c>
      <c r="H1437" s="202" t="s">
        <v>36</v>
      </c>
      <c r="I1437" s="202"/>
      <c r="J1437" s="202" t="s">
        <v>69</v>
      </c>
      <c r="K1437" s="204">
        <v>1.3</v>
      </c>
      <c r="L1437" s="204">
        <v>1.3</v>
      </c>
      <c r="M1437" s="204">
        <v>3</v>
      </c>
      <c r="N1437" s="204">
        <v>1</v>
      </c>
      <c r="O1437" s="204">
        <f t="shared" si="290"/>
        <v>2</v>
      </c>
      <c r="P1437" s="204"/>
      <c r="Q1437" s="204"/>
      <c r="R1437" s="204">
        <f t="shared" si="279"/>
        <v>2</v>
      </c>
      <c r="S1437" s="207" t="s">
        <v>70</v>
      </c>
      <c r="T1437" s="215" t="s">
        <v>58</v>
      </c>
      <c r="U1437" s="216">
        <v>44781</v>
      </c>
      <c r="V1437" s="216">
        <v>44841</v>
      </c>
      <c r="W1437" s="217">
        <v>1</v>
      </c>
      <c r="X1437" s="218"/>
      <c r="Y1437" s="212">
        <f t="shared" si="282"/>
        <v>8.7142857142857135</v>
      </c>
      <c r="Z1437" s="238">
        <v>135</v>
      </c>
      <c r="AA1437" s="237">
        <v>12.25</v>
      </c>
      <c r="AB1437" s="213">
        <f t="shared" si="286"/>
        <v>270</v>
      </c>
      <c r="AC1437" s="213">
        <f t="shared" si="281"/>
        <v>24.5</v>
      </c>
      <c r="AD1437" s="213">
        <f t="shared" si="283"/>
        <v>189</v>
      </c>
      <c r="AE1437" s="213">
        <f t="shared" si="284"/>
        <v>81</v>
      </c>
      <c r="AF1437" s="213">
        <f t="shared" si="289"/>
        <v>213.49999999999997</v>
      </c>
      <c r="AG1437" s="213">
        <f t="shared" si="287"/>
        <v>483.5</v>
      </c>
      <c r="AH1437" s="213">
        <v>483.5</v>
      </c>
      <c r="AI1437" s="213">
        <f t="shared" si="288"/>
        <v>0</v>
      </c>
      <c r="AJ1437" s="267"/>
      <c r="AK1437" s="297"/>
      <c r="AL1437" s="304"/>
      <c r="AM1437" s="304"/>
    </row>
    <row r="1438" spans="1:39" ht="32.25" hidden="1" customHeight="1" x14ac:dyDescent="0.35">
      <c r="A1438" s="202"/>
      <c r="B1438" s="239">
        <v>19</v>
      </c>
      <c r="C1438" s="203">
        <v>761</v>
      </c>
      <c r="D1438" s="204">
        <v>13026</v>
      </c>
      <c r="E1438" s="204">
        <v>7859</v>
      </c>
      <c r="F1438" s="204"/>
      <c r="G1438" s="202" t="s">
        <v>432</v>
      </c>
      <c r="H1438" s="202" t="s">
        <v>36</v>
      </c>
      <c r="I1438" s="202"/>
      <c r="J1438" s="202" t="s">
        <v>69</v>
      </c>
      <c r="K1438" s="204">
        <v>1.3</v>
      </c>
      <c r="L1438" s="204">
        <v>1.3</v>
      </c>
      <c r="M1438" s="204">
        <v>3</v>
      </c>
      <c r="N1438" s="204">
        <v>1</v>
      </c>
      <c r="O1438" s="204">
        <f t="shared" si="290"/>
        <v>2</v>
      </c>
      <c r="P1438" s="204"/>
      <c r="Q1438" s="204"/>
      <c r="R1438" s="204">
        <f t="shared" si="279"/>
        <v>2</v>
      </c>
      <c r="S1438" s="207" t="s">
        <v>70</v>
      </c>
      <c r="T1438" s="215" t="s">
        <v>58</v>
      </c>
      <c r="U1438" s="216">
        <v>44791</v>
      </c>
      <c r="V1438" s="216">
        <v>44804</v>
      </c>
      <c r="W1438" s="217">
        <v>1</v>
      </c>
      <c r="X1438" s="218"/>
      <c r="Y1438" s="212">
        <f t="shared" si="282"/>
        <v>2</v>
      </c>
      <c r="Z1438" s="238">
        <v>135</v>
      </c>
      <c r="AA1438" s="237">
        <v>12.25</v>
      </c>
      <c r="AB1438" s="213">
        <f t="shared" si="286"/>
        <v>270</v>
      </c>
      <c r="AC1438" s="213">
        <f t="shared" si="281"/>
        <v>24.5</v>
      </c>
      <c r="AD1438" s="213">
        <f t="shared" si="283"/>
        <v>189</v>
      </c>
      <c r="AE1438" s="213">
        <f t="shared" si="284"/>
        <v>81</v>
      </c>
      <c r="AF1438" s="213">
        <f t="shared" si="289"/>
        <v>49</v>
      </c>
      <c r="AG1438" s="213">
        <f t="shared" si="287"/>
        <v>319</v>
      </c>
      <c r="AH1438" s="213">
        <v>319</v>
      </c>
      <c r="AI1438" s="213">
        <f t="shared" si="288"/>
        <v>0</v>
      </c>
      <c r="AJ1438" s="172"/>
    </row>
    <row r="1439" spans="1:39" ht="32.25" hidden="1" customHeight="1" x14ac:dyDescent="0.35">
      <c r="A1439" s="202"/>
      <c r="B1439" s="239">
        <v>19</v>
      </c>
      <c r="C1439" s="203">
        <v>762</v>
      </c>
      <c r="D1439" s="204">
        <v>13026</v>
      </c>
      <c r="E1439" s="204">
        <v>7859</v>
      </c>
      <c r="F1439" s="204"/>
      <c r="G1439" s="202" t="s">
        <v>432</v>
      </c>
      <c r="H1439" s="202" t="s">
        <v>36</v>
      </c>
      <c r="I1439" s="202"/>
      <c r="J1439" s="202" t="s">
        <v>69</v>
      </c>
      <c r="K1439" s="204">
        <v>1.3</v>
      </c>
      <c r="L1439" s="204">
        <v>1.3</v>
      </c>
      <c r="M1439" s="204">
        <v>3</v>
      </c>
      <c r="N1439" s="204">
        <v>1</v>
      </c>
      <c r="O1439" s="204">
        <f t="shared" si="290"/>
        <v>2</v>
      </c>
      <c r="P1439" s="204"/>
      <c r="Q1439" s="204"/>
      <c r="R1439" s="204">
        <f t="shared" si="279"/>
        <v>2</v>
      </c>
      <c r="S1439" s="207" t="s">
        <v>70</v>
      </c>
      <c r="T1439" s="215" t="s">
        <v>58</v>
      </c>
      <c r="U1439" s="216">
        <v>44791</v>
      </c>
      <c r="V1439" s="216">
        <v>44804</v>
      </c>
      <c r="W1439" s="217">
        <v>1</v>
      </c>
      <c r="X1439" s="218"/>
      <c r="Y1439" s="212">
        <f t="shared" si="282"/>
        <v>2</v>
      </c>
      <c r="Z1439" s="238">
        <v>135</v>
      </c>
      <c r="AA1439" s="237">
        <v>12.25</v>
      </c>
      <c r="AB1439" s="213">
        <f t="shared" si="286"/>
        <v>270</v>
      </c>
      <c r="AC1439" s="213">
        <f t="shared" si="281"/>
        <v>24.5</v>
      </c>
      <c r="AD1439" s="213">
        <f t="shared" si="283"/>
        <v>189</v>
      </c>
      <c r="AE1439" s="213">
        <f t="shared" si="284"/>
        <v>81</v>
      </c>
      <c r="AF1439" s="213">
        <f t="shared" si="289"/>
        <v>49</v>
      </c>
      <c r="AG1439" s="213">
        <f t="shared" si="287"/>
        <v>319</v>
      </c>
      <c r="AH1439" s="213">
        <v>319</v>
      </c>
      <c r="AI1439" s="213">
        <f t="shared" si="288"/>
        <v>0</v>
      </c>
      <c r="AJ1439" s="172"/>
    </row>
    <row r="1440" spans="1:39" ht="32.25" hidden="1" customHeight="1" x14ac:dyDescent="0.35">
      <c r="A1440" s="202"/>
      <c r="B1440" s="239">
        <v>19</v>
      </c>
      <c r="C1440" s="203">
        <v>764</v>
      </c>
      <c r="D1440" s="204">
        <v>13026</v>
      </c>
      <c r="E1440" s="204">
        <v>7859</v>
      </c>
      <c r="F1440" s="204"/>
      <c r="G1440" s="202" t="s">
        <v>432</v>
      </c>
      <c r="H1440" s="202" t="s">
        <v>36</v>
      </c>
      <c r="I1440" s="202"/>
      <c r="J1440" s="202" t="s">
        <v>69</v>
      </c>
      <c r="K1440" s="204">
        <v>1.3</v>
      </c>
      <c r="L1440" s="204">
        <v>1.3</v>
      </c>
      <c r="M1440" s="204">
        <v>3</v>
      </c>
      <c r="N1440" s="204">
        <v>1</v>
      </c>
      <c r="O1440" s="204">
        <f t="shared" si="290"/>
        <v>2</v>
      </c>
      <c r="P1440" s="204"/>
      <c r="Q1440" s="204"/>
      <c r="R1440" s="204">
        <f t="shared" si="279"/>
        <v>2</v>
      </c>
      <c r="S1440" s="207" t="s">
        <v>70</v>
      </c>
      <c r="T1440" s="215" t="s">
        <v>58</v>
      </c>
      <c r="U1440" s="216">
        <v>44791</v>
      </c>
      <c r="V1440" s="216">
        <v>44804</v>
      </c>
      <c r="W1440" s="217">
        <v>1</v>
      </c>
      <c r="X1440" s="218"/>
      <c r="Y1440" s="212">
        <f t="shared" si="282"/>
        <v>2</v>
      </c>
      <c r="Z1440" s="238">
        <v>135</v>
      </c>
      <c r="AA1440" s="237">
        <v>12.25</v>
      </c>
      <c r="AB1440" s="213">
        <f t="shared" si="286"/>
        <v>270</v>
      </c>
      <c r="AC1440" s="213">
        <f t="shared" si="281"/>
        <v>24.5</v>
      </c>
      <c r="AD1440" s="213">
        <f t="shared" si="283"/>
        <v>189</v>
      </c>
      <c r="AE1440" s="213">
        <f t="shared" si="284"/>
        <v>81</v>
      </c>
      <c r="AF1440" s="213">
        <f t="shared" si="289"/>
        <v>49</v>
      </c>
      <c r="AG1440" s="213">
        <f t="shared" si="287"/>
        <v>319</v>
      </c>
      <c r="AH1440" s="213">
        <v>319</v>
      </c>
      <c r="AI1440" s="213">
        <f t="shared" si="288"/>
        <v>0</v>
      </c>
      <c r="AJ1440" s="172"/>
    </row>
    <row r="1441" spans="1:36" ht="32.25" hidden="1" customHeight="1" x14ac:dyDescent="0.35">
      <c r="A1441" s="202"/>
      <c r="B1441" s="239">
        <v>19</v>
      </c>
      <c r="C1441" s="203">
        <v>765</v>
      </c>
      <c r="D1441" s="204">
        <v>13026</v>
      </c>
      <c r="E1441" s="204">
        <v>7859</v>
      </c>
      <c r="F1441" s="204"/>
      <c r="G1441" s="202" t="s">
        <v>432</v>
      </c>
      <c r="H1441" s="202" t="s">
        <v>36</v>
      </c>
      <c r="I1441" s="202"/>
      <c r="J1441" s="202" t="s">
        <v>69</v>
      </c>
      <c r="K1441" s="204">
        <v>1.3</v>
      </c>
      <c r="L1441" s="204">
        <v>1.3</v>
      </c>
      <c r="M1441" s="204">
        <v>3</v>
      </c>
      <c r="N1441" s="204">
        <v>1</v>
      </c>
      <c r="O1441" s="204">
        <f t="shared" si="290"/>
        <v>2</v>
      </c>
      <c r="P1441" s="204"/>
      <c r="Q1441" s="204"/>
      <c r="R1441" s="204">
        <f t="shared" si="279"/>
        <v>2</v>
      </c>
      <c r="S1441" s="207" t="s">
        <v>70</v>
      </c>
      <c r="T1441" s="215" t="s">
        <v>58</v>
      </c>
      <c r="U1441" s="216">
        <v>44791</v>
      </c>
      <c r="V1441" s="216">
        <v>44804</v>
      </c>
      <c r="W1441" s="217">
        <v>1</v>
      </c>
      <c r="X1441" s="218"/>
      <c r="Y1441" s="212">
        <f t="shared" si="282"/>
        <v>2</v>
      </c>
      <c r="Z1441" s="238">
        <v>135</v>
      </c>
      <c r="AA1441" s="237">
        <v>12.25</v>
      </c>
      <c r="AB1441" s="213">
        <f t="shared" si="286"/>
        <v>270</v>
      </c>
      <c r="AC1441" s="213">
        <f t="shared" si="281"/>
        <v>24.5</v>
      </c>
      <c r="AD1441" s="213">
        <f t="shared" si="283"/>
        <v>189</v>
      </c>
      <c r="AE1441" s="213">
        <f t="shared" si="284"/>
        <v>81</v>
      </c>
      <c r="AF1441" s="213">
        <f t="shared" si="289"/>
        <v>49</v>
      </c>
      <c r="AG1441" s="213">
        <f t="shared" si="287"/>
        <v>319</v>
      </c>
      <c r="AH1441" s="213">
        <v>319</v>
      </c>
      <c r="AI1441" s="213">
        <f t="shared" si="288"/>
        <v>0</v>
      </c>
      <c r="AJ1441" s="172"/>
    </row>
    <row r="1442" spans="1:36" ht="32.25" hidden="1" customHeight="1" x14ac:dyDescent="0.35">
      <c r="A1442" s="205"/>
      <c r="B1442" s="239">
        <v>19</v>
      </c>
      <c r="C1442" s="173">
        <v>926</v>
      </c>
      <c r="D1442" s="206">
        <v>13296</v>
      </c>
      <c r="E1442" s="206">
        <v>8060</v>
      </c>
      <c r="F1442" s="206"/>
      <c r="G1442" s="205" t="s">
        <v>466</v>
      </c>
      <c r="H1442" s="205" t="s">
        <v>95</v>
      </c>
      <c r="I1442" s="205"/>
      <c r="J1442" s="205" t="s">
        <v>69</v>
      </c>
      <c r="K1442" s="206">
        <v>2.5</v>
      </c>
      <c r="L1442" s="206">
        <v>1</v>
      </c>
      <c r="M1442" s="206">
        <v>6</v>
      </c>
      <c r="N1442" s="206"/>
      <c r="O1442" s="206">
        <v>6</v>
      </c>
      <c r="P1442" s="206"/>
      <c r="Q1442" s="206"/>
      <c r="R1442" s="204">
        <f t="shared" si="279"/>
        <v>6</v>
      </c>
      <c r="S1442" s="207" t="s">
        <v>70</v>
      </c>
      <c r="T1442" s="208" t="s">
        <v>58</v>
      </c>
      <c r="U1442" s="209">
        <v>44813</v>
      </c>
      <c r="V1442" s="209">
        <v>44837</v>
      </c>
      <c r="W1442" s="210">
        <v>1</v>
      </c>
      <c r="X1442" s="211"/>
      <c r="Y1442" s="212">
        <f t="shared" si="282"/>
        <v>3.5714285714285716</v>
      </c>
      <c r="Z1442" s="237">
        <v>135</v>
      </c>
      <c r="AA1442" s="237">
        <v>12.25</v>
      </c>
      <c r="AB1442" s="213">
        <f t="shared" si="286"/>
        <v>810</v>
      </c>
      <c r="AC1442" s="213">
        <f t="shared" si="281"/>
        <v>73.5</v>
      </c>
      <c r="AD1442" s="213">
        <f t="shared" si="283"/>
        <v>566.99999999999989</v>
      </c>
      <c r="AE1442" s="213">
        <f t="shared" si="284"/>
        <v>242.99999999999997</v>
      </c>
      <c r="AF1442" s="213">
        <f t="shared" si="289"/>
        <v>262.5</v>
      </c>
      <c r="AG1442" s="213">
        <f t="shared" si="287"/>
        <v>1072.5</v>
      </c>
      <c r="AH1442" s="214">
        <v>1072.5</v>
      </c>
      <c r="AI1442" s="213">
        <f t="shared" si="288"/>
        <v>0</v>
      </c>
      <c r="AJ1442" s="172"/>
    </row>
    <row r="1443" spans="1:36" ht="32.25" hidden="1" customHeight="1" x14ac:dyDescent="0.35">
      <c r="A1443" s="202"/>
      <c r="B1443" s="239">
        <v>19</v>
      </c>
      <c r="C1443" s="203">
        <v>1461</v>
      </c>
      <c r="D1443" s="204">
        <v>13949</v>
      </c>
      <c r="E1443" s="204"/>
      <c r="F1443" s="204"/>
      <c r="G1443" s="202" t="s">
        <v>605</v>
      </c>
      <c r="H1443" s="202" t="s">
        <v>95</v>
      </c>
      <c r="I1443" s="202"/>
      <c r="J1443" s="202" t="s">
        <v>69</v>
      </c>
      <c r="K1443" s="204">
        <v>2.5</v>
      </c>
      <c r="L1443" s="204">
        <v>1.3</v>
      </c>
      <c r="M1443" s="204">
        <v>2</v>
      </c>
      <c r="N1443" s="204"/>
      <c r="O1443" s="204">
        <f>M1443-N1443</f>
        <v>2</v>
      </c>
      <c r="P1443" s="204"/>
      <c r="Q1443" s="204"/>
      <c r="R1443" s="204">
        <f t="shared" si="279"/>
        <v>2</v>
      </c>
      <c r="S1443" s="207" t="s">
        <v>70</v>
      </c>
      <c r="T1443" s="215" t="s">
        <v>87</v>
      </c>
      <c r="U1443" s="216">
        <v>44884</v>
      </c>
      <c r="V1443" s="216"/>
      <c r="W1443" s="217">
        <v>1</v>
      </c>
      <c r="X1443" s="218"/>
      <c r="Y1443" s="212">
        <f t="shared" si="282"/>
        <v>10.571428571428571</v>
      </c>
      <c r="Z1443" s="237">
        <v>135</v>
      </c>
      <c r="AA1443" s="237"/>
      <c r="AB1443" s="213">
        <f t="shared" si="286"/>
        <v>270</v>
      </c>
      <c r="AC1443" s="213">
        <f t="shared" si="281"/>
        <v>0</v>
      </c>
      <c r="AD1443" s="213">
        <f t="shared" si="283"/>
        <v>189</v>
      </c>
      <c r="AE1443" s="213">
        <f t="shared" si="284"/>
        <v>0</v>
      </c>
      <c r="AF1443" s="213">
        <f t="shared" si="289"/>
        <v>0</v>
      </c>
      <c r="AG1443" s="213">
        <f t="shared" si="287"/>
        <v>189</v>
      </c>
      <c r="AH1443" s="213">
        <v>189</v>
      </c>
      <c r="AI1443" s="213">
        <f t="shared" si="288"/>
        <v>0</v>
      </c>
      <c r="AJ1443" s="172"/>
    </row>
    <row r="1444" spans="1:36" ht="32.25" hidden="1" customHeight="1" x14ac:dyDescent="0.35">
      <c r="A1444" s="202"/>
      <c r="B1444" s="239">
        <v>19</v>
      </c>
      <c r="C1444" s="203">
        <v>1461</v>
      </c>
      <c r="D1444" s="204">
        <v>13949</v>
      </c>
      <c r="E1444" s="204"/>
      <c r="F1444" s="204"/>
      <c r="G1444" s="202" t="s">
        <v>605</v>
      </c>
      <c r="H1444" s="202" t="s">
        <v>241</v>
      </c>
      <c r="I1444" s="202"/>
      <c r="J1444" s="202" t="s">
        <v>81</v>
      </c>
      <c r="K1444" s="204">
        <v>2.5</v>
      </c>
      <c r="L1444" s="204">
        <v>0.6</v>
      </c>
      <c r="M1444" s="204"/>
      <c r="N1444" s="204"/>
      <c r="O1444" s="204"/>
      <c r="P1444" s="204">
        <v>1</v>
      </c>
      <c r="Q1444" s="204"/>
      <c r="R1444" s="204">
        <f t="shared" si="279"/>
        <v>1.5</v>
      </c>
      <c r="S1444" s="207" t="s">
        <v>151</v>
      </c>
      <c r="T1444" s="215" t="s">
        <v>87</v>
      </c>
      <c r="U1444" s="216">
        <v>44884</v>
      </c>
      <c r="V1444" s="216"/>
      <c r="W1444" s="217">
        <v>1</v>
      </c>
      <c r="X1444" s="218"/>
      <c r="Y1444" s="212">
        <f t="shared" si="282"/>
        <v>10.571428571428571</v>
      </c>
      <c r="Z1444" s="237">
        <v>36.5</v>
      </c>
      <c r="AA1444" s="237">
        <v>0</v>
      </c>
      <c r="AB1444" s="213">
        <f t="shared" si="286"/>
        <v>54.75</v>
      </c>
      <c r="AC1444" s="213">
        <f t="shared" si="281"/>
        <v>0</v>
      </c>
      <c r="AD1444" s="213">
        <f t="shared" si="283"/>
        <v>38.324999999999996</v>
      </c>
      <c r="AE1444" s="213">
        <f t="shared" si="284"/>
        <v>0</v>
      </c>
      <c r="AF1444" s="213">
        <v>0</v>
      </c>
      <c r="AG1444" s="213">
        <f t="shared" si="287"/>
        <v>38.324999999999996</v>
      </c>
      <c r="AH1444" s="213">
        <v>38.324999999999996</v>
      </c>
      <c r="AI1444" s="213">
        <f t="shared" si="288"/>
        <v>0</v>
      </c>
      <c r="AJ1444" s="172"/>
    </row>
    <row r="1445" spans="1:36" ht="32.25" customHeight="1" x14ac:dyDescent="0.35">
      <c r="A1445" s="202"/>
      <c r="B1445" s="239">
        <v>19</v>
      </c>
      <c r="C1445" s="342">
        <v>1620</v>
      </c>
      <c r="D1445" s="344">
        <v>14155</v>
      </c>
      <c r="E1445" s="344">
        <v>8447</v>
      </c>
      <c r="F1445" s="204"/>
      <c r="G1445" s="202" t="s">
        <v>622</v>
      </c>
      <c r="H1445" s="234" t="s">
        <v>36</v>
      </c>
      <c r="I1445" s="234"/>
      <c r="J1445" s="234" t="s">
        <v>42</v>
      </c>
      <c r="K1445" s="233">
        <v>18</v>
      </c>
      <c r="L1445" s="233">
        <v>1</v>
      </c>
      <c r="M1445" s="233">
        <v>2</v>
      </c>
      <c r="N1445" s="204"/>
      <c r="O1445" s="204">
        <f>M1445-N1445</f>
        <v>2</v>
      </c>
      <c r="P1445" s="233"/>
      <c r="Q1445" s="233"/>
      <c r="R1445" s="204">
        <f t="shared" si="279"/>
        <v>36</v>
      </c>
      <c r="S1445" s="261" t="s">
        <v>41</v>
      </c>
      <c r="T1445" s="215" t="s">
        <v>58</v>
      </c>
      <c r="U1445" s="271">
        <v>44912</v>
      </c>
      <c r="V1445" s="271">
        <v>44947</v>
      </c>
      <c r="W1445" s="272">
        <v>1</v>
      </c>
      <c r="X1445" s="273"/>
      <c r="Y1445" s="212">
        <f t="shared" si="282"/>
        <v>5.1428571428571432</v>
      </c>
      <c r="Z1445" s="238">
        <v>14</v>
      </c>
      <c r="AA1445" s="238">
        <v>0.84</v>
      </c>
      <c r="AB1445" s="213">
        <f t="shared" si="286"/>
        <v>504</v>
      </c>
      <c r="AC1445" s="213">
        <f t="shared" si="281"/>
        <v>30.24</v>
      </c>
      <c r="AD1445" s="213">
        <f t="shared" si="283"/>
        <v>352.8</v>
      </c>
      <c r="AE1445" s="213">
        <f t="shared" si="284"/>
        <v>151.19999999999999</v>
      </c>
      <c r="AF1445" s="213">
        <f t="shared" ref="AF1445:AF1451" si="291">IF(Y1445&gt;X1445,(Y1445-X1445)*R1445*AA1445,0)</f>
        <v>155.52000000000001</v>
      </c>
      <c r="AG1445" s="343">
        <f t="shared" si="287"/>
        <v>659.52</v>
      </c>
      <c r="AH1445" s="213">
        <v>417.6</v>
      </c>
      <c r="AI1445" s="213">
        <f t="shared" si="288"/>
        <v>241.91999999999996</v>
      </c>
      <c r="AJ1445" s="243"/>
    </row>
    <row r="1446" spans="1:36" ht="32.25" hidden="1" customHeight="1" x14ac:dyDescent="0.35">
      <c r="A1446" s="202"/>
      <c r="B1446" s="239">
        <v>20</v>
      </c>
      <c r="C1446" s="203">
        <v>478</v>
      </c>
      <c r="D1446" s="204">
        <v>12642</v>
      </c>
      <c r="E1446" s="204">
        <v>7716</v>
      </c>
      <c r="F1446" s="204"/>
      <c r="G1446" s="202" t="s">
        <v>238</v>
      </c>
      <c r="H1446" s="202" t="s">
        <v>60</v>
      </c>
      <c r="I1446" s="202"/>
      <c r="J1446" s="202" t="s">
        <v>61</v>
      </c>
      <c r="K1446" s="204">
        <v>13</v>
      </c>
      <c r="L1446" s="204">
        <v>2.5</v>
      </c>
      <c r="M1446" s="204">
        <f>6</f>
        <v>6</v>
      </c>
      <c r="N1446" s="204">
        <v>1</v>
      </c>
      <c r="O1446" s="204">
        <f>M1446-N1446</f>
        <v>5</v>
      </c>
      <c r="P1446" s="204"/>
      <c r="Q1446" s="204"/>
      <c r="R1446" s="204">
        <f t="shared" si="279"/>
        <v>162.5</v>
      </c>
      <c r="S1446" s="207" t="s">
        <v>62</v>
      </c>
      <c r="T1446" s="215" t="s">
        <v>58</v>
      </c>
      <c r="U1446" s="216">
        <v>44749</v>
      </c>
      <c r="V1446" s="216">
        <v>44757</v>
      </c>
      <c r="W1446" s="217">
        <v>1</v>
      </c>
      <c r="X1446" s="218"/>
      <c r="Y1446" s="212">
        <f t="shared" si="282"/>
        <v>1.2857142857142858</v>
      </c>
      <c r="Z1446" s="237">
        <v>7.5</v>
      </c>
      <c r="AA1446" s="237">
        <v>0.7</v>
      </c>
      <c r="AB1446" s="213">
        <f t="shared" si="286"/>
        <v>1218.75</v>
      </c>
      <c r="AC1446" s="213">
        <f t="shared" si="281"/>
        <v>113.74999999999999</v>
      </c>
      <c r="AD1446" s="213">
        <f t="shared" si="283"/>
        <v>853.12499999999989</v>
      </c>
      <c r="AE1446" s="213">
        <f t="shared" si="284"/>
        <v>365.625</v>
      </c>
      <c r="AF1446" s="213">
        <f t="shared" si="291"/>
        <v>146.25</v>
      </c>
      <c r="AG1446" s="213">
        <f t="shared" si="287"/>
        <v>1365</v>
      </c>
      <c r="AH1446" s="213">
        <v>1365</v>
      </c>
      <c r="AI1446" s="213">
        <f t="shared" si="288"/>
        <v>0</v>
      </c>
      <c r="AJ1446" s="243"/>
    </row>
    <row r="1447" spans="1:36" ht="32.25" hidden="1" customHeight="1" x14ac:dyDescent="0.35">
      <c r="A1447" s="202"/>
      <c r="B1447" s="239">
        <v>20</v>
      </c>
      <c r="C1447" s="203">
        <v>470</v>
      </c>
      <c r="D1447" s="204">
        <v>12626</v>
      </c>
      <c r="E1447" s="204">
        <v>7716</v>
      </c>
      <c r="F1447" s="204"/>
      <c r="G1447" s="202" t="s">
        <v>238</v>
      </c>
      <c r="H1447" s="202" t="s">
        <v>60</v>
      </c>
      <c r="I1447" s="202"/>
      <c r="J1447" s="202" t="s">
        <v>61</v>
      </c>
      <c r="K1447" s="204">
        <v>4</v>
      </c>
      <c r="L1447" s="204">
        <v>2.5</v>
      </c>
      <c r="M1447" s="204">
        <f>6</f>
        <v>6</v>
      </c>
      <c r="N1447" s="204">
        <v>1</v>
      </c>
      <c r="O1447" s="204">
        <f>M1447-N1447</f>
        <v>5</v>
      </c>
      <c r="P1447" s="204"/>
      <c r="Q1447" s="204"/>
      <c r="R1447" s="204">
        <f t="shared" si="279"/>
        <v>50</v>
      </c>
      <c r="S1447" s="207" t="s">
        <v>62</v>
      </c>
      <c r="T1447" s="215" t="s">
        <v>58</v>
      </c>
      <c r="U1447" s="216">
        <v>44749</v>
      </c>
      <c r="V1447" s="216">
        <v>44757</v>
      </c>
      <c r="W1447" s="217">
        <v>1</v>
      </c>
      <c r="X1447" s="218"/>
      <c r="Y1447" s="212">
        <f t="shared" si="282"/>
        <v>1.2857142857142858</v>
      </c>
      <c r="Z1447" s="237">
        <v>7.5</v>
      </c>
      <c r="AA1447" s="237">
        <v>0.7</v>
      </c>
      <c r="AB1447" s="213">
        <f t="shared" si="286"/>
        <v>375</v>
      </c>
      <c r="AC1447" s="213">
        <f t="shared" si="281"/>
        <v>35</v>
      </c>
      <c r="AD1447" s="213">
        <f t="shared" si="283"/>
        <v>262.5</v>
      </c>
      <c r="AE1447" s="213">
        <f t="shared" si="284"/>
        <v>112.5</v>
      </c>
      <c r="AF1447" s="213">
        <f t="shared" si="291"/>
        <v>45</v>
      </c>
      <c r="AG1447" s="213">
        <f t="shared" si="287"/>
        <v>420</v>
      </c>
      <c r="AH1447" s="213">
        <v>420</v>
      </c>
      <c r="AI1447" s="213">
        <f t="shared" si="288"/>
        <v>0</v>
      </c>
      <c r="AJ1447" s="243"/>
    </row>
    <row r="1448" spans="1:36" ht="32.25" customHeight="1" x14ac:dyDescent="0.35">
      <c r="A1448" s="205"/>
      <c r="B1448" s="241">
        <v>20</v>
      </c>
      <c r="C1448" s="399">
        <v>1288</v>
      </c>
      <c r="D1448" s="400">
        <v>13727</v>
      </c>
      <c r="E1448" s="206"/>
      <c r="F1448" s="206"/>
      <c r="G1448" s="205" t="s">
        <v>238</v>
      </c>
      <c r="H1448" s="202" t="s">
        <v>95</v>
      </c>
      <c r="I1448" s="202"/>
      <c r="J1448" s="202" t="s">
        <v>69</v>
      </c>
      <c r="K1448" s="204">
        <v>2.5</v>
      </c>
      <c r="L1448" s="204">
        <v>1.3</v>
      </c>
      <c r="M1448" s="204">
        <v>4</v>
      </c>
      <c r="N1448" s="204"/>
      <c r="O1448" s="204">
        <f>M1448-N1448</f>
        <v>4</v>
      </c>
      <c r="P1448" s="204"/>
      <c r="Q1448" s="204"/>
      <c r="R1448" s="204">
        <f t="shared" si="279"/>
        <v>4</v>
      </c>
      <c r="S1448" s="207" t="s">
        <v>70</v>
      </c>
      <c r="T1448" s="215" t="s">
        <v>87</v>
      </c>
      <c r="U1448" s="216">
        <v>44858</v>
      </c>
      <c r="V1448" s="216"/>
      <c r="W1448" s="217">
        <v>1</v>
      </c>
      <c r="X1448" s="218"/>
      <c r="Y1448" s="212">
        <f t="shared" si="282"/>
        <v>14.285714285714286</v>
      </c>
      <c r="Z1448" s="213">
        <v>135</v>
      </c>
      <c r="AA1448" s="213">
        <v>12.25</v>
      </c>
      <c r="AB1448" s="213">
        <f t="shared" si="286"/>
        <v>540</v>
      </c>
      <c r="AC1448" s="213">
        <f t="shared" si="281"/>
        <v>49</v>
      </c>
      <c r="AD1448" s="213">
        <f t="shared" si="283"/>
        <v>378</v>
      </c>
      <c r="AE1448" s="213">
        <f t="shared" si="284"/>
        <v>0</v>
      </c>
      <c r="AF1448" s="213">
        <f t="shared" si="291"/>
        <v>700</v>
      </c>
      <c r="AG1448" s="343">
        <f t="shared" si="287"/>
        <v>1078</v>
      </c>
      <c r="AH1448" s="213">
        <v>861</v>
      </c>
      <c r="AI1448" s="213">
        <f t="shared" si="288"/>
        <v>217</v>
      </c>
      <c r="AJ1448" s="172"/>
    </row>
    <row r="1449" spans="1:36" ht="32.25" customHeight="1" x14ac:dyDescent="0.35">
      <c r="A1449" s="205"/>
      <c r="B1449" s="241">
        <v>20</v>
      </c>
      <c r="C1449" s="399">
        <v>1289</v>
      </c>
      <c r="D1449" s="400">
        <v>13728</v>
      </c>
      <c r="E1449" s="206"/>
      <c r="F1449" s="206"/>
      <c r="G1449" s="205" t="s">
        <v>238</v>
      </c>
      <c r="H1449" s="205" t="s">
        <v>36</v>
      </c>
      <c r="I1449" s="205"/>
      <c r="J1449" s="205" t="s">
        <v>436</v>
      </c>
      <c r="K1449" s="206">
        <v>5</v>
      </c>
      <c r="L1449" s="206">
        <v>1.3</v>
      </c>
      <c r="M1449" s="206">
        <v>2</v>
      </c>
      <c r="N1449" s="206"/>
      <c r="O1449" s="206">
        <v>2</v>
      </c>
      <c r="P1449" s="206"/>
      <c r="Q1449" s="206"/>
      <c r="R1449" s="204">
        <f t="shared" si="279"/>
        <v>10</v>
      </c>
      <c r="S1449" s="173" t="s">
        <v>41</v>
      </c>
      <c r="T1449" s="208" t="s">
        <v>87</v>
      </c>
      <c r="U1449" s="209">
        <v>44858</v>
      </c>
      <c r="V1449" s="209"/>
      <c r="W1449" s="210">
        <v>1</v>
      </c>
      <c r="X1449" s="211"/>
      <c r="Y1449" s="212">
        <f t="shared" si="282"/>
        <v>14.285714285714286</v>
      </c>
      <c r="Z1449" s="214">
        <v>14</v>
      </c>
      <c r="AA1449" s="214">
        <v>0.84</v>
      </c>
      <c r="AB1449" s="213">
        <f t="shared" si="286"/>
        <v>140</v>
      </c>
      <c r="AC1449" s="213">
        <f t="shared" si="281"/>
        <v>8.4</v>
      </c>
      <c r="AD1449" s="213">
        <f t="shared" si="283"/>
        <v>98</v>
      </c>
      <c r="AE1449" s="213">
        <f t="shared" si="284"/>
        <v>0</v>
      </c>
      <c r="AF1449" s="213">
        <f t="shared" si="291"/>
        <v>120</v>
      </c>
      <c r="AG1449" s="343">
        <f t="shared" si="287"/>
        <v>218</v>
      </c>
      <c r="AH1449" s="214">
        <v>180.8</v>
      </c>
      <c r="AI1449" s="213">
        <f t="shared" si="288"/>
        <v>37.199999999999989</v>
      </c>
      <c r="AJ1449" s="172"/>
    </row>
    <row r="1450" spans="1:36" ht="32.25" hidden="1" customHeight="1" x14ac:dyDescent="0.35">
      <c r="A1450" s="202"/>
      <c r="B1450" s="239">
        <v>20</v>
      </c>
      <c r="C1450" s="203">
        <v>1351</v>
      </c>
      <c r="D1450" s="204">
        <v>13839</v>
      </c>
      <c r="E1450" s="204">
        <v>8337</v>
      </c>
      <c r="F1450" s="204"/>
      <c r="G1450" s="202" t="s">
        <v>238</v>
      </c>
      <c r="H1450" s="202" t="s">
        <v>95</v>
      </c>
      <c r="I1450" s="202"/>
      <c r="J1450" s="202" t="s">
        <v>69</v>
      </c>
      <c r="K1450" s="204">
        <v>2</v>
      </c>
      <c r="L1450" s="204">
        <v>2</v>
      </c>
      <c r="M1450" s="204">
        <v>2</v>
      </c>
      <c r="N1450" s="204"/>
      <c r="O1450" s="204">
        <f t="shared" ref="O1450:O1456" si="292">M1450-N1450</f>
        <v>2</v>
      </c>
      <c r="P1450" s="204"/>
      <c r="Q1450" s="204"/>
      <c r="R1450" s="204">
        <f t="shared" si="279"/>
        <v>2</v>
      </c>
      <c r="S1450" s="207" t="s">
        <v>70</v>
      </c>
      <c r="T1450" s="215" t="s">
        <v>58</v>
      </c>
      <c r="U1450" s="216">
        <v>44868</v>
      </c>
      <c r="V1450" s="216">
        <v>44911</v>
      </c>
      <c r="W1450" s="217">
        <v>1</v>
      </c>
      <c r="X1450" s="218"/>
      <c r="Y1450" s="212">
        <f t="shared" si="282"/>
        <v>6.2857142857142856</v>
      </c>
      <c r="Z1450" s="237">
        <v>135</v>
      </c>
      <c r="AA1450" s="237">
        <v>12.25</v>
      </c>
      <c r="AB1450" s="213">
        <f t="shared" si="286"/>
        <v>270</v>
      </c>
      <c r="AC1450" s="213">
        <f t="shared" si="281"/>
        <v>24.5</v>
      </c>
      <c r="AD1450" s="213">
        <f t="shared" si="283"/>
        <v>189</v>
      </c>
      <c r="AE1450" s="213">
        <f t="shared" si="284"/>
        <v>81</v>
      </c>
      <c r="AF1450" s="213">
        <f t="shared" si="291"/>
        <v>154</v>
      </c>
      <c r="AG1450" s="213">
        <f t="shared" si="287"/>
        <v>424</v>
      </c>
      <c r="AH1450" s="213">
        <v>424</v>
      </c>
      <c r="AI1450" s="213">
        <f t="shared" si="288"/>
        <v>0</v>
      </c>
      <c r="AJ1450" s="172"/>
    </row>
    <row r="1451" spans="1:36" ht="32.25" customHeight="1" x14ac:dyDescent="0.35">
      <c r="A1451" s="202"/>
      <c r="B1451" s="239">
        <v>20</v>
      </c>
      <c r="C1451" s="342">
        <v>1434</v>
      </c>
      <c r="D1451" s="344">
        <v>13922</v>
      </c>
      <c r="E1451" s="344">
        <v>8441</v>
      </c>
      <c r="F1451" s="204"/>
      <c r="G1451" s="202" t="s">
        <v>238</v>
      </c>
      <c r="H1451" s="202" t="s">
        <v>95</v>
      </c>
      <c r="I1451" s="202"/>
      <c r="J1451" s="202" t="s">
        <v>69</v>
      </c>
      <c r="K1451" s="204">
        <v>2.5</v>
      </c>
      <c r="L1451" s="204">
        <v>1</v>
      </c>
      <c r="M1451" s="204">
        <v>1.5</v>
      </c>
      <c r="N1451" s="204"/>
      <c r="O1451" s="204">
        <f t="shared" si="292"/>
        <v>1.5</v>
      </c>
      <c r="P1451" s="204"/>
      <c r="Q1451" s="204"/>
      <c r="R1451" s="204">
        <f t="shared" si="279"/>
        <v>1.5</v>
      </c>
      <c r="S1451" s="207" t="s">
        <v>70</v>
      </c>
      <c r="T1451" s="215" t="s">
        <v>58</v>
      </c>
      <c r="U1451" s="216">
        <v>44880</v>
      </c>
      <c r="V1451" s="216">
        <v>44943</v>
      </c>
      <c r="W1451" s="217">
        <v>1</v>
      </c>
      <c r="X1451" s="218"/>
      <c r="Y1451" s="212">
        <f t="shared" si="282"/>
        <v>9.1428571428571423</v>
      </c>
      <c r="Z1451" s="237">
        <v>135</v>
      </c>
      <c r="AA1451" s="237">
        <v>12.25</v>
      </c>
      <c r="AB1451" s="213">
        <f t="shared" si="286"/>
        <v>202.5</v>
      </c>
      <c r="AC1451" s="213">
        <f t="shared" si="281"/>
        <v>18.375</v>
      </c>
      <c r="AD1451" s="213">
        <f t="shared" si="283"/>
        <v>141.74999999999997</v>
      </c>
      <c r="AE1451" s="213">
        <f t="shared" si="284"/>
        <v>60.749999999999993</v>
      </c>
      <c r="AF1451" s="213">
        <f t="shared" si="291"/>
        <v>168</v>
      </c>
      <c r="AG1451" s="343">
        <f t="shared" si="287"/>
        <v>370.5</v>
      </c>
      <c r="AH1451" s="213">
        <v>265.125</v>
      </c>
      <c r="AI1451" s="213">
        <f t="shared" si="288"/>
        <v>105.375</v>
      </c>
      <c r="AJ1451" s="172"/>
    </row>
    <row r="1452" spans="1:36" ht="32.25" hidden="1" customHeight="1" x14ac:dyDescent="0.35">
      <c r="A1452" s="202"/>
      <c r="B1452" s="239">
        <v>20</v>
      </c>
      <c r="C1452" s="203">
        <v>1328</v>
      </c>
      <c r="D1452" s="204">
        <v>13816</v>
      </c>
      <c r="E1452" s="204">
        <v>8337</v>
      </c>
      <c r="F1452" s="204"/>
      <c r="G1452" s="202" t="s">
        <v>238</v>
      </c>
      <c r="H1452" s="234" t="s">
        <v>36</v>
      </c>
      <c r="I1452" s="234"/>
      <c r="J1452" s="234" t="s">
        <v>42</v>
      </c>
      <c r="K1452" s="233">
        <v>7.5</v>
      </c>
      <c r="L1452" s="233">
        <v>1.3</v>
      </c>
      <c r="M1452" s="233">
        <v>1.75</v>
      </c>
      <c r="N1452" s="204"/>
      <c r="O1452" s="204">
        <f t="shared" si="292"/>
        <v>1.75</v>
      </c>
      <c r="P1452" s="233"/>
      <c r="Q1452" s="233"/>
      <c r="R1452" s="204">
        <f t="shared" si="279"/>
        <v>13.125</v>
      </c>
      <c r="S1452" s="261" t="s">
        <v>41</v>
      </c>
      <c r="T1452" s="215" t="s">
        <v>58</v>
      </c>
      <c r="U1452" s="271">
        <v>44865</v>
      </c>
      <c r="V1452" s="271">
        <v>44911</v>
      </c>
      <c r="W1452" s="272">
        <v>1</v>
      </c>
      <c r="X1452" s="273"/>
      <c r="Y1452" s="212">
        <f t="shared" si="282"/>
        <v>6.7142857142857144</v>
      </c>
      <c r="Z1452" s="238">
        <v>14</v>
      </c>
      <c r="AA1452" s="238">
        <v>0.84</v>
      </c>
      <c r="AB1452" s="213">
        <f t="shared" si="286"/>
        <v>183.75</v>
      </c>
      <c r="AC1452" s="213">
        <f t="shared" si="281"/>
        <v>11.025</v>
      </c>
      <c r="AD1452" s="213">
        <f t="shared" si="283"/>
        <v>128.625</v>
      </c>
      <c r="AE1452" s="213">
        <f t="shared" si="284"/>
        <v>55.125</v>
      </c>
      <c r="AF1452" s="213">
        <v>0</v>
      </c>
      <c r="AG1452" s="213">
        <f t="shared" si="287"/>
        <v>183.75</v>
      </c>
      <c r="AH1452" s="213">
        <v>183.75</v>
      </c>
      <c r="AI1452" s="213">
        <f t="shared" si="288"/>
        <v>0</v>
      </c>
      <c r="AJ1452" s="172"/>
    </row>
    <row r="1453" spans="1:36" ht="32.25" hidden="1" customHeight="1" x14ac:dyDescent="0.35">
      <c r="A1453" s="202"/>
      <c r="B1453" s="239">
        <v>20</v>
      </c>
      <c r="C1453" s="203">
        <v>1440</v>
      </c>
      <c r="D1453" s="204">
        <v>13928</v>
      </c>
      <c r="E1453" s="204">
        <v>8330</v>
      </c>
      <c r="F1453" s="204"/>
      <c r="G1453" s="202" t="s">
        <v>238</v>
      </c>
      <c r="H1453" s="234" t="s">
        <v>36</v>
      </c>
      <c r="I1453" s="234"/>
      <c r="J1453" s="234" t="s">
        <v>42</v>
      </c>
      <c r="K1453" s="233">
        <v>3.9</v>
      </c>
      <c r="L1453" s="233">
        <v>1.3</v>
      </c>
      <c r="M1453" s="233">
        <v>4</v>
      </c>
      <c r="N1453" s="204"/>
      <c r="O1453" s="204">
        <f t="shared" si="292"/>
        <v>4</v>
      </c>
      <c r="P1453" s="233"/>
      <c r="Q1453" s="233"/>
      <c r="R1453" s="204">
        <f t="shared" si="279"/>
        <v>15.6</v>
      </c>
      <c r="S1453" s="261" t="s">
        <v>41</v>
      </c>
      <c r="T1453" s="215" t="s">
        <v>58</v>
      </c>
      <c r="U1453" s="271">
        <v>44880</v>
      </c>
      <c r="V1453" s="271">
        <v>44909</v>
      </c>
      <c r="W1453" s="272">
        <v>1</v>
      </c>
      <c r="X1453" s="273"/>
      <c r="Y1453" s="212">
        <f t="shared" si="282"/>
        <v>4.2857142857142856</v>
      </c>
      <c r="Z1453" s="238">
        <v>14</v>
      </c>
      <c r="AA1453" s="238">
        <v>0.84</v>
      </c>
      <c r="AB1453" s="213">
        <f t="shared" si="286"/>
        <v>218.4</v>
      </c>
      <c r="AC1453" s="213">
        <f t="shared" si="281"/>
        <v>13.103999999999999</v>
      </c>
      <c r="AD1453" s="213">
        <f t="shared" si="283"/>
        <v>152.88</v>
      </c>
      <c r="AE1453" s="213">
        <f t="shared" si="284"/>
        <v>65.52</v>
      </c>
      <c r="AF1453" s="213">
        <f t="shared" ref="AF1453:AF1484" si="293">IF(Y1453&gt;X1453,(Y1453-X1453)*R1453*AA1453,0)</f>
        <v>56.159999999999989</v>
      </c>
      <c r="AG1453" s="213">
        <f t="shared" si="287"/>
        <v>274.55999999999995</v>
      </c>
      <c r="AH1453" s="213">
        <v>274.55999999999995</v>
      </c>
      <c r="AI1453" s="213">
        <f t="shared" si="288"/>
        <v>0</v>
      </c>
      <c r="AJ1453" s="172"/>
    </row>
    <row r="1454" spans="1:36" ht="32.25" hidden="1" customHeight="1" x14ac:dyDescent="0.35">
      <c r="A1454" s="202"/>
      <c r="B1454" s="239">
        <v>20</v>
      </c>
      <c r="C1454" s="203">
        <v>1440</v>
      </c>
      <c r="D1454" s="204">
        <v>13928</v>
      </c>
      <c r="E1454" s="204">
        <v>8330</v>
      </c>
      <c r="F1454" s="204"/>
      <c r="G1454" s="202" t="s">
        <v>238</v>
      </c>
      <c r="H1454" s="234" t="s">
        <v>36</v>
      </c>
      <c r="I1454" s="234"/>
      <c r="J1454" s="234" t="s">
        <v>42</v>
      </c>
      <c r="K1454" s="233">
        <v>2.5</v>
      </c>
      <c r="L1454" s="233">
        <v>1</v>
      </c>
      <c r="M1454" s="233">
        <v>1.5</v>
      </c>
      <c r="N1454" s="204"/>
      <c r="O1454" s="204">
        <f t="shared" si="292"/>
        <v>1.5</v>
      </c>
      <c r="P1454" s="233"/>
      <c r="Q1454" s="233"/>
      <c r="R1454" s="204">
        <f t="shared" si="279"/>
        <v>3.75</v>
      </c>
      <c r="S1454" s="261" t="s">
        <v>41</v>
      </c>
      <c r="T1454" s="215" t="s">
        <v>58</v>
      </c>
      <c r="U1454" s="271">
        <v>44880</v>
      </c>
      <c r="V1454" s="271">
        <v>44909</v>
      </c>
      <c r="W1454" s="272">
        <v>1</v>
      </c>
      <c r="X1454" s="273"/>
      <c r="Y1454" s="212">
        <f t="shared" si="282"/>
        <v>4.2857142857142856</v>
      </c>
      <c r="Z1454" s="238">
        <v>14</v>
      </c>
      <c r="AA1454" s="238">
        <v>0.84</v>
      </c>
      <c r="AB1454" s="213">
        <f t="shared" si="286"/>
        <v>52.5</v>
      </c>
      <c r="AC1454" s="213">
        <f t="shared" si="281"/>
        <v>3.15</v>
      </c>
      <c r="AD1454" s="213">
        <f t="shared" si="283"/>
        <v>36.75</v>
      </c>
      <c r="AE1454" s="213">
        <f t="shared" si="284"/>
        <v>15.75</v>
      </c>
      <c r="AF1454" s="213">
        <f t="shared" si="293"/>
        <v>13.499999999999998</v>
      </c>
      <c r="AG1454" s="213">
        <f t="shared" si="287"/>
        <v>66</v>
      </c>
      <c r="AH1454" s="213">
        <v>66</v>
      </c>
      <c r="AI1454" s="213">
        <f t="shared" si="288"/>
        <v>0</v>
      </c>
      <c r="AJ1454" s="172"/>
    </row>
    <row r="1455" spans="1:36" ht="32.25" customHeight="1" x14ac:dyDescent="0.35">
      <c r="A1455" s="202"/>
      <c r="B1455" s="239">
        <v>20</v>
      </c>
      <c r="C1455" s="342">
        <v>1569</v>
      </c>
      <c r="D1455" s="344">
        <v>14102</v>
      </c>
      <c r="E1455" s="344">
        <v>8479</v>
      </c>
      <c r="F1455" s="204"/>
      <c r="G1455" s="202" t="s">
        <v>627</v>
      </c>
      <c r="H1455" s="234" t="s">
        <v>36</v>
      </c>
      <c r="I1455" s="234"/>
      <c r="J1455" s="234" t="s">
        <v>42</v>
      </c>
      <c r="K1455" s="233">
        <v>86</v>
      </c>
      <c r="L1455" s="233">
        <v>1</v>
      </c>
      <c r="M1455" s="233">
        <v>2</v>
      </c>
      <c r="N1455" s="204"/>
      <c r="O1455" s="204">
        <f t="shared" si="292"/>
        <v>2</v>
      </c>
      <c r="P1455" s="233"/>
      <c r="Q1455" s="233"/>
      <c r="R1455" s="204">
        <f t="shared" si="279"/>
        <v>172</v>
      </c>
      <c r="S1455" s="261" t="s">
        <v>41</v>
      </c>
      <c r="T1455" s="215" t="s">
        <v>58</v>
      </c>
      <c r="U1455" s="271">
        <v>44905</v>
      </c>
      <c r="V1455" s="271">
        <v>44926</v>
      </c>
      <c r="W1455" s="272">
        <v>1</v>
      </c>
      <c r="X1455" s="273"/>
      <c r="Y1455" s="212">
        <f t="shared" si="282"/>
        <v>3.1428571428571428</v>
      </c>
      <c r="Z1455" s="238">
        <v>14</v>
      </c>
      <c r="AA1455" s="238">
        <v>0.84</v>
      </c>
      <c r="AB1455" s="213">
        <f t="shared" si="286"/>
        <v>2408</v>
      </c>
      <c r="AC1455" s="213">
        <f t="shared" si="281"/>
        <v>144.47999999999999</v>
      </c>
      <c r="AD1455" s="213">
        <f t="shared" si="283"/>
        <v>1685.6</v>
      </c>
      <c r="AE1455" s="213">
        <f t="shared" si="284"/>
        <v>722.4</v>
      </c>
      <c r="AF1455" s="213">
        <f t="shared" si="293"/>
        <v>454.08</v>
      </c>
      <c r="AG1455" s="343">
        <f t="shared" si="287"/>
        <v>2862.08</v>
      </c>
      <c r="AH1455" s="213">
        <v>2139.6799999999998</v>
      </c>
      <c r="AI1455" s="213">
        <f t="shared" si="288"/>
        <v>722.40000000000009</v>
      </c>
      <c r="AJ1455" s="172"/>
    </row>
    <row r="1456" spans="1:36" ht="32.25" customHeight="1" x14ac:dyDescent="0.35">
      <c r="A1456" s="202"/>
      <c r="B1456" s="239">
        <v>20</v>
      </c>
      <c r="C1456" s="342">
        <v>1562</v>
      </c>
      <c r="D1456" s="344">
        <v>14096</v>
      </c>
      <c r="E1456" s="204"/>
      <c r="F1456" s="204"/>
      <c r="G1456" s="202" t="s">
        <v>238</v>
      </c>
      <c r="H1456" s="234" t="s">
        <v>36</v>
      </c>
      <c r="I1456" s="234"/>
      <c r="J1456" s="234" t="s">
        <v>42</v>
      </c>
      <c r="K1456" s="233">
        <v>5</v>
      </c>
      <c r="L1456" s="233">
        <v>1</v>
      </c>
      <c r="M1456" s="233">
        <v>2</v>
      </c>
      <c r="N1456" s="204"/>
      <c r="O1456" s="204">
        <f t="shared" si="292"/>
        <v>2</v>
      </c>
      <c r="P1456" s="233"/>
      <c r="Q1456" s="233"/>
      <c r="R1456" s="204">
        <f t="shared" ref="R1456:R1519" si="294">IF(S1456="m3",K1456*L1456*O1456,IF(S1456="m2-LxH",K1456*O1456,IF(S1456="m2-LxW",K1456*L1456*P1456,IF(S1456="rm",O1456,IF(S1456="lm",K1456,IF(S1456="unit",Q1456,))))))</f>
        <v>10</v>
      </c>
      <c r="S1456" s="261" t="s">
        <v>41</v>
      </c>
      <c r="T1456" s="215" t="s">
        <v>87</v>
      </c>
      <c r="U1456" s="271">
        <v>44904</v>
      </c>
      <c r="V1456" s="271"/>
      <c r="W1456" s="272">
        <v>1</v>
      </c>
      <c r="X1456" s="273"/>
      <c r="Y1456" s="212">
        <f t="shared" si="282"/>
        <v>7.7142857142857144</v>
      </c>
      <c r="Z1456" s="238">
        <v>14</v>
      </c>
      <c r="AA1456" s="238">
        <v>0.84</v>
      </c>
      <c r="AB1456" s="213">
        <f t="shared" si="286"/>
        <v>140</v>
      </c>
      <c r="AC1456" s="213">
        <f t="shared" si="281"/>
        <v>8.4</v>
      </c>
      <c r="AD1456" s="213">
        <f t="shared" si="283"/>
        <v>98</v>
      </c>
      <c r="AE1456" s="213">
        <f t="shared" si="284"/>
        <v>0</v>
      </c>
      <c r="AF1456" s="213">
        <f t="shared" si="293"/>
        <v>64.8</v>
      </c>
      <c r="AG1456" s="343">
        <f t="shared" si="287"/>
        <v>162.80000000000001</v>
      </c>
      <c r="AH1456" s="213">
        <v>125.6</v>
      </c>
      <c r="AI1456" s="213">
        <f t="shared" si="288"/>
        <v>37.200000000000017</v>
      </c>
      <c r="AJ1456" s="172"/>
    </row>
    <row r="1457" spans="1:36" ht="32.25" customHeight="1" x14ac:dyDescent="0.35">
      <c r="A1457" s="202"/>
      <c r="B1457" s="239">
        <v>20</v>
      </c>
      <c r="C1457" s="342">
        <v>1562</v>
      </c>
      <c r="D1457" s="344">
        <v>14096</v>
      </c>
      <c r="E1457" s="204"/>
      <c r="F1457" s="204"/>
      <c r="G1457" s="202" t="s">
        <v>238</v>
      </c>
      <c r="H1457" s="202" t="s">
        <v>241</v>
      </c>
      <c r="I1457" s="234"/>
      <c r="J1457" s="202" t="s">
        <v>81</v>
      </c>
      <c r="K1457" s="204">
        <v>6</v>
      </c>
      <c r="L1457" s="204">
        <v>0.6</v>
      </c>
      <c r="M1457" s="204"/>
      <c r="N1457" s="204"/>
      <c r="O1457" s="204"/>
      <c r="P1457" s="204">
        <v>0.6</v>
      </c>
      <c r="Q1457" s="204"/>
      <c r="R1457" s="204">
        <f t="shared" si="294"/>
        <v>2.1599999999999997</v>
      </c>
      <c r="S1457" s="207" t="s">
        <v>151</v>
      </c>
      <c r="T1457" s="215" t="s">
        <v>87</v>
      </c>
      <c r="U1457" s="216">
        <v>44904</v>
      </c>
      <c r="V1457" s="216"/>
      <c r="W1457" s="217">
        <v>1</v>
      </c>
      <c r="X1457" s="218"/>
      <c r="Y1457" s="212">
        <f t="shared" si="282"/>
        <v>7.7142857142857144</v>
      </c>
      <c r="Z1457" s="237">
        <v>36.5</v>
      </c>
      <c r="AA1457" s="237">
        <v>3.15</v>
      </c>
      <c r="AB1457" s="213">
        <f t="shared" si="286"/>
        <v>78.839999999999989</v>
      </c>
      <c r="AC1457" s="213">
        <f t="shared" si="281"/>
        <v>6.8039999999999985</v>
      </c>
      <c r="AD1457" s="213">
        <f t="shared" si="283"/>
        <v>55.187999999999995</v>
      </c>
      <c r="AE1457" s="213">
        <f t="shared" si="284"/>
        <v>0</v>
      </c>
      <c r="AF1457" s="213">
        <f t="shared" si="293"/>
        <v>52.487999999999992</v>
      </c>
      <c r="AG1457" s="343">
        <f t="shared" si="287"/>
        <v>107.67599999999999</v>
      </c>
      <c r="AH1457" s="213">
        <v>77.543999999999983</v>
      </c>
      <c r="AI1457" s="213">
        <f t="shared" si="288"/>
        <v>30.132000000000005</v>
      </c>
      <c r="AJ1457" s="172"/>
    </row>
    <row r="1458" spans="1:36" ht="32.25" hidden="1" customHeight="1" x14ac:dyDescent="0.35">
      <c r="A1458" s="234"/>
      <c r="B1458" s="260">
        <v>21</v>
      </c>
      <c r="C1458" s="261">
        <v>504</v>
      </c>
      <c r="D1458" s="233">
        <v>12709</v>
      </c>
      <c r="E1458" s="233"/>
      <c r="F1458" s="233"/>
      <c r="G1458" s="234" t="s">
        <v>228</v>
      </c>
      <c r="H1458" s="234" t="s">
        <v>36</v>
      </c>
      <c r="I1458" s="234"/>
      <c r="J1458" s="234" t="s">
        <v>42</v>
      </c>
      <c r="K1458" s="233">
        <v>6</v>
      </c>
      <c r="L1458" s="233">
        <v>1</v>
      </c>
      <c r="M1458" s="233">
        <v>3</v>
      </c>
      <c r="N1458" s="204">
        <v>1</v>
      </c>
      <c r="O1458" s="204">
        <f>M1458-N1458</f>
        <v>2</v>
      </c>
      <c r="P1458" s="233"/>
      <c r="Q1458" s="233"/>
      <c r="R1458" s="204">
        <f t="shared" si="294"/>
        <v>12</v>
      </c>
      <c r="S1458" s="261" t="s">
        <v>41</v>
      </c>
      <c r="T1458" s="270" t="s">
        <v>58</v>
      </c>
      <c r="U1458" s="271">
        <v>44753</v>
      </c>
      <c r="V1458" s="271">
        <v>44755</v>
      </c>
      <c r="W1458" s="272">
        <v>1</v>
      </c>
      <c r="X1458" s="273"/>
      <c r="Y1458" s="212">
        <f t="shared" si="282"/>
        <v>0.42857142857142855</v>
      </c>
      <c r="Z1458" s="238">
        <v>14</v>
      </c>
      <c r="AA1458" s="238">
        <v>0.84</v>
      </c>
      <c r="AB1458" s="213">
        <f t="shared" si="286"/>
        <v>168</v>
      </c>
      <c r="AC1458" s="213">
        <f t="shared" si="281"/>
        <v>10.08</v>
      </c>
      <c r="AD1458" s="213">
        <f t="shared" si="283"/>
        <v>117.59999999999998</v>
      </c>
      <c r="AE1458" s="213">
        <f t="shared" si="284"/>
        <v>50.399999999999991</v>
      </c>
      <c r="AF1458" s="213">
        <f t="shared" si="293"/>
        <v>4.3199999999999994</v>
      </c>
      <c r="AG1458" s="213">
        <f t="shared" si="287"/>
        <v>172.31999999999996</v>
      </c>
      <c r="AH1458" s="213">
        <v>172.31999999999996</v>
      </c>
      <c r="AI1458" s="213">
        <f t="shared" si="288"/>
        <v>0</v>
      </c>
      <c r="AJ1458" s="172"/>
    </row>
    <row r="1459" spans="1:36" ht="32.25" hidden="1" customHeight="1" x14ac:dyDescent="0.35">
      <c r="A1459" s="202"/>
      <c r="B1459" s="239">
        <v>21</v>
      </c>
      <c r="C1459" s="203">
        <v>1165</v>
      </c>
      <c r="D1459" s="204">
        <v>13650</v>
      </c>
      <c r="E1459" s="204">
        <v>8101</v>
      </c>
      <c r="F1459" s="204"/>
      <c r="G1459" s="202" t="s">
        <v>563</v>
      </c>
      <c r="H1459" s="202" t="s">
        <v>95</v>
      </c>
      <c r="I1459" s="202"/>
      <c r="J1459" s="202" t="s">
        <v>69</v>
      </c>
      <c r="K1459" s="204">
        <v>2.5</v>
      </c>
      <c r="L1459" s="204">
        <v>1</v>
      </c>
      <c r="M1459" s="204">
        <v>1.5</v>
      </c>
      <c r="N1459" s="204"/>
      <c r="O1459" s="204">
        <f>M1459-N1459</f>
        <v>1.5</v>
      </c>
      <c r="P1459" s="204"/>
      <c r="Q1459" s="204"/>
      <c r="R1459" s="204">
        <f t="shared" si="294"/>
        <v>1.5</v>
      </c>
      <c r="S1459" s="207" t="s">
        <v>70</v>
      </c>
      <c r="T1459" s="215" t="s">
        <v>58</v>
      </c>
      <c r="U1459" s="216">
        <v>44844</v>
      </c>
      <c r="V1459" s="216">
        <v>44847</v>
      </c>
      <c r="W1459" s="217">
        <v>1</v>
      </c>
      <c r="X1459" s="218"/>
      <c r="Y1459" s="212">
        <f t="shared" si="282"/>
        <v>0.5714285714285714</v>
      </c>
      <c r="Z1459" s="213">
        <v>135</v>
      </c>
      <c r="AA1459" s="213">
        <v>12.25</v>
      </c>
      <c r="AB1459" s="213">
        <f t="shared" si="286"/>
        <v>202.5</v>
      </c>
      <c r="AC1459" s="213">
        <f t="shared" si="281"/>
        <v>18.375</v>
      </c>
      <c r="AD1459" s="213">
        <f t="shared" si="283"/>
        <v>141.74999999999997</v>
      </c>
      <c r="AE1459" s="213">
        <f t="shared" si="284"/>
        <v>60.749999999999993</v>
      </c>
      <c r="AF1459" s="213">
        <f t="shared" si="293"/>
        <v>10.5</v>
      </c>
      <c r="AG1459" s="213">
        <f t="shared" si="287"/>
        <v>212.99999999999997</v>
      </c>
      <c r="AH1459" s="213">
        <v>212.99999999999997</v>
      </c>
      <c r="AI1459" s="213">
        <f t="shared" si="288"/>
        <v>0</v>
      </c>
      <c r="AJ1459" s="172"/>
    </row>
    <row r="1460" spans="1:36" ht="32.25" hidden="1" customHeight="1" x14ac:dyDescent="0.35">
      <c r="A1460" s="205"/>
      <c r="B1460" s="241">
        <v>21</v>
      </c>
      <c r="C1460" s="173">
        <v>1231</v>
      </c>
      <c r="D1460" s="206">
        <v>13770</v>
      </c>
      <c r="E1460" s="206">
        <v>8297</v>
      </c>
      <c r="F1460" s="206"/>
      <c r="G1460" s="205" t="s">
        <v>563</v>
      </c>
      <c r="H1460" s="205" t="s">
        <v>36</v>
      </c>
      <c r="I1460" s="205"/>
      <c r="J1460" s="205" t="s">
        <v>436</v>
      </c>
      <c r="K1460" s="206">
        <v>6</v>
      </c>
      <c r="L1460" s="206">
        <v>1</v>
      </c>
      <c r="M1460" s="206">
        <v>2</v>
      </c>
      <c r="N1460" s="206"/>
      <c r="O1460" s="206">
        <v>2</v>
      </c>
      <c r="P1460" s="206"/>
      <c r="Q1460" s="206"/>
      <c r="R1460" s="204">
        <f t="shared" si="294"/>
        <v>12</v>
      </c>
      <c r="S1460" s="173" t="s">
        <v>41</v>
      </c>
      <c r="T1460" s="208" t="s">
        <v>58</v>
      </c>
      <c r="U1460" s="209">
        <v>44850</v>
      </c>
      <c r="V1460" s="209">
        <v>44895</v>
      </c>
      <c r="W1460" s="210">
        <v>1</v>
      </c>
      <c r="X1460" s="211"/>
      <c r="Y1460" s="212">
        <f t="shared" si="282"/>
        <v>6.5714285714285712</v>
      </c>
      <c r="Z1460" s="214">
        <v>14</v>
      </c>
      <c r="AA1460" s="214">
        <v>0.84</v>
      </c>
      <c r="AB1460" s="213">
        <f t="shared" si="286"/>
        <v>168</v>
      </c>
      <c r="AC1460" s="213">
        <f t="shared" si="281"/>
        <v>10.08</v>
      </c>
      <c r="AD1460" s="213">
        <f t="shared" si="283"/>
        <v>117.59999999999998</v>
      </c>
      <c r="AE1460" s="213">
        <f t="shared" si="284"/>
        <v>50.399999999999991</v>
      </c>
      <c r="AF1460" s="213">
        <f t="shared" si="293"/>
        <v>66.239999999999995</v>
      </c>
      <c r="AG1460" s="213">
        <f t="shared" si="287"/>
        <v>234.23999999999995</v>
      </c>
      <c r="AH1460" s="214">
        <v>234.23999999999995</v>
      </c>
      <c r="AI1460" s="213">
        <f t="shared" si="288"/>
        <v>0</v>
      </c>
      <c r="AJ1460" s="172"/>
    </row>
    <row r="1461" spans="1:36" ht="32.25" customHeight="1" x14ac:dyDescent="0.35">
      <c r="A1461" s="205"/>
      <c r="B1461" s="241">
        <v>21</v>
      </c>
      <c r="C1461" s="399">
        <v>1287</v>
      </c>
      <c r="D1461" s="400">
        <v>13726</v>
      </c>
      <c r="E1461" s="206"/>
      <c r="F1461" s="206"/>
      <c r="G1461" s="205" t="s">
        <v>563</v>
      </c>
      <c r="H1461" s="205" t="s">
        <v>36</v>
      </c>
      <c r="I1461" s="205"/>
      <c r="J1461" s="205" t="s">
        <v>436</v>
      </c>
      <c r="K1461" s="206">
        <v>5</v>
      </c>
      <c r="L1461" s="206">
        <v>1</v>
      </c>
      <c r="M1461" s="206">
        <v>3</v>
      </c>
      <c r="N1461" s="206"/>
      <c r="O1461" s="206">
        <v>3</v>
      </c>
      <c r="P1461" s="206"/>
      <c r="Q1461" s="206"/>
      <c r="R1461" s="204">
        <f t="shared" si="294"/>
        <v>15</v>
      </c>
      <c r="S1461" s="173" t="s">
        <v>41</v>
      </c>
      <c r="T1461" s="208" t="s">
        <v>87</v>
      </c>
      <c r="U1461" s="209">
        <v>44858</v>
      </c>
      <c r="V1461" s="209"/>
      <c r="W1461" s="210">
        <v>1</v>
      </c>
      <c r="X1461" s="211"/>
      <c r="Y1461" s="212">
        <f t="shared" si="282"/>
        <v>14.285714285714286</v>
      </c>
      <c r="Z1461" s="214">
        <v>14</v>
      </c>
      <c r="AA1461" s="214">
        <v>0.84</v>
      </c>
      <c r="AB1461" s="213">
        <f t="shared" si="286"/>
        <v>210</v>
      </c>
      <c r="AC1461" s="213">
        <f t="shared" si="281"/>
        <v>12.6</v>
      </c>
      <c r="AD1461" s="213">
        <f t="shared" si="283"/>
        <v>147</v>
      </c>
      <c r="AE1461" s="213">
        <f t="shared" si="284"/>
        <v>0</v>
      </c>
      <c r="AF1461" s="213">
        <f t="shared" si="293"/>
        <v>180</v>
      </c>
      <c r="AG1461" s="343">
        <f t="shared" si="287"/>
        <v>327</v>
      </c>
      <c r="AH1461" s="214">
        <v>271.2</v>
      </c>
      <c r="AI1461" s="213">
        <f t="shared" si="288"/>
        <v>55.800000000000011</v>
      </c>
      <c r="AJ1461" s="172"/>
    </row>
    <row r="1462" spans="1:36" ht="32.25" hidden="1" customHeight="1" x14ac:dyDescent="0.35">
      <c r="A1462" s="202"/>
      <c r="B1462" s="239">
        <v>21</v>
      </c>
      <c r="C1462" s="203">
        <v>1352</v>
      </c>
      <c r="D1462" s="204">
        <v>13840</v>
      </c>
      <c r="E1462" s="204">
        <v>8319</v>
      </c>
      <c r="F1462" s="204"/>
      <c r="G1462" s="202" t="s">
        <v>563</v>
      </c>
      <c r="H1462" s="234" t="s">
        <v>36</v>
      </c>
      <c r="I1462" s="234"/>
      <c r="J1462" s="234" t="s">
        <v>42</v>
      </c>
      <c r="K1462" s="233">
        <v>2.5</v>
      </c>
      <c r="L1462" s="233">
        <v>1.3</v>
      </c>
      <c r="M1462" s="233">
        <v>1.5</v>
      </c>
      <c r="N1462" s="204"/>
      <c r="O1462" s="204">
        <f>M1462-N1462</f>
        <v>1.5</v>
      </c>
      <c r="P1462" s="233"/>
      <c r="Q1462" s="233"/>
      <c r="R1462" s="204">
        <f t="shared" si="294"/>
        <v>3.75</v>
      </c>
      <c r="S1462" s="261" t="s">
        <v>41</v>
      </c>
      <c r="T1462" s="215" t="s">
        <v>58</v>
      </c>
      <c r="U1462" s="271">
        <v>44868</v>
      </c>
      <c r="V1462" s="271">
        <v>44904</v>
      </c>
      <c r="W1462" s="272">
        <v>1</v>
      </c>
      <c r="X1462" s="273"/>
      <c r="Y1462" s="212">
        <f t="shared" si="282"/>
        <v>5.2857142857142856</v>
      </c>
      <c r="Z1462" s="238">
        <v>14</v>
      </c>
      <c r="AA1462" s="238">
        <v>0.84</v>
      </c>
      <c r="AB1462" s="213">
        <f t="shared" si="286"/>
        <v>52.5</v>
      </c>
      <c r="AC1462" s="213">
        <f t="shared" ref="AC1462:AC1501" si="295">AA1462*R1462</f>
        <v>3.15</v>
      </c>
      <c r="AD1462" s="213">
        <f t="shared" si="283"/>
        <v>36.75</v>
      </c>
      <c r="AE1462" s="213">
        <f t="shared" si="284"/>
        <v>15.75</v>
      </c>
      <c r="AF1462" s="213">
        <f t="shared" si="293"/>
        <v>16.649999999999999</v>
      </c>
      <c r="AG1462" s="213">
        <f t="shared" si="287"/>
        <v>69.150000000000006</v>
      </c>
      <c r="AH1462" s="213">
        <v>69.150000000000006</v>
      </c>
      <c r="AI1462" s="213">
        <f t="shared" si="288"/>
        <v>0</v>
      </c>
      <c r="AJ1462" s="172"/>
    </row>
    <row r="1463" spans="1:36" ht="32.25" hidden="1" customHeight="1" x14ac:dyDescent="0.35">
      <c r="A1463" s="202"/>
      <c r="B1463" s="239">
        <v>21</v>
      </c>
      <c r="C1463" s="203">
        <v>1352</v>
      </c>
      <c r="D1463" s="204">
        <v>13840</v>
      </c>
      <c r="E1463" s="204">
        <v>8319</v>
      </c>
      <c r="F1463" s="204"/>
      <c r="G1463" s="202" t="s">
        <v>563</v>
      </c>
      <c r="H1463" s="202" t="s">
        <v>241</v>
      </c>
      <c r="I1463" s="202"/>
      <c r="J1463" s="202" t="s">
        <v>81</v>
      </c>
      <c r="K1463" s="204">
        <v>2.5</v>
      </c>
      <c r="L1463" s="204">
        <v>0.6</v>
      </c>
      <c r="M1463" s="204"/>
      <c r="N1463" s="204"/>
      <c r="O1463" s="204"/>
      <c r="P1463" s="204">
        <v>1</v>
      </c>
      <c r="Q1463" s="204"/>
      <c r="R1463" s="204">
        <f t="shared" si="294"/>
        <v>1.5</v>
      </c>
      <c r="S1463" s="207" t="s">
        <v>151</v>
      </c>
      <c r="T1463" s="215" t="s">
        <v>58</v>
      </c>
      <c r="U1463" s="216">
        <v>44868</v>
      </c>
      <c r="V1463" s="216">
        <v>44904</v>
      </c>
      <c r="W1463" s="217">
        <v>1</v>
      </c>
      <c r="X1463" s="218"/>
      <c r="Y1463" s="212">
        <f t="shared" si="282"/>
        <v>5.2857142857142856</v>
      </c>
      <c r="Z1463" s="237">
        <v>36.5</v>
      </c>
      <c r="AA1463" s="237">
        <v>3.15</v>
      </c>
      <c r="AB1463" s="213">
        <f t="shared" si="286"/>
        <v>54.75</v>
      </c>
      <c r="AC1463" s="213">
        <f t="shared" si="295"/>
        <v>4.7249999999999996</v>
      </c>
      <c r="AD1463" s="213">
        <f t="shared" si="283"/>
        <v>38.324999999999996</v>
      </c>
      <c r="AE1463" s="213">
        <f t="shared" si="284"/>
        <v>16.424999999999997</v>
      </c>
      <c r="AF1463" s="213">
        <f t="shared" si="293"/>
        <v>24.975000000000001</v>
      </c>
      <c r="AG1463" s="213">
        <f t="shared" si="287"/>
        <v>79.724999999999994</v>
      </c>
      <c r="AH1463" s="213">
        <v>79.724999999999994</v>
      </c>
      <c r="AI1463" s="213">
        <f t="shared" si="288"/>
        <v>0</v>
      </c>
      <c r="AJ1463" s="172"/>
    </row>
    <row r="1464" spans="1:36" ht="32.25" customHeight="1" x14ac:dyDescent="0.35">
      <c r="A1464" s="202"/>
      <c r="B1464" s="239">
        <v>21</v>
      </c>
      <c r="C1464" s="342">
        <v>1576</v>
      </c>
      <c r="D1464" s="344">
        <v>14108</v>
      </c>
      <c r="E1464" s="204"/>
      <c r="F1464" s="204"/>
      <c r="G1464" s="202" t="s">
        <v>563</v>
      </c>
      <c r="H1464" s="234" t="s">
        <v>36</v>
      </c>
      <c r="I1464" s="234"/>
      <c r="J1464" s="234" t="s">
        <v>42</v>
      </c>
      <c r="K1464" s="233">
        <v>5</v>
      </c>
      <c r="L1464" s="233">
        <v>1.3</v>
      </c>
      <c r="M1464" s="233">
        <v>2</v>
      </c>
      <c r="N1464" s="204"/>
      <c r="O1464" s="204">
        <f>M1464-N1464</f>
        <v>2</v>
      </c>
      <c r="P1464" s="233"/>
      <c r="Q1464" s="233"/>
      <c r="R1464" s="204">
        <f t="shared" si="294"/>
        <v>10</v>
      </c>
      <c r="S1464" s="261" t="s">
        <v>41</v>
      </c>
      <c r="T1464" s="215" t="s">
        <v>87</v>
      </c>
      <c r="U1464" s="271">
        <v>44905</v>
      </c>
      <c r="V1464" s="271"/>
      <c r="W1464" s="272">
        <v>1</v>
      </c>
      <c r="X1464" s="273"/>
      <c r="Y1464" s="212">
        <f t="shared" si="282"/>
        <v>7.5714285714285712</v>
      </c>
      <c r="Z1464" s="238">
        <v>14</v>
      </c>
      <c r="AA1464" s="238">
        <v>0.84</v>
      </c>
      <c r="AB1464" s="213">
        <f t="shared" si="286"/>
        <v>140</v>
      </c>
      <c r="AC1464" s="213">
        <f t="shared" si="295"/>
        <v>8.4</v>
      </c>
      <c r="AD1464" s="213">
        <f t="shared" si="283"/>
        <v>98</v>
      </c>
      <c r="AE1464" s="213">
        <f t="shared" si="284"/>
        <v>0</v>
      </c>
      <c r="AF1464" s="213">
        <f t="shared" si="293"/>
        <v>63.599999999999994</v>
      </c>
      <c r="AG1464" s="343">
        <f t="shared" si="287"/>
        <v>161.6</v>
      </c>
      <c r="AH1464" s="213">
        <v>124.4</v>
      </c>
      <c r="AI1464" s="213">
        <f t="shared" si="288"/>
        <v>37.199999999999989</v>
      </c>
      <c r="AJ1464" s="172"/>
    </row>
    <row r="1465" spans="1:36" ht="32.25" customHeight="1" x14ac:dyDescent="0.35">
      <c r="A1465" s="202"/>
      <c r="B1465" s="239">
        <v>21</v>
      </c>
      <c r="C1465" s="342">
        <v>1576</v>
      </c>
      <c r="D1465" s="344">
        <v>14108</v>
      </c>
      <c r="E1465" s="204"/>
      <c r="F1465" s="204"/>
      <c r="G1465" s="202" t="s">
        <v>563</v>
      </c>
      <c r="H1465" s="202" t="s">
        <v>241</v>
      </c>
      <c r="I1465" s="234"/>
      <c r="J1465" s="202" t="s">
        <v>81</v>
      </c>
      <c r="K1465" s="204">
        <v>5</v>
      </c>
      <c r="L1465" s="204">
        <v>0.6</v>
      </c>
      <c r="M1465" s="204"/>
      <c r="N1465" s="204"/>
      <c r="O1465" s="204"/>
      <c r="P1465" s="204">
        <v>0.6</v>
      </c>
      <c r="Q1465" s="204"/>
      <c r="R1465" s="204">
        <f t="shared" si="294"/>
        <v>1.7999999999999998</v>
      </c>
      <c r="S1465" s="207" t="s">
        <v>151</v>
      </c>
      <c r="T1465" s="215" t="s">
        <v>87</v>
      </c>
      <c r="U1465" s="216">
        <v>44905</v>
      </c>
      <c r="V1465" s="216"/>
      <c r="W1465" s="217">
        <v>1</v>
      </c>
      <c r="X1465" s="218"/>
      <c r="Y1465" s="212">
        <f t="shared" si="282"/>
        <v>7.5714285714285712</v>
      </c>
      <c r="Z1465" s="237">
        <v>36.5</v>
      </c>
      <c r="AA1465" s="237">
        <v>3.15</v>
      </c>
      <c r="AB1465" s="213">
        <f t="shared" si="286"/>
        <v>65.699999999999989</v>
      </c>
      <c r="AC1465" s="213">
        <f t="shared" si="295"/>
        <v>5.669999999999999</v>
      </c>
      <c r="AD1465" s="213">
        <f t="shared" si="283"/>
        <v>45.989999999999995</v>
      </c>
      <c r="AE1465" s="213">
        <f t="shared" si="284"/>
        <v>0</v>
      </c>
      <c r="AF1465" s="213">
        <f t="shared" si="293"/>
        <v>42.929999999999993</v>
      </c>
      <c r="AG1465" s="343">
        <f t="shared" si="287"/>
        <v>88.919999999999987</v>
      </c>
      <c r="AH1465" s="213">
        <v>63.809999999999988</v>
      </c>
      <c r="AI1465" s="213">
        <f t="shared" si="288"/>
        <v>25.11</v>
      </c>
      <c r="AJ1465" s="172"/>
    </row>
    <row r="1466" spans="1:36" ht="32.25" hidden="1" customHeight="1" x14ac:dyDescent="0.35">
      <c r="A1466" s="202"/>
      <c r="B1466" s="239">
        <v>22</v>
      </c>
      <c r="C1466" s="203">
        <v>646</v>
      </c>
      <c r="D1466" s="204">
        <v>12869</v>
      </c>
      <c r="E1466" s="204">
        <v>8101</v>
      </c>
      <c r="F1466" s="204"/>
      <c r="G1466" s="202" t="s">
        <v>423</v>
      </c>
      <c r="H1466" s="202" t="s">
        <v>36</v>
      </c>
      <c r="I1466" s="202"/>
      <c r="J1466" s="202" t="s">
        <v>69</v>
      </c>
      <c r="K1466" s="204">
        <v>1.3</v>
      </c>
      <c r="L1466" s="204">
        <v>1.3</v>
      </c>
      <c r="M1466" s="204">
        <v>3</v>
      </c>
      <c r="N1466" s="204">
        <v>1</v>
      </c>
      <c r="O1466" s="204">
        <f>M1466-N1466</f>
        <v>2</v>
      </c>
      <c r="P1466" s="204"/>
      <c r="Q1466" s="204"/>
      <c r="R1466" s="204">
        <f t="shared" si="294"/>
        <v>2</v>
      </c>
      <c r="S1466" s="207" t="s">
        <v>70</v>
      </c>
      <c r="T1466" s="215" t="s">
        <v>58</v>
      </c>
      <c r="U1466" s="216">
        <v>44775</v>
      </c>
      <c r="V1466" s="216">
        <v>44847</v>
      </c>
      <c r="W1466" s="217">
        <v>1</v>
      </c>
      <c r="X1466" s="218"/>
      <c r="Y1466" s="212">
        <f t="shared" si="282"/>
        <v>10.428571428571429</v>
      </c>
      <c r="Z1466" s="238">
        <v>135</v>
      </c>
      <c r="AA1466" s="237">
        <v>12.25</v>
      </c>
      <c r="AB1466" s="213">
        <f t="shared" si="286"/>
        <v>270</v>
      </c>
      <c r="AC1466" s="213">
        <f t="shared" si="295"/>
        <v>24.5</v>
      </c>
      <c r="AD1466" s="213">
        <f t="shared" si="283"/>
        <v>189</v>
      </c>
      <c r="AE1466" s="213">
        <f t="shared" si="284"/>
        <v>81</v>
      </c>
      <c r="AF1466" s="213">
        <f t="shared" si="293"/>
        <v>255.5</v>
      </c>
      <c r="AG1466" s="213">
        <f t="shared" si="287"/>
        <v>525.5</v>
      </c>
      <c r="AH1466" s="213">
        <v>525.5</v>
      </c>
      <c r="AI1466" s="213">
        <f t="shared" si="288"/>
        <v>0</v>
      </c>
      <c r="AJ1466" s="172"/>
    </row>
    <row r="1467" spans="1:36" ht="32.25" hidden="1" customHeight="1" x14ac:dyDescent="0.35">
      <c r="A1467" s="205"/>
      <c r="B1467" s="239">
        <v>22</v>
      </c>
      <c r="C1467" s="173">
        <v>938</v>
      </c>
      <c r="D1467" s="206">
        <v>13311</v>
      </c>
      <c r="E1467" s="206">
        <v>8334</v>
      </c>
      <c r="F1467" s="206"/>
      <c r="G1467" s="205" t="s">
        <v>469</v>
      </c>
      <c r="H1467" s="205" t="s">
        <v>36</v>
      </c>
      <c r="I1467" s="205"/>
      <c r="J1467" s="205" t="s">
        <v>436</v>
      </c>
      <c r="K1467" s="206">
        <v>12.5</v>
      </c>
      <c r="L1467" s="206">
        <v>1.3</v>
      </c>
      <c r="M1467" s="206">
        <v>2.5</v>
      </c>
      <c r="N1467" s="206"/>
      <c r="O1467" s="206">
        <v>2.5</v>
      </c>
      <c r="P1467" s="206"/>
      <c r="Q1467" s="206"/>
      <c r="R1467" s="204">
        <f t="shared" si="294"/>
        <v>31.25</v>
      </c>
      <c r="S1467" s="173" t="s">
        <v>41</v>
      </c>
      <c r="T1467" s="208" t="s">
        <v>58</v>
      </c>
      <c r="U1467" s="209">
        <v>44814</v>
      </c>
      <c r="V1467" s="209">
        <v>44910</v>
      </c>
      <c r="W1467" s="210">
        <v>1</v>
      </c>
      <c r="X1467" s="211"/>
      <c r="Y1467" s="212">
        <f t="shared" si="282"/>
        <v>13.857142857142858</v>
      </c>
      <c r="Z1467" s="219">
        <v>14</v>
      </c>
      <c r="AA1467" s="219">
        <v>0.84</v>
      </c>
      <c r="AB1467" s="213">
        <f t="shared" si="286"/>
        <v>437.5</v>
      </c>
      <c r="AC1467" s="213">
        <f t="shared" si="295"/>
        <v>26.25</v>
      </c>
      <c r="AD1467" s="213">
        <f t="shared" si="283"/>
        <v>306.25</v>
      </c>
      <c r="AE1467" s="213">
        <f t="shared" si="284"/>
        <v>131.25</v>
      </c>
      <c r="AF1467" s="213">
        <f t="shared" si="293"/>
        <v>363.75</v>
      </c>
      <c r="AG1467" s="213">
        <f t="shared" si="287"/>
        <v>801.25</v>
      </c>
      <c r="AH1467" s="214">
        <v>801.25</v>
      </c>
      <c r="AI1467" s="213">
        <f t="shared" si="288"/>
        <v>0</v>
      </c>
      <c r="AJ1467" s="172"/>
    </row>
    <row r="1468" spans="1:36" ht="32.25" hidden="1" customHeight="1" x14ac:dyDescent="0.35">
      <c r="A1468" s="202"/>
      <c r="B1468" s="239">
        <v>22</v>
      </c>
      <c r="C1468" s="203">
        <v>330</v>
      </c>
      <c r="D1468" s="204">
        <v>12427</v>
      </c>
      <c r="E1468" s="204">
        <v>7582</v>
      </c>
      <c r="F1468" s="204"/>
      <c r="G1468" s="202" t="s">
        <v>105</v>
      </c>
      <c r="H1468" s="202" t="s">
        <v>95</v>
      </c>
      <c r="I1468" s="202"/>
      <c r="J1468" s="202" t="s">
        <v>69</v>
      </c>
      <c r="K1468" s="204">
        <v>1.8</v>
      </c>
      <c r="L1468" s="204">
        <v>1.3</v>
      </c>
      <c r="M1468" s="204">
        <v>5</v>
      </c>
      <c r="N1468" s="204">
        <v>1</v>
      </c>
      <c r="O1468" s="204">
        <f t="shared" ref="O1468:O1473" si="296">M1468-N1468</f>
        <v>4</v>
      </c>
      <c r="P1468" s="204"/>
      <c r="Q1468" s="204"/>
      <c r="R1468" s="204">
        <f t="shared" si="294"/>
        <v>4</v>
      </c>
      <c r="S1468" s="207" t="s">
        <v>70</v>
      </c>
      <c r="T1468" s="215" t="s">
        <v>58</v>
      </c>
      <c r="U1468" s="216">
        <v>44734</v>
      </c>
      <c r="V1468" s="216">
        <v>44736</v>
      </c>
      <c r="W1468" s="217">
        <v>1</v>
      </c>
      <c r="X1468" s="218"/>
      <c r="Y1468" s="212">
        <f t="shared" si="282"/>
        <v>0.42857142857142855</v>
      </c>
      <c r="Z1468" s="237">
        <v>135</v>
      </c>
      <c r="AA1468" s="237">
        <v>12.25</v>
      </c>
      <c r="AB1468" s="213">
        <f t="shared" si="286"/>
        <v>540</v>
      </c>
      <c r="AC1468" s="213">
        <f t="shared" si="295"/>
        <v>49</v>
      </c>
      <c r="AD1468" s="213">
        <f t="shared" si="283"/>
        <v>378</v>
      </c>
      <c r="AE1468" s="213">
        <f t="shared" si="284"/>
        <v>162</v>
      </c>
      <c r="AF1468" s="213">
        <f t="shared" si="293"/>
        <v>21</v>
      </c>
      <c r="AG1468" s="213">
        <f t="shared" si="287"/>
        <v>561</v>
      </c>
      <c r="AH1468" s="213">
        <v>561</v>
      </c>
      <c r="AI1468" s="213">
        <f t="shared" si="288"/>
        <v>0</v>
      </c>
      <c r="AJ1468" s="172"/>
    </row>
    <row r="1469" spans="1:36" ht="32.25" hidden="1" customHeight="1" x14ac:dyDescent="0.35">
      <c r="A1469" s="234"/>
      <c r="B1469" s="239">
        <v>22</v>
      </c>
      <c r="C1469" s="261">
        <v>504</v>
      </c>
      <c r="D1469" s="233">
        <v>12709</v>
      </c>
      <c r="E1469" s="233"/>
      <c r="F1469" s="233"/>
      <c r="G1469" s="234" t="s">
        <v>229</v>
      </c>
      <c r="H1469" s="234" t="s">
        <v>36</v>
      </c>
      <c r="I1469" s="234"/>
      <c r="J1469" s="234" t="s">
        <v>42</v>
      </c>
      <c r="K1469" s="233">
        <v>6</v>
      </c>
      <c r="L1469" s="233">
        <v>1</v>
      </c>
      <c r="M1469" s="233">
        <v>3</v>
      </c>
      <c r="N1469" s="204">
        <v>1</v>
      </c>
      <c r="O1469" s="204">
        <f t="shared" si="296"/>
        <v>2</v>
      </c>
      <c r="P1469" s="233"/>
      <c r="Q1469" s="233"/>
      <c r="R1469" s="204">
        <f t="shared" si="294"/>
        <v>12</v>
      </c>
      <c r="S1469" s="261" t="s">
        <v>41</v>
      </c>
      <c r="T1469" s="270" t="s">
        <v>58</v>
      </c>
      <c r="U1469" s="271">
        <v>44753</v>
      </c>
      <c r="V1469" s="271">
        <v>44755</v>
      </c>
      <c r="W1469" s="272">
        <v>1</v>
      </c>
      <c r="X1469" s="273"/>
      <c r="Y1469" s="212">
        <f t="shared" si="282"/>
        <v>0.42857142857142855</v>
      </c>
      <c r="Z1469" s="238">
        <v>14</v>
      </c>
      <c r="AA1469" s="238">
        <v>0.84</v>
      </c>
      <c r="AB1469" s="213">
        <f t="shared" si="286"/>
        <v>168</v>
      </c>
      <c r="AC1469" s="213">
        <f t="shared" si="295"/>
        <v>10.08</v>
      </c>
      <c r="AD1469" s="213">
        <f t="shared" si="283"/>
        <v>117.59999999999998</v>
      </c>
      <c r="AE1469" s="213">
        <f t="shared" si="284"/>
        <v>50.399999999999991</v>
      </c>
      <c r="AF1469" s="213">
        <f t="shared" si="293"/>
        <v>4.3199999999999994</v>
      </c>
      <c r="AG1469" s="213">
        <f t="shared" si="287"/>
        <v>172.31999999999996</v>
      </c>
      <c r="AH1469" s="213">
        <v>172.31999999999996</v>
      </c>
      <c r="AI1469" s="213">
        <f t="shared" si="288"/>
        <v>0</v>
      </c>
      <c r="AJ1469" s="172"/>
    </row>
    <row r="1470" spans="1:36" ht="32.25" hidden="1" customHeight="1" x14ac:dyDescent="0.35">
      <c r="A1470" s="202"/>
      <c r="B1470" s="239">
        <v>22</v>
      </c>
      <c r="C1470" s="203">
        <v>694</v>
      </c>
      <c r="D1470" s="204">
        <v>12959</v>
      </c>
      <c r="E1470" s="204">
        <v>7853</v>
      </c>
      <c r="F1470" s="204"/>
      <c r="G1470" s="202" t="s">
        <v>105</v>
      </c>
      <c r="H1470" s="202" t="s">
        <v>36</v>
      </c>
      <c r="I1470" s="202"/>
      <c r="J1470" s="202" t="s">
        <v>69</v>
      </c>
      <c r="K1470" s="204">
        <v>1.8</v>
      </c>
      <c r="L1470" s="204">
        <v>1.8</v>
      </c>
      <c r="M1470" s="204">
        <v>4</v>
      </c>
      <c r="N1470" s="204">
        <v>1</v>
      </c>
      <c r="O1470" s="204">
        <f t="shared" si="296"/>
        <v>3</v>
      </c>
      <c r="P1470" s="204"/>
      <c r="Q1470" s="204"/>
      <c r="R1470" s="204">
        <f t="shared" si="294"/>
        <v>3</v>
      </c>
      <c r="S1470" s="207" t="s">
        <v>70</v>
      </c>
      <c r="T1470" s="215" t="s">
        <v>58</v>
      </c>
      <c r="U1470" s="216">
        <v>44779</v>
      </c>
      <c r="V1470" s="216">
        <v>44802</v>
      </c>
      <c r="W1470" s="217">
        <v>1</v>
      </c>
      <c r="X1470" s="218"/>
      <c r="Y1470" s="212">
        <f t="shared" si="282"/>
        <v>3.4285714285714284</v>
      </c>
      <c r="Z1470" s="238">
        <v>135</v>
      </c>
      <c r="AA1470" s="237">
        <v>12.25</v>
      </c>
      <c r="AB1470" s="213">
        <f t="shared" si="286"/>
        <v>405</v>
      </c>
      <c r="AC1470" s="213">
        <f t="shared" si="295"/>
        <v>36.75</v>
      </c>
      <c r="AD1470" s="213">
        <f t="shared" si="283"/>
        <v>283.49999999999994</v>
      </c>
      <c r="AE1470" s="213">
        <f t="shared" si="284"/>
        <v>121.49999999999999</v>
      </c>
      <c r="AF1470" s="213">
        <f t="shared" si="293"/>
        <v>125.99999999999999</v>
      </c>
      <c r="AG1470" s="213">
        <f t="shared" si="287"/>
        <v>530.99999999999989</v>
      </c>
      <c r="AH1470" s="213">
        <v>530.99999999999989</v>
      </c>
      <c r="AI1470" s="213">
        <f t="shared" si="288"/>
        <v>0</v>
      </c>
      <c r="AJ1470" s="172"/>
    </row>
    <row r="1471" spans="1:36" ht="32.25" hidden="1" customHeight="1" x14ac:dyDescent="0.35">
      <c r="A1471" s="202"/>
      <c r="B1471" s="239">
        <v>22</v>
      </c>
      <c r="C1471" s="203">
        <v>697</v>
      </c>
      <c r="D1471" s="204">
        <v>12959</v>
      </c>
      <c r="E1471" s="204">
        <v>7853</v>
      </c>
      <c r="F1471" s="204"/>
      <c r="G1471" s="202" t="s">
        <v>105</v>
      </c>
      <c r="H1471" s="202" t="s">
        <v>36</v>
      </c>
      <c r="I1471" s="202"/>
      <c r="J1471" s="202" t="s">
        <v>69</v>
      </c>
      <c r="K1471" s="204">
        <v>1.8</v>
      </c>
      <c r="L1471" s="204">
        <v>1.8</v>
      </c>
      <c r="M1471" s="204">
        <v>4</v>
      </c>
      <c r="N1471" s="204">
        <v>1</v>
      </c>
      <c r="O1471" s="204">
        <f t="shared" si="296"/>
        <v>3</v>
      </c>
      <c r="P1471" s="204"/>
      <c r="Q1471" s="204"/>
      <c r="R1471" s="204">
        <f t="shared" si="294"/>
        <v>3</v>
      </c>
      <c r="S1471" s="207" t="s">
        <v>70</v>
      </c>
      <c r="T1471" s="215" t="s">
        <v>58</v>
      </c>
      <c r="U1471" s="216">
        <v>44779</v>
      </c>
      <c r="V1471" s="216">
        <v>44802</v>
      </c>
      <c r="W1471" s="217">
        <v>1</v>
      </c>
      <c r="X1471" s="218"/>
      <c r="Y1471" s="212">
        <f t="shared" si="282"/>
        <v>3.4285714285714284</v>
      </c>
      <c r="Z1471" s="238">
        <v>135</v>
      </c>
      <c r="AA1471" s="237">
        <v>12.25</v>
      </c>
      <c r="AB1471" s="213">
        <f t="shared" si="286"/>
        <v>405</v>
      </c>
      <c r="AC1471" s="213">
        <f t="shared" si="295"/>
        <v>36.75</v>
      </c>
      <c r="AD1471" s="213">
        <f t="shared" si="283"/>
        <v>283.49999999999994</v>
      </c>
      <c r="AE1471" s="213">
        <f t="shared" si="284"/>
        <v>121.49999999999999</v>
      </c>
      <c r="AF1471" s="213">
        <f t="shared" si="293"/>
        <v>125.99999999999999</v>
      </c>
      <c r="AG1471" s="213">
        <f t="shared" si="287"/>
        <v>530.99999999999989</v>
      </c>
      <c r="AH1471" s="213">
        <v>530.99999999999989</v>
      </c>
      <c r="AI1471" s="213">
        <f t="shared" si="288"/>
        <v>0</v>
      </c>
      <c r="AJ1471" s="172"/>
    </row>
    <row r="1472" spans="1:36" ht="32.25" hidden="1" customHeight="1" x14ac:dyDescent="0.35">
      <c r="A1472" s="202"/>
      <c r="B1472" s="239">
        <v>22</v>
      </c>
      <c r="C1472" s="203">
        <v>698</v>
      </c>
      <c r="D1472" s="204">
        <v>12961</v>
      </c>
      <c r="E1472" s="204">
        <v>7865</v>
      </c>
      <c r="F1472" s="204"/>
      <c r="G1472" s="202" t="s">
        <v>105</v>
      </c>
      <c r="H1472" s="202" t="s">
        <v>36</v>
      </c>
      <c r="I1472" s="202"/>
      <c r="J1472" s="202" t="s">
        <v>69</v>
      </c>
      <c r="K1472" s="204">
        <v>2.5</v>
      </c>
      <c r="L1472" s="204">
        <v>1.8</v>
      </c>
      <c r="M1472" s="204">
        <v>4</v>
      </c>
      <c r="N1472" s="204">
        <v>1</v>
      </c>
      <c r="O1472" s="204">
        <f t="shared" si="296"/>
        <v>3</v>
      </c>
      <c r="P1472" s="204"/>
      <c r="Q1472" s="204"/>
      <c r="R1472" s="204">
        <f t="shared" si="294"/>
        <v>3</v>
      </c>
      <c r="S1472" s="207" t="s">
        <v>70</v>
      </c>
      <c r="T1472" s="215" t="s">
        <v>58</v>
      </c>
      <c r="U1472" s="216">
        <v>44779</v>
      </c>
      <c r="V1472" s="216">
        <v>44807</v>
      </c>
      <c r="W1472" s="217">
        <v>1</v>
      </c>
      <c r="X1472" s="218"/>
      <c r="Y1472" s="212">
        <f t="shared" si="282"/>
        <v>4.1428571428571432</v>
      </c>
      <c r="Z1472" s="238">
        <v>135</v>
      </c>
      <c r="AA1472" s="237">
        <v>12.25</v>
      </c>
      <c r="AB1472" s="213">
        <f t="shared" si="286"/>
        <v>405</v>
      </c>
      <c r="AC1472" s="213">
        <f t="shared" si="295"/>
        <v>36.75</v>
      </c>
      <c r="AD1472" s="213">
        <f t="shared" si="283"/>
        <v>283.49999999999994</v>
      </c>
      <c r="AE1472" s="213">
        <f t="shared" si="284"/>
        <v>121.49999999999999</v>
      </c>
      <c r="AF1472" s="213">
        <f t="shared" si="293"/>
        <v>152.25000000000003</v>
      </c>
      <c r="AG1472" s="213">
        <f t="shared" si="287"/>
        <v>557.25</v>
      </c>
      <c r="AH1472" s="213">
        <v>557.25</v>
      </c>
      <c r="AI1472" s="213">
        <f t="shared" si="288"/>
        <v>0</v>
      </c>
      <c r="AJ1472" s="172"/>
    </row>
    <row r="1473" spans="1:39" ht="32.25" hidden="1" customHeight="1" x14ac:dyDescent="0.35">
      <c r="A1473" s="202"/>
      <c r="B1473" s="239">
        <v>22</v>
      </c>
      <c r="C1473" s="203">
        <v>706</v>
      </c>
      <c r="D1473" s="204">
        <v>12970</v>
      </c>
      <c r="E1473" s="204">
        <v>6742</v>
      </c>
      <c r="F1473" s="204"/>
      <c r="G1473" s="202" t="s">
        <v>105</v>
      </c>
      <c r="H1473" s="202" t="s">
        <v>36</v>
      </c>
      <c r="I1473" s="202"/>
      <c r="J1473" s="202" t="s">
        <v>69</v>
      </c>
      <c r="K1473" s="204">
        <v>1.3</v>
      </c>
      <c r="L1473" s="204">
        <v>0.6</v>
      </c>
      <c r="M1473" s="204">
        <v>5</v>
      </c>
      <c r="N1473" s="204">
        <v>1</v>
      </c>
      <c r="O1473" s="204">
        <f t="shared" si="296"/>
        <v>4</v>
      </c>
      <c r="P1473" s="204"/>
      <c r="Q1473" s="204"/>
      <c r="R1473" s="204">
        <f t="shared" si="294"/>
        <v>4</v>
      </c>
      <c r="S1473" s="207" t="s">
        <v>70</v>
      </c>
      <c r="T1473" s="215" t="s">
        <v>58</v>
      </c>
      <c r="U1473" s="216">
        <v>44782</v>
      </c>
      <c r="V1473" s="216">
        <v>44833</v>
      </c>
      <c r="W1473" s="217">
        <v>1</v>
      </c>
      <c r="X1473" s="218"/>
      <c r="Y1473" s="212">
        <f t="shared" si="282"/>
        <v>7.4285714285714288</v>
      </c>
      <c r="Z1473" s="238">
        <v>135</v>
      </c>
      <c r="AA1473" s="237">
        <v>12.25</v>
      </c>
      <c r="AB1473" s="213">
        <f t="shared" si="286"/>
        <v>540</v>
      </c>
      <c r="AC1473" s="213">
        <f t="shared" si="295"/>
        <v>49</v>
      </c>
      <c r="AD1473" s="213">
        <f t="shared" si="283"/>
        <v>378</v>
      </c>
      <c r="AE1473" s="213">
        <f t="shared" si="284"/>
        <v>162</v>
      </c>
      <c r="AF1473" s="213">
        <f t="shared" si="293"/>
        <v>364</v>
      </c>
      <c r="AG1473" s="213">
        <f t="shared" si="287"/>
        <v>904</v>
      </c>
      <c r="AH1473" s="213">
        <v>904</v>
      </c>
      <c r="AI1473" s="213">
        <f t="shared" si="288"/>
        <v>0</v>
      </c>
      <c r="AJ1473" s="172"/>
    </row>
    <row r="1474" spans="1:39" ht="32.25" hidden="1" customHeight="1" x14ac:dyDescent="0.35">
      <c r="A1474" s="205"/>
      <c r="B1474" s="239">
        <v>22</v>
      </c>
      <c r="C1474" s="173">
        <v>868</v>
      </c>
      <c r="D1474" s="206">
        <v>13139</v>
      </c>
      <c r="E1474" s="206">
        <v>8201</v>
      </c>
      <c r="F1474" s="206"/>
      <c r="G1474" s="205" t="s">
        <v>105</v>
      </c>
      <c r="H1474" s="205" t="s">
        <v>95</v>
      </c>
      <c r="I1474" s="205"/>
      <c r="J1474" s="205" t="s">
        <v>69</v>
      </c>
      <c r="K1474" s="206">
        <v>1.8</v>
      </c>
      <c r="L1474" s="206">
        <v>1.3</v>
      </c>
      <c r="M1474" s="206">
        <v>2</v>
      </c>
      <c r="N1474" s="206"/>
      <c r="O1474" s="206">
        <v>2</v>
      </c>
      <c r="P1474" s="206"/>
      <c r="Q1474" s="206"/>
      <c r="R1474" s="204">
        <f t="shared" si="294"/>
        <v>2</v>
      </c>
      <c r="S1474" s="207" t="s">
        <v>70</v>
      </c>
      <c r="T1474" s="208" t="s">
        <v>58</v>
      </c>
      <c r="U1474" s="209">
        <v>44805</v>
      </c>
      <c r="V1474" s="209">
        <v>44870</v>
      </c>
      <c r="W1474" s="210">
        <v>1</v>
      </c>
      <c r="X1474" s="211"/>
      <c r="Y1474" s="212">
        <f t="shared" si="282"/>
        <v>9.4285714285714288</v>
      </c>
      <c r="Z1474" s="237">
        <v>135</v>
      </c>
      <c r="AA1474" s="237">
        <v>12.25</v>
      </c>
      <c r="AB1474" s="213">
        <f t="shared" si="286"/>
        <v>270</v>
      </c>
      <c r="AC1474" s="213">
        <f t="shared" si="295"/>
        <v>24.5</v>
      </c>
      <c r="AD1474" s="213">
        <f t="shared" si="283"/>
        <v>189</v>
      </c>
      <c r="AE1474" s="213">
        <f t="shared" si="284"/>
        <v>81</v>
      </c>
      <c r="AF1474" s="213">
        <f t="shared" si="293"/>
        <v>231</v>
      </c>
      <c r="AG1474" s="213">
        <f t="shared" si="287"/>
        <v>501</v>
      </c>
      <c r="AH1474" s="214">
        <v>501</v>
      </c>
      <c r="AI1474" s="213">
        <f t="shared" si="288"/>
        <v>0</v>
      </c>
      <c r="AJ1474" s="172"/>
    </row>
    <row r="1475" spans="1:39" ht="32.25" hidden="1" customHeight="1" x14ac:dyDescent="0.35">
      <c r="A1475" s="205"/>
      <c r="B1475" s="239">
        <v>22</v>
      </c>
      <c r="C1475" s="173">
        <v>911</v>
      </c>
      <c r="D1475" s="206">
        <v>13285</v>
      </c>
      <c r="E1475" s="206">
        <v>8210</v>
      </c>
      <c r="F1475" s="206"/>
      <c r="G1475" s="205" t="s">
        <v>105</v>
      </c>
      <c r="H1475" s="205" t="s">
        <v>95</v>
      </c>
      <c r="I1475" s="205"/>
      <c r="J1475" s="205" t="s">
        <v>69</v>
      </c>
      <c r="K1475" s="206">
        <v>2.5</v>
      </c>
      <c r="L1475" s="206">
        <v>1</v>
      </c>
      <c r="M1475" s="206">
        <v>2</v>
      </c>
      <c r="N1475" s="206"/>
      <c r="O1475" s="206">
        <v>2</v>
      </c>
      <c r="P1475" s="206"/>
      <c r="Q1475" s="206"/>
      <c r="R1475" s="204">
        <f t="shared" si="294"/>
        <v>2</v>
      </c>
      <c r="S1475" s="207" t="s">
        <v>70</v>
      </c>
      <c r="T1475" s="208" t="s">
        <v>58</v>
      </c>
      <c r="U1475" s="209">
        <v>44812</v>
      </c>
      <c r="V1475" s="209">
        <v>44872</v>
      </c>
      <c r="W1475" s="210">
        <v>1</v>
      </c>
      <c r="X1475" s="211"/>
      <c r="Y1475" s="212">
        <f t="shared" ref="Y1475:Y1501" si="297">IF(T1475="on hire",$C$5-U1475+1,IF(T1475="off hired",V1475-U1475+1,0))/7</f>
        <v>8.7142857142857135</v>
      </c>
      <c r="Z1475" s="237">
        <v>135</v>
      </c>
      <c r="AA1475" s="237">
        <v>12.25</v>
      </c>
      <c r="AB1475" s="213">
        <f t="shared" si="286"/>
        <v>270</v>
      </c>
      <c r="AC1475" s="213">
        <f t="shared" si="295"/>
        <v>24.5</v>
      </c>
      <c r="AD1475" s="213">
        <f t="shared" ref="AD1475:AD1501" si="298">0.7*R1475*Z1475</f>
        <v>189</v>
      </c>
      <c r="AE1475" s="213">
        <f t="shared" si="284"/>
        <v>81</v>
      </c>
      <c r="AF1475" s="213">
        <f t="shared" si="293"/>
        <v>213.49999999999997</v>
      </c>
      <c r="AG1475" s="213">
        <f t="shared" si="287"/>
        <v>483.5</v>
      </c>
      <c r="AH1475" s="214">
        <v>483.5</v>
      </c>
      <c r="AI1475" s="213">
        <f t="shared" si="288"/>
        <v>0</v>
      </c>
      <c r="AJ1475" s="172"/>
    </row>
    <row r="1476" spans="1:39" ht="32.25" hidden="1" customHeight="1" x14ac:dyDescent="0.35">
      <c r="A1476" s="205"/>
      <c r="B1476" s="239">
        <v>22</v>
      </c>
      <c r="C1476" s="173">
        <v>912</v>
      </c>
      <c r="D1476" s="206">
        <v>13285</v>
      </c>
      <c r="E1476" s="206">
        <v>8210</v>
      </c>
      <c r="F1476" s="206"/>
      <c r="G1476" s="205" t="s">
        <v>105</v>
      </c>
      <c r="H1476" s="205" t="s">
        <v>95</v>
      </c>
      <c r="I1476" s="205"/>
      <c r="J1476" s="205" t="s">
        <v>69</v>
      </c>
      <c r="K1476" s="206">
        <v>2.5</v>
      </c>
      <c r="L1476" s="206">
        <v>1</v>
      </c>
      <c r="M1476" s="206">
        <v>2</v>
      </c>
      <c r="N1476" s="206"/>
      <c r="O1476" s="206">
        <v>2</v>
      </c>
      <c r="P1476" s="206"/>
      <c r="Q1476" s="206"/>
      <c r="R1476" s="204">
        <f t="shared" si="294"/>
        <v>2</v>
      </c>
      <c r="S1476" s="207" t="s">
        <v>70</v>
      </c>
      <c r="T1476" s="208" t="s">
        <v>58</v>
      </c>
      <c r="U1476" s="209">
        <v>44812</v>
      </c>
      <c r="V1476" s="209">
        <v>44872</v>
      </c>
      <c r="W1476" s="210">
        <v>1</v>
      </c>
      <c r="X1476" s="211"/>
      <c r="Y1476" s="212">
        <f t="shared" si="297"/>
        <v>8.7142857142857135</v>
      </c>
      <c r="Z1476" s="237">
        <v>135</v>
      </c>
      <c r="AA1476" s="237">
        <v>12.25</v>
      </c>
      <c r="AB1476" s="213">
        <f t="shared" si="286"/>
        <v>270</v>
      </c>
      <c r="AC1476" s="213">
        <f t="shared" si="295"/>
        <v>24.5</v>
      </c>
      <c r="AD1476" s="213">
        <f t="shared" si="298"/>
        <v>189</v>
      </c>
      <c r="AE1476" s="213">
        <f t="shared" si="284"/>
        <v>81</v>
      </c>
      <c r="AF1476" s="213">
        <f t="shared" si="293"/>
        <v>213.49999999999997</v>
      </c>
      <c r="AG1476" s="213">
        <f t="shared" si="287"/>
        <v>483.5</v>
      </c>
      <c r="AH1476" s="214">
        <v>483.5</v>
      </c>
      <c r="AI1476" s="213">
        <f t="shared" si="288"/>
        <v>0</v>
      </c>
      <c r="AJ1476" s="172"/>
    </row>
    <row r="1477" spans="1:39" ht="32.25" hidden="1" customHeight="1" x14ac:dyDescent="0.35">
      <c r="A1477" s="205"/>
      <c r="B1477" s="239">
        <v>22</v>
      </c>
      <c r="C1477" s="173">
        <v>921</v>
      </c>
      <c r="D1477" s="206">
        <v>13294</v>
      </c>
      <c r="E1477" s="206">
        <v>8210</v>
      </c>
      <c r="F1477" s="206"/>
      <c r="G1477" s="205" t="s">
        <v>105</v>
      </c>
      <c r="H1477" s="205" t="s">
        <v>95</v>
      </c>
      <c r="I1477" s="205"/>
      <c r="J1477" s="205" t="s">
        <v>69</v>
      </c>
      <c r="K1477" s="206">
        <v>2.5</v>
      </c>
      <c r="L1477" s="206">
        <v>1</v>
      </c>
      <c r="M1477" s="206">
        <v>2</v>
      </c>
      <c r="N1477" s="206"/>
      <c r="O1477" s="206">
        <v>2</v>
      </c>
      <c r="P1477" s="206"/>
      <c r="Q1477" s="206"/>
      <c r="R1477" s="204">
        <f t="shared" si="294"/>
        <v>2</v>
      </c>
      <c r="S1477" s="207" t="s">
        <v>70</v>
      </c>
      <c r="T1477" s="208" t="s">
        <v>58</v>
      </c>
      <c r="U1477" s="209">
        <v>44812</v>
      </c>
      <c r="V1477" s="209">
        <v>44872</v>
      </c>
      <c r="W1477" s="210">
        <v>1</v>
      </c>
      <c r="X1477" s="211"/>
      <c r="Y1477" s="212">
        <f t="shared" si="297"/>
        <v>8.7142857142857135</v>
      </c>
      <c r="Z1477" s="237">
        <v>135</v>
      </c>
      <c r="AA1477" s="237">
        <v>12.25</v>
      </c>
      <c r="AB1477" s="213">
        <f t="shared" si="286"/>
        <v>270</v>
      </c>
      <c r="AC1477" s="213">
        <f t="shared" si="295"/>
        <v>24.5</v>
      </c>
      <c r="AD1477" s="213">
        <f t="shared" si="298"/>
        <v>189</v>
      </c>
      <c r="AE1477" s="213">
        <f t="shared" ref="AE1477:AE1501" si="299">IF(T1477="off hired",0.3*R1477*Z1477*W1477,0)</f>
        <v>81</v>
      </c>
      <c r="AF1477" s="213">
        <f t="shared" si="293"/>
        <v>213.49999999999997</v>
      </c>
      <c r="AG1477" s="213">
        <f t="shared" si="287"/>
        <v>483.5</v>
      </c>
      <c r="AH1477" s="214">
        <v>483.5</v>
      </c>
      <c r="AI1477" s="213">
        <f t="shared" si="288"/>
        <v>0</v>
      </c>
      <c r="AJ1477" s="172"/>
    </row>
    <row r="1478" spans="1:39" ht="32.25" hidden="1" customHeight="1" x14ac:dyDescent="0.35">
      <c r="A1478" s="205"/>
      <c r="B1478" s="239">
        <v>22</v>
      </c>
      <c r="C1478" s="173">
        <v>922</v>
      </c>
      <c r="D1478" s="206">
        <v>13294</v>
      </c>
      <c r="E1478" s="206">
        <v>8210</v>
      </c>
      <c r="F1478" s="206"/>
      <c r="G1478" s="205" t="s">
        <v>105</v>
      </c>
      <c r="H1478" s="205" t="s">
        <v>95</v>
      </c>
      <c r="I1478" s="205"/>
      <c r="J1478" s="205" t="s">
        <v>69</v>
      </c>
      <c r="K1478" s="206">
        <v>2.5</v>
      </c>
      <c r="L1478" s="206">
        <v>1</v>
      </c>
      <c r="M1478" s="206">
        <v>2</v>
      </c>
      <c r="N1478" s="206"/>
      <c r="O1478" s="206">
        <v>2</v>
      </c>
      <c r="P1478" s="206"/>
      <c r="Q1478" s="206"/>
      <c r="R1478" s="204">
        <f t="shared" si="294"/>
        <v>2</v>
      </c>
      <c r="S1478" s="207" t="s">
        <v>70</v>
      </c>
      <c r="T1478" s="208" t="s">
        <v>58</v>
      </c>
      <c r="U1478" s="209">
        <v>44812</v>
      </c>
      <c r="V1478" s="209">
        <v>44872</v>
      </c>
      <c r="W1478" s="210">
        <v>1</v>
      </c>
      <c r="X1478" s="211"/>
      <c r="Y1478" s="212">
        <f t="shared" si="297"/>
        <v>8.7142857142857135</v>
      </c>
      <c r="Z1478" s="237">
        <v>135</v>
      </c>
      <c r="AA1478" s="237">
        <v>12.25</v>
      </c>
      <c r="AB1478" s="213">
        <f t="shared" si="286"/>
        <v>270</v>
      </c>
      <c r="AC1478" s="213">
        <f t="shared" si="295"/>
        <v>24.5</v>
      </c>
      <c r="AD1478" s="213">
        <f t="shared" si="298"/>
        <v>189</v>
      </c>
      <c r="AE1478" s="213">
        <f t="shared" si="299"/>
        <v>81</v>
      </c>
      <c r="AF1478" s="213">
        <f t="shared" si="293"/>
        <v>213.49999999999997</v>
      </c>
      <c r="AG1478" s="213">
        <f t="shared" si="287"/>
        <v>483.5</v>
      </c>
      <c r="AH1478" s="214">
        <v>483.5</v>
      </c>
      <c r="AI1478" s="213">
        <f t="shared" si="288"/>
        <v>0</v>
      </c>
      <c r="AJ1478" s="172"/>
    </row>
    <row r="1479" spans="1:39" s="263" customFormat="1" ht="32.25" hidden="1" customHeight="1" x14ac:dyDescent="0.35">
      <c r="A1479" s="205"/>
      <c r="B1479" s="239">
        <v>22</v>
      </c>
      <c r="C1479" s="173">
        <v>923</v>
      </c>
      <c r="D1479" s="206">
        <v>13294</v>
      </c>
      <c r="E1479" s="206">
        <v>8210</v>
      </c>
      <c r="F1479" s="206"/>
      <c r="G1479" s="205" t="s">
        <v>105</v>
      </c>
      <c r="H1479" s="205" t="s">
        <v>95</v>
      </c>
      <c r="I1479" s="205"/>
      <c r="J1479" s="205" t="s">
        <v>69</v>
      </c>
      <c r="K1479" s="206">
        <v>2.5</v>
      </c>
      <c r="L1479" s="206">
        <v>1</v>
      </c>
      <c r="M1479" s="206">
        <v>2</v>
      </c>
      <c r="N1479" s="206"/>
      <c r="O1479" s="206">
        <v>2</v>
      </c>
      <c r="P1479" s="206"/>
      <c r="Q1479" s="206"/>
      <c r="R1479" s="204">
        <f t="shared" si="294"/>
        <v>2</v>
      </c>
      <c r="S1479" s="207" t="s">
        <v>70</v>
      </c>
      <c r="T1479" s="208" t="s">
        <v>58</v>
      </c>
      <c r="U1479" s="209">
        <v>44812</v>
      </c>
      <c r="V1479" s="209">
        <v>44872</v>
      </c>
      <c r="W1479" s="210">
        <v>1</v>
      </c>
      <c r="X1479" s="211"/>
      <c r="Y1479" s="212">
        <f t="shared" si="297"/>
        <v>8.7142857142857135</v>
      </c>
      <c r="Z1479" s="237">
        <v>135</v>
      </c>
      <c r="AA1479" s="237">
        <v>12.25</v>
      </c>
      <c r="AB1479" s="213">
        <f t="shared" ref="AB1479:AB1501" si="300">Z1479*R1479</f>
        <v>270</v>
      </c>
      <c r="AC1479" s="213">
        <f t="shared" si="295"/>
        <v>24.5</v>
      </c>
      <c r="AD1479" s="213">
        <f t="shared" si="298"/>
        <v>189</v>
      </c>
      <c r="AE1479" s="213">
        <f t="shared" si="299"/>
        <v>81</v>
      </c>
      <c r="AF1479" s="213">
        <f t="shared" si="293"/>
        <v>213.49999999999997</v>
      </c>
      <c r="AG1479" s="213">
        <f t="shared" ref="AG1479:AG1501" si="301">AD1479+AE1479+AF1479</f>
        <v>483.5</v>
      </c>
      <c r="AH1479" s="214">
        <v>483.5</v>
      </c>
      <c r="AI1479" s="213">
        <f t="shared" ref="AI1479:AI1501" si="302">AG1479-AH1479</f>
        <v>0</v>
      </c>
      <c r="AJ1479" s="267"/>
      <c r="AK1479" s="297"/>
      <c r="AL1479" s="304"/>
      <c r="AM1479" s="304"/>
    </row>
    <row r="1480" spans="1:39" s="263" customFormat="1" ht="32.25" hidden="1" customHeight="1" x14ac:dyDescent="0.35">
      <c r="A1480" s="202"/>
      <c r="B1480" s="239">
        <v>22</v>
      </c>
      <c r="C1480" s="203">
        <v>1162</v>
      </c>
      <c r="D1480" s="204">
        <v>13647</v>
      </c>
      <c r="E1480" s="204">
        <v>8286</v>
      </c>
      <c r="F1480" s="204"/>
      <c r="G1480" s="202" t="s">
        <v>105</v>
      </c>
      <c r="H1480" s="202" t="s">
        <v>95</v>
      </c>
      <c r="I1480" s="202"/>
      <c r="J1480" s="202" t="s">
        <v>69</v>
      </c>
      <c r="K1480" s="204">
        <v>1.3</v>
      </c>
      <c r="L1480" s="204">
        <v>0.6</v>
      </c>
      <c r="M1480" s="204">
        <v>2</v>
      </c>
      <c r="N1480" s="204"/>
      <c r="O1480" s="204">
        <f>M1480-N1480</f>
        <v>2</v>
      </c>
      <c r="P1480" s="204"/>
      <c r="Q1480" s="204"/>
      <c r="R1480" s="204">
        <f t="shared" si="294"/>
        <v>2</v>
      </c>
      <c r="S1480" s="207" t="s">
        <v>70</v>
      </c>
      <c r="T1480" s="215" t="s">
        <v>58</v>
      </c>
      <c r="U1480" s="216">
        <v>44844</v>
      </c>
      <c r="V1480" s="216">
        <v>44893</v>
      </c>
      <c r="W1480" s="217">
        <v>1</v>
      </c>
      <c r="X1480" s="218"/>
      <c r="Y1480" s="212">
        <f t="shared" si="297"/>
        <v>7.1428571428571432</v>
      </c>
      <c r="Z1480" s="213">
        <v>135</v>
      </c>
      <c r="AA1480" s="213">
        <v>12.25</v>
      </c>
      <c r="AB1480" s="213">
        <f t="shared" si="300"/>
        <v>270</v>
      </c>
      <c r="AC1480" s="213">
        <f t="shared" si="295"/>
        <v>24.5</v>
      </c>
      <c r="AD1480" s="213">
        <f t="shared" si="298"/>
        <v>189</v>
      </c>
      <c r="AE1480" s="213">
        <f t="shared" si="299"/>
        <v>81</v>
      </c>
      <c r="AF1480" s="213">
        <f t="shared" si="293"/>
        <v>175</v>
      </c>
      <c r="AG1480" s="213">
        <f t="shared" si="301"/>
        <v>445</v>
      </c>
      <c r="AH1480" s="213">
        <v>445</v>
      </c>
      <c r="AI1480" s="213">
        <f t="shared" si="302"/>
        <v>0</v>
      </c>
      <c r="AJ1480" s="267"/>
      <c r="AK1480" s="297"/>
      <c r="AL1480" s="304"/>
      <c r="AM1480" s="304"/>
    </row>
    <row r="1481" spans="1:39" s="263" customFormat="1" ht="32.25" hidden="1" customHeight="1" x14ac:dyDescent="0.35">
      <c r="A1481" s="205"/>
      <c r="B1481" s="241">
        <v>22</v>
      </c>
      <c r="C1481" s="173">
        <v>1097</v>
      </c>
      <c r="D1481" s="206">
        <v>13530</v>
      </c>
      <c r="E1481" s="206">
        <v>8100</v>
      </c>
      <c r="F1481" s="206"/>
      <c r="G1481" s="205" t="s">
        <v>105</v>
      </c>
      <c r="H1481" s="202" t="s">
        <v>95</v>
      </c>
      <c r="I1481" s="202"/>
      <c r="J1481" s="202" t="s">
        <v>69</v>
      </c>
      <c r="K1481" s="204">
        <v>2.5</v>
      </c>
      <c r="L1481" s="204">
        <v>1.3</v>
      </c>
      <c r="M1481" s="204">
        <v>2</v>
      </c>
      <c r="N1481" s="204"/>
      <c r="O1481" s="204">
        <f>M1481-N1481</f>
        <v>2</v>
      </c>
      <c r="P1481" s="204"/>
      <c r="Q1481" s="204"/>
      <c r="R1481" s="204">
        <f t="shared" si="294"/>
        <v>2</v>
      </c>
      <c r="S1481" s="207" t="s">
        <v>70</v>
      </c>
      <c r="T1481" s="215" t="s">
        <v>58</v>
      </c>
      <c r="U1481" s="216">
        <v>44834</v>
      </c>
      <c r="V1481" s="216">
        <v>44838</v>
      </c>
      <c r="W1481" s="217">
        <v>1</v>
      </c>
      <c r="X1481" s="218"/>
      <c r="Y1481" s="212">
        <f t="shared" si="297"/>
        <v>0.7142857142857143</v>
      </c>
      <c r="Z1481" s="213">
        <v>135</v>
      </c>
      <c r="AA1481" s="213">
        <v>12.25</v>
      </c>
      <c r="AB1481" s="213">
        <f t="shared" si="300"/>
        <v>270</v>
      </c>
      <c r="AC1481" s="213">
        <f t="shared" si="295"/>
        <v>24.5</v>
      </c>
      <c r="AD1481" s="213">
        <f t="shared" si="298"/>
        <v>189</v>
      </c>
      <c r="AE1481" s="213">
        <f t="shared" si="299"/>
        <v>81</v>
      </c>
      <c r="AF1481" s="213">
        <f t="shared" si="293"/>
        <v>17.5</v>
      </c>
      <c r="AG1481" s="213">
        <f t="shared" si="301"/>
        <v>287.5</v>
      </c>
      <c r="AH1481" s="213">
        <v>287.5</v>
      </c>
      <c r="AI1481" s="213">
        <f t="shared" si="302"/>
        <v>0</v>
      </c>
      <c r="AJ1481" s="267"/>
      <c r="AK1481" s="297"/>
      <c r="AL1481" s="304"/>
      <c r="AM1481" s="304"/>
    </row>
    <row r="1482" spans="1:39" s="263" customFormat="1" ht="32.25" hidden="1" customHeight="1" x14ac:dyDescent="0.35">
      <c r="A1482" s="205"/>
      <c r="B1482" s="241">
        <v>22</v>
      </c>
      <c r="C1482" s="173">
        <v>1096</v>
      </c>
      <c r="D1482" s="206">
        <v>13529</v>
      </c>
      <c r="E1482" s="206">
        <v>8100</v>
      </c>
      <c r="F1482" s="206"/>
      <c r="G1482" s="205" t="s">
        <v>105</v>
      </c>
      <c r="H1482" s="202" t="s">
        <v>95</v>
      </c>
      <c r="I1482" s="202"/>
      <c r="J1482" s="202" t="s">
        <v>69</v>
      </c>
      <c r="K1482" s="204">
        <v>2.5</v>
      </c>
      <c r="L1482" s="204">
        <v>1.3</v>
      </c>
      <c r="M1482" s="204">
        <v>2</v>
      </c>
      <c r="N1482" s="204"/>
      <c r="O1482" s="204">
        <f>M1482-N1482</f>
        <v>2</v>
      </c>
      <c r="P1482" s="204"/>
      <c r="Q1482" s="204"/>
      <c r="R1482" s="204">
        <f t="shared" si="294"/>
        <v>2</v>
      </c>
      <c r="S1482" s="207" t="s">
        <v>70</v>
      </c>
      <c r="T1482" s="215" t="s">
        <v>58</v>
      </c>
      <c r="U1482" s="216">
        <v>44834</v>
      </c>
      <c r="V1482" s="216">
        <v>44838</v>
      </c>
      <c r="W1482" s="217">
        <v>1</v>
      </c>
      <c r="X1482" s="218"/>
      <c r="Y1482" s="212">
        <f t="shared" si="297"/>
        <v>0.7142857142857143</v>
      </c>
      <c r="Z1482" s="213">
        <v>135</v>
      </c>
      <c r="AA1482" s="213">
        <v>12.25</v>
      </c>
      <c r="AB1482" s="213">
        <f t="shared" si="300"/>
        <v>270</v>
      </c>
      <c r="AC1482" s="213">
        <f t="shared" si="295"/>
        <v>24.5</v>
      </c>
      <c r="AD1482" s="213">
        <f t="shared" si="298"/>
        <v>189</v>
      </c>
      <c r="AE1482" s="213">
        <f t="shared" si="299"/>
        <v>81</v>
      </c>
      <c r="AF1482" s="213">
        <f t="shared" si="293"/>
        <v>17.5</v>
      </c>
      <c r="AG1482" s="213">
        <f t="shared" si="301"/>
        <v>287.5</v>
      </c>
      <c r="AH1482" s="213">
        <v>287.5</v>
      </c>
      <c r="AI1482" s="213">
        <f t="shared" si="302"/>
        <v>0</v>
      </c>
      <c r="AJ1482" s="267"/>
      <c r="AK1482" s="297"/>
      <c r="AL1482" s="304"/>
      <c r="AM1482" s="304"/>
    </row>
    <row r="1483" spans="1:39" s="263" customFormat="1" ht="32.25" hidden="1" customHeight="1" x14ac:dyDescent="0.35">
      <c r="A1483" s="205"/>
      <c r="B1483" s="241">
        <v>22</v>
      </c>
      <c r="C1483" s="173">
        <v>1108</v>
      </c>
      <c r="D1483" s="206">
        <v>13542</v>
      </c>
      <c r="E1483" s="206">
        <v>8210</v>
      </c>
      <c r="F1483" s="206"/>
      <c r="G1483" s="205" t="s">
        <v>105</v>
      </c>
      <c r="H1483" s="202" t="s">
        <v>95</v>
      </c>
      <c r="I1483" s="202"/>
      <c r="J1483" s="202" t="s">
        <v>69</v>
      </c>
      <c r="K1483" s="204">
        <v>1.3</v>
      </c>
      <c r="L1483" s="204">
        <v>1.3</v>
      </c>
      <c r="M1483" s="204">
        <v>2</v>
      </c>
      <c r="N1483" s="204"/>
      <c r="O1483" s="204">
        <f>M1483-N1483</f>
        <v>2</v>
      </c>
      <c r="P1483" s="204"/>
      <c r="Q1483" s="204"/>
      <c r="R1483" s="204">
        <f t="shared" si="294"/>
        <v>2</v>
      </c>
      <c r="S1483" s="207" t="s">
        <v>70</v>
      </c>
      <c r="T1483" s="215" t="s">
        <v>58</v>
      </c>
      <c r="U1483" s="216">
        <v>44837</v>
      </c>
      <c r="V1483" s="216">
        <v>44872</v>
      </c>
      <c r="W1483" s="217">
        <v>1</v>
      </c>
      <c r="X1483" s="218"/>
      <c r="Y1483" s="212">
        <f t="shared" si="297"/>
        <v>5.1428571428571432</v>
      </c>
      <c r="Z1483" s="213">
        <v>135</v>
      </c>
      <c r="AA1483" s="213">
        <v>12.25</v>
      </c>
      <c r="AB1483" s="213">
        <f t="shared" si="300"/>
        <v>270</v>
      </c>
      <c r="AC1483" s="213">
        <f t="shared" si="295"/>
        <v>24.5</v>
      </c>
      <c r="AD1483" s="213">
        <f t="shared" si="298"/>
        <v>189</v>
      </c>
      <c r="AE1483" s="213">
        <f t="shared" si="299"/>
        <v>81</v>
      </c>
      <c r="AF1483" s="213">
        <f t="shared" si="293"/>
        <v>126.00000000000001</v>
      </c>
      <c r="AG1483" s="213">
        <f t="shared" si="301"/>
        <v>396</v>
      </c>
      <c r="AH1483" s="213">
        <v>396</v>
      </c>
      <c r="AI1483" s="213">
        <f t="shared" si="302"/>
        <v>0</v>
      </c>
      <c r="AJ1483" s="267"/>
      <c r="AK1483" s="297"/>
      <c r="AL1483" s="304"/>
      <c r="AM1483" s="304"/>
    </row>
    <row r="1484" spans="1:39" s="263" customFormat="1" ht="32.25" hidden="1" customHeight="1" x14ac:dyDescent="0.35">
      <c r="A1484" s="205"/>
      <c r="B1484" s="241">
        <v>22</v>
      </c>
      <c r="C1484" s="173">
        <v>1083</v>
      </c>
      <c r="D1484" s="206">
        <v>13516</v>
      </c>
      <c r="E1484" s="206">
        <v>8125</v>
      </c>
      <c r="F1484" s="206"/>
      <c r="G1484" s="205" t="s">
        <v>567</v>
      </c>
      <c r="H1484" s="205" t="s">
        <v>36</v>
      </c>
      <c r="I1484" s="205"/>
      <c r="J1484" s="205" t="s">
        <v>436</v>
      </c>
      <c r="K1484" s="206">
        <v>25</v>
      </c>
      <c r="L1484" s="206">
        <v>0.6</v>
      </c>
      <c r="M1484" s="206">
        <v>2</v>
      </c>
      <c r="N1484" s="206"/>
      <c r="O1484" s="206">
        <v>2</v>
      </c>
      <c r="P1484" s="206"/>
      <c r="Q1484" s="206"/>
      <c r="R1484" s="204">
        <f t="shared" si="294"/>
        <v>50</v>
      </c>
      <c r="S1484" s="173" t="s">
        <v>41</v>
      </c>
      <c r="T1484" s="208" t="s">
        <v>58</v>
      </c>
      <c r="U1484" s="209">
        <v>44833</v>
      </c>
      <c r="V1484" s="209">
        <v>44853</v>
      </c>
      <c r="W1484" s="210">
        <v>1</v>
      </c>
      <c r="X1484" s="211"/>
      <c r="Y1484" s="212">
        <f t="shared" si="297"/>
        <v>3</v>
      </c>
      <c r="Z1484" s="214">
        <v>14</v>
      </c>
      <c r="AA1484" s="214">
        <v>0.84</v>
      </c>
      <c r="AB1484" s="213">
        <f t="shared" si="300"/>
        <v>700</v>
      </c>
      <c r="AC1484" s="213">
        <f t="shared" si="295"/>
        <v>42</v>
      </c>
      <c r="AD1484" s="213">
        <f t="shared" si="298"/>
        <v>490</v>
      </c>
      <c r="AE1484" s="213">
        <f t="shared" si="299"/>
        <v>210</v>
      </c>
      <c r="AF1484" s="213">
        <f t="shared" si="293"/>
        <v>126</v>
      </c>
      <c r="AG1484" s="213">
        <f t="shared" si="301"/>
        <v>826</v>
      </c>
      <c r="AH1484" s="214">
        <v>826</v>
      </c>
      <c r="AI1484" s="213">
        <f t="shared" si="302"/>
        <v>0</v>
      </c>
      <c r="AJ1484" s="267"/>
      <c r="AK1484" s="297"/>
      <c r="AL1484" s="304"/>
      <c r="AM1484" s="304"/>
    </row>
    <row r="1485" spans="1:39" s="263" customFormat="1" ht="32.25" hidden="1" customHeight="1" x14ac:dyDescent="0.35">
      <c r="A1485" s="202"/>
      <c r="B1485" s="239">
        <v>22</v>
      </c>
      <c r="C1485" s="203">
        <v>1326</v>
      </c>
      <c r="D1485" s="204">
        <v>13814</v>
      </c>
      <c r="E1485" s="204">
        <v>8325</v>
      </c>
      <c r="F1485" s="204"/>
      <c r="G1485" s="202" t="s">
        <v>423</v>
      </c>
      <c r="H1485" s="202" t="s">
        <v>95</v>
      </c>
      <c r="I1485" s="202"/>
      <c r="J1485" s="202" t="s">
        <v>69</v>
      </c>
      <c r="K1485" s="204">
        <v>2.5</v>
      </c>
      <c r="L1485" s="204">
        <v>1.8</v>
      </c>
      <c r="M1485" s="204">
        <v>1.75</v>
      </c>
      <c r="N1485" s="204"/>
      <c r="O1485" s="204">
        <f>M1485-N1485</f>
        <v>1.75</v>
      </c>
      <c r="P1485" s="204"/>
      <c r="Q1485" s="204"/>
      <c r="R1485" s="204">
        <f t="shared" si="294"/>
        <v>1.75</v>
      </c>
      <c r="S1485" s="207" t="s">
        <v>70</v>
      </c>
      <c r="T1485" s="215" t="s">
        <v>58</v>
      </c>
      <c r="U1485" s="216">
        <v>44865</v>
      </c>
      <c r="V1485" s="216">
        <v>44908</v>
      </c>
      <c r="W1485" s="217">
        <v>1</v>
      </c>
      <c r="X1485" s="218"/>
      <c r="Y1485" s="212">
        <f t="shared" si="297"/>
        <v>6.2857142857142856</v>
      </c>
      <c r="Z1485" s="237">
        <v>135</v>
      </c>
      <c r="AA1485" s="237">
        <v>12.25</v>
      </c>
      <c r="AB1485" s="213">
        <f t="shared" si="300"/>
        <v>236.25</v>
      </c>
      <c r="AC1485" s="213">
        <f t="shared" si="295"/>
        <v>21.4375</v>
      </c>
      <c r="AD1485" s="213">
        <f t="shared" si="298"/>
        <v>165.37499999999997</v>
      </c>
      <c r="AE1485" s="213">
        <f t="shared" si="299"/>
        <v>70.875</v>
      </c>
      <c r="AF1485" s="213">
        <f t="shared" ref="AF1485:AF1501" si="303">IF(Y1485&gt;X1485,(Y1485-X1485)*R1485*AA1485,0)</f>
        <v>134.75</v>
      </c>
      <c r="AG1485" s="213">
        <f t="shared" si="301"/>
        <v>371</v>
      </c>
      <c r="AH1485" s="213">
        <v>371</v>
      </c>
      <c r="AI1485" s="213">
        <f t="shared" si="302"/>
        <v>0</v>
      </c>
      <c r="AJ1485" s="267"/>
      <c r="AK1485" s="297"/>
      <c r="AL1485" s="304"/>
      <c r="AM1485" s="304"/>
    </row>
    <row r="1486" spans="1:39" s="263" customFormat="1" ht="32.25" customHeight="1" x14ac:dyDescent="0.35">
      <c r="A1486" s="202"/>
      <c r="B1486" s="239">
        <v>22</v>
      </c>
      <c r="C1486" s="342">
        <v>1307</v>
      </c>
      <c r="D1486" s="344">
        <v>13745</v>
      </c>
      <c r="E1486" s="204"/>
      <c r="F1486" s="204"/>
      <c r="G1486" s="202" t="s">
        <v>423</v>
      </c>
      <c r="H1486" s="202" t="s">
        <v>95</v>
      </c>
      <c r="I1486" s="202"/>
      <c r="J1486" s="202" t="s">
        <v>69</v>
      </c>
      <c r="K1486" s="204">
        <v>2.5</v>
      </c>
      <c r="L1486" s="204">
        <v>1.8</v>
      </c>
      <c r="M1486" s="204">
        <v>4</v>
      </c>
      <c r="N1486" s="204"/>
      <c r="O1486" s="204">
        <f>M1486-N1486</f>
        <v>4</v>
      </c>
      <c r="P1486" s="204"/>
      <c r="Q1486" s="204"/>
      <c r="R1486" s="204">
        <f t="shared" si="294"/>
        <v>4</v>
      </c>
      <c r="S1486" s="207" t="s">
        <v>70</v>
      </c>
      <c r="T1486" s="215" t="s">
        <v>87</v>
      </c>
      <c r="U1486" s="216">
        <v>44861</v>
      </c>
      <c r="V1486" s="216"/>
      <c r="W1486" s="217">
        <v>1</v>
      </c>
      <c r="X1486" s="218"/>
      <c r="Y1486" s="212">
        <f t="shared" si="297"/>
        <v>13.857142857142858</v>
      </c>
      <c r="Z1486" s="237">
        <v>135</v>
      </c>
      <c r="AA1486" s="237">
        <v>12.25</v>
      </c>
      <c r="AB1486" s="213">
        <f t="shared" si="300"/>
        <v>540</v>
      </c>
      <c r="AC1486" s="213">
        <f t="shared" si="295"/>
        <v>49</v>
      </c>
      <c r="AD1486" s="213">
        <f t="shared" si="298"/>
        <v>378</v>
      </c>
      <c r="AE1486" s="213">
        <f t="shared" si="299"/>
        <v>0</v>
      </c>
      <c r="AF1486" s="213">
        <f t="shared" si="303"/>
        <v>679</v>
      </c>
      <c r="AG1486" s="343">
        <f t="shared" si="301"/>
        <v>1057</v>
      </c>
      <c r="AH1486" s="213">
        <v>840</v>
      </c>
      <c r="AI1486" s="213">
        <f t="shared" si="302"/>
        <v>217</v>
      </c>
      <c r="AJ1486" s="267"/>
      <c r="AK1486" s="297"/>
      <c r="AL1486" s="304"/>
      <c r="AM1486" s="304"/>
    </row>
    <row r="1487" spans="1:39" ht="32.25" customHeight="1" x14ac:dyDescent="0.35">
      <c r="A1487" s="202"/>
      <c r="B1487" s="239">
        <v>22</v>
      </c>
      <c r="C1487" s="342">
        <v>1470</v>
      </c>
      <c r="D1487" s="344">
        <v>13958</v>
      </c>
      <c r="E1487" s="344">
        <v>8474</v>
      </c>
      <c r="F1487" s="204"/>
      <c r="G1487" s="202" t="s">
        <v>105</v>
      </c>
      <c r="H1487" s="202" t="s">
        <v>95</v>
      </c>
      <c r="I1487" s="202"/>
      <c r="J1487" s="202" t="s">
        <v>69</v>
      </c>
      <c r="K1487" s="204">
        <v>1.8</v>
      </c>
      <c r="L1487" s="204">
        <v>1</v>
      </c>
      <c r="M1487" s="204">
        <v>3.5</v>
      </c>
      <c r="N1487" s="204"/>
      <c r="O1487" s="204">
        <f>M1487-N1487</f>
        <v>3.5</v>
      </c>
      <c r="P1487" s="204"/>
      <c r="Q1487" s="204"/>
      <c r="R1487" s="204">
        <f t="shared" si="294"/>
        <v>3.5</v>
      </c>
      <c r="S1487" s="207" t="s">
        <v>70</v>
      </c>
      <c r="T1487" s="215" t="s">
        <v>58</v>
      </c>
      <c r="U1487" s="216">
        <v>44884</v>
      </c>
      <c r="V1487" s="216">
        <v>44922</v>
      </c>
      <c r="W1487" s="217">
        <v>1</v>
      </c>
      <c r="X1487" s="218"/>
      <c r="Y1487" s="212">
        <f t="shared" si="297"/>
        <v>5.5714285714285712</v>
      </c>
      <c r="Z1487" s="237">
        <v>135</v>
      </c>
      <c r="AA1487" s="237">
        <v>12.25</v>
      </c>
      <c r="AB1487" s="213">
        <f t="shared" si="300"/>
        <v>472.5</v>
      </c>
      <c r="AC1487" s="213">
        <f t="shared" si="295"/>
        <v>42.875</v>
      </c>
      <c r="AD1487" s="213">
        <f t="shared" si="298"/>
        <v>330.74999999999994</v>
      </c>
      <c r="AE1487" s="213">
        <f t="shared" si="299"/>
        <v>141.75</v>
      </c>
      <c r="AF1487" s="213">
        <f t="shared" si="303"/>
        <v>238.875</v>
      </c>
      <c r="AG1487" s="343">
        <f t="shared" si="301"/>
        <v>711.375</v>
      </c>
      <c r="AH1487" s="213">
        <v>594.125</v>
      </c>
      <c r="AI1487" s="213">
        <f t="shared" si="302"/>
        <v>117.25</v>
      </c>
      <c r="AJ1487" s="172"/>
    </row>
    <row r="1488" spans="1:39" ht="32.25" hidden="1" customHeight="1" x14ac:dyDescent="0.35">
      <c r="A1488" s="202"/>
      <c r="B1488" s="239">
        <v>22</v>
      </c>
      <c r="C1488" s="203">
        <v>1467</v>
      </c>
      <c r="D1488" s="204">
        <v>13955</v>
      </c>
      <c r="E1488" s="204">
        <v>8343</v>
      </c>
      <c r="F1488" s="204"/>
      <c r="G1488" s="202" t="s">
        <v>606</v>
      </c>
      <c r="H1488" s="202" t="s">
        <v>95</v>
      </c>
      <c r="I1488" s="202"/>
      <c r="J1488" s="202" t="s">
        <v>69</v>
      </c>
      <c r="K1488" s="204">
        <v>2.5</v>
      </c>
      <c r="L1488" s="204">
        <v>1.3</v>
      </c>
      <c r="M1488" s="204">
        <v>5</v>
      </c>
      <c r="N1488" s="204"/>
      <c r="O1488" s="204">
        <f>M1488-N1488</f>
        <v>5</v>
      </c>
      <c r="P1488" s="204"/>
      <c r="Q1488" s="204"/>
      <c r="R1488" s="204">
        <f t="shared" si="294"/>
        <v>5</v>
      </c>
      <c r="S1488" s="207" t="s">
        <v>70</v>
      </c>
      <c r="T1488" s="215" t="s">
        <v>58</v>
      </c>
      <c r="U1488" s="216">
        <v>44884</v>
      </c>
      <c r="V1488" s="216">
        <v>44914</v>
      </c>
      <c r="W1488" s="217">
        <v>1</v>
      </c>
      <c r="X1488" s="218"/>
      <c r="Y1488" s="212">
        <f t="shared" si="297"/>
        <v>4.4285714285714288</v>
      </c>
      <c r="Z1488" s="237">
        <v>135</v>
      </c>
      <c r="AA1488" s="237">
        <v>12.25</v>
      </c>
      <c r="AB1488" s="213">
        <f t="shared" si="300"/>
        <v>675</v>
      </c>
      <c r="AC1488" s="213">
        <f t="shared" si="295"/>
        <v>61.25</v>
      </c>
      <c r="AD1488" s="213">
        <f t="shared" si="298"/>
        <v>472.5</v>
      </c>
      <c r="AE1488" s="213">
        <f t="shared" si="299"/>
        <v>202.5</v>
      </c>
      <c r="AF1488" s="213">
        <f t="shared" si="303"/>
        <v>271.25000000000006</v>
      </c>
      <c r="AG1488" s="213">
        <f t="shared" si="301"/>
        <v>946.25</v>
      </c>
      <c r="AH1488" s="213">
        <v>946.25</v>
      </c>
      <c r="AI1488" s="213">
        <f t="shared" si="302"/>
        <v>0</v>
      </c>
      <c r="AJ1488" s="172"/>
    </row>
    <row r="1489" spans="1:36" ht="32.25" customHeight="1" x14ac:dyDescent="0.35">
      <c r="A1489" s="202"/>
      <c r="B1489" s="239">
        <v>22</v>
      </c>
      <c r="C1489" s="342">
        <v>1581</v>
      </c>
      <c r="D1489" s="344">
        <v>14113</v>
      </c>
      <c r="E1489" s="204"/>
      <c r="F1489" s="204"/>
      <c r="G1489" s="202" t="s">
        <v>423</v>
      </c>
      <c r="H1489" s="234" t="s">
        <v>36</v>
      </c>
      <c r="I1489" s="234"/>
      <c r="J1489" s="234" t="s">
        <v>42</v>
      </c>
      <c r="K1489" s="233">
        <v>6</v>
      </c>
      <c r="L1489" s="233">
        <v>1</v>
      </c>
      <c r="M1489" s="233">
        <v>2</v>
      </c>
      <c r="N1489" s="204"/>
      <c r="O1489" s="204">
        <f>M1489-N1489</f>
        <v>2</v>
      </c>
      <c r="P1489" s="233"/>
      <c r="Q1489" s="233"/>
      <c r="R1489" s="204">
        <f t="shared" si="294"/>
        <v>12</v>
      </c>
      <c r="S1489" s="261" t="s">
        <v>41</v>
      </c>
      <c r="T1489" s="215" t="s">
        <v>87</v>
      </c>
      <c r="U1489" s="271">
        <v>44906</v>
      </c>
      <c r="V1489" s="271"/>
      <c r="W1489" s="272">
        <v>1</v>
      </c>
      <c r="X1489" s="273"/>
      <c r="Y1489" s="212">
        <f t="shared" si="297"/>
        <v>7.4285714285714288</v>
      </c>
      <c r="Z1489" s="238">
        <v>14</v>
      </c>
      <c r="AA1489" s="238">
        <v>0.84</v>
      </c>
      <c r="AB1489" s="213">
        <f t="shared" si="300"/>
        <v>168</v>
      </c>
      <c r="AC1489" s="213">
        <f t="shared" si="295"/>
        <v>10.08</v>
      </c>
      <c r="AD1489" s="213">
        <f t="shared" si="298"/>
        <v>117.59999999999998</v>
      </c>
      <c r="AE1489" s="213">
        <f t="shared" si="299"/>
        <v>0</v>
      </c>
      <c r="AF1489" s="213">
        <f t="shared" si="303"/>
        <v>74.88</v>
      </c>
      <c r="AG1489" s="343">
        <f t="shared" si="301"/>
        <v>192.47999999999996</v>
      </c>
      <c r="AH1489" s="213">
        <v>147.83999999999997</v>
      </c>
      <c r="AI1489" s="213">
        <f t="shared" si="302"/>
        <v>44.639999999999986</v>
      </c>
      <c r="AJ1489" s="243"/>
    </row>
    <row r="1490" spans="1:36" ht="32.25" customHeight="1" x14ac:dyDescent="0.35">
      <c r="A1490" s="202"/>
      <c r="B1490" s="239">
        <v>22</v>
      </c>
      <c r="C1490" s="342">
        <v>1581</v>
      </c>
      <c r="D1490" s="344">
        <v>14113</v>
      </c>
      <c r="E1490" s="204"/>
      <c r="F1490" s="204"/>
      <c r="G1490" s="202" t="s">
        <v>423</v>
      </c>
      <c r="H1490" s="202" t="s">
        <v>241</v>
      </c>
      <c r="I1490" s="234"/>
      <c r="J1490" s="202" t="s">
        <v>81</v>
      </c>
      <c r="K1490" s="204">
        <v>6</v>
      </c>
      <c r="L1490" s="204">
        <v>0.6</v>
      </c>
      <c r="M1490" s="204"/>
      <c r="N1490" s="204"/>
      <c r="O1490" s="204"/>
      <c r="P1490" s="204">
        <v>0.6</v>
      </c>
      <c r="Q1490" s="204"/>
      <c r="R1490" s="204">
        <f t="shared" si="294"/>
        <v>2.1599999999999997</v>
      </c>
      <c r="S1490" s="207" t="s">
        <v>151</v>
      </c>
      <c r="T1490" s="215" t="s">
        <v>87</v>
      </c>
      <c r="U1490" s="216">
        <v>44906</v>
      </c>
      <c r="V1490" s="216"/>
      <c r="W1490" s="217">
        <v>1</v>
      </c>
      <c r="X1490" s="218"/>
      <c r="Y1490" s="212">
        <f t="shared" si="297"/>
        <v>7.4285714285714288</v>
      </c>
      <c r="Z1490" s="237">
        <v>36.5</v>
      </c>
      <c r="AA1490" s="237">
        <v>3.15</v>
      </c>
      <c r="AB1490" s="213">
        <f t="shared" si="300"/>
        <v>78.839999999999989</v>
      </c>
      <c r="AC1490" s="213">
        <f t="shared" si="295"/>
        <v>6.8039999999999985</v>
      </c>
      <c r="AD1490" s="213">
        <f t="shared" si="298"/>
        <v>55.187999999999995</v>
      </c>
      <c r="AE1490" s="213">
        <f t="shared" si="299"/>
        <v>0</v>
      </c>
      <c r="AF1490" s="213">
        <f t="shared" si="303"/>
        <v>50.54399999999999</v>
      </c>
      <c r="AG1490" s="343">
        <f t="shared" si="301"/>
        <v>105.73199999999999</v>
      </c>
      <c r="AH1490" s="213">
        <v>75.599999999999994</v>
      </c>
      <c r="AI1490" s="213">
        <f t="shared" si="302"/>
        <v>30.131999999999991</v>
      </c>
      <c r="AJ1490" s="172"/>
    </row>
    <row r="1491" spans="1:36" ht="32.25" hidden="1" customHeight="1" x14ac:dyDescent="0.35">
      <c r="A1491" s="202"/>
      <c r="B1491" s="239">
        <v>23</v>
      </c>
      <c r="C1491" s="203">
        <v>554</v>
      </c>
      <c r="D1491" s="204">
        <v>12647</v>
      </c>
      <c r="E1491" s="204">
        <v>8230</v>
      </c>
      <c r="F1491" s="204"/>
      <c r="G1491" s="202" t="s">
        <v>429</v>
      </c>
      <c r="H1491" s="202" t="s">
        <v>250</v>
      </c>
      <c r="I1491" s="202"/>
      <c r="J1491" s="202" t="s">
        <v>42</v>
      </c>
      <c r="K1491" s="204">
        <v>20</v>
      </c>
      <c r="L1491" s="204">
        <v>1</v>
      </c>
      <c r="M1491" s="204">
        <v>3</v>
      </c>
      <c r="N1491" s="204">
        <v>1</v>
      </c>
      <c r="O1491" s="204">
        <f>M1491-N1491</f>
        <v>2</v>
      </c>
      <c r="P1491" s="204"/>
      <c r="Q1491" s="204"/>
      <c r="R1491" s="204">
        <f t="shared" si="294"/>
        <v>40</v>
      </c>
      <c r="S1491" s="207" t="s">
        <v>41</v>
      </c>
      <c r="T1491" s="215" t="s">
        <v>58</v>
      </c>
      <c r="U1491" s="216">
        <v>44747</v>
      </c>
      <c r="V1491" s="216">
        <v>44879</v>
      </c>
      <c r="W1491" s="217">
        <v>1</v>
      </c>
      <c r="X1491" s="218"/>
      <c r="Y1491" s="212">
        <f t="shared" si="297"/>
        <v>19</v>
      </c>
      <c r="Z1491" s="237">
        <v>14</v>
      </c>
      <c r="AA1491" s="237">
        <v>0.84</v>
      </c>
      <c r="AB1491" s="213">
        <f t="shared" si="300"/>
        <v>560</v>
      </c>
      <c r="AC1491" s="213">
        <f t="shared" si="295"/>
        <v>33.6</v>
      </c>
      <c r="AD1491" s="213">
        <f t="shared" si="298"/>
        <v>392</v>
      </c>
      <c r="AE1491" s="213">
        <f t="shared" si="299"/>
        <v>168</v>
      </c>
      <c r="AF1491" s="213">
        <f t="shared" si="303"/>
        <v>638.4</v>
      </c>
      <c r="AG1491" s="213">
        <f t="shared" si="301"/>
        <v>1198.4000000000001</v>
      </c>
      <c r="AH1491" s="213">
        <v>1198.4000000000001</v>
      </c>
      <c r="AI1491" s="213">
        <f t="shared" si="302"/>
        <v>0</v>
      </c>
      <c r="AJ1491" s="172"/>
    </row>
    <row r="1492" spans="1:36" ht="32.25" hidden="1" customHeight="1" x14ac:dyDescent="0.35">
      <c r="A1492" s="202"/>
      <c r="B1492" s="239">
        <v>23</v>
      </c>
      <c r="C1492" s="203">
        <v>554</v>
      </c>
      <c r="D1492" s="204">
        <v>12647</v>
      </c>
      <c r="E1492" s="204">
        <v>8230</v>
      </c>
      <c r="F1492" s="204"/>
      <c r="G1492" s="202" t="s">
        <v>429</v>
      </c>
      <c r="H1492" s="202" t="s">
        <v>250</v>
      </c>
      <c r="I1492" s="202"/>
      <c r="J1492" s="202" t="s">
        <v>42</v>
      </c>
      <c r="K1492" s="204">
        <v>20</v>
      </c>
      <c r="L1492" s="204">
        <v>1</v>
      </c>
      <c r="M1492" s="204">
        <v>3</v>
      </c>
      <c r="N1492" s="204">
        <v>1</v>
      </c>
      <c r="O1492" s="204">
        <f>M1492-N1492</f>
        <v>2</v>
      </c>
      <c r="P1492" s="204"/>
      <c r="Q1492" s="204"/>
      <c r="R1492" s="204">
        <f t="shared" si="294"/>
        <v>40</v>
      </c>
      <c r="S1492" s="207" t="s">
        <v>41</v>
      </c>
      <c r="T1492" s="215" t="s">
        <v>58</v>
      </c>
      <c r="U1492" s="216">
        <v>44747</v>
      </c>
      <c r="V1492" s="216">
        <v>44879</v>
      </c>
      <c r="W1492" s="217">
        <v>1</v>
      </c>
      <c r="X1492" s="218"/>
      <c r="Y1492" s="212">
        <f t="shared" si="297"/>
        <v>19</v>
      </c>
      <c r="Z1492" s="237">
        <v>14</v>
      </c>
      <c r="AA1492" s="237">
        <v>0.84</v>
      </c>
      <c r="AB1492" s="213">
        <f t="shared" si="300"/>
        <v>560</v>
      </c>
      <c r="AC1492" s="213">
        <f t="shared" si="295"/>
        <v>33.6</v>
      </c>
      <c r="AD1492" s="213">
        <f t="shared" si="298"/>
        <v>392</v>
      </c>
      <c r="AE1492" s="213">
        <f t="shared" si="299"/>
        <v>168</v>
      </c>
      <c r="AF1492" s="213">
        <f t="shared" si="303"/>
        <v>638.4</v>
      </c>
      <c r="AG1492" s="213">
        <f t="shared" si="301"/>
        <v>1198.4000000000001</v>
      </c>
      <c r="AH1492" s="213">
        <v>1198.4000000000001</v>
      </c>
      <c r="AI1492" s="213">
        <f t="shared" si="302"/>
        <v>0</v>
      </c>
      <c r="AJ1492" s="172"/>
    </row>
    <row r="1493" spans="1:36" ht="32.25" hidden="1" customHeight="1" x14ac:dyDescent="0.35">
      <c r="A1493" s="202"/>
      <c r="B1493" s="239">
        <v>23</v>
      </c>
      <c r="C1493" s="203">
        <v>554</v>
      </c>
      <c r="D1493" s="204">
        <v>12647</v>
      </c>
      <c r="E1493" s="204">
        <v>8230</v>
      </c>
      <c r="F1493" s="204"/>
      <c r="G1493" s="202" t="s">
        <v>429</v>
      </c>
      <c r="H1493" s="202" t="s">
        <v>250</v>
      </c>
      <c r="I1493" s="202"/>
      <c r="J1493" s="202" t="s">
        <v>148</v>
      </c>
      <c r="K1493" s="204">
        <v>20</v>
      </c>
      <c r="L1493" s="204">
        <v>2.5</v>
      </c>
      <c r="M1493" s="204">
        <f>6</f>
        <v>6</v>
      </c>
      <c r="N1493" s="204">
        <v>1</v>
      </c>
      <c r="O1493" s="204">
        <f>M1493-N1493</f>
        <v>5</v>
      </c>
      <c r="P1493" s="204"/>
      <c r="Q1493" s="204"/>
      <c r="R1493" s="204">
        <f t="shared" si="294"/>
        <v>250</v>
      </c>
      <c r="S1493" s="207" t="s">
        <v>62</v>
      </c>
      <c r="T1493" s="215" t="s">
        <v>58</v>
      </c>
      <c r="U1493" s="216">
        <v>44747</v>
      </c>
      <c r="V1493" s="216">
        <v>44879</v>
      </c>
      <c r="W1493" s="217">
        <v>1</v>
      </c>
      <c r="X1493" s="218"/>
      <c r="Y1493" s="212">
        <f t="shared" si="297"/>
        <v>19</v>
      </c>
      <c r="Z1493" s="237">
        <v>5.25</v>
      </c>
      <c r="AA1493" s="237">
        <v>0.35</v>
      </c>
      <c r="AB1493" s="213">
        <f t="shared" si="300"/>
        <v>1312.5</v>
      </c>
      <c r="AC1493" s="213">
        <f t="shared" si="295"/>
        <v>87.5</v>
      </c>
      <c r="AD1493" s="213">
        <f t="shared" si="298"/>
        <v>918.75</v>
      </c>
      <c r="AE1493" s="213">
        <f t="shared" si="299"/>
        <v>393.75</v>
      </c>
      <c r="AF1493" s="213">
        <f t="shared" si="303"/>
        <v>1662.5</v>
      </c>
      <c r="AG1493" s="213">
        <f t="shared" si="301"/>
        <v>2975</v>
      </c>
      <c r="AH1493" s="213">
        <v>2975</v>
      </c>
      <c r="AI1493" s="213">
        <f t="shared" si="302"/>
        <v>0</v>
      </c>
      <c r="AJ1493" s="172"/>
    </row>
    <row r="1494" spans="1:36" ht="32.25" hidden="1" customHeight="1" x14ac:dyDescent="0.35">
      <c r="A1494" s="202"/>
      <c r="B1494" s="239">
        <v>23</v>
      </c>
      <c r="C1494" s="203">
        <v>554</v>
      </c>
      <c r="D1494" s="204">
        <v>12647</v>
      </c>
      <c r="E1494" s="204">
        <v>8230</v>
      </c>
      <c r="F1494" s="204"/>
      <c r="G1494" s="202" t="s">
        <v>429</v>
      </c>
      <c r="H1494" s="202" t="s">
        <v>250</v>
      </c>
      <c r="I1494" s="202"/>
      <c r="J1494" s="202" t="s">
        <v>251</v>
      </c>
      <c r="K1494" s="204">
        <v>16</v>
      </c>
      <c r="L1494" s="204">
        <v>3</v>
      </c>
      <c r="M1494" s="204"/>
      <c r="N1494" s="204"/>
      <c r="O1494" s="204"/>
      <c r="P1494" s="204">
        <v>1</v>
      </c>
      <c r="Q1494" s="204"/>
      <c r="R1494" s="204">
        <f t="shared" si="294"/>
        <v>48</v>
      </c>
      <c r="S1494" s="207" t="s">
        <v>151</v>
      </c>
      <c r="T1494" s="215" t="s">
        <v>58</v>
      </c>
      <c r="U1494" s="216">
        <v>44747</v>
      </c>
      <c r="V1494" s="216">
        <v>44879</v>
      </c>
      <c r="W1494" s="217">
        <v>1</v>
      </c>
      <c r="X1494" s="218"/>
      <c r="Y1494" s="212">
        <f t="shared" si="297"/>
        <v>19</v>
      </c>
      <c r="Z1494" s="237">
        <v>81</v>
      </c>
      <c r="AA1494" s="237">
        <v>1.82</v>
      </c>
      <c r="AB1494" s="213">
        <f t="shared" si="300"/>
        <v>3888</v>
      </c>
      <c r="AC1494" s="213">
        <f t="shared" si="295"/>
        <v>87.36</v>
      </c>
      <c r="AD1494" s="213">
        <f t="shared" si="298"/>
        <v>2721.5999999999995</v>
      </c>
      <c r="AE1494" s="213">
        <f t="shared" si="299"/>
        <v>1166.3999999999999</v>
      </c>
      <c r="AF1494" s="213">
        <f t="shared" si="303"/>
        <v>1659.8400000000001</v>
      </c>
      <c r="AG1494" s="213">
        <f t="shared" si="301"/>
        <v>5547.8399999999992</v>
      </c>
      <c r="AH1494" s="213">
        <v>5547.8399999999992</v>
      </c>
      <c r="AI1494" s="213">
        <f t="shared" si="302"/>
        <v>0</v>
      </c>
      <c r="AJ1494" s="172"/>
    </row>
    <row r="1495" spans="1:36" ht="32.25" customHeight="1" x14ac:dyDescent="0.35">
      <c r="A1495" s="202"/>
      <c r="B1495" s="239">
        <v>23</v>
      </c>
      <c r="C1495" s="342">
        <v>657</v>
      </c>
      <c r="D1495" s="344">
        <v>12886</v>
      </c>
      <c r="E1495" s="204"/>
      <c r="F1495" s="204"/>
      <c r="G1495" s="202" t="s">
        <v>424</v>
      </c>
      <c r="H1495" s="202" t="s">
        <v>36</v>
      </c>
      <c r="I1495" s="202"/>
      <c r="J1495" s="202" t="s">
        <v>69</v>
      </c>
      <c r="K1495" s="204">
        <v>2.5</v>
      </c>
      <c r="L1495" s="204">
        <v>1.3</v>
      </c>
      <c r="M1495" s="204">
        <v>3.5</v>
      </c>
      <c r="N1495" s="204">
        <v>1</v>
      </c>
      <c r="O1495" s="204">
        <f>M1495-N1495</f>
        <v>2.5</v>
      </c>
      <c r="P1495" s="204"/>
      <c r="Q1495" s="204"/>
      <c r="R1495" s="204">
        <f t="shared" si="294"/>
        <v>2.5</v>
      </c>
      <c r="S1495" s="207" t="s">
        <v>70</v>
      </c>
      <c r="T1495" s="215" t="s">
        <v>87</v>
      </c>
      <c r="U1495" s="216">
        <v>44778</v>
      </c>
      <c r="V1495" s="216"/>
      <c r="W1495" s="217">
        <v>1</v>
      </c>
      <c r="X1495" s="218"/>
      <c r="Y1495" s="212">
        <f t="shared" si="297"/>
        <v>25.714285714285715</v>
      </c>
      <c r="Z1495" s="238">
        <v>135</v>
      </c>
      <c r="AA1495" s="237">
        <v>12.25</v>
      </c>
      <c r="AB1495" s="213">
        <f t="shared" si="300"/>
        <v>337.5</v>
      </c>
      <c r="AC1495" s="213">
        <f t="shared" si="295"/>
        <v>30.625</v>
      </c>
      <c r="AD1495" s="213">
        <f t="shared" si="298"/>
        <v>236.25</v>
      </c>
      <c r="AE1495" s="213">
        <f t="shared" si="299"/>
        <v>0</v>
      </c>
      <c r="AF1495" s="213">
        <f t="shared" si="303"/>
        <v>787.50000000000011</v>
      </c>
      <c r="AG1495" s="343">
        <f t="shared" si="301"/>
        <v>1023.7500000000001</v>
      </c>
      <c r="AH1495" s="213">
        <v>888.12499999999989</v>
      </c>
      <c r="AI1495" s="213">
        <f t="shared" si="302"/>
        <v>135.62500000000023</v>
      </c>
      <c r="AJ1495" s="172"/>
    </row>
    <row r="1496" spans="1:36" ht="32.25" hidden="1" customHeight="1" x14ac:dyDescent="0.35">
      <c r="A1496" s="202"/>
      <c r="B1496" s="239">
        <v>23</v>
      </c>
      <c r="C1496" s="203">
        <v>738</v>
      </c>
      <c r="D1496" s="204">
        <v>12996</v>
      </c>
      <c r="E1496" s="204">
        <v>7859</v>
      </c>
      <c r="F1496" s="204"/>
      <c r="G1496" s="202" t="s">
        <v>429</v>
      </c>
      <c r="H1496" s="202" t="s">
        <v>36</v>
      </c>
      <c r="I1496" s="202"/>
      <c r="J1496" s="202" t="s">
        <v>69</v>
      </c>
      <c r="K1496" s="204">
        <v>1.3</v>
      </c>
      <c r="L1496" s="204">
        <v>1.3</v>
      </c>
      <c r="M1496" s="204">
        <v>3</v>
      </c>
      <c r="N1496" s="204">
        <v>1</v>
      </c>
      <c r="O1496" s="204">
        <f>M1496-N1496</f>
        <v>2</v>
      </c>
      <c r="P1496" s="204"/>
      <c r="Q1496" s="204"/>
      <c r="R1496" s="204">
        <f t="shared" si="294"/>
        <v>2</v>
      </c>
      <c r="S1496" s="207" t="s">
        <v>70</v>
      </c>
      <c r="T1496" s="215" t="s">
        <v>58</v>
      </c>
      <c r="U1496" s="216">
        <v>44788</v>
      </c>
      <c r="V1496" s="216">
        <v>44804</v>
      </c>
      <c r="W1496" s="217">
        <v>1</v>
      </c>
      <c r="X1496" s="218"/>
      <c r="Y1496" s="212">
        <f t="shared" si="297"/>
        <v>2.4285714285714284</v>
      </c>
      <c r="Z1496" s="238">
        <v>135</v>
      </c>
      <c r="AA1496" s="237">
        <v>12.25</v>
      </c>
      <c r="AB1496" s="213">
        <f t="shared" si="300"/>
        <v>270</v>
      </c>
      <c r="AC1496" s="213">
        <f t="shared" si="295"/>
        <v>24.5</v>
      </c>
      <c r="AD1496" s="213">
        <f t="shared" si="298"/>
        <v>189</v>
      </c>
      <c r="AE1496" s="213">
        <f t="shared" si="299"/>
        <v>81</v>
      </c>
      <c r="AF1496" s="213">
        <f t="shared" si="303"/>
        <v>59.499999999999993</v>
      </c>
      <c r="AG1496" s="213">
        <f t="shared" si="301"/>
        <v>329.5</v>
      </c>
      <c r="AH1496" s="213">
        <v>329.5</v>
      </c>
      <c r="AI1496" s="213">
        <f t="shared" si="302"/>
        <v>0</v>
      </c>
      <c r="AJ1496" s="172"/>
    </row>
    <row r="1497" spans="1:36" ht="32.25" customHeight="1" x14ac:dyDescent="0.35">
      <c r="A1497" s="202"/>
      <c r="B1497" s="239">
        <v>23</v>
      </c>
      <c r="C1497" s="342">
        <v>657</v>
      </c>
      <c r="D1497" s="344">
        <v>12886</v>
      </c>
      <c r="E1497" s="204"/>
      <c r="F1497" s="204"/>
      <c r="G1497" s="202" t="s">
        <v>424</v>
      </c>
      <c r="H1497" s="202" t="s">
        <v>241</v>
      </c>
      <c r="I1497" s="202"/>
      <c r="J1497" s="202" t="s">
        <v>81</v>
      </c>
      <c r="K1497" s="204">
        <v>1.5</v>
      </c>
      <c r="L1497" s="204">
        <v>1</v>
      </c>
      <c r="M1497" s="204"/>
      <c r="N1497" s="204"/>
      <c r="O1497" s="204"/>
      <c r="P1497" s="204">
        <v>1</v>
      </c>
      <c r="Q1497" s="204"/>
      <c r="R1497" s="204">
        <f t="shared" si="294"/>
        <v>1.5</v>
      </c>
      <c r="S1497" s="207" t="s">
        <v>151</v>
      </c>
      <c r="T1497" s="215" t="s">
        <v>87</v>
      </c>
      <c r="U1497" s="216">
        <v>44778</v>
      </c>
      <c r="V1497" s="216"/>
      <c r="W1497" s="217">
        <v>1</v>
      </c>
      <c r="X1497" s="218"/>
      <c r="Y1497" s="212">
        <f t="shared" si="297"/>
        <v>25.714285714285715</v>
      </c>
      <c r="Z1497" s="237">
        <v>36.5</v>
      </c>
      <c r="AA1497" s="237">
        <v>3.15</v>
      </c>
      <c r="AB1497" s="213">
        <f t="shared" si="300"/>
        <v>54.75</v>
      </c>
      <c r="AC1497" s="213">
        <f t="shared" si="295"/>
        <v>4.7249999999999996</v>
      </c>
      <c r="AD1497" s="213">
        <f t="shared" si="298"/>
        <v>38.324999999999996</v>
      </c>
      <c r="AE1497" s="213">
        <f t="shared" si="299"/>
        <v>0</v>
      </c>
      <c r="AF1497" s="213">
        <f t="shared" si="303"/>
        <v>121.49999999999999</v>
      </c>
      <c r="AG1497" s="343">
        <f t="shared" si="301"/>
        <v>159.82499999999999</v>
      </c>
      <c r="AH1497" s="213">
        <v>138.89999999999998</v>
      </c>
      <c r="AI1497" s="213">
        <f t="shared" si="302"/>
        <v>20.925000000000011</v>
      </c>
      <c r="AJ1497" s="172"/>
    </row>
    <row r="1498" spans="1:36" ht="32.25" customHeight="1" x14ac:dyDescent="0.35">
      <c r="A1498" s="202"/>
      <c r="B1498" s="239">
        <v>23</v>
      </c>
      <c r="C1498" s="342">
        <v>657</v>
      </c>
      <c r="D1498" s="344">
        <v>12886</v>
      </c>
      <c r="E1498" s="204"/>
      <c r="F1498" s="204"/>
      <c r="G1498" s="202" t="s">
        <v>424</v>
      </c>
      <c r="H1498" s="202" t="s">
        <v>241</v>
      </c>
      <c r="I1498" s="202"/>
      <c r="J1498" s="202" t="s">
        <v>81</v>
      </c>
      <c r="K1498" s="204">
        <v>1.5</v>
      </c>
      <c r="L1498" s="204">
        <v>1</v>
      </c>
      <c r="M1498" s="204"/>
      <c r="N1498" s="204"/>
      <c r="O1498" s="204"/>
      <c r="P1498" s="204">
        <v>1</v>
      </c>
      <c r="Q1498" s="204"/>
      <c r="R1498" s="204">
        <f t="shared" si="294"/>
        <v>1.5</v>
      </c>
      <c r="S1498" s="207" t="s">
        <v>151</v>
      </c>
      <c r="T1498" s="215" t="s">
        <v>87</v>
      </c>
      <c r="U1498" s="216">
        <v>44778</v>
      </c>
      <c r="V1498" s="216"/>
      <c r="W1498" s="217">
        <v>1</v>
      </c>
      <c r="X1498" s="218"/>
      <c r="Y1498" s="212">
        <f t="shared" si="297"/>
        <v>25.714285714285715</v>
      </c>
      <c r="Z1498" s="237">
        <v>36.5</v>
      </c>
      <c r="AA1498" s="237">
        <v>3.15</v>
      </c>
      <c r="AB1498" s="213">
        <f t="shared" si="300"/>
        <v>54.75</v>
      </c>
      <c r="AC1498" s="213">
        <f t="shared" si="295"/>
        <v>4.7249999999999996</v>
      </c>
      <c r="AD1498" s="213">
        <f t="shared" si="298"/>
        <v>38.324999999999996</v>
      </c>
      <c r="AE1498" s="213">
        <f t="shared" si="299"/>
        <v>0</v>
      </c>
      <c r="AF1498" s="213">
        <f t="shared" si="303"/>
        <v>121.49999999999999</v>
      </c>
      <c r="AG1498" s="343">
        <f t="shared" si="301"/>
        <v>159.82499999999999</v>
      </c>
      <c r="AH1498" s="213">
        <v>138.89999999999998</v>
      </c>
      <c r="AI1498" s="213">
        <f t="shared" si="302"/>
        <v>20.925000000000011</v>
      </c>
      <c r="AJ1498" s="172"/>
    </row>
    <row r="1499" spans="1:36" ht="32.25" customHeight="1" x14ac:dyDescent="0.35">
      <c r="A1499" s="202"/>
      <c r="B1499" s="239">
        <v>23</v>
      </c>
      <c r="C1499" s="342">
        <v>657</v>
      </c>
      <c r="D1499" s="344">
        <v>12886</v>
      </c>
      <c r="E1499" s="204"/>
      <c r="F1499" s="204"/>
      <c r="G1499" s="202" t="s">
        <v>424</v>
      </c>
      <c r="H1499" s="202" t="s">
        <v>241</v>
      </c>
      <c r="I1499" s="202"/>
      <c r="J1499" s="202" t="s">
        <v>81</v>
      </c>
      <c r="K1499" s="204">
        <v>1.5</v>
      </c>
      <c r="L1499" s="204">
        <v>1</v>
      </c>
      <c r="M1499" s="204"/>
      <c r="N1499" s="204"/>
      <c r="O1499" s="204"/>
      <c r="P1499" s="204">
        <v>1</v>
      </c>
      <c r="Q1499" s="204"/>
      <c r="R1499" s="204">
        <f t="shared" si="294"/>
        <v>1.5</v>
      </c>
      <c r="S1499" s="207" t="s">
        <v>151</v>
      </c>
      <c r="T1499" s="215" t="s">
        <v>87</v>
      </c>
      <c r="U1499" s="216">
        <v>44778</v>
      </c>
      <c r="V1499" s="216"/>
      <c r="W1499" s="217">
        <v>1</v>
      </c>
      <c r="X1499" s="218"/>
      <c r="Y1499" s="212">
        <f t="shared" si="297"/>
        <v>25.714285714285715</v>
      </c>
      <c r="Z1499" s="237">
        <v>36.5</v>
      </c>
      <c r="AA1499" s="237">
        <v>3.15</v>
      </c>
      <c r="AB1499" s="213">
        <f t="shared" si="300"/>
        <v>54.75</v>
      </c>
      <c r="AC1499" s="213">
        <f t="shared" si="295"/>
        <v>4.7249999999999996</v>
      </c>
      <c r="AD1499" s="213">
        <f t="shared" si="298"/>
        <v>38.324999999999996</v>
      </c>
      <c r="AE1499" s="213">
        <f t="shared" si="299"/>
        <v>0</v>
      </c>
      <c r="AF1499" s="213">
        <f t="shared" si="303"/>
        <v>121.49999999999999</v>
      </c>
      <c r="AG1499" s="343">
        <f t="shared" si="301"/>
        <v>159.82499999999999</v>
      </c>
      <c r="AH1499" s="213">
        <v>138.89999999999998</v>
      </c>
      <c r="AI1499" s="213">
        <f t="shared" si="302"/>
        <v>20.925000000000011</v>
      </c>
      <c r="AJ1499" s="172"/>
    </row>
    <row r="1500" spans="1:36" ht="32.25" customHeight="1" x14ac:dyDescent="0.35">
      <c r="A1500" s="202"/>
      <c r="B1500" s="239">
        <v>23</v>
      </c>
      <c r="C1500" s="342">
        <v>657</v>
      </c>
      <c r="D1500" s="344">
        <v>12886</v>
      </c>
      <c r="E1500" s="204"/>
      <c r="F1500" s="204"/>
      <c r="G1500" s="202" t="s">
        <v>424</v>
      </c>
      <c r="H1500" s="202" t="s">
        <v>241</v>
      </c>
      <c r="I1500" s="202"/>
      <c r="J1500" s="202" t="s">
        <v>81</v>
      </c>
      <c r="K1500" s="204">
        <v>1.5</v>
      </c>
      <c r="L1500" s="204">
        <v>1</v>
      </c>
      <c r="M1500" s="204"/>
      <c r="N1500" s="204"/>
      <c r="O1500" s="204"/>
      <c r="P1500" s="204">
        <v>1</v>
      </c>
      <c r="Q1500" s="204"/>
      <c r="R1500" s="204">
        <f t="shared" si="294"/>
        <v>1.5</v>
      </c>
      <c r="S1500" s="207" t="s">
        <v>151</v>
      </c>
      <c r="T1500" s="215" t="s">
        <v>87</v>
      </c>
      <c r="U1500" s="216">
        <v>44778</v>
      </c>
      <c r="V1500" s="216"/>
      <c r="W1500" s="217">
        <v>1</v>
      </c>
      <c r="X1500" s="218"/>
      <c r="Y1500" s="212">
        <f t="shared" si="297"/>
        <v>25.714285714285715</v>
      </c>
      <c r="Z1500" s="237">
        <v>36.5</v>
      </c>
      <c r="AA1500" s="237">
        <v>3.15</v>
      </c>
      <c r="AB1500" s="213">
        <f t="shared" si="300"/>
        <v>54.75</v>
      </c>
      <c r="AC1500" s="213">
        <f t="shared" si="295"/>
        <v>4.7249999999999996</v>
      </c>
      <c r="AD1500" s="213">
        <f t="shared" si="298"/>
        <v>38.324999999999996</v>
      </c>
      <c r="AE1500" s="213">
        <f t="shared" si="299"/>
        <v>0</v>
      </c>
      <c r="AF1500" s="213">
        <f t="shared" si="303"/>
        <v>121.49999999999999</v>
      </c>
      <c r="AG1500" s="343">
        <f t="shared" si="301"/>
        <v>159.82499999999999</v>
      </c>
      <c r="AH1500" s="213">
        <v>138.89999999999998</v>
      </c>
      <c r="AI1500" s="213">
        <f t="shared" si="302"/>
        <v>20.925000000000011</v>
      </c>
      <c r="AJ1500" s="172"/>
    </row>
    <row r="1501" spans="1:36" ht="32.25" customHeight="1" x14ac:dyDescent="0.35">
      <c r="A1501" s="202"/>
      <c r="B1501" s="239">
        <v>23</v>
      </c>
      <c r="C1501" s="342">
        <v>657</v>
      </c>
      <c r="D1501" s="344">
        <v>12886</v>
      </c>
      <c r="E1501" s="204"/>
      <c r="F1501" s="204"/>
      <c r="G1501" s="202" t="s">
        <v>424</v>
      </c>
      <c r="H1501" s="202" t="s">
        <v>241</v>
      </c>
      <c r="I1501" s="202"/>
      <c r="J1501" s="202" t="s">
        <v>81</v>
      </c>
      <c r="K1501" s="204">
        <v>1.5</v>
      </c>
      <c r="L1501" s="204">
        <v>1</v>
      </c>
      <c r="M1501" s="204"/>
      <c r="N1501" s="204"/>
      <c r="O1501" s="204"/>
      <c r="P1501" s="204">
        <v>1</v>
      </c>
      <c r="Q1501" s="204"/>
      <c r="R1501" s="204">
        <f t="shared" si="294"/>
        <v>1.5</v>
      </c>
      <c r="S1501" s="207" t="s">
        <v>151</v>
      </c>
      <c r="T1501" s="215" t="s">
        <v>87</v>
      </c>
      <c r="U1501" s="216">
        <v>44778</v>
      </c>
      <c r="V1501" s="216"/>
      <c r="W1501" s="217">
        <v>1</v>
      </c>
      <c r="X1501" s="218"/>
      <c r="Y1501" s="212">
        <f t="shared" si="297"/>
        <v>25.714285714285715</v>
      </c>
      <c r="Z1501" s="237">
        <v>36.5</v>
      </c>
      <c r="AA1501" s="237">
        <v>3.15</v>
      </c>
      <c r="AB1501" s="213">
        <f t="shared" si="300"/>
        <v>54.75</v>
      </c>
      <c r="AC1501" s="213">
        <f t="shared" si="295"/>
        <v>4.7249999999999996</v>
      </c>
      <c r="AD1501" s="213">
        <f t="shared" si="298"/>
        <v>38.324999999999996</v>
      </c>
      <c r="AE1501" s="213">
        <f t="shared" si="299"/>
        <v>0</v>
      </c>
      <c r="AF1501" s="213">
        <f t="shared" si="303"/>
        <v>121.49999999999999</v>
      </c>
      <c r="AG1501" s="343">
        <f t="shared" si="301"/>
        <v>159.82499999999999</v>
      </c>
      <c r="AH1501" s="213">
        <v>138.89999999999998</v>
      </c>
      <c r="AI1501" s="213">
        <f t="shared" si="302"/>
        <v>20.925000000000011</v>
      </c>
      <c r="AJ1501" s="172"/>
    </row>
    <row r="1502" spans="1:36" ht="32.25" hidden="1" customHeight="1" x14ac:dyDescent="0.35">
      <c r="A1502" s="202"/>
      <c r="B1502" s="239">
        <v>23</v>
      </c>
      <c r="C1502" s="203">
        <v>657</v>
      </c>
      <c r="D1502" s="204">
        <v>12886</v>
      </c>
      <c r="E1502" s="204"/>
      <c r="F1502" s="204"/>
      <c r="G1502" s="202" t="s">
        <v>424</v>
      </c>
      <c r="H1502" s="202" t="s">
        <v>241</v>
      </c>
      <c r="I1502" s="202"/>
      <c r="J1502" s="202" t="s">
        <v>81</v>
      </c>
      <c r="K1502" s="204">
        <v>1.5</v>
      </c>
      <c r="L1502" s="204">
        <v>1</v>
      </c>
      <c r="M1502" s="204"/>
      <c r="N1502" s="204"/>
      <c r="O1502" s="204"/>
      <c r="P1502" s="204">
        <v>1</v>
      </c>
      <c r="Q1502" s="204"/>
      <c r="R1502" s="204">
        <f t="shared" si="294"/>
        <v>1.5</v>
      </c>
      <c r="S1502" s="207" t="s">
        <v>151</v>
      </c>
      <c r="T1502" s="215" t="s">
        <v>87</v>
      </c>
      <c r="U1502" s="216">
        <v>44778</v>
      </c>
      <c r="V1502" s="216"/>
      <c r="W1502" s="217">
        <v>1</v>
      </c>
      <c r="X1502" s="218"/>
      <c r="Y1502" s="212"/>
      <c r="Z1502" s="237"/>
      <c r="AA1502" s="237"/>
      <c r="AB1502" s="213"/>
      <c r="AC1502" s="213"/>
      <c r="AD1502" s="213"/>
      <c r="AE1502" s="213"/>
      <c r="AF1502" s="213"/>
      <c r="AG1502" s="213"/>
      <c r="AH1502" s="213"/>
      <c r="AI1502" s="213"/>
      <c r="AJ1502" s="172"/>
    </row>
    <row r="1503" spans="1:36" ht="32.25" hidden="1" customHeight="1" x14ac:dyDescent="0.35">
      <c r="A1503" s="202"/>
      <c r="B1503" s="239">
        <v>23</v>
      </c>
      <c r="C1503" s="203">
        <v>293</v>
      </c>
      <c r="D1503" s="229">
        <v>12399</v>
      </c>
      <c r="E1503" s="204">
        <v>7706</v>
      </c>
      <c r="F1503" s="204"/>
      <c r="G1503" s="202" t="s">
        <v>100</v>
      </c>
      <c r="H1503" s="202" t="s">
        <v>95</v>
      </c>
      <c r="I1503" s="202"/>
      <c r="J1503" s="202" t="s">
        <v>69</v>
      </c>
      <c r="K1503" s="204">
        <v>2.5</v>
      </c>
      <c r="L1503" s="204">
        <v>1.3</v>
      </c>
      <c r="M1503" s="204">
        <v>5.5</v>
      </c>
      <c r="N1503" s="204">
        <v>1</v>
      </c>
      <c r="O1503" s="204">
        <f t="shared" ref="O1503:O1522" si="304">M1503-N1503</f>
        <v>4.5</v>
      </c>
      <c r="P1503" s="204"/>
      <c r="Q1503" s="204"/>
      <c r="R1503" s="204">
        <f t="shared" si="294"/>
        <v>4.5</v>
      </c>
      <c r="S1503" s="207" t="s">
        <v>70</v>
      </c>
      <c r="T1503" s="215" t="s">
        <v>58</v>
      </c>
      <c r="U1503" s="216">
        <v>44731</v>
      </c>
      <c r="V1503" s="216">
        <v>44747</v>
      </c>
      <c r="W1503" s="217">
        <v>1</v>
      </c>
      <c r="X1503" s="218"/>
      <c r="Y1503" s="212">
        <f t="shared" ref="Y1503:Y1566" si="305">IF(T1503="on hire",$C$5-U1503+1,IF(T1503="off hired",V1503-U1503+1,0))/7</f>
        <v>2.4285714285714284</v>
      </c>
      <c r="Z1503" s="237">
        <v>135</v>
      </c>
      <c r="AA1503" s="237">
        <v>12.25</v>
      </c>
      <c r="AB1503" s="213">
        <f t="shared" ref="AB1503:AB1566" si="306">Z1503*R1503</f>
        <v>607.5</v>
      </c>
      <c r="AC1503" s="213">
        <f t="shared" ref="AC1503:AC1566" si="307">AA1503*R1503</f>
        <v>55.125</v>
      </c>
      <c r="AD1503" s="213">
        <f t="shared" ref="AD1503:AD1566" si="308">0.7*R1503*Z1503</f>
        <v>425.25</v>
      </c>
      <c r="AE1503" s="213">
        <f t="shared" ref="AE1503:AE1523" si="309">IF(T1503="off hired",0.3*R1503*Z1503*W1503,0)</f>
        <v>182.24999999999997</v>
      </c>
      <c r="AF1503" s="213">
        <f t="shared" ref="AF1503:AF1566" si="310">IF(Y1503&gt;X1503,(Y1503-X1503)*R1503*AA1503,0)</f>
        <v>133.87499999999997</v>
      </c>
      <c r="AG1503" s="213">
        <f t="shared" ref="AG1503:AG1566" si="311">AD1503+AE1503+AF1503</f>
        <v>741.375</v>
      </c>
      <c r="AH1503" s="213">
        <v>741.375</v>
      </c>
      <c r="AI1503" s="213">
        <f t="shared" ref="AI1503:AI1566" si="312">AG1503-AH1503</f>
        <v>0</v>
      </c>
      <c r="AJ1503" s="172"/>
    </row>
    <row r="1504" spans="1:36" ht="32.25" hidden="1" customHeight="1" x14ac:dyDescent="0.35">
      <c r="A1504" s="202"/>
      <c r="B1504" s="202">
        <v>23</v>
      </c>
      <c r="C1504" s="203">
        <v>126</v>
      </c>
      <c r="D1504" s="204">
        <v>12211</v>
      </c>
      <c r="E1504" s="204"/>
      <c r="F1504" s="204"/>
      <c r="G1504" s="202" t="s">
        <v>114</v>
      </c>
      <c r="H1504" s="202" t="s">
        <v>36</v>
      </c>
      <c r="I1504" s="202"/>
      <c r="J1504" s="202" t="s">
        <v>42</v>
      </c>
      <c r="K1504" s="204">
        <v>5</v>
      </c>
      <c r="L1504" s="204">
        <v>1.3</v>
      </c>
      <c r="M1504" s="204">
        <v>5</v>
      </c>
      <c r="N1504" s="204">
        <v>1</v>
      </c>
      <c r="O1504" s="204">
        <f t="shared" si="304"/>
        <v>4</v>
      </c>
      <c r="P1504" s="204"/>
      <c r="Q1504" s="204"/>
      <c r="R1504" s="204">
        <f t="shared" si="294"/>
        <v>20</v>
      </c>
      <c r="S1504" s="207" t="s">
        <v>41</v>
      </c>
      <c r="T1504" s="215" t="s">
        <v>58</v>
      </c>
      <c r="U1504" s="216">
        <v>44714</v>
      </c>
      <c r="V1504" s="216">
        <v>44721</v>
      </c>
      <c r="W1504" s="217">
        <v>1</v>
      </c>
      <c r="X1504" s="218"/>
      <c r="Y1504" s="212">
        <f t="shared" si="305"/>
        <v>1.1428571428571428</v>
      </c>
      <c r="Z1504" s="237">
        <v>14</v>
      </c>
      <c r="AA1504" s="237"/>
      <c r="AB1504" s="213">
        <f t="shared" si="306"/>
        <v>280</v>
      </c>
      <c r="AC1504" s="213">
        <f t="shared" si="307"/>
        <v>0</v>
      </c>
      <c r="AD1504" s="213">
        <f t="shared" si="308"/>
        <v>196</v>
      </c>
      <c r="AE1504" s="213">
        <f t="shared" si="309"/>
        <v>84</v>
      </c>
      <c r="AF1504" s="213">
        <f t="shared" si="310"/>
        <v>0</v>
      </c>
      <c r="AG1504" s="213">
        <f t="shared" si="311"/>
        <v>280</v>
      </c>
      <c r="AH1504" s="213">
        <v>280</v>
      </c>
      <c r="AI1504" s="213">
        <f t="shared" si="312"/>
        <v>0</v>
      </c>
      <c r="AJ1504" s="160"/>
    </row>
    <row r="1505" spans="1:39" ht="32.25" hidden="1" customHeight="1" x14ac:dyDescent="0.35">
      <c r="A1505" s="202"/>
      <c r="B1505" s="239">
        <v>23</v>
      </c>
      <c r="C1505" s="203">
        <v>146</v>
      </c>
      <c r="D1505" s="204">
        <v>12242</v>
      </c>
      <c r="E1505" s="204">
        <v>7576</v>
      </c>
      <c r="F1505" s="204"/>
      <c r="G1505" s="202" t="s">
        <v>114</v>
      </c>
      <c r="H1505" s="202" t="s">
        <v>36</v>
      </c>
      <c r="I1505" s="202"/>
      <c r="J1505" s="202" t="s">
        <v>42</v>
      </c>
      <c r="K1505" s="204">
        <v>1.3</v>
      </c>
      <c r="L1505" s="204">
        <v>1</v>
      </c>
      <c r="M1505" s="204">
        <v>3</v>
      </c>
      <c r="N1505" s="204">
        <v>1</v>
      </c>
      <c r="O1505" s="204">
        <f t="shared" si="304"/>
        <v>2</v>
      </c>
      <c r="P1505" s="204"/>
      <c r="Q1505" s="204"/>
      <c r="R1505" s="204">
        <f t="shared" si="294"/>
        <v>2.6</v>
      </c>
      <c r="S1505" s="207" t="s">
        <v>41</v>
      </c>
      <c r="T1505" s="215" t="s">
        <v>58</v>
      </c>
      <c r="U1505" s="216">
        <v>44718</v>
      </c>
      <c r="V1505" s="216">
        <v>44734</v>
      </c>
      <c r="W1505" s="217">
        <v>1</v>
      </c>
      <c r="X1505" s="218"/>
      <c r="Y1505" s="212">
        <f t="shared" si="305"/>
        <v>2.4285714285714284</v>
      </c>
      <c r="Z1505" s="237">
        <v>14</v>
      </c>
      <c r="AA1505" s="237"/>
      <c r="AB1505" s="213">
        <f t="shared" si="306"/>
        <v>36.4</v>
      </c>
      <c r="AC1505" s="213">
        <f t="shared" si="307"/>
        <v>0</v>
      </c>
      <c r="AD1505" s="213">
        <f t="shared" si="308"/>
        <v>25.479999999999997</v>
      </c>
      <c r="AE1505" s="213">
        <f t="shared" si="309"/>
        <v>10.92</v>
      </c>
      <c r="AF1505" s="213">
        <f t="shared" si="310"/>
        <v>0</v>
      </c>
      <c r="AG1505" s="213">
        <f t="shared" si="311"/>
        <v>36.4</v>
      </c>
      <c r="AH1505" s="213">
        <v>36.4</v>
      </c>
      <c r="AI1505" s="213">
        <f t="shared" si="312"/>
        <v>0</v>
      </c>
      <c r="AJ1505" s="172"/>
    </row>
    <row r="1506" spans="1:39" s="263" customFormat="1" ht="32.25" hidden="1" customHeight="1" x14ac:dyDescent="0.35">
      <c r="A1506" s="202"/>
      <c r="B1506" s="239">
        <v>23</v>
      </c>
      <c r="C1506" s="203">
        <v>142</v>
      </c>
      <c r="D1506" s="204">
        <v>12243</v>
      </c>
      <c r="E1506" s="204">
        <v>7560</v>
      </c>
      <c r="F1506" s="204"/>
      <c r="G1506" s="202" t="s">
        <v>114</v>
      </c>
      <c r="H1506" s="202" t="s">
        <v>36</v>
      </c>
      <c r="I1506" s="202"/>
      <c r="J1506" s="202" t="s">
        <v>42</v>
      </c>
      <c r="K1506" s="204">
        <v>10</v>
      </c>
      <c r="L1506" s="204">
        <v>1.3</v>
      </c>
      <c r="M1506" s="204">
        <v>5</v>
      </c>
      <c r="N1506" s="204">
        <v>1</v>
      </c>
      <c r="O1506" s="204">
        <f t="shared" si="304"/>
        <v>4</v>
      </c>
      <c r="P1506" s="204"/>
      <c r="Q1506" s="204"/>
      <c r="R1506" s="204">
        <f t="shared" si="294"/>
        <v>40</v>
      </c>
      <c r="S1506" s="207" t="s">
        <v>41</v>
      </c>
      <c r="T1506" s="215" t="s">
        <v>58</v>
      </c>
      <c r="U1506" s="216">
        <v>44718</v>
      </c>
      <c r="V1506" s="216">
        <v>44721</v>
      </c>
      <c r="W1506" s="217">
        <v>1</v>
      </c>
      <c r="X1506" s="218"/>
      <c r="Y1506" s="212">
        <f t="shared" si="305"/>
        <v>0.5714285714285714</v>
      </c>
      <c r="Z1506" s="237">
        <v>14</v>
      </c>
      <c r="AA1506" s="237"/>
      <c r="AB1506" s="213">
        <f t="shared" si="306"/>
        <v>560</v>
      </c>
      <c r="AC1506" s="213">
        <f t="shared" si="307"/>
        <v>0</v>
      </c>
      <c r="AD1506" s="213">
        <f t="shared" si="308"/>
        <v>392</v>
      </c>
      <c r="AE1506" s="213">
        <f t="shared" si="309"/>
        <v>168</v>
      </c>
      <c r="AF1506" s="213">
        <f t="shared" si="310"/>
        <v>0</v>
      </c>
      <c r="AG1506" s="213">
        <f t="shared" si="311"/>
        <v>560</v>
      </c>
      <c r="AH1506" s="213">
        <v>560</v>
      </c>
      <c r="AI1506" s="213">
        <f t="shared" si="312"/>
        <v>0</v>
      </c>
      <c r="AJ1506" s="267"/>
      <c r="AK1506" s="297"/>
      <c r="AL1506" s="304"/>
      <c r="AM1506" s="304"/>
    </row>
    <row r="1507" spans="1:39" ht="32.25" hidden="1" customHeight="1" x14ac:dyDescent="0.35">
      <c r="A1507" s="202"/>
      <c r="B1507" s="239">
        <v>23</v>
      </c>
      <c r="C1507" s="203">
        <v>165</v>
      </c>
      <c r="D1507" s="204">
        <v>12166</v>
      </c>
      <c r="E1507" s="204"/>
      <c r="F1507" s="204"/>
      <c r="G1507" s="202" t="s">
        <v>114</v>
      </c>
      <c r="H1507" s="202" t="s">
        <v>36</v>
      </c>
      <c r="I1507" s="202"/>
      <c r="J1507" s="202" t="s">
        <v>42</v>
      </c>
      <c r="K1507" s="204">
        <v>6</v>
      </c>
      <c r="L1507" s="204">
        <v>1.3</v>
      </c>
      <c r="M1507" s="204">
        <v>5</v>
      </c>
      <c r="N1507" s="204">
        <v>1</v>
      </c>
      <c r="O1507" s="204">
        <f t="shared" si="304"/>
        <v>4</v>
      </c>
      <c r="P1507" s="204"/>
      <c r="Q1507" s="204"/>
      <c r="R1507" s="204">
        <f t="shared" si="294"/>
        <v>24</v>
      </c>
      <c r="S1507" s="207" t="s">
        <v>41</v>
      </c>
      <c r="T1507" s="215"/>
      <c r="U1507" s="216">
        <v>44720</v>
      </c>
      <c r="V1507" s="216"/>
      <c r="W1507" s="217">
        <v>1</v>
      </c>
      <c r="X1507" s="218"/>
      <c r="Y1507" s="212">
        <f t="shared" si="305"/>
        <v>0</v>
      </c>
      <c r="Z1507" s="237">
        <v>14</v>
      </c>
      <c r="AA1507" s="237"/>
      <c r="AB1507" s="213">
        <f t="shared" si="306"/>
        <v>336</v>
      </c>
      <c r="AC1507" s="213">
        <f t="shared" si="307"/>
        <v>0</v>
      </c>
      <c r="AD1507" s="213">
        <f t="shared" si="308"/>
        <v>235.19999999999996</v>
      </c>
      <c r="AE1507" s="213">
        <f t="shared" si="309"/>
        <v>0</v>
      </c>
      <c r="AF1507" s="213">
        <f t="shared" si="310"/>
        <v>0</v>
      </c>
      <c r="AG1507" s="213">
        <f t="shared" si="311"/>
        <v>235.19999999999996</v>
      </c>
      <c r="AH1507" s="213">
        <v>235.19999999999996</v>
      </c>
      <c r="AI1507" s="213">
        <f t="shared" si="312"/>
        <v>0</v>
      </c>
      <c r="AJ1507" s="172"/>
    </row>
    <row r="1508" spans="1:39" ht="32.25" hidden="1" customHeight="1" x14ac:dyDescent="0.35">
      <c r="A1508" s="202"/>
      <c r="B1508" s="239">
        <v>23</v>
      </c>
      <c r="C1508" s="203">
        <v>220</v>
      </c>
      <c r="D1508" s="204">
        <v>12317</v>
      </c>
      <c r="E1508" s="204">
        <v>7585</v>
      </c>
      <c r="F1508" s="204"/>
      <c r="G1508" s="202" t="s">
        <v>114</v>
      </c>
      <c r="H1508" s="202" t="s">
        <v>36</v>
      </c>
      <c r="I1508" s="202"/>
      <c r="J1508" s="202" t="s">
        <v>42</v>
      </c>
      <c r="K1508" s="204">
        <v>2.5</v>
      </c>
      <c r="L1508" s="204">
        <v>1.3</v>
      </c>
      <c r="M1508" s="204">
        <v>3</v>
      </c>
      <c r="N1508" s="204">
        <v>1</v>
      </c>
      <c r="O1508" s="204">
        <f t="shared" si="304"/>
        <v>2</v>
      </c>
      <c r="P1508" s="204"/>
      <c r="Q1508" s="204"/>
      <c r="R1508" s="204">
        <f t="shared" si="294"/>
        <v>5</v>
      </c>
      <c r="S1508" s="207" t="s">
        <v>41</v>
      </c>
      <c r="T1508" s="215" t="s">
        <v>58</v>
      </c>
      <c r="U1508" s="216">
        <v>44724</v>
      </c>
      <c r="V1508" s="216">
        <v>44738</v>
      </c>
      <c r="W1508" s="217">
        <v>1</v>
      </c>
      <c r="X1508" s="218"/>
      <c r="Y1508" s="212">
        <f t="shared" si="305"/>
        <v>2.1428571428571428</v>
      </c>
      <c r="Z1508" s="237">
        <v>14</v>
      </c>
      <c r="AA1508" s="237"/>
      <c r="AB1508" s="213">
        <f t="shared" si="306"/>
        <v>70</v>
      </c>
      <c r="AC1508" s="213">
        <f t="shared" si="307"/>
        <v>0</v>
      </c>
      <c r="AD1508" s="213">
        <f t="shared" si="308"/>
        <v>49</v>
      </c>
      <c r="AE1508" s="213">
        <f t="shared" si="309"/>
        <v>21</v>
      </c>
      <c r="AF1508" s="213">
        <f t="shared" si="310"/>
        <v>0</v>
      </c>
      <c r="AG1508" s="213">
        <f t="shared" si="311"/>
        <v>70</v>
      </c>
      <c r="AH1508" s="213">
        <v>70</v>
      </c>
      <c r="AI1508" s="213">
        <f t="shared" si="312"/>
        <v>0</v>
      </c>
      <c r="AJ1508" s="172"/>
    </row>
    <row r="1509" spans="1:39" ht="32.25" hidden="1" customHeight="1" x14ac:dyDescent="0.35">
      <c r="A1509" s="202"/>
      <c r="B1509" s="239">
        <v>23</v>
      </c>
      <c r="C1509" s="203">
        <v>218</v>
      </c>
      <c r="D1509" s="204">
        <v>12315</v>
      </c>
      <c r="E1509" s="204">
        <v>6724</v>
      </c>
      <c r="F1509" s="204"/>
      <c r="G1509" s="202" t="s">
        <v>114</v>
      </c>
      <c r="H1509" s="202" t="s">
        <v>36</v>
      </c>
      <c r="I1509" s="202"/>
      <c r="J1509" s="202" t="s">
        <v>42</v>
      </c>
      <c r="K1509" s="204">
        <v>2.5</v>
      </c>
      <c r="L1509" s="204">
        <v>1.3</v>
      </c>
      <c r="M1509" s="204">
        <v>3</v>
      </c>
      <c r="N1509" s="204">
        <v>1</v>
      </c>
      <c r="O1509" s="204">
        <f t="shared" si="304"/>
        <v>2</v>
      </c>
      <c r="P1509" s="204"/>
      <c r="Q1509" s="204"/>
      <c r="R1509" s="204">
        <f t="shared" si="294"/>
        <v>5</v>
      </c>
      <c r="S1509" s="207" t="s">
        <v>41</v>
      </c>
      <c r="T1509" s="215" t="s">
        <v>58</v>
      </c>
      <c r="U1509" s="216">
        <v>44724</v>
      </c>
      <c r="V1509" s="216">
        <v>44830</v>
      </c>
      <c r="W1509" s="217">
        <v>1</v>
      </c>
      <c r="X1509" s="218"/>
      <c r="Y1509" s="212">
        <f t="shared" si="305"/>
        <v>15.285714285714286</v>
      </c>
      <c r="Z1509" s="237">
        <v>14</v>
      </c>
      <c r="AA1509" s="237"/>
      <c r="AB1509" s="213">
        <f t="shared" si="306"/>
        <v>70</v>
      </c>
      <c r="AC1509" s="213">
        <f t="shared" si="307"/>
        <v>0</v>
      </c>
      <c r="AD1509" s="213">
        <f t="shared" si="308"/>
        <v>49</v>
      </c>
      <c r="AE1509" s="213">
        <f t="shared" si="309"/>
        <v>21</v>
      </c>
      <c r="AF1509" s="213">
        <f t="shared" si="310"/>
        <v>0</v>
      </c>
      <c r="AG1509" s="213">
        <f t="shared" si="311"/>
        <v>70</v>
      </c>
      <c r="AH1509" s="213">
        <v>70</v>
      </c>
      <c r="AI1509" s="213">
        <f t="shared" si="312"/>
        <v>0</v>
      </c>
      <c r="AJ1509" s="172"/>
    </row>
    <row r="1510" spans="1:39" ht="32.25" hidden="1" customHeight="1" x14ac:dyDescent="0.35">
      <c r="A1510" s="202"/>
      <c r="B1510" s="239">
        <v>23</v>
      </c>
      <c r="C1510" s="203" t="s">
        <v>132</v>
      </c>
      <c r="D1510" s="204">
        <v>12511</v>
      </c>
      <c r="E1510" s="204">
        <v>7583</v>
      </c>
      <c r="F1510" s="204"/>
      <c r="G1510" s="202" t="s">
        <v>114</v>
      </c>
      <c r="H1510" s="202" t="s">
        <v>36</v>
      </c>
      <c r="I1510" s="202"/>
      <c r="J1510" s="202" t="s">
        <v>42</v>
      </c>
      <c r="K1510" s="204">
        <v>7.5</v>
      </c>
      <c r="L1510" s="204">
        <v>1.3</v>
      </c>
      <c r="M1510" s="204">
        <v>3</v>
      </c>
      <c r="N1510" s="204">
        <v>1</v>
      </c>
      <c r="O1510" s="204">
        <f t="shared" si="304"/>
        <v>2</v>
      </c>
      <c r="P1510" s="204"/>
      <c r="Q1510" s="204"/>
      <c r="R1510" s="204">
        <f t="shared" si="294"/>
        <v>15</v>
      </c>
      <c r="S1510" s="207" t="s">
        <v>41</v>
      </c>
      <c r="T1510" s="215" t="s">
        <v>58</v>
      </c>
      <c r="U1510" s="216">
        <v>44736</v>
      </c>
      <c r="V1510" s="216">
        <v>44738</v>
      </c>
      <c r="W1510" s="217">
        <v>1</v>
      </c>
      <c r="X1510" s="218"/>
      <c r="Y1510" s="212">
        <f t="shared" si="305"/>
        <v>0.42857142857142855</v>
      </c>
      <c r="Z1510" s="237">
        <v>14</v>
      </c>
      <c r="AA1510" s="237"/>
      <c r="AB1510" s="213">
        <f t="shared" si="306"/>
        <v>210</v>
      </c>
      <c r="AC1510" s="213">
        <f t="shared" si="307"/>
        <v>0</v>
      </c>
      <c r="AD1510" s="213">
        <f t="shared" si="308"/>
        <v>147</v>
      </c>
      <c r="AE1510" s="213">
        <f t="shared" si="309"/>
        <v>63</v>
      </c>
      <c r="AF1510" s="213">
        <f t="shared" si="310"/>
        <v>0</v>
      </c>
      <c r="AG1510" s="213">
        <f t="shared" si="311"/>
        <v>210</v>
      </c>
      <c r="AH1510" s="213">
        <v>210</v>
      </c>
      <c r="AI1510" s="213">
        <f t="shared" si="312"/>
        <v>0</v>
      </c>
      <c r="AJ1510" s="172"/>
    </row>
    <row r="1511" spans="1:39" ht="32.25" hidden="1" customHeight="1" x14ac:dyDescent="0.35">
      <c r="A1511" s="202"/>
      <c r="B1511" s="239">
        <v>23</v>
      </c>
      <c r="C1511" s="203">
        <v>358</v>
      </c>
      <c r="D1511" s="204">
        <v>12519</v>
      </c>
      <c r="E1511" s="204">
        <v>7718</v>
      </c>
      <c r="F1511" s="204"/>
      <c r="G1511" s="202" t="s">
        <v>114</v>
      </c>
      <c r="H1511" s="202" t="s">
        <v>36</v>
      </c>
      <c r="I1511" s="202"/>
      <c r="J1511" s="202" t="s">
        <v>42</v>
      </c>
      <c r="K1511" s="204">
        <v>8</v>
      </c>
      <c r="L1511" s="204">
        <v>1.3</v>
      </c>
      <c r="M1511" s="204">
        <v>4</v>
      </c>
      <c r="N1511" s="204">
        <v>1</v>
      </c>
      <c r="O1511" s="204">
        <f t="shared" si="304"/>
        <v>3</v>
      </c>
      <c r="P1511" s="204"/>
      <c r="Q1511" s="204"/>
      <c r="R1511" s="204">
        <f t="shared" si="294"/>
        <v>24</v>
      </c>
      <c r="S1511" s="207" t="s">
        <v>41</v>
      </c>
      <c r="T1511" s="215" t="s">
        <v>58</v>
      </c>
      <c r="U1511" s="216">
        <v>44739</v>
      </c>
      <c r="V1511" s="216">
        <v>44757</v>
      </c>
      <c r="W1511" s="217">
        <v>1</v>
      </c>
      <c r="X1511" s="218"/>
      <c r="Y1511" s="212">
        <f t="shared" si="305"/>
        <v>2.7142857142857144</v>
      </c>
      <c r="Z1511" s="237">
        <v>14</v>
      </c>
      <c r="AA1511" s="237">
        <v>0.84</v>
      </c>
      <c r="AB1511" s="213">
        <f t="shared" si="306"/>
        <v>336</v>
      </c>
      <c r="AC1511" s="213">
        <f t="shared" si="307"/>
        <v>20.16</v>
      </c>
      <c r="AD1511" s="213">
        <f t="shared" si="308"/>
        <v>235.19999999999996</v>
      </c>
      <c r="AE1511" s="213">
        <f t="shared" si="309"/>
        <v>100.79999999999998</v>
      </c>
      <c r="AF1511" s="213">
        <f t="shared" si="310"/>
        <v>54.719999999999992</v>
      </c>
      <c r="AG1511" s="213">
        <f t="shared" si="311"/>
        <v>390.71999999999991</v>
      </c>
      <c r="AH1511" s="213">
        <v>390.71999999999991</v>
      </c>
      <c r="AI1511" s="213">
        <f t="shared" si="312"/>
        <v>0</v>
      </c>
      <c r="AJ1511" s="172"/>
    </row>
    <row r="1512" spans="1:39" ht="32.25" hidden="1" customHeight="1" x14ac:dyDescent="0.35">
      <c r="A1512" s="202"/>
      <c r="B1512" s="239">
        <v>23</v>
      </c>
      <c r="C1512" s="203">
        <v>165</v>
      </c>
      <c r="D1512" s="204">
        <v>12166</v>
      </c>
      <c r="E1512" s="204">
        <v>7587</v>
      </c>
      <c r="F1512" s="204"/>
      <c r="G1512" s="202" t="s">
        <v>114</v>
      </c>
      <c r="H1512" s="202" t="s">
        <v>36</v>
      </c>
      <c r="I1512" s="202"/>
      <c r="J1512" s="202" t="s">
        <v>42</v>
      </c>
      <c r="K1512" s="204">
        <v>10</v>
      </c>
      <c r="L1512" s="204">
        <v>1.8</v>
      </c>
      <c r="M1512" s="204">
        <v>5</v>
      </c>
      <c r="N1512" s="204">
        <v>1</v>
      </c>
      <c r="O1512" s="204">
        <f t="shared" si="304"/>
        <v>4</v>
      </c>
      <c r="P1512" s="204"/>
      <c r="Q1512" s="204"/>
      <c r="R1512" s="204">
        <f t="shared" si="294"/>
        <v>40</v>
      </c>
      <c r="S1512" s="207" t="s">
        <v>41</v>
      </c>
      <c r="T1512" s="215" t="s">
        <v>58</v>
      </c>
      <c r="U1512" s="216">
        <v>44720</v>
      </c>
      <c r="V1512" s="216">
        <v>44739</v>
      </c>
      <c r="W1512" s="217">
        <v>1</v>
      </c>
      <c r="X1512" s="218"/>
      <c r="Y1512" s="212">
        <f t="shared" si="305"/>
        <v>2.8571428571428572</v>
      </c>
      <c r="Z1512" s="237">
        <v>18</v>
      </c>
      <c r="AA1512" s="237"/>
      <c r="AB1512" s="213">
        <f t="shared" si="306"/>
        <v>720</v>
      </c>
      <c r="AC1512" s="213">
        <f t="shared" si="307"/>
        <v>0</v>
      </c>
      <c r="AD1512" s="213">
        <f t="shared" si="308"/>
        <v>504</v>
      </c>
      <c r="AE1512" s="213">
        <f t="shared" si="309"/>
        <v>216</v>
      </c>
      <c r="AF1512" s="213">
        <f t="shared" si="310"/>
        <v>0</v>
      </c>
      <c r="AG1512" s="213">
        <f t="shared" si="311"/>
        <v>720</v>
      </c>
      <c r="AH1512" s="213">
        <v>720</v>
      </c>
      <c r="AI1512" s="213">
        <f t="shared" si="312"/>
        <v>0</v>
      </c>
      <c r="AJ1512" s="172"/>
    </row>
    <row r="1513" spans="1:39" ht="32.25" hidden="1" customHeight="1" x14ac:dyDescent="0.35">
      <c r="A1513" s="202"/>
      <c r="B1513" s="239">
        <v>23</v>
      </c>
      <c r="C1513" s="203">
        <v>217</v>
      </c>
      <c r="D1513" s="204">
        <v>12314</v>
      </c>
      <c r="E1513" s="204">
        <v>6707</v>
      </c>
      <c r="F1513" s="204"/>
      <c r="G1513" s="202" t="s">
        <v>114</v>
      </c>
      <c r="H1513" s="202" t="s">
        <v>60</v>
      </c>
      <c r="I1513" s="202"/>
      <c r="J1513" s="202" t="s">
        <v>61</v>
      </c>
      <c r="K1513" s="204">
        <v>15</v>
      </c>
      <c r="L1513" s="204">
        <v>11</v>
      </c>
      <c r="M1513" s="204">
        <v>5</v>
      </c>
      <c r="N1513" s="204">
        <v>1</v>
      </c>
      <c r="O1513" s="204">
        <f t="shared" si="304"/>
        <v>4</v>
      </c>
      <c r="P1513" s="204"/>
      <c r="Q1513" s="204"/>
      <c r="R1513" s="204">
        <f t="shared" si="294"/>
        <v>660</v>
      </c>
      <c r="S1513" s="207" t="s">
        <v>62</v>
      </c>
      <c r="T1513" s="215" t="s">
        <v>58</v>
      </c>
      <c r="U1513" s="216">
        <v>44724</v>
      </c>
      <c r="V1513" s="216">
        <v>44825</v>
      </c>
      <c r="W1513" s="217">
        <v>1</v>
      </c>
      <c r="X1513" s="218"/>
      <c r="Y1513" s="212">
        <f t="shared" si="305"/>
        <v>14.571428571428571</v>
      </c>
      <c r="Z1513" s="237">
        <v>7.5</v>
      </c>
      <c r="AA1513" s="237">
        <v>0.7</v>
      </c>
      <c r="AB1513" s="213">
        <f t="shared" si="306"/>
        <v>4950</v>
      </c>
      <c r="AC1513" s="213">
        <f t="shared" si="307"/>
        <v>461.99999999999994</v>
      </c>
      <c r="AD1513" s="213">
        <f t="shared" si="308"/>
        <v>3464.9999999999995</v>
      </c>
      <c r="AE1513" s="213">
        <f t="shared" si="309"/>
        <v>1485</v>
      </c>
      <c r="AF1513" s="213">
        <f t="shared" si="310"/>
        <v>6731.9999999999991</v>
      </c>
      <c r="AG1513" s="213">
        <f t="shared" si="311"/>
        <v>11682</v>
      </c>
      <c r="AH1513" s="213">
        <v>11682</v>
      </c>
      <c r="AI1513" s="213">
        <f t="shared" si="312"/>
        <v>0</v>
      </c>
      <c r="AJ1513" s="172"/>
    </row>
    <row r="1514" spans="1:39" ht="32.25" hidden="1" customHeight="1" x14ac:dyDescent="0.35">
      <c r="A1514" s="202"/>
      <c r="B1514" s="239">
        <v>23</v>
      </c>
      <c r="C1514" s="203">
        <v>206</v>
      </c>
      <c r="D1514" s="204">
        <v>12304</v>
      </c>
      <c r="E1514" s="204">
        <v>6719</v>
      </c>
      <c r="F1514" s="204"/>
      <c r="G1514" s="202" t="s">
        <v>114</v>
      </c>
      <c r="H1514" s="202" t="s">
        <v>60</v>
      </c>
      <c r="I1514" s="202"/>
      <c r="J1514" s="202" t="s">
        <v>61</v>
      </c>
      <c r="K1514" s="204">
        <v>16</v>
      </c>
      <c r="L1514" s="204">
        <v>8</v>
      </c>
      <c r="M1514" s="204">
        <v>4</v>
      </c>
      <c r="N1514" s="204">
        <v>1</v>
      </c>
      <c r="O1514" s="204">
        <f t="shared" si="304"/>
        <v>3</v>
      </c>
      <c r="P1514" s="204"/>
      <c r="Q1514" s="204"/>
      <c r="R1514" s="204">
        <f t="shared" si="294"/>
        <v>384</v>
      </c>
      <c r="S1514" s="207" t="s">
        <v>62</v>
      </c>
      <c r="T1514" s="215" t="s">
        <v>58</v>
      </c>
      <c r="U1514" s="216">
        <v>44724</v>
      </c>
      <c r="V1514" s="216">
        <v>44828</v>
      </c>
      <c r="W1514" s="217">
        <v>1</v>
      </c>
      <c r="X1514" s="218"/>
      <c r="Y1514" s="212">
        <f t="shared" si="305"/>
        <v>15</v>
      </c>
      <c r="Z1514" s="237">
        <v>7.5</v>
      </c>
      <c r="AA1514" s="237">
        <v>0.7</v>
      </c>
      <c r="AB1514" s="213">
        <f t="shared" si="306"/>
        <v>2880</v>
      </c>
      <c r="AC1514" s="213">
        <f t="shared" si="307"/>
        <v>268.79999999999995</v>
      </c>
      <c r="AD1514" s="213">
        <f t="shared" si="308"/>
        <v>2015.9999999999995</v>
      </c>
      <c r="AE1514" s="213">
        <f t="shared" si="309"/>
        <v>863.99999999999989</v>
      </c>
      <c r="AF1514" s="213">
        <f t="shared" si="310"/>
        <v>4031.9999999999995</v>
      </c>
      <c r="AG1514" s="213">
        <f t="shared" si="311"/>
        <v>6911.9999999999991</v>
      </c>
      <c r="AH1514" s="213">
        <v>6911.9999999999991</v>
      </c>
      <c r="AI1514" s="213">
        <f t="shared" si="312"/>
        <v>0</v>
      </c>
      <c r="AJ1514" s="172"/>
    </row>
    <row r="1515" spans="1:39" ht="32.25" hidden="1" customHeight="1" x14ac:dyDescent="0.35">
      <c r="A1515" s="202"/>
      <c r="B1515" s="239">
        <v>23</v>
      </c>
      <c r="C1515" s="203" t="s">
        <v>240</v>
      </c>
      <c r="D1515" s="204">
        <v>12575</v>
      </c>
      <c r="E1515" s="204">
        <v>7718</v>
      </c>
      <c r="F1515" s="204"/>
      <c r="G1515" s="202" t="s">
        <v>237</v>
      </c>
      <c r="H1515" s="202" t="s">
        <v>60</v>
      </c>
      <c r="I1515" s="202"/>
      <c r="J1515" s="202" t="s">
        <v>61</v>
      </c>
      <c r="K1515" s="204">
        <v>10</v>
      </c>
      <c r="L1515" s="204">
        <v>8</v>
      </c>
      <c r="M1515" s="204">
        <f>4</f>
        <v>4</v>
      </c>
      <c r="N1515" s="204">
        <v>1</v>
      </c>
      <c r="O1515" s="204">
        <f t="shared" si="304"/>
        <v>3</v>
      </c>
      <c r="P1515" s="204"/>
      <c r="Q1515" s="204"/>
      <c r="R1515" s="204">
        <f t="shared" si="294"/>
        <v>240</v>
      </c>
      <c r="S1515" s="207" t="s">
        <v>62</v>
      </c>
      <c r="T1515" s="215" t="s">
        <v>58</v>
      </c>
      <c r="U1515" s="216">
        <v>44743</v>
      </c>
      <c r="V1515" s="216">
        <v>44757</v>
      </c>
      <c r="W1515" s="217">
        <v>1</v>
      </c>
      <c r="X1515" s="218"/>
      <c r="Y1515" s="212">
        <f t="shared" si="305"/>
        <v>2.1428571428571428</v>
      </c>
      <c r="Z1515" s="237">
        <v>7.5</v>
      </c>
      <c r="AA1515" s="237">
        <v>0.7</v>
      </c>
      <c r="AB1515" s="213">
        <f t="shared" si="306"/>
        <v>1800</v>
      </c>
      <c r="AC1515" s="213">
        <f t="shared" si="307"/>
        <v>168</v>
      </c>
      <c r="AD1515" s="213">
        <f t="shared" si="308"/>
        <v>1260</v>
      </c>
      <c r="AE1515" s="213">
        <f t="shared" si="309"/>
        <v>540</v>
      </c>
      <c r="AF1515" s="213">
        <f t="shared" si="310"/>
        <v>359.99999999999994</v>
      </c>
      <c r="AG1515" s="213">
        <f t="shared" si="311"/>
        <v>2160</v>
      </c>
      <c r="AH1515" s="213">
        <v>2160</v>
      </c>
      <c r="AI1515" s="213">
        <f t="shared" si="312"/>
        <v>0</v>
      </c>
      <c r="AJ1515" s="172"/>
    </row>
    <row r="1516" spans="1:39" ht="32.25" hidden="1" customHeight="1" x14ac:dyDescent="0.35">
      <c r="A1516" s="202"/>
      <c r="B1516" s="239">
        <v>23</v>
      </c>
      <c r="C1516" s="203">
        <v>217</v>
      </c>
      <c r="D1516" s="204">
        <v>12764</v>
      </c>
      <c r="E1516" s="204">
        <v>6729</v>
      </c>
      <c r="F1516" s="204"/>
      <c r="G1516" s="202" t="s">
        <v>100</v>
      </c>
      <c r="H1516" s="202" t="s">
        <v>60</v>
      </c>
      <c r="I1516" s="202"/>
      <c r="J1516" s="202" t="s">
        <v>61</v>
      </c>
      <c r="K1516" s="204">
        <v>8</v>
      </c>
      <c r="L1516" s="204">
        <v>8</v>
      </c>
      <c r="M1516" s="204">
        <f>4</f>
        <v>4</v>
      </c>
      <c r="N1516" s="204">
        <v>1</v>
      </c>
      <c r="O1516" s="204">
        <f t="shared" si="304"/>
        <v>3</v>
      </c>
      <c r="P1516" s="204"/>
      <c r="Q1516" s="204"/>
      <c r="R1516" s="204">
        <f t="shared" si="294"/>
        <v>192</v>
      </c>
      <c r="S1516" s="207" t="s">
        <v>62</v>
      </c>
      <c r="T1516" s="215" t="s">
        <v>58</v>
      </c>
      <c r="U1516" s="216">
        <v>44761</v>
      </c>
      <c r="V1516" s="216">
        <v>44831</v>
      </c>
      <c r="W1516" s="217">
        <v>1</v>
      </c>
      <c r="X1516" s="218"/>
      <c r="Y1516" s="212">
        <f t="shared" si="305"/>
        <v>10.142857142857142</v>
      </c>
      <c r="Z1516" s="237">
        <v>7.5</v>
      </c>
      <c r="AA1516" s="237">
        <v>0.7</v>
      </c>
      <c r="AB1516" s="213">
        <f t="shared" si="306"/>
        <v>1440</v>
      </c>
      <c r="AC1516" s="213">
        <f t="shared" si="307"/>
        <v>134.39999999999998</v>
      </c>
      <c r="AD1516" s="213">
        <f t="shared" si="308"/>
        <v>1007.9999999999998</v>
      </c>
      <c r="AE1516" s="213">
        <f t="shared" si="309"/>
        <v>431.99999999999994</v>
      </c>
      <c r="AF1516" s="213">
        <f t="shared" si="310"/>
        <v>1363.1999999999998</v>
      </c>
      <c r="AG1516" s="213">
        <f t="shared" si="311"/>
        <v>2803.2</v>
      </c>
      <c r="AH1516" s="213">
        <v>2803.2</v>
      </c>
      <c r="AI1516" s="213">
        <f t="shared" si="312"/>
        <v>0</v>
      </c>
      <c r="AJ1516" s="172"/>
    </row>
    <row r="1517" spans="1:39" ht="32.25" hidden="1" customHeight="1" x14ac:dyDescent="0.35">
      <c r="A1517" s="202"/>
      <c r="B1517" s="239">
        <v>23</v>
      </c>
      <c r="C1517" s="203">
        <v>558</v>
      </c>
      <c r="D1517" s="204">
        <v>12719</v>
      </c>
      <c r="E1517" s="204">
        <v>7880</v>
      </c>
      <c r="F1517" s="204"/>
      <c r="G1517" s="202" t="s">
        <v>114</v>
      </c>
      <c r="H1517" s="202" t="s">
        <v>248</v>
      </c>
      <c r="I1517" s="202"/>
      <c r="J1517" s="202" t="s">
        <v>246</v>
      </c>
      <c r="K1517" s="204">
        <v>6.5</v>
      </c>
      <c r="L1517" s="204">
        <v>1</v>
      </c>
      <c r="M1517" s="204">
        <v>3.3</v>
      </c>
      <c r="N1517" s="204">
        <v>1</v>
      </c>
      <c r="O1517" s="204">
        <f t="shared" si="304"/>
        <v>2.2999999999999998</v>
      </c>
      <c r="P1517" s="204"/>
      <c r="Q1517" s="204">
        <v>2</v>
      </c>
      <c r="R1517" s="204">
        <f t="shared" si="294"/>
        <v>2</v>
      </c>
      <c r="S1517" s="207" t="s">
        <v>247</v>
      </c>
      <c r="T1517" s="215" t="s">
        <v>58</v>
      </c>
      <c r="U1517" s="216">
        <v>44754</v>
      </c>
      <c r="V1517" s="216">
        <v>44813</v>
      </c>
      <c r="W1517" s="217">
        <v>1</v>
      </c>
      <c r="X1517" s="218"/>
      <c r="Y1517" s="212">
        <f t="shared" si="305"/>
        <v>8.5714285714285712</v>
      </c>
      <c r="Z1517" s="237">
        <v>500</v>
      </c>
      <c r="AA1517" s="237">
        <v>70</v>
      </c>
      <c r="AB1517" s="213">
        <f t="shared" si="306"/>
        <v>1000</v>
      </c>
      <c r="AC1517" s="213">
        <f t="shared" si="307"/>
        <v>140</v>
      </c>
      <c r="AD1517" s="213">
        <f t="shared" si="308"/>
        <v>700</v>
      </c>
      <c r="AE1517" s="213">
        <f t="shared" si="309"/>
        <v>300</v>
      </c>
      <c r="AF1517" s="213">
        <f t="shared" si="310"/>
        <v>1200</v>
      </c>
      <c r="AG1517" s="213">
        <f t="shared" si="311"/>
        <v>2200</v>
      </c>
      <c r="AH1517" s="213">
        <v>2200</v>
      </c>
      <c r="AI1517" s="213">
        <f t="shared" si="312"/>
        <v>0</v>
      </c>
      <c r="AJ1517" s="172"/>
    </row>
    <row r="1518" spans="1:39" ht="32.25" hidden="1" customHeight="1" x14ac:dyDescent="0.35">
      <c r="A1518" s="202"/>
      <c r="B1518" s="239">
        <v>23</v>
      </c>
      <c r="C1518" s="203">
        <v>672</v>
      </c>
      <c r="D1518" s="204">
        <v>12889</v>
      </c>
      <c r="E1518" s="204">
        <v>7835</v>
      </c>
      <c r="F1518" s="204"/>
      <c r="G1518" s="202" t="s">
        <v>114</v>
      </c>
      <c r="H1518" s="202" t="s">
        <v>36</v>
      </c>
      <c r="I1518" s="202"/>
      <c r="J1518" s="202" t="s">
        <v>69</v>
      </c>
      <c r="K1518" s="204">
        <v>2.5</v>
      </c>
      <c r="L1518" s="204">
        <v>1.3</v>
      </c>
      <c r="M1518" s="204">
        <v>4</v>
      </c>
      <c r="N1518" s="204">
        <v>1</v>
      </c>
      <c r="O1518" s="204">
        <f t="shared" si="304"/>
        <v>3</v>
      </c>
      <c r="P1518" s="204"/>
      <c r="Q1518" s="204"/>
      <c r="R1518" s="204">
        <f t="shared" si="294"/>
        <v>3</v>
      </c>
      <c r="S1518" s="207" t="s">
        <v>70</v>
      </c>
      <c r="T1518" s="215" t="s">
        <v>58</v>
      </c>
      <c r="U1518" s="216">
        <v>44778</v>
      </c>
      <c r="V1518" s="216">
        <v>44792</v>
      </c>
      <c r="W1518" s="217">
        <v>1</v>
      </c>
      <c r="X1518" s="218"/>
      <c r="Y1518" s="212">
        <f t="shared" si="305"/>
        <v>2.1428571428571428</v>
      </c>
      <c r="Z1518" s="238">
        <v>135</v>
      </c>
      <c r="AA1518" s="237"/>
      <c r="AB1518" s="213">
        <f t="shared" si="306"/>
        <v>405</v>
      </c>
      <c r="AC1518" s="213">
        <f t="shared" si="307"/>
        <v>0</v>
      </c>
      <c r="AD1518" s="213">
        <f t="shared" si="308"/>
        <v>283.49999999999994</v>
      </c>
      <c r="AE1518" s="213">
        <f t="shared" si="309"/>
        <v>121.49999999999999</v>
      </c>
      <c r="AF1518" s="213">
        <f t="shared" si="310"/>
        <v>0</v>
      </c>
      <c r="AG1518" s="213">
        <f t="shared" si="311"/>
        <v>404.99999999999994</v>
      </c>
      <c r="AH1518" s="213">
        <v>404.99999999999994</v>
      </c>
      <c r="AI1518" s="213">
        <f t="shared" si="312"/>
        <v>0</v>
      </c>
      <c r="AJ1518" s="172"/>
    </row>
    <row r="1519" spans="1:39" ht="32.25" hidden="1" customHeight="1" x14ac:dyDescent="0.35">
      <c r="A1519" s="202"/>
      <c r="B1519" s="239">
        <v>23</v>
      </c>
      <c r="C1519" s="203">
        <v>672</v>
      </c>
      <c r="D1519" s="204">
        <v>12889</v>
      </c>
      <c r="E1519" s="204">
        <v>7835</v>
      </c>
      <c r="F1519" s="204"/>
      <c r="G1519" s="202" t="s">
        <v>114</v>
      </c>
      <c r="H1519" s="202" t="s">
        <v>36</v>
      </c>
      <c r="I1519" s="202"/>
      <c r="J1519" s="202" t="s">
        <v>69</v>
      </c>
      <c r="K1519" s="204">
        <v>2.5</v>
      </c>
      <c r="L1519" s="204">
        <v>1.3</v>
      </c>
      <c r="M1519" s="204">
        <v>4</v>
      </c>
      <c r="N1519" s="204">
        <v>1</v>
      </c>
      <c r="O1519" s="204">
        <f t="shared" si="304"/>
        <v>3</v>
      </c>
      <c r="P1519" s="204"/>
      <c r="Q1519" s="204"/>
      <c r="R1519" s="204">
        <f t="shared" si="294"/>
        <v>3</v>
      </c>
      <c r="S1519" s="207" t="s">
        <v>70</v>
      </c>
      <c r="T1519" s="215" t="s">
        <v>58</v>
      </c>
      <c r="U1519" s="216">
        <v>44778</v>
      </c>
      <c r="V1519" s="216">
        <v>44792</v>
      </c>
      <c r="W1519" s="217">
        <v>1</v>
      </c>
      <c r="X1519" s="218"/>
      <c r="Y1519" s="212">
        <f t="shared" si="305"/>
        <v>2.1428571428571428</v>
      </c>
      <c r="Z1519" s="238">
        <v>135</v>
      </c>
      <c r="AA1519" s="237"/>
      <c r="AB1519" s="213">
        <f t="shared" si="306"/>
        <v>405</v>
      </c>
      <c r="AC1519" s="213">
        <f t="shared" si="307"/>
        <v>0</v>
      </c>
      <c r="AD1519" s="213">
        <f t="shared" si="308"/>
        <v>283.49999999999994</v>
      </c>
      <c r="AE1519" s="213">
        <f t="shared" si="309"/>
        <v>121.49999999999999</v>
      </c>
      <c r="AF1519" s="213">
        <f t="shared" si="310"/>
        <v>0</v>
      </c>
      <c r="AG1519" s="213">
        <f t="shared" si="311"/>
        <v>404.99999999999994</v>
      </c>
      <c r="AH1519" s="213">
        <v>404.99999999999994</v>
      </c>
      <c r="AI1519" s="213">
        <f t="shared" si="312"/>
        <v>0</v>
      </c>
      <c r="AJ1519" s="172"/>
    </row>
    <row r="1520" spans="1:39" ht="32.25" hidden="1" customHeight="1" x14ac:dyDescent="0.35">
      <c r="A1520" s="202"/>
      <c r="B1520" s="239">
        <v>23</v>
      </c>
      <c r="C1520" s="203">
        <v>594</v>
      </c>
      <c r="D1520" s="204">
        <v>12819</v>
      </c>
      <c r="E1520" s="204">
        <v>7822</v>
      </c>
      <c r="F1520" s="204"/>
      <c r="G1520" s="202" t="s">
        <v>114</v>
      </c>
      <c r="H1520" s="202" t="s">
        <v>36</v>
      </c>
      <c r="I1520" s="202"/>
      <c r="J1520" s="202" t="s">
        <v>69</v>
      </c>
      <c r="K1520" s="204">
        <v>1.3</v>
      </c>
      <c r="L1520" s="204">
        <v>1</v>
      </c>
      <c r="M1520" s="204">
        <v>3</v>
      </c>
      <c r="N1520" s="204">
        <v>1</v>
      </c>
      <c r="O1520" s="204">
        <f t="shared" si="304"/>
        <v>2</v>
      </c>
      <c r="P1520" s="204"/>
      <c r="Q1520" s="204"/>
      <c r="R1520" s="204">
        <f t="shared" ref="R1520:R1583" si="313">IF(S1520="m3",K1520*L1520*O1520,IF(S1520="m2-LxH",K1520*O1520,IF(S1520="m2-LxW",K1520*L1520*P1520,IF(S1520="rm",O1520,IF(S1520="lm",K1520,IF(S1520="unit",Q1520,))))))</f>
        <v>2</v>
      </c>
      <c r="S1520" s="207" t="s">
        <v>70</v>
      </c>
      <c r="T1520" s="215" t="s">
        <v>58</v>
      </c>
      <c r="U1520" s="216">
        <v>44769</v>
      </c>
      <c r="V1520" s="216">
        <v>44781</v>
      </c>
      <c r="W1520" s="217">
        <v>1</v>
      </c>
      <c r="X1520" s="218"/>
      <c r="Y1520" s="212">
        <f t="shared" si="305"/>
        <v>1.8571428571428572</v>
      </c>
      <c r="Z1520" s="238">
        <v>135</v>
      </c>
      <c r="AA1520" s="237">
        <v>12.25</v>
      </c>
      <c r="AB1520" s="213">
        <f t="shared" si="306"/>
        <v>270</v>
      </c>
      <c r="AC1520" s="213">
        <f t="shared" si="307"/>
        <v>24.5</v>
      </c>
      <c r="AD1520" s="213">
        <f t="shared" si="308"/>
        <v>189</v>
      </c>
      <c r="AE1520" s="213">
        <f t="shared" si="309"/>
        <v>81</v>
      </c>
      <c r="AF1520" s="213">
        <f t="shared" si="310"/>
        <v>45.5</v>
      </c>
      <c r="AG1520" s="213">
        <f t="shared" si="311"/>
        <v>315.5</v>
      </c>
      <c r="AH1520" s="213">
        <v>315.5</v>
      </c>
      <c r="AI1520" s="213">
        <f t="shared" si="312"/>
        <v>0</v>
      </c>
      <c r="AJ1520" s="172"/>
    </row>
    <row r="1521" spans="1:36" ht="32.25" hidden="1" customHeight="1" x14ac:dyDescent="0.35">
      <c r="A1521" s="202"/>
      <c r="B1521" s="239">
        <v>23</v>
      </c>
      <c r="C1521" s="203">
        <v>609</v>
      </c>
      <c r="D1521" s="204">
        <v>12830</v>
      </c>
      <c r="E1521" s="204">
        <v>7746</v>
      </c>
      <c r="F1521" s="204"/>
      <c r="G1521" s="202" t="s">
        <v>114</v>
      </c>
      <c r="H1521" s="202" t="s">
        <v>36</v>
      </c>
      <c r="I1521" s="202"/>
      <c r="J1521" s="202" t="s">
        <v>69</v>
      </c>
      <c r="K1521" s="204">
        <v>1.3</v>
      </c>
      <c r="L1521" s="204">
        <v>0.6</v>
      </c>
      <c r="M1521" s="204">
        <v>3</v>
      </c>
      <c r="N1521" s="204"/>
      <c r="O1521" s="204">
        <f t="shared" si="304"/>
        <v>3</v>
      </c>
      <c r="P1521" s="204"/>
      <c r="Q1521" s="204"/>
      <c r="R1521" s="204">
        <f t="shared" si="313"/>
        <v>3</v>
      </c>
      <c r="S1521" s="207" t="s">
        <v>70</v>
      </c>
      <c r="T1521" s="215" t="s">
        <v>58</v>
      </c>
      <c r="U1521" s="216">
        <v>44769</v>
      </c>
      <c r="V1521" s="216">
        <v>44773</v>
      </c>
      <c r="W1521" s="217">
        <v>1</v>
      </c>
      <c r="X1521" s="218"/>
      <c r="Y1521" s="212">
        <f t="shared" si="305"/>
        <v>0.7142857142857143</v>
      </c>
      <c r="Z1521" s="238">
        <v>135</v>
      </c>
      <c r="AA1521" s="237">
        <v>12.25</v>
      </c>
      <c r="AB1521" s="213">
        <f t="shared" si="306"/>
        <v>405</v>
      </c>
      <c r="AC1521" s="213">
        <f t="shared" si="307"/>
        <v>36.75</v>
      </c>
      <c r="AD1521" s="213">
        <f t="shared" si="308"/>
        <v>283.49999999999994</v>
      </c>
      <c r="AE1521" s="213">
        <f t="shared" si="309"/>
        <v>121.49999999999999</v>
      </c>
      <c r="AF1521" s="213">
        <f t="shared" si="310"/>
        <v>26.25</v>
      </c>
      <c r="AG1521" s="213">
        <f t="shared" si="311"/>
        <v>431.24999999999994</v>
      </c>
      <c r="AH1521" s="213">
        <v>431.24999999999994</v>
      </c>
      <c r="AI1521" s="213">
        <f t="shared" si="312"/>
        <v>0</v>
      </c>
      <c r="AJ1521" s="172"/>
    </row>
    <row r="1522" spans="1:36" ht="32.25" hidden="1" customHeight="1" x14ac:dyDescent="0.35">
      <c r="A1522" s="202"/>
      <c r="B1522" s="239">
        <v>23</v>
      </c>
      <c r="C1522" s="203">
        <v>746</v>
      </c>
      <c r="D1522" s="204">
        <v>13013</v>
      </c>
      <c r="E1522" s="204">
        <v>7880</v>
      </c>
      <c r="F1522" s="204"/>
      <c r="G1522" s="202" t="s">
        <v>114</v>
      </c>
      <c r="H1522" s="202" t="s">
        <v>36</v>
      </c>
      <c r="I1522" s="202"/>
      <c r="J1522" s="202" t="s">
        <v>436</v>
      </c>
      <c r="K1522" s="204">
        <v>19</v>
      </c>
      <c r="L1522" s="204">
        <v>1.3</v>
      </c>
      <c r="M1522" s="204">
        <v>5</v>
      </c>
      <c r="N1522" s="204">
        <v>1</v>
      </c>
      <c r="O1522" s="204">
        <f t="shared" si="304"/>
        <v>4</v>
      </c>
      <c r="P1522" s="204"/>
      <c r="Q1522" s="204"/>
      <c r="R1522" s="204">
        <f t="shared" si="313"/>
        <v>76</v>
      </c>
      <c r="S1522" s="207" t="s">
        <v>41</v>
      </c>
      <c r="T1522" s="215" t="s">
        <v>58</v>
      </c>
      <c r="U1522" s="216">
        <v>44789</v>
      </c>
      <c r="V1522" s="216">
        <v>44813</v>
      </c>
      <c r="W1522" s="217">
        <v>1</v>
      </c>
      <c r="X1522" s="218"/>
      <c r="Y1522" s="212">
        <f t="shared" si="305"/>
        <v>3.5714285714285716</v>
      </c>
      <c r="Z1522" s="237">
        <v>14</v>
      </c>
      <c r="AA1522" s="237">
        <v>0</v>
      </c>
      <c r="AB1522" s="213">
        <f t="shared" si="306"/>
        <v>1064</v>
      </c>
      <c r="AC1522" s="213">
        <f t="shared" si="307"/>
        <v>0</v>
      </c>
      <c r="AD1522" s="213">
        <f t="shared" si="308"/>
        <v>744.8</v>
      </c>
      <c r="AE1522" s="213">
        <f t="shared" si="309"/>
        <v>319.2</v>
      </c>
      <c r="AF1522" s="213">
        <f t="shared" si="310"/>
        <v>0</v>
      </c>
      <c r="AG1522" s="213">
        <f t="shared" si="311"/>
        <v>1064</v>
      </c>
      <c r="AH1522" s="213">
        <v>1064</v>
      </c>
      <c r="AI1522" s="213">
        <f t="shared" si="312"/>
        <v>0</v>
      </c>
      <c r="AJ1522" s="172"/>
    </row>
    <row r="1523" spans="1:36" ht="32.25" hidden="1" customHeight="1" x14ac:dyDescent="0.35">
      <c r="A1523" s="205"/>
      <c r="B1523" s="239">
        <v>23</v>
      </c>
      <c r="C1523" s="173">
        <v>918</v>
      </c>
      <c r="D1523" s="206">
        <v>13291</v>
      </c>
      <c r="E1523" s="206">
        <v>7897</v>
      </c>
      <c r="F1523" s="206"/>
      <c r="G1523" s="205" t="s">
        <v>114</v>
      </c>
      <c r="H1523" s="205" t="s">
        <v>95</v>
      </c>
      <c r="I1523" s="205"/>
      <c r="J1523" s="205" t="s">
        <v>69</v>
      </c>
      <c r="K1523" s="206">
        <v>1.8</v>
      </c>
      <c r="L1523" s="206">
        <v>0.6</v>
      </c>
      <c r="M1523" s="206">
        <v>3</v>
      </c>
      <c r="N1523" s="206"/>
      <c r="O1523" s="206">
        <v>3</v>
      </c>
      <c r="P1523" s="206"/>
      <c r="Q1523" s="206"/>
      <c r="R1523" s="204">
        <f t="shared" si="313"/>
        <v>3</v>
      </c>
      <c r="S1523" s="207" t="s">
        <v>70</v>
      </c>
      <c r="T1523" s="208" t="s">
        <v>58</v>
      </c>
      <c r="U1523" s="209">
        <v>44812</v>
      </c>
      <c r="V1523" s="209">
        <v>44820</v>
      </c>
      <c r="W1523" s="210">
        <v>1</v>
      </c>
      <c r="X1523" s="211"/>
      <c r="Y1523" s="212">
        <f t="shared" si="305"/>
        <v>1.2857142857142858</v>
      </c>
      <c r="Z1523" s="237">
        <v>135</v>
      </c>
      <c r="AA1523" s="237">
        <v>12.25</v>
      </c>
      <c r="AB1523" s="213">
        <f t="shared" si="306"/>
        <v>405</v>
      </c>
      <c r="AC1523" s="213">
        <f t="shared" si="307"/>
        <v>36.75</v>
      </c>
      <c r="AD1523" s="213">
        <f t="shared" si="308"/>
        <v>283.49999999999994</v>
      </c>
      <c r="AE1523" s="213">
        <f t="shared" si="309"/>
        <v>121.49999999999999</v>
      </c>
      <c r="AF1523" s="213">
        <f t="shared" si="310"/>
        <v>47.250000000000007</v>
      </c>
      <c r="AG1523" s="213">
        <f t="shared" si="311"/>
        <v>452.24999999999994</v>
      </c>
      <c r="AH1523" s="214">
        <v>452.24999999999994</v>
      </c>
      <c r="AI1523" s="213">
        <f t="shared" si="312"/>
        <v>0</v>
      </c>
      <c r="AJ1523" s="172"/>
    </row>
    <row r="1524" spans="1:36" ht="32.25" hidden="1" customHeight="1" x14ac:dyDescent="0.35">
      <c r="A1524" s="205"/>
      <c r="B1524" s="239">
        <v>23</v>
      </c>
      <c r="C1524" s="173">
        <v>826</v>
      </c>
      <c r="D1524" s="206">
        <v>13094</v>
      </c>
      <c r="E1524" s="206">
        <v>7883</v>
      </c>
      <c r="F1524" s="206"/>
      <c r="G1524" s="205" t="s">
        <v>114</v>
      </c>
      <c r="H1524" s="205" t="s">
        <v>36</v>
      </c>
      <c r="I1524" s="205"/>
      <c r="J1524" s="205" t="s">
        <v>436</v>
      </c>
      <c r="K1524" s="206">
        <v>4</v>
      </c>
      <c r="L1524" s="206">
        <v>1.3</v>
      </c>
      <c r="M1524" s="206">
        <v>3</v>
      </c>
      <c r="N1524" s="206"/>
      <c r="O1524" s="206">
        <v>3</v>
      </c>
      <c r="P1524" s="206"/>
      <c r="Q1524" s="206"/>
      <c r="R1524" s="204">
        <f t="shared" si="313"/>
        <v>12</v>
      </c>
      <c r="S1524" s="173" t="s">
        <v>41</v>
      </c>
      <c r="T1524" s="208" t="s">
        <v>58</v>
      </c>
      <c r="U1524" s="209">
        <v>44799</v>
      </c>
      <c r="V1524" s="209">
        <v>44816</v>
      </c>
      <c r="W1524" s="210">
        <v>1</v>
      </c>
      <c r="X1524" s="211"/>
      <c r="Y1524" s="212">
        <f t="shared" si="305"/>
        <v>2.5714285714285716</v>
      </c>
      <c r="Z1524" s="219">
        <v>14</v>
      </c>
      <c r="AA1524" s="219">
        <v>0.84</v>
      </c>
      <c r="AB1524" s="213">
        <f t="shared" si="306"/>
        <v>168</v>
      </c>
      <c r="AC1524" s="213">
        <f t="shared" si="307"/>
        <v>10.08</v>
      </c>
      <c r="AD1524" s="213">
        <f t="shared" si="308"/>
        <v>117.59999999999998</v>
      </c>
      <c r="AE1524" s="214">
        <v>0</v>
      </c>
      <c r="AF1524" s="213">
        <f t="shared" si="310"/>
        <v>25.92</v>
      </c>
      <c r="AG1524" s="213">
        <f t="shared" si="311"/>
        <v>143.51999999999998</v>
      </c>
      <c r="AH1524" s="214">
        <v>143.51999999999998</v>
      </c>
      <c r="AI1524" s="213">
        <f t="shared" si="312"/>
        <v>0</v>
      </c>
      <c r="AJ1524" s="172"/>
    </row>
    <row r="1525" spans="1:36" ht="32.25" hidden="1" customHeight="1" x14ac:dyDescent="0.35">
      <c r="A1525" s="205"/>
      <c r="B1525" s="239">
        <v>23</v>
      </c>
      <c r="C1525" s="173">
        <v>897</v>
      </c>
      <c r="D1525" s="206">
        <v>13268</v>
      </c>
      <c r="E1525" s="206">
        <v>7895</v>
      </c>
      <c r="F1525" s="206"/>
      <c r="G1525" s="205" t="s">
        <v>114</v>
      </c>
      <c r="H1525" s="205" t="s">
        <v>36</v>
      </c>
      <c r="I1525" s="205"/>
      <c r="J1525" s="205" t="s">
        <v>436</v>
      </c>
      <c r="K1525" s="206">
        <v>3.5</v>
      </c>
      <c r="L1525" s="206">
        <v>1.3</v>
      </c>
      <c r="M1525" s="206">
        <v>3</v>
      </c>
      <c r="N1525" s="206"/>
      <c r="O1525" s="206">
        <v>3</v>
      </c>
      <c r="P1525" s="206"/>
      <c r="Q1525" s="206"/>
      <c r="R1525" s="204">
        <f t="shared" si="313"/>
        <v>10.5</v>
      </c>
      <c r="S1525" s="173" t="s">
        <v>41</v>
      </c>
      <c r="T1525" s="208" t="s">
        <v>58</v>
      </c>
      <c r="U1525" s="209">
        <v>44810</v>
      </c>
      <c r="V1525" s="209">
        <v>44819</v>
      </c>
      <c r="W1525" s="210">
        <v>1</v>
      </c>
      <c r="X1525" s="211"/>
      <c r="Y1525" s="212">
        <f t="shared" si="305"/>
        <v>1.4285714285714286</v>
      </c>
      <c r="Z1525" s="219">
        <v>14</v>
      </c>
      <c r="AA1525" s="219">
        <v>0.84</v>
      </c>
      <c r="AB1525" s="213">
        <f t="shared" si="306"/>
        <v>147</v>
      </c>
      <c r="AC1525" s="213">
        <f t="shared" si="307"/>
        <v>8.82</v>
      </c>
      <c r="AD1525" s="213">
        <f t="shared" si="308"/>
        <v>102.89999999999999</v>
      </c>
      <c r="AE1525" s="213">
        <f t="shared" ref="AE1525:AE1556" si="314">IF(T1525="off hired",0.3*R1525*Z1525*W1525,0)</f>
        <v>44.1</v>
      </c>
      <c r="AF1525" s="213">
        <f t="shared" si="310"/>
        <v>12.6</v>
      </c>
      <c r="AG1525" s="213">
        <f t="shared" si="311"/>
        <v>159.6</v>
      </c>
      <c r="AH1525" s="214">
        <v>159.6</v>
      </c>
      <c r="AI1525" s="213">
        <f t="shared" si="312"/>
        <v>0</v>
      </c>
      <c r="AJ1525" s="172"/>
    </row>
    <row r="1526" spans="1:36" ht="32.25" hidden="1" customHeight="1" x14ac:dyDescent="0.35">
      <c r="A1526" s="205"/>
      <c r="B1526" s="239">
        <v>23</v>
      </c>
      <c r="C1526" s="173">
        <v>944</v>
      </c>
      <c r="D1526" s="206">
        <v>13320</v>
      </c>
      <c r="E1526" s="206">
        <v>6719</v>
      </c>
      <c r="F1526" s="206"/>
      <c r="G1526" s="205" t="s">
        <v>114</v>
      </c>
      <c r="H1526" s="205" t="s">
        <v>36</v>
      </c>
      <c r="I1526" s="205"/>
      <c r="J1526" s="205" t="s">
        <v>436</v>
      </c>
      <c r="K1526" s="206">
        <v>4</v>
      </c>
      <c r="L1526" s="206">
        <v>1.8</v>
      </c>
      <c r="M1526" s="206">
        <v>4</v>
      </c>
      <c r="N1526" s="206"/>
      <c r="O1526" s="206">
        <v>4</v>
      </c>
      <c r="P1526" s="206"/>
      <c r="Q1526" s="206"/>
      <c r="R1526" s="204">
        <f t="shared" si="313"/>
        <v>16</v>
      </c>
      <c r="S1526" s="173" t="s">
        <v>41</v>
      </c>
      <c r="T1526" s="208" t="s">
        <v>58</v>
      </c>
      <c r="U1526" s="209">
        <v>44817</v>
      </c>
      <c r="V1526" s="209">
        <v>44828</v>
      </c>
      <c r="W1526" s="210">
        <v>1</v>
      </c>
      <c r="X1526" s="211"/>
      <c r="Y1526" s="212">
        <f t="shared" si="305"/>
        <v>1.7142857142857142</v>
      </c>
      <c r="Z1526" s="219">
        <v>18</v>
      </c>
      <c r="AA1526" s="219">
        <v>1.05</v>
      </c>
      <c r="AB1526" s="213">
        <f t="shared" si="306"/>
        <v>288</v>
      </c>
      <c r="AC1526" s="213">
        <f t="shared" si="307"/>
        <v>16.8</v>
      </c>
      <c r="AD1526" s="213">
        <f t="shared" si="308"/>
        <v>201.6</v>
      </c>
      <c r="AE1526" s="213">
        <f t="shared" si="314"/>
        <v>86.399999999999991</v>
      </c>
      <c r="AF1526" s="213">
        <f t="shared" si="310"/>
        <v>28.8</v>
      </c>
      <c r="AG1526" s="213">
        <f t="shared" si="311"/>
        <v>316.8</v>
      </c>
      <c r="AH1526" s="214">
        <v>316.8</v>
      </c>
      <c r="AI1526" s="213">
        <f t="shared" si="312"/>
        <v>0</v>
      </c>
      <c r="AJ1526" s="172"/>
    </row>
    <row r="1527" spans="1:36" ht="32.25" hidden="1" customHeight="1" x14ac:dyDescent="0.35">
      <c r="A1527" s="205"/>
      <c r="B1527" s="239">
        <v>23</v>
      </c>
      <c r="C1527" s="173">
        <v>952</v>
      </c>
      <c r="D1527" s="206">
        <v>13320</v>
      </c>
      <c r="E1527" s="206">
        <v>6719</v>
      </c>
      <c r="F1527" s="206"/>
      <c r="G1527" s="205" t="s">
        <v>114</v>
      </c>
      <c r="H1527" s="205" t="s">
        <v>36</v>
      </c>
      <c r="I1527" s="205"/>
      <c r="J1527" s="205" t="s">
        <v>436</v>
      </c>
      <c r="K1527" s="206">
        <v>4</v>
      </c>
      <c r="L1527" s="206">
        <v>1.8</v>
      </c>
      <c r="M1527" s="206">
        <v>4</v>
      </c>
      <c r="N1527" s="206"/>
      <c r="O1527" s="206">
        <v>4</v>
      </c>
      <c r="P1527" s="206"/>
      <c r="Q1527" s="206"/>
      <c r="R1527" s="204">
        <f t="shared" si="313"/>
        <v>16</v>
      </c>
      <c r="S1527" s="173" t="s">
        <v>41</v>
      </c>
      <c r="T1527" s="208" t="s">
        <v>58</v>
      </c>
      <c r="U1527" s="209">
        <v>44817</v>
      </c>
      <c r="V1527" s="209">
        <v>44828</v>
      </c>
      <c r="W1527" s="210">
        <v>1</v>
      </c>
      <c r="X1527" s="211"/>
      <c r="Y1527" s="212">
        <f t="shared" si="305"/>
        <v>1.7142857142857142</v>
      </c>
      <c r="Z1527" s="219">
        <v>18</v>
      </c>
      <c r="AA1527" s="219">
        <v>1.05</v>
      </c>
      <c r="AB1527" s="213">
        <f t="shared" si="306"/>
        <v>288</v>
      </c>
      <c r="AC1527" s="213">
        <f t="shared" si="307"/>
        <v>16.8</v>
      </c>
      <c r="AD1527" s="213">
        <f t="shared" si="308"/>
        <v>201.6</v>
      </c>
      <c r="AE1527" s="213">
        <f t="shared" si="314"/>
        <v>86.399999999999991</v>
      </c>
      <c r="AF1527" s="213">
        <f t="shared" si="310"/>
        <v>28.8</v>
      </c>
      <c r="AG1527" s="213">
        <f t="shared" si="311"/>
        <v>316.8</v>
      </c>
      <c r="AH1527" s="214">
        <v>316.8</v>
      </c>
      <c r="AI1527" s="213">
        <f t="shared" si="312"/>
        <v>0</v>
      </c>
      <c r="AJ1527" s="172"/>
    </row>
    <row r="1528" spans="1:36" ht="32.25" hidden="1" customHeight="1" x14ac:dyDescent="0.35">
      <c r="A1528" s="202"/>
      <c r="B1528" s="239">
        <v>23</v>
      </c>
      <c r="C1528" s="203">
        <v>726</v>
      </c>
      <c r="D1528" s="206">
        <v>13269</v>
      </c>
      <c r="E1528" s="206">
        <v>6706</v>
      </c>
      <c r="F1528" s="204"/>
      <c r="G1528" s="202" t="s">
        <v>114</v>
      </c>
      <c r="H1528" s="205" t="s">
        <v>60</v>
      </c>
      <c r="I1528" s="205"/>
      <c r="J1528" s="205" t="s">
        <v>61</v>
      </c>
      <c r="K1528" s="206">
        <v>8</v>
      </c>
      <c r="L1528" s="206">
        <v>5</v>
      </c>
      <c r="M1528" s="206">
        <v>3</v>
      </c>
      <c r="N1528" s="206"/>
      <c r="O1528" s="206">
        <v>3</v>
      </c>
      <c r="P1528" s="206"/>
      <c r="Q1528" s="206"/>
      <c r="R1528" s="204">
        <f t="shared" si="313"/>
        <v>120</v>
      </c>
      <c r="S1528" s="207" t="s">
        <v>62</v>
      </c>
      <c r="T1528" s="215" t="s">
        <v>58</v>
      </c>
      <c r="U1528" s="216">
        <v>44810</v>
      </c>
      <c r="V1528" s="216">
        <v>44825</v>
      </c>
      <c r="W1528" s="217">
        <v>1</v>
      </c>
      <c r="X1528" s="218"/>
      <c r="Y1528" s="212">
        <f t="shared" si="305"/>
        <v>2.2857142857142856</v>
      </c>
      <c r="Z1528" s="237">
        <v>7.5</v>
      </c>
      <c r="AA1528" s="237">
        <v>0.7</v>
      </c>
      <c r="AB1528" s="213">
        <f t="shared" si="306"/>
        <v>900</v>
      </c>
      <c r="AC1528" s="213">
        <f t="shared" si="307"/>
        <v>84</v>
      </c>
      <c r="AD1528" s="213">
        <f t="shared" si="308"/>
        <v>630</v>
      </c>
      <c r="AE1528" s="213">
        <f t="shared" si="314"/>
        <v>270</v>
      </c>
      <c r="AF1528" s="213">
        <f t="shared" si="310"/>
        <v>191.99999999999997</v>
      </c>
      <c r="AG1528" s="213">
        <f t="shared" si="311"/>
        <v>1092</v>
      </c>
      <c r="AH1528" s="213">
        <v>1092</v>
      </c>
      <c r="AI1528" s="213">
        <f t="shared" si="312"/>
        <v>0</v>
      </c>
      <c r="AJ1528" s="172"/>
    </row>
    <row r="1529" spans="1:36" ht="32.25" hidden="1" customHeight="1" x14ac:dyDescent="0.35">
      <c r="A1529" s="202"/>
      <c r="B1529" s="239">
        <v>23</v>
      </c>
      <c r="C1529" s="203">
        <v>903</v>
      </c>
      <c r="D1529" s="204">
        <v>13276</v>
      </c>
      <c r="E1529" s="204">
        <v>7800</v>
      </c>
      <c r="F1529" s="204"/>
      <c r="G1529" s="202" t="s">
        <v>114</v>
      </c>
      <c r="H1529" s="205" t="s">
        <v>60</v>
      </c>
      <c r="I1529" s="205"/>
      <c r="J1529" s="205" t="s">
        <v>61</v>
      </c>
      <c r="K1529" s="206">
        <v>3</v>
      </c>
      <c r="L1529" s="206">
        <v>2.5</v>
      </c>
      <c r="M1529" s="206">
        <v>4</v>
      </c>
      <c r="N1529" s="206"/>
      <c r="O1529" s="206">
        <v>4</v>
      </c>
      <c r="P1529" s="206"/>
      <c r="Q1529" s="206"/>
      <c r="R1529" s="204">
        <f t="shared" si="313"/>
        <v>30</v>
      </c>
      <c r="S1529" s="207" t="s">
        <v>62</v>
      </c>
      <c r="T1529" s="215" t="s">
        <v>58</v>
      </c>
      <c r="U1529" s="216">
        <v>44811</v>
      </c>
      <c r="V1529" s="216">
        <v>44813</v>
      </c>
      <c r="W1529" s="217">
        <v>1</v>
      </c>
      <c r="X1529" s="218"/>
      <c r="Y1529" s="212">
        <f t="shared" si="305"/>
        <v>0.42857142857142855</v>
      </c>
      <c r="Z1529" s="237">
        <v>7.5</v>
      </c>
      <c r="AA1529" s="237">
        <v>0.7</v>
      </c>
      <c r="AB1529" s="213">
        <f t="shared" si="306"/>
        <v>225</v>
      </c>
      <c r="AC1529" s="213">
        <f t="shared" si="307"/>
        <v>21</v>
      </c>
      <c r="AD1529" s="213">
        <f t="shared" si="308"/>
        <v>157.5</v>
      </c>
      <c r="AE1529" s="213">
        <f t="shared" si="314"/>
        <v>67.5</v>
      </c>
      <c r="AF1529" s="213">
        <f t="shared" si="310"/>
        <v>8.9999999999999982</v>
      </c>
      <c r="AG1529" s="213">
        <f t="shared" si="311"/>
        <v>234</v>
      </c>
      <c r="AH1529" s="213">
        <v>234</v>
      </c>
      <c r="AI1529" s="213">
        <f t="shared" si="312"/>
        <v>0</v>
      </c>
      <c r="AJ1529" s="172"/>
    </row>
    <row r="1530" spans="1:36" ht="32.25" hidden="1" customHeight="1" x14ac:dyDescent="0.35">
      <c r="A1530" s="202"/>
      <c r="B1530" s="239">
        <v>23</v>
      </c>
      <c r="C1530" s="203">
        <v>645</v>
      </c>
      <c r="D1530" s="204">
        <v>12868</v>
      </c>
      <c r="E1530" s="204">
        <v>8084</v>
      </c>
      <c r="F1530" s="204"/>
      <c r="G1530" s="202" t="s">
        <v>429</v>
      </c>
      <c r="H1530" s="202" t="s">
        <v>36</v>
      </c>
      <c r="I1530" s="202"/>
      <c r="J1530" s="202" t="s">
        <v>69</v>
      </c>
      <c r="K1530" s="204">
        <v>1.3</v>
      </c>
      <c r="L1530" s="204">
        <v>1.3</v>
      </c>
      <c r="M1530" s="204">
        <v>3</v>
      </c>
      <c r="N1530" s="204">
        <v>1</v>
      </c>
      <c r="O1530" s="204">
        <f>M1530-N1530</f>
        <v>2</v>
      </c>
      <c r="P1530" s="204"/>
      <c r="Q1530" s="204"/>
      <c r="R1530" s="204">
        <f t="shared" si="313"/>
        <v>2</v>
      </c>
      <c r="S1530" s="207" t="s">
        <v>70</v>
      </c>
      <c r="T1530" s="215" t="s">
        <v>58</v>
      </c>
      <c r="U1530" s="216">
        <v>44775</v>
      </c>
      <c r="V1530" s="216">
        <v>44841</v>
      </c>
      <c r="W1530" s="217">
        <v>1</v>
      </c>
      <c r="X1530" s="218"/>
      <c r="Y1530" s="212">
        <f t="shared" si="305"/>
        <v>9.5714285714285712</v>
      </c>
      <c r="Z1530" s="238">
        <v>135</v>
      </c>
      <c r="AA1530" s="237">
        <v>12.25</v>
      </c>
      <c r="AB1530" s="213">
        <f t="shared" si="306"/>
        <v>270</v>
      </c>
      <c r="AC1530" s="213">
        <f t="shared" si="307"/>
        <v>24.5</v>
      </c>
      <c r="AD1530" s="213">
        <f t="shared" si="308"/>
        <v>189</v>
      </c>
      <c r="AE1530" s="213">
        <f t="shared" si="314"/>
        <v>81</v>
      </c>
      <c r="AF1530" s="213">
        <f t="shared" si="310"/>
        <v>234.5</v>
      </c>
      <c r="AG1530" s="213">
        <f t="shared" si="311"/>
        <v>504.5</v>
      </c>
      <c r="AH1530" s="213">
        <v>504.5</v>
      </c>
      <c r="AI1530" s="213">
        <f t="shared" si="312"/>
        <v>0</v>
      </c>
      <c r="AJ1530" s="172"/>
    </row>
    <row r="1531" spans="1:36" ht="32.25" hidden="1" customHeight="1" x14ac:dyDescent="0.35">
      <c r="A1531" s="202"/>
      <c r="B1531" s="239">
        <v>23</v>
      </c>
      <c r="C1531" s="203">
        <v>1024</v>
      </c>
      <c r="D1531" s="204">
        <v>13461</v>
      </c>
      <c r="E1531" s="204">
        <v>6742</v>
      </c>
      <c r="F1531" s="204"/>
      <c r="G1531" s="202" t="s">
        <v>532</v>
      </c>
      <c r="H1531" s="205" t="s">
        <v>95</v>
      </c>
      <c r="I1531" s="205"/>
      <c r="J1531" s="205" t="s">
        <v>69</v>
      </c>
      <c r="K1531" s="206">
        <v>1.3</v>
      </c>
      <c r="L1531" s="206">
        <v>0.6</v>
      </c>
      <c r="M1531" s="206">
        <v>3</v>
      </c>
      <c r="N1531" s="206"/>
      <c r="O1531" s="206">
        <v>3</v>
      </c>
      <c r="P1531" s="206"/>
      <c r="Q1531" s="206"/>
      <c r="R1531" s="204">
        <f t="shared" si="313"/>
        <v>3</v>
      </c>
      <c r="S1531" s="207" t="s">
        <v>70</v>
      </c>
      <c r="T1531" s="208" t="s">
        <v>58</v>
      </c>
      <c r="U1531" s="209">
        <v>44827</v>
      </c>
      <c r="V1531" s="209">
        <v>44833</v>
      </c>
      <c r="W1531" s="210">
        <v>1</v>
      </c>
      <c r="X1531" s="211"/>
      <c r="Y1531" s="212">
        <f t="shared" si="305"/>
        <v>1</v>
      </c>
      <c r="Z1531" s="237">
        <v>135</v>
      </c>
      <c r="AA1531" s="237">
        <v>12.25</v>
      </c>
      <c r="AB1531" s="213">
        <f t="shared" si="306"/>
        <v>405</v>
      </c>
      <c r="AC1531" s="213">
        <f t="shared" si="307"/>
        <v>36.75</v>
      </c>
      <c r="AD1531" s="213">
        <f t="shared" si="308"/>
        <v>283.49999999999994</v>
      </c>
      <c r="AE1531" s="213">
        <f t="shared" si="314"/>
        <v>121.49999999999999</v>
      </c>
      <c r="AF1531" s="213">
        <f t="shared" si="310"/>
        <v>36.75</v>
      </c>
      <c r="AG1531" s="213">
        <f t="shared" si="311"/>
        <v>441.74999999999994</v>
      </c>
      <c r="AH1531" s="214">
        <v>441.74999999999994</v>
      </c>
      <c r="AI1531" s="213">
        <f t="shared" si="312"/>
        <v>0</v>
      </c>
      <c r="AJ1531" s="172"/>
    </row>
    <row r="1532" spans="1:36" ht="32.25" hidden="1" customHeight="1" x14ac:dyDescent="0.35">
      <c r="A1532" s="202"/>
      <c r="B1532" s="239">
        <v>23</v>
      </c>
      <c r="C1532" s="203">
        <v>1025</v>
      </c>
      <c r="D1532" s="204">
        <v>13461</v>
      </c>
      <c r="E1532" s="204">
        <v>6742</v>
      </c>
      <c r="F1532" s="204"/>
      <c r="G1532" s="202" t="s">
        <v>532</v>
      </c>
      <c r="H1532" s="205" t="s">
        <v>95</v>
      </c>
      <c r="I1532" s="205"/>
      <c r="J1532" s="205" t="s">
        <v>69</v>
      </c>
      <c r="K1532" s="206">
        <v>1.3</v>
      </c>
      <c r="L1532" s="206">
        <v>0.6</v>
      </c>
      <c r="M1532" s="206">
        <v>3</v>
      </c>
      <c r="N1532" s="206"/>
      <c r="O1532" s="206">
        <v>3</v>
      </c>
      <c r="P1532" s="206"/>
      <c r="Q1532" s="206"/>
      <c r="R1532" s="204">
        <f t="shared" si="313"/>
        <v>3</v>
      </c>
      <c r="S1532" s="207" t="s">
        <v>70</v>
      </c>
      <c r="T1532" s="208" t="s">
        <v>58</v>
      </c>
      <c r="U1532" s="209">
        <v>44827</v>
      </c>
      <c r="V1532" s="209">
        <v>44833</v>
      </c>
      <c r="W1532" s="210">
        <v>1</v>
      </c>
      <c r="X1532" s="211"/>
      <c r="Y1532" s="212">
        <f t="shared" si="305"/>
        <v>1</v>
      </c>
      <c r="Z1532" s="237">
        <v>135</v>
      </c>
      <c r="AA1532" s="237">
        <v>12.25</v>
      </c>
      <c r="AB1532" s="213">
        <f t="shared" si="306"/>
        <v>405</v>
      </c>
      <c r="AC1532" s="213">
        <f t="shared" si="307"/>
        <v>36.75</v>
      </c>
      <c r="AD1532" s="213">
        <f t="shared" si="308"/>
        <v>283.49999999999994</v>
      </c>
      <c r="AE1532" s="213">
        <f t="shared" si="314"/>
        <v>121.49999999999999</v>
      </c>
      <c r="AF1532" s="213">
        <f t="shared" si="310"/>
        <v>36.75</v>
      </c>
      <c r="AG1532" s="213">
        <f t="shared" si="311"/>
        <v>441.74999999999994</v>
      </c>
      <c r="AH1532" s="214">
        <v>441.74999999999994</v>
      </c>
      <c r="AI1532" s="213">
        <f t="shared" si="312"/>
        <v>0</v>
      </c>
      <c r="AJ1532" s="172"/>
    </row>
    <row r="1533" spans="1:36" ht="32.25" hidden="1" customHeight="1" x14ac:dyDescent="0.35">
      <c r="A1533" s="202"/>
      <c r="B1533" s="239">
        <v>23</v>
      </c>
      <c r="C1533" s="203">
        <v>1026</v>
      </c>
      <c r="D1533" s="204">
        <v>13461</v>
      </c>
      <c r="E1533" s="204">
        <v>6742</v>
      </c>
      <c r="F1533" s="204"/>
      <c r="G1533" s="202" t="s">
        <v>532</v>
      </c>
      <c r="H1533" s="205" t="s">
        <v>95</v>
      </c>
      <c r="I1533" s="205"/>
      <c r="J1533" s="205" t="s">
        <v>69</v>
      </c>
      <c r="K1533" s="206">
        <v>1.3</v>
      </c>
      <c r="L1533" s="206">
        <v>0.6</v>
      </c>
      <c r="M1533" s="206">
        <v>3</v>
      </c>
      <c r="N1533" s="206"/>
      <c r="O1533" s="206">
        <v>3</v>
      </c>
      <c r="P1533" s="206"/>
      <c r="Q1533" s="206"/>
      <c r="R1533" s="204">
        <f t="shared" si="313"/>
        <v>3</v>
      </c>
      <c r="S1533" s="207" t="s">
        <v>70</v>
      </c>
      <c r="T1533" s="208" t="s">
        <v>58</v>
      </c>
      <c r="U1533" s="209">
        <v>44827</v>
      </c>
      <c r="V1533" s="209">
        <v>44833</v>
      </c>
      <c r="W1533" s="210">
        <v>1</v>
      </c>
      <c r="X1533" s="211"/>
      <c r="Y1533" s="212">
        <f t="shared" si="305"/>
        <v>1</v>
      </c>
      <c r="Z1533" s="237">
        <v>135</v>
      </c>
      <c r="AA1533" s="237">
        <v>12.25</v>
      </c>
      <c r="AB1533" s="213">
        <f t="shared" si="306"/>
        <v>405</v>
      </c>
      <c r="AC1533" s="213">
        <f t="shared" si="307"/>
        <v>36.75</v>
      </c>
      <c r="AD1533" s="213">
        <f t="shared" si="308"/>
        <v>283.49999999999994</v>
      </c>
      <c r="AE1533" s="213">
        <f t="shared" si="314"/>
        <v>121.49999999999999</v>
      </c>
      <c r="AF1533" s="213">
        <f t="shared" si="310"/>
        <v>36.75</v>
      </c>
      <c r="AG1533" s="213">
        <f t="shared" si="311"/>
        <v>441.74999999999994</v>
      </c>
      <c r="AH1533" s="214">
        <v>441.74999999999994</v>
      </c>
      <c r="AI1533" s="213">
        <f t="shared" si="312"/>
        <v>0</v>
      </c>
      <c r="AJ1533" s="172"/>
    </row>
    <row r="1534" spans="1:36" ht="32.25" hidden="1" customHeight="1" x14ac:dyDescent="0.35">
      <c r="A1534" s="202"/>
      <c r="B1534" s="239">
        <v>23</v>
      </c>
      <c r="C1534" s="203">
        <v>1043</v>
      </c>
      <c r="D1534" s="204">
        <v>13480</v>
      </c>
      <c r="E1534" s="204">
        <v>8055</v>
      </c>
      <c r="F1534" s="204"/>
      <c r="G1534" s="202" t="s">
        <v>114</v>
      </c>
      <c r="H1534" s="205" t="s">
        <v>95</v>
      </c>
      <c r="I1534" s="205"/>
      <c r="J1534" s="205" t="s">
        <v>69</v>
      </c>
      <c r="K1534" s="206">
        <v>2.5</v>
      </c>
      <c r="L1534" s="206">
        <v>1.3</v>
      </c>
      <c r="M1534" s="206">
        <v>4.5</v>
      </c>
      <c r="N1534" s="206"/>
      <c r="O1534" s="206">
        <v>4.5</v>
      </c>
      <c r="P1534" s="206"/>
      <c r="Q1534" s="206"/>
      <c r="R1534" s="204">
        <f t="shared" si="313"/>
        <v>4.5</v>
      </c>
      <c r="S1534" s="207" t="s">
        <v>70</v>
      </c>
      <c r="T1534" s="208" t="s">
        <v>58</v>
      </c>
      <c r="U1534" s="209">
        <v>44828</v>
      </c>
      <c r="V1534" s="209">
        <v>44835</v>
      </c>
      <c r="W1534" s="210">
        <v>1</v>
      </c>
      <c r="X1534" s="211"/>
      <c r="Y1534" s="212">
        <f t="shared" si="305"/>
        <v>1.1428571428571428</v>
      </c>
      <c r="Z1534" s="237">
        <v>135</v>
      </c>
      <c r="AA1534" s="237">
        <v>12.25</v>
      </c>
      <c r="AB1534" s="213">
        <f t="shared" si="306"/>
        <v>607.5</v>
      </c>
      <c r="AC1534" s="213">
        <f t="shared" si="307"/>
        <v>55.125</v>
      </c>
      <c r="AD1534" s="213">
        <f t="shared" si="308"/>
        <v>425.25</v>
      </c>
      <c r="AE1534" s="213">
        <f t="shared" si="314"/>
        <v>182.24999999999997</v>
      </c>
      <c r="AF1534" s="213">
        <f t="shared" si="310"/>
        <v>62.999999999999993</v>
      </c>
      <c r="AG1534" s="213">
        <f t="shared" si="311"/>
        <v>670.5</v>
      </c>
      <c r="AH1534" s="214">
        <v>670.5</v>
      </c>
      <c r="AI1534" s="213">
        <f t="shared" si="312"/>
        <v>0</v>
      </c>
      <c r="AJ1534" s="172"/>
    </row>
    <row r="1535" spans="1:36" ht="32.25" hidden="1" customHeight="1" x14ac:dyDescent="0.35">
      <c r="A1535" s="202"/>
      <c r="B1535" s="239">
        <v>23</v>
      </c>
      <c r="C1535" s="203">
        <v>957</v>
      </c>
      <c r="D1535" s="204">
        <v>13333</v>
      </c>
      <c r="E1535" s="204">
        <v>6719</v>
      </c>
      <c r="F1535" s="204"/>
      <c r="G1535" s="202" t="s">
        <v>114</v>
      </c>
      <c r="H1535" s="205" t="s">
        <v>95</v>
      </c>
      <c r="I1535" s="205"/>
      <c r="J1535" s="205" t="s">
        <v>69</v>
      </c>
      <c r="K1535" s="206">
        <v>2.5</v>
      </c>
      <c r="L1535" s="206">
        <v>2.5</v>
      </c>
      <c r="M1535" s="206">
        <v>2</v>
      </c>
      <c r="N1535" s="206"/>
      <c r="O1535" s="206">
        <v>2</v>
      </c>
      <c r="P1535" s="206"/>
      <c r="Q1535" s="206"/>
      <c r="R1535" s="204">
        <f t="shared" si="313"/>
        <v>2</v>
      </c>
      <c r="S1535" s="207" t="s">
        <v>70</v>
      </c>
      <c r="T1535" s="208" t="s">
        <v>58</v>
      </c>
      <c r="U1535" s="209">
        <v>44818</v>
      </c>
      <c r="V1535" s="209">
        <v>44828</v>
      </c>
      <c r="W1535" s="210">
        <v>1</v>
      </c>
      <c r="X1535" s="211"/>
      <c r="Y1535" s="212">
        <f t="shared" si="305"/>
        <v>1.5714285714285714</v>
      </c>
      <c r="Z1535" s="237">
        <v>135</v>
      </c>
      <c r="AA1535" s="237">
        <v>12.25</v>
      </c>
      <c r="AB1535" s="213">
        <f t="shared" si="306"/>
        <v>270</v>
      </c>
      <c r="AC1535" s="213">
        <f t="shared" si="307"/>
        <v>24.5</v>
      </c>
      <c r="AD1535" s="213">
        <f t="shared" si="308"/>
        <v>189</v>
      </c>
      <c r="AE1535" s="213">
        <f t="shared" si="314"/>
        <v>81</v>
      </c>
      <c r="AF1535" s="213">
        <f t="shared" si="310"/>
        <v>38.5</v>
      </c>
      <c r="AG1535" s="213">
        <f t="shared" si="311"/>
        <v>308.5</v>
      </c>
      <c r="AH1535" s="214">
        <v>308.5</v>
      </c>
      <c r="AI1535" s="213">
        <f t="shared" si="312"/>
        <v>0</v>
      </c>
      <c r="AJ1535" s="172"/>
    </row>
    <row r="1536" spans="1:36" ht="32.25" hidden="1" customHeight="1" x14ac:dyDescent="0.35">
      <c r="A1536" s="202"/>
      <c r="B1536" s="239">
        <v>23</v>
      </c>
      <c r="C1536" s="203">
        <v>957</v>
      </c>
      <c r="D1536" s="204">
        <v>13333</v>
      </c>
      <c r="E1536" s="204">
        <v>6719</v>
      </c>
      <c r="F1536" s="204"/>
      <c r="G1536" s="202" t="s">
        <v>114</v>
      </c>
      <c r="H1536" s="205" t="s">
        <v>95</v>
      </c>
      <c r="I1536" s="205"/>
      <c r="J1536" s="205" t="s">
        <v>69</v>
      </c>
      <c r="K1536" s="206">
        <v>2.5</v>
      </c>
      <c r="L1536" s="206">
        <v>2.5</v>
      </c>
      <c r="M1536" s="206">
        <v>2</v>
      </c>
      <c r="N1536" s="206"/>
      <c r="O1536" s="206">
        <v>2</v>
      </c>
      <c r="P1536" s="206"/>
      <c r="Q1536" s="206"/>
      <c r="R1536" s="204">
        <f t="shared" si="313"/>
        <v>2</v>
      </c>
      <c r="S1536" s="207" t="s">
        <v>70</v>
      </c>
      <c r="T1536" s="208" t="s">
        <v>58</v>
      </c>
      <c r="U1536" s="209">
        <v>44818</v>
      </c>
      <c r="V1536" s="209">
        <v>44828</v>
      </c>
      <c r="W1536" s="210">
        <v>1</v>
      </c>
      <c r="X1536" s="211"/>
      <c r="Y1536" s="212">
        <f t="shared" si="305"/>
        <v>1.5714285714285714</v>
      </c>
      <c r="Z1536" s="237">
        <v>135</v>
      </c>
      <c r="AA1536" s="237">
        <v>12.25</v>
      </c>
      <c r="AB1536" s="213">
        <f t="shared" si="306"/>
        <v>270</v>
      </c>
      <c r="AC1536" s="213">
        <f t="shared" si="307"/>
        <v>24.5</v>
      </c>
      <c r="AD1536" s="213">
        <f t="shared" si="308"/>
        <v>189</v>
      </c>
      <c r="AE1536" s="213">
        <f t="shared" si="314"/>
        <v>81</v>
      </c>
      <c r="AF1536" s="213">
        <f t="shared" si="310"/>
        <v>38.5</v>
      </c>
      <c r="AG1536" s="213">
        <f t="shared" si="311"/>
        <v>308.5</v>
      </c>
      <c r="AH1536" s="214">
        <v>308.5</v>
      </c>
      <c r="AI1536" s="213">
        <f t="shared" si="312"/>
        <v>0</v>
      </c>
      <c r="AJ1536" s="172"/>
    </row>
    <row r="1537" spans="1:36" ht="32.25" hidden="1" customHeight="1" x14ac:dyDescent="0.35">
      <c r="A1537" s="202"/>
      <c r="B1537" s="239">
        <v>23</v>
      </c>
      <c r="C1537" s="203">
        <v>897</v>
      </c>
      <c r="D1537" s="204">
        <v>13319</v>
      </c>
      <c r="E1537" s="204">
        <v>8129</v>
      </c>
      <c r="F1537" s="204"/>
      <c r="G1537" s="202" t="s">
        <v>544</v>
      </c>
      <c r="H1537" s="202" t="s">
        <v>545</v>
      </c>
      <c r="I1537" s="202"/>
      <c r="J1537" s="202" t="s">
        <v>547</v>
      </c>
      <c r="K1537" s="204">
        <v>8</v>
      </c>
      <c r="L1537" s="204"/>
      <c r="M1537" s="204">
        <v>12</v>
      </c>
      <c r="N1537" s="204"/>
      <c r="O1537" s="204"/>
      <c r="P1537" s="204"/>
      <c r="Q1537" s="204">
        <v>1</v>
      </c>
      <c r="R1537" s="204">
        <f t="shared" si="313"/>
        <v>1</v>
      </c>
      <c r="S1537" s="207" t="s">
        <v>247</v>
      </c>
      <c r="T1537" s="215" t="s">
        <v>58</v>
      </c>
      <c r="U1537" s="216">
        <v>44810</v>
      </c>
      <c r="V1537" s="216">
        <v>44854</v>
      </c>
      <c r="W1537" s="217">
        <v>1</v>
      </c>
      <c r="X1537" s="218"/>
      <c r="Y1537" s="212">
        <f t="shared" si="305"/>
        <v>6.4285714285714288</v>
      </c>
      <c r="Z1537" s="237">
        <v>17000</v>
      </c>
      <c r="AA1537" s="237">
        <v>1050</v>
      </c>
      <c r="AB1537" s="213">
        <f t="shared" si="306"/>
        <v>17000</v>
      </c>
      <c r="AC1537" s="213">
        <f t="shared" si="307"/>
        <v>1050</v>
      </c>
      <c r="AD1537" s="213">
        <f t="shared" si="308"/>
        <v>11900</v>
      </c>
      <c r="AE1537" s="213">
        <f t="shared" si="314"/>
        <v>5100</v>
      </c>
      <c r="AF1537" s="213">
        <f t="shared" si="310"/>
        <v>6750</v>
      </c>
      <c r="AG1537" s="213">
        <f t="shared" si="311"/>
        <v>23750</v>
      </c>
      <c r="AH1537" s="213">
        <v>23750</v>
      </c>
      <c r="AI1537" s="213">
        <f t="shared" si="312"/>
        <v>0</v>
      </c>
      <c r="AJ1537" s="172"/>
    </row>
    <row r="1538" spans="1:36" ht="32.25" customHeight="1" x14ac:dyDescent="0.35">
      <c r="A1538" s="202"/>
      <c r="B1538" s="239">
        <v>23</v>
      </c>
      <c r="C1538" s="342">
        <v>1172</v>
      </c>
      <c r="D1538" s="344">
        <v>13657</v>
      </c>
      <c r="E1538" s="344">
        <v>8492</v>
      </c>
      <c r="F1538" s="204"/>
      <c r="G1538" s="202" t="s">
        <v>114</v>
      </c>
      <c r="H1538" s="202" t="s">
        <v>95</v>
      </c>
      <c r="I1538" s="202"/>
      <c r="J1538" s="202" t="s">
        <v>69</v>
      </c>
      <c r="K1538" s="204">
        <v>2.5</v>
      </c>
      <c r="L1538" s="204">
        <v>1.3</v>
      </c>
      <c r="M1538" s="204">
        <v>2</v>
      </c>
      <c r="N1538" s="204"/>
      <c r="O1538" s="204">
        <f>M1538-N1538</f>
        <v>2</v>
      </c>
      <c r="P1538" s="204"/>
      <c r="Q1538" s="204"/>
      <c r="R1538" s="204">
        <f t="shared" si="313"/>
        <v>2</v>
      </c>
      <c r="S1538" s="207" t="s">
        <v>70</v>
      </c>
      <c r="T1538" s="215" t="s">
        <v>58</v>
      </c>
      <c r="U1538" s="216">
        <v>44844</v>
      </c>
      <c r="V1538" s="216">
        <v>44931</v>
      </c>
      <c r="W1538" s="217">
        <v>1</v>
      </c>
      <c r="X1538" s="218"/>
      <c r="Y1538" s="212">
        <f t="shared" si="305"/>
        <v>12.571428571428571</v>
      </c>
      <c r="Z1538" s="213">
        <v>135</v>
      </c>
      <c r="AA1538" s="213">
        <v>12.25</v>
      </c>
      <c r="AB1538" s="213">
        <f t="shared" si="306"/>
        <v>270</v>
      </c>
      <c r="AC1538" s="213">
        <f t="shared" si="307"/>
        <v>24.5</v>
      </c>
      <c r="AD1538" s="213">
        <f t="shared" si="308"/>
        <v>189</v>
      </c>
      <c r="AE1538" s="213">
        <f t="shared" si="314"/>
        <v>81</v>
      </c>
      <c r="AF1538" s="213">
        <f t="shared" si="310"/>
        <v>308</v>
      </c>
      <c r="AG1538" s="343">
        <f t="shared" si="311"/>
        <v>578</v>
      </c>
      <c r="AH1538" s="213">
        <v>479.5</v>
      </c>
      <c r="AI1538" s="213">
        <f t="shared" si="312"/>
        <v>98.5</v>
      </c>
      <c r="AJ1538" s="172"/>
    </row>
    <row r="1539" spans="1:36" ht="32.25" hidden="1" customHeight="1" x14ac:dyDescent="0.35">
      <c r="A1539" s="205"/>
      <c r="B1539" s="241">
        <v>23</v>
      </c>
      <c r="C1539" s="173">
        <v>1106</v>
      </c>
      <c r="D1539" s="206">
        <v>13539</v>
      </c>
      <c r="E1539" s="206">
        <v>8202</v>
      </c>
      <c r="F1539" s="206"/>
      <c r="G1539" s="205" t="s">
        <v>114</v>
      </c>
      <c r="H1539" s="202" t="s">
        <v>95</v>
      </c>
      <c r="I1539" s="202"/>
      <c r="J1539" s="202" t="s">
        <v>69</v>
      </c>
      <c r="K1539" s="204">
        <v>2.5</v>
      </c>
      <c r="L1539" s="204">
        <v>1.3</v>
      </c>
      <c r="M1539" s="204">
        <v>2.5</v>
      </c>
      <c r="N1539" s="204"/>
      <c r="O1539" s="204">
        <f>M1539-N1539</f>
        <v>2.5</v>
      </c>
      <c r="P1539" s="204"/>
      <c r="Q1539" s="204"/>
      <c r="R1539" s="204">
        <f t="shared" si="313"/>
        <v>2.5</v>
      </c>
      <c r="S1539" s="207" t="s">
        <v>70</v>
      </c>
      <c r="T1539" s="215" t="s">
        <v>58</v>
      </c>
      <c r="U1539" s="216">
        <v>44835</v>
      </c>
      <c r="V1539" s="216">
        <v>44870</v>
      </c>
      <c r="W1539" s="217">
        <v>1</v>
      </c>
      <c r="X1539" s="218"/>
      <c r="Y1539" s="212">
        <f t="shared" si="305"/>
        <v>5.1428571428571432</v>
      </c>
      <c r="Z1539" s="213">
        <v>135</v>
      </c>
      <c r="AA1539" s="213">
        <v>12.25</v>
      </c>
      <c r="AB1539" s="213">
        <f t="shared" si="306"/>
        <v>337.5</v>
      </c>
      <c r="AC1539" s="213">
        <f t="shared" si="307"/>
        <v>30.625</v>
      </c>
      <c r="AD1539" s="213">
        <f t="shared" si="308"/>
        <v>236.25</v>
      </c>
      <c r="AE1539" s="213">
        <f t="shared" si="314"/>
        <v>101.25</v>
      </c>
      <c r="AF1539" s="213">
        <f t="shared" si="310"/>
        <v>157.5</v>
      </c>
      <c r="AG1539" s="213">
        <f t="shared" si="311"/>
        <v>495</v>
      </c>
      <c r="AH1539" s="213">
        <v>495</v>
      </c>
      <c r="AI1539" s="213">
        <f t="shared" si="312"/>
        <v>0</v>
      </c>
      <c r="AJ1539" s="172"/>
    </row>
    <row r="1540" spans="1:36" ht="32.25" customHeight="1" x14ac:dyDescent="0.35">
      <c r="A1540" s="205"/>
      <c r="B1540" s="241">
        <v>23</v>
      </c>
      <c r="C1540" s="399">
        <v>1243</v>
      </c>
      <c r="D1540" s="400">
        <v>13781</v>
      </c>
      <c r="E1540" s="400">
        <v>8476</v>
      </c>
      <c r="F1540" s="206"/>
      <c r="G1540" s="205" t="s">
        <v>429</v>
      </c>
      <c r="H1540" s="202" t="s">
        <v>95</v>
      </c>
      <c r="I1540" s="202"/>
      <c r="J1540" s="202" t="s">
        <v>69</v>
      </c>
      <c r="K1540" s="204">
        <v>1.3</v>
      </c>
      <c r="L1540" s="204">
        <v>1.3</v>
      </c>
      <c r="M1540" s="204">
        <v>2</v>
      </c>
      <c r="N1540" s="204"/>
      <c r="O1540" s="204">
        <f>M1540-N1540</f>
        <v>2</v>
      </c>
      <c r="P1540" s="204"/>
      <c r="Q1540" s="204"/>
      <c r="R1540" s="204">
        <f t="shared" si="313"/>
        <v>2</v>
      </c>
      <c r="S1540" s="207" t="s">
        <v>70</v>
      </c>
      <c r="T1540" s="215" t="s">
        <v>58</v>
      </c>
      <c r="U1540" s="216">
        <v>44852</v>
      </c>
      <c r="V1540" s="216">
        <v>44924</v>
      </c>
      <c r="W1540" s="217">
        <v>1</v>
      </c>
      <c r="X1540" s="218"/>
      <c r="Y1540" s="212">
        <f t="shared" si="305"/>
        <v>10.428571428571429</v>
      </c>
      <c r="Z1540" s="213">
        <v>135</v>
      </c>
      <c r="AA1540" s="213">
        <v>12.25</v>
      </c>
      <c r="AB1540" s="213">
        <f t="shared" si="306"/>
        <v>270</v>
      </c>
      <c r="AC1540" s="213">
        <f t="shared" si="307"/>
        <v>24.5</v>
      </c>
      <c r="AD1540" s="213">
        <f t="shared" si="308"/>
        <v>189</v>
      </c>
      <c r="AE1540" s="213">
        <f t="shared" si="314"/>
        <v>81</v>
      </c>
      <c r="AF1540" s="213">
        <f t="shared" si="310"/>
        <v>255.5</v>
      </c>
      <c r="AG1540" s="343">
        <f t="shared" si="311"/>
        <v>525.5</v>
      </c>
      <c r="AH1540" s="213">
        <v>451.5</v>
      </c>
      <c r="AI1540" s="213">
        <f t="shared" si="312"/>
        <v>74</v>
      </c>
      <c r="AJ1540" s="172"/>
    </row>
    <row r="1541" spans="1:36" ht="32.25" hidden="1" customHeight="1" x14ac:dyDescent="0.35">
      <c r="A1541" s="205"/>
      <c r="B1541" s="241">
        <v>23</v>
      </c>
      <c r="C1541" s="173">
        <v>1144</v>
      </c>
      <c r="D1541" s="206">
        <v>13628</v>
      </c>
      <c r="E1541" s="206">
        <v>8286</v>
      </c>
      <c r="F1541" s="206"/>
      <c r="G1541" s="205" t="s">
        <v>114</v>
      </c>
      <c r="H1541" s="205" t="s">
        <v>36</v>
      </c>
      <c r="I1541" s="205"/>
      <c r="J1541" s="205" t="s">
        <v>436</v>
      </c>
      <c r="K1541" s="206">
        <v>13</v>
      </c>
      <c r="L1541" s="206">
        <v>1.3</v>
      </c>
      <c r="M1541" s="206">
        <v>3</v>
      </c>
      <c r="N1541" s="206"/>
      <c r="O1541" s="206">
        <v>3</v>
      </c>
      <c r="P1541" s="206"/>
      <c r="Q1541" s="206"/>
      <c r="R1541" s="204">
        <f t="shared" si="313"/>
        <v>39</v>
      </c>
      <c r="S1541" s="173" t="s">
        <v>41</v>
      </c>
      <c r="T1541" s="208" t="s">
        <v>58</v>
      </c>
      <c r="U1541" s="209">
        <v>44840</v>
      </c>
      <c r="V1541" s="209">
        <v>44893</v>
      </c>
      <c r="W1541" s="210">
        <v>1</v>
      </c>
      <c r="X1541" s="211"/>
      <c r="Y1541" s="212">
        <f t="shared" si="305"/>
        <v>7.7142857142857144</v>
      </c>
      <c r="Z1541" s="214">
        <v>14</v>
      </c>
      <c r="AA1541" s="214">
        <v>0.84</v>
      </c>
      <c r="AB1541" s="213">
        <f t="shared" si="306"/>
        <v>546</v>
      </c>
      <c r="AC1541" s="213">
        <f t="shared" si="307"/>
        <v>32.76</v>
      </c>
      <c r="AD1541" s="213">
        <f t="shared" si="308"/>
        <v>382.19999999999993</v>
      </c>
      <c r="AE1541" s="213">
        <f t="shared" si="314"/>
        <v>163.79999999999998</v>
      </c>
      <c r="AF1541" s="213">
        <f t="shared" si="310"/>
        <v>252.72000000000003</v>
      </c>
      <c r="AG1541" s="213">
        <f t="shared" si="311"/>
        <v>798.71999999999991</v>
      </c>
      <c r="AH1541" s="214">
        <v>798.71999999999991</v>
      </c>
      <c r="AI1541" s="213">
        <f t="shared" si="312"/>
        <v>0</v>
      </c>
      <c r="AJ1541" s="172"/>
    </row>
    <row r="1542" spans="1:36" ht="32.25" hidden="1" customHeight="1" x14ac:dyDescent="0.35">
      <c r="A1542" s="205"/>
      <c r="B1542" s="241">
        <v>23</v>
      </c>
      <c r="C1542" s="173">
        <v>1234</v>
      </c>
      <c r="D1542" s="206">
        <v>13772</v>
      </c>
      <c r="E1542" s="206">
        <v>8343</v>
      </c>
      <c r="F1542" s="206"/>
      <c r="G1542" s="205" t="s">
        <v>429</v>
      </c>
      <c r="H1542" s="205" t="s">
        <v>36</v>
      </c>
      <c r="I1542" s="205"/>
      <c r="J1542" s="205" t="s">
        <v>436</v>
      </c>
      <c r="K1542" s="206">
        <v>6.5</v>
      </c>
      <c r="L1542" s="206">
        <v>1.3</v>
      </c>
      <c r="M1542" s="206">
        <v>2</v>
      </c>
      <c r="N1542" s="206"/>
      <c r="O1542" s="206">
        <v>2</v>
      </c>
      <c r="P1542" s="206"/>
      <c r="Q1542" s="206"/>
      <c r="R1542" s="204">
        <f t="shared" si="313"/>
        <v>13</v>
      </c>
      <c r="S1542" s="173" t="s">
        <v>41</v>
      </c>
      <c r="T1542" s="208" t="s">
        <v>58</v>
      </c>
      <c r="U1542" s="209">
        <v>44851</v>
      </c>
      <c r="V1542" s="209">
        <v>44912</v>
      </c>
      <c r="W1542" s="210">
        <v>1</v>
      </c>
      <c r="X1542" s="211"/>
      <c r="Y1542" s="212">
        <f t="shared" si="305"/>
        <v>8.8571428571428577</v>
      </c>
      <c r="Z1542" s="214">
        <v>14</v>
      </c>
      <c r="AA1542" s="214">
        <v>0.84</v>
      </c>
      <c r="AB1542" s="213">
        <f t="shared" si="306"/>
        <v>182</v>
      </c>
      <c r="AC1542" s="213">
        <f t="shared" si="307"/>
        <v>10.92</v>
      </c>
      <c r="AD1542" s="213">
        <f t="shared" si="308"/>
        <v>127.39999999999999</v>
      </c>
      <c r="AE1542" s="213">
        <f t="shared" si="314"/>
        <v>54.6</v>
      </c>
      <c r="AF1542" s="213">
        <f t="shared" si="310"/>
        <v>96.72</v>
      </c>
      <c r="AG1542" s="213">
        <f t="shared" si="311"/>
        <v>278.72000000000003</v>
      </c>
      <c r="AH1542" s="214">
        <v>278.72000000000003</v>
      </c>
      <c r="AI1542" s="213">
        <f t="shared" si="312"/>
        <v>0</v>
      </c>
      <c r="AJ1542" s="172"/>
    </row>
    <row r="1543" spans="1:36" ht="32.25" hidden="1" customHeight="1" x14ac:dyDescent="0.35">
      <c r="A1543" s="205"/>
      <c r="B1543" s="241">
        <v>23</v>
      </c>
      <c r="C1543" s="173">
        <v>1143</v>
      </c>
      <c r="D1543" s="206">
        <v>13627</v>
      </c>
      <c r="E1543" s="206">
        <v>8125</v>
      </c>
      <c r="F1543" s="206"/>
      <c r="G1543" s="205" t="s">
        <v>544</v>
      </c>
      <c r="H1543" s="205" t="s">
        <v>36</v>
      </c>
      <c r="I1543" s="205"/>
      <c r="J1543" s="205" t="s">
        <v>436</v>
      </c>
      <c r="K1543" s="206">
        <v>32</v>
      </c>
      <c r="L1543" s="206">
        <v>0.6</v>
      </c>
      <c r="M1543" s="206">
        <v>2</v>
      </c>
      <c r="N1543" s="206"/>
      <c r="O1543" s="206">
        <v>2</v>
      </c>
      <c r="P1543" s="206"/>
      <c r="Q1543" s="206"/>
      <c r="R1543" s="204">
        <f t="shared" si="313"/>
        <v>64</v>
      </c>
      <c r="S1543" s="173" t="s">
        <v>41</v>
      </c>
      <c r="T1543" s="208" t="s">
        <v>58</v>
      </c>
      <c r="U1543" s="209">
        <v>44840</v>
      </c>
      <c r="V1543" s="209">
        <v>44853</v>
      </c>
      <c r="W1543" s="210">
        <v>1</v>
      </c>
      <c r="X1543" s="211"/>
      <c r="Y1543" s="212">
        <f t="shared" si="305"/>
        <v>2</v>
      </c>
      <c r="Z1543" s="214">
        <v>14</v>
      </c>
      <c r="AA1543" s="214">
        <v>0.84</v>
      </c>
      <c r="AB1543" s="213">
        <f t="shared" si="306"/>
        <v>896</v>
      </c>
      <c r="AC1543" s="213">
        <f t="shared" si="307"/>
        <v>53.76</v>
      </c>
      <c r="AD1543" s="213">
        <f t="shared" si="308"/>
        <v>627.19999999999993</v>
      </c>
      <c r="AE1543" s="213">
        <f t="shared" si="314"/>
        <v>268.8</v>
      </c>
      <c r="AF1543" s="213">
        <f t="shared" si="310"/>
        <v>107.52</v>
      </c>
      <c r="AG1543" s="213">
        <f t="shared" si="311"/>
        <v>1003.52</v>
      </c>
      <c r="AH1543" s="214">
        <v>1003.52</v>
      </c>
      <c r="AI1543" s="213">
        <f t="shared" si="312"/>
        <v>0</v>
      </c>
      <c r="AJ1543" s="172"/>
    </row>
    <row r="1544" spans="1:36" ht="32.25" hidden="1" customHeight="1" x14ac:dyDescent="0.35">
      <c r="A1544" s="205"/>
      <c r="B1544" s="241">
        <v>23</v>
      </c>
      <c r="C1544" s="173">
        <v>1145</v>
      </c>
      <c r="D1544" s="206">
        <v>13629</v>
      </c>
      <c r="E1544" s="206">
        <v>8341</v>
      </c>
      <c r="F1544" s="206"/>
      <c r="G1544" s="205" t="s">
        <v>114</v>
      </c>
      <c r="H1544" s="205" t="s">
        <v>36</v>
      </c>
      <c r="I1544" s="205"/>
      <c r="J1544" s="205" t="s">
        <v>436</v>
      </c>
      <c r="K1544" s="206">
        <v>11</v>
      </c>
      <c r="L1544" s="206">
        <v>1.3</v>
      </c>
      <c r="M1544" s="206">
        <v>3</v>
      </c>
      <c r="N1544" s="206"/>
      <c r="O1544" s="206">
        <v>3</v>
      </c>
      <c r="P1544" s="206"/>
      <c r="Q1544" s="206"/>
      <c r="R1544" s="204">
        <f t="shared" si="313"/>
        <v>33</v>
      </c>
      <c r="S1544" s="173" t="s">
        <v>41</v>
      </c>
      <c r="T1544" s="208" t="s">
        <v>58</v>
      </c>
      <c r="U1544" s="209">
        <v>44840</v>
      </c>
      <c r="V1544" s="209">
        <v>44912</v>
      </c>
      <c r="W1544" s="210">
        <v>1</v>
      </c>
      <c r="X1544" s="211"/>
      <c r="Y1544" s="212">
        <f t="shared" si="305"/>
        <v>10.428571428571429</v>
      </c>
      <c r="Z1544" s="214">
        <v>14</v>
      </c>
      <c r="AA1544" s="214">
        <v>0.84</v>
      </c>
      <c r="AB1544" s="213">
        <f t="shared" si="306"/>
        <v>462</v>
      </c>
      <c r="AC1544" s="213">
        <f t="shared" si="307"/>
        <v>27.72</v>
      </c>
      <c r="AD1544" s="213">
        <f t="shared" si="308"/>
        <v>323.39999999999998</v>
      </c>
      <c r="AE1544" s="213">
        <f t="shared" si="314"/>
        <v>138.6</v>
      </c>
      <c r="AF1544" s="213">
        <f t="shared" si="310"/>
        <v>289.08</v>
      </c>
      <c r="AG1544" s="213">
        <f t="shared" si="311"/>
        <v>751.07999999999993</v>
      </c>
      <c r="AH1544" s="214">
        <v>751.07999999999993</v>
      </c>
      <c r="AI1544" s="213">
        <f t="shared" si="312"/>
        <v>0</v>
      </c>
      <c r="AJ1544" s="172"/>
    </row>
    <row r="1545" spans="1:36" ht="32.25" customHeight="1" x14ac:dyDescent="0.35">
      <c r="A1545" s="205"/>
      <c r="B1545" s="241">
        <v>23</v>
      </c>
      <c r="C1545" s="399">
        <v>1193</v>
      </c>
      <c r="D1545" s="400">
        <v>13678</v>
      </c>
      <c r="E1545" s="400">
        <v>8476</v>
      </c>
      <c r="F1545" s="206"/>
      <c r="G1545" s="205" t="s">
        <v>114</v>
      </c>
      <c r="H1545" s="205" t="s">
        <v>36</v>
      </c>
      <c r="I1545" s="205"/>
      <c r="J1545" s="205" t="s">
        <v>436</v>
      </c>
      <c r="K1545" s="206">
        <v>5</v>
      </c>
      <c r="L1545" s="206">
        <v>1.8</v>
      </c>
      <c r="M1545" s="206">
        <v>4</v>
      </c>
      <c r="N1545" s="206"/>
      <c r="O1545" s="206">
        <v>4</v>
      </c>
      <c r="P1545" s="206"/>
      <c r="Q1545" s="206"/>
      <c r="R1545" s="204">
        <f t="shared" si="313"/>
        <v>36</v>
      </c>
      <c r="S1545" s="173" t="s">
        <v>62</v>
      </c>
      <c r="T1545" s="208" t="s">
        <v>58</v>
      </c>
      <c r="U1545" s="209">
        <v>44846</v>
      </c>
      <c r="V1545" s="209">
        <v>44924</v>
      </c>
      <c r="W1545" s="210">
        <v>1</v>
      </c>
      <c r="X1545" s="211"/>
      <c r="Y1545" s="212">
        <f t="shared" si="305"/>
        <v>11.285714285714286</v>
      </c>
      <c r="Z1545" s="219">
        <v>7.5</v>
      </c>
      <c r="AA1545" s="219">
        <v>0.7</v>
      </c>
      <c r="AB1545" s="213">
        <f t="shared" si="306"/>
        <v>270</v>
      </c>
      <c r="AC1545" s="213">
        <f t="shared" si="307"/>
        <v>25.2</v>
      </c>
      <c r="AD1545" s="213">
        <f t="shared" si="308"/>
        <v>189</v>
      </c>
      <c r="AE1545" s="213">
        <f t="shared" si="314"/>
        <v>80.999999999999986</v>
      </c>
      <c r="AF1545" s="213">
        <f t="shared" si="310"/>
        <v>284.40000000000003</v>
      </c>
      <c r="AG1545" s="343">
        <f t="shared" si="311"/>
        <v>554.40000000000009</v>
      </c>
      <c r="AH1545" s="214">
        <v>480.59999999999997</v>
      </c>
      <c r="AI1545" s="213">
        <f t="shared" si="312"/>
        <v>73.800000000000125</v>
      </c>
      <c r="AJ1545" s="172"/>
    </row>
    <row r="1546" spans="1:36" ht="32.25" hidden="1" customHeight="1" x14ac:dyDescent="0.35">
      <c r="A1546" s="205"/>
      <c r="B1546" s="241">
        <v>23</v>
      </c>
      <c r="C1546" s="173">
        <v>1208</v>
      </c>
      <c r="D1546" s="206">
        <v>13694</v>
      </c>
      <c r="E1546" s="206">
        <v>8214</v>
      </c>
      <c r="F1546" s="206"/>
      <c r="G1546" s="205" t="s">
        <v>114</v>
      </c>
      <c r="H1546" s="202" t="s">
        <v>60</v>
      </c>
      <c r="I1546" s="202"/>
      <c r="J1546" s="202" t="s">
        <v>61</v>
      </c>
      <c r="K1546" s="204">
        <v>2.5</v>
      </c>
      <c r="L1546" s="204">
        <v>2.5</v>
      </c>
      <c r="M1546" s="204">
        <v>4</v>
      </c>
      <c r="N1546" s="204"/>
      <c r="O1546" s="204">
        <f t="shared" ref="O1546:O1555" si="315">M1546-N1546</f>
        <v>4</v>
      </c>
      <c r="P1546" s="204"/>
      <c r="Q1546" s="204"/>
      <c r="R1546" s="204">
        <f t="shared" si="313"/>
        <v>25</v>
      </c>
      <c r="S1546" s="207" t="s">
        <v>62</v>
      </c>
      <c r="T1546" s="215" t="s">
        <v>58</v>
      </c>
      <c r="U1546" s="216">
        <v>44848</v>
      </c>
      <c r="V1546" s="216">
        <v>44874</v>
      </c>
      <c r="W1546" s="217">
        <v>1</v>
      </c>
      <c r="X1546" s="218"/>
      <c r="Y1546" s="212">
        <f t="shared" si="305"/>
        <v>3.8571428571428572</v>
      </c>
      <c r="Z1546" s="237">
        <v>7.5</v>
      </c>
      <c r="AA1546" s="237">
        <v>0.7</v>
      </c>
      <c r="AB1546" s="213">
        <f t="shared" si="306"/>
        <v>187.5</v>
      </c>
      <c r="AC1546" s="213">
        <f t="shared" si="307"/>
        <v>17.5</v>
      </c>
      <c r="AD1546" s="213">
        <f t="shared" si="308"/>
        <v>131.25</v>
      </c>
      <c r="AE1546" s="213">
        <f t="shared" si="314"/>
        <v>56.25</v>
      </c>
      <c r="AF1546" s="213">
        <f t="shared" si="310"/>
        <v>67.5</v>
      </c>
      <c r="AG1546" s="213">
        <f t="shared" si="311"/>
        <v>255</v>
      </c>
      <c r="AH1546" s="213">
        <v>255</v>
      </c>
      <c r="AI1546" s="213">
        <f t="shared" si="312"/>
        <v>0</v>
      </c>
      <c r="AJ1546" s="172"/>
    </row>
    <row r="1547" spans="1:36" ht="32.25" hidden="1" customHeight="1" x14ac:dyDescent="0.35">
      <c r="A1547" s="202"/>
      <c r="B1547" s="239">
        <v>23</v>
      </c>
      <c r="C1547" s="203">
        <v>1353</v>
      </c>
      <c r="D1547" s="204">
        <v>13841</v>
      </c>
      <c r="E1547" s="204">
        <v>8321</v>
      </c>
      <c r="F1547" s="204"/>
      <c r="G1547" s="202" t="s">
        <v>429</v>
      </c>
      <c r="H1547" s="202" t="s">
        <v>95</v>
      </c>
      <c r="I1547" s="202"/>
      <c r="J1547" s="202" t="s">
        <v>69</v>
      </c>
      <c r="K1547" s="204">
        <v>2.5</v>
      </c>
      <c r="L1547" s="204">
        <v>1.3</v>
      </c>
      <c r="M1547" s="204">
        <v>2</v>
      </c>
      <c r="N1547" s="204"/>
      <c r="O1547" s="204">
        <f t="shared" si="315"/>
        <v>2</v>
      </c>
      <c r="P1547" s="204"/>
      <c r="Q1547" s="204"/>
      <c r="R1547" s="204">
        <f t="shared" si="313"/>
        <v>2</v>
      </c>
      <c r="S1547" s="207" t="s">
        <v>70</v>
      </c>
      <c r="T1547" s="215" t="s">
        <v>58</v>
      </c>
      <c r="U1547" s="216">
        <v>44868</v>
      </c>
      <c r="V1547" s="216">
        <v>44906</v>
      </c>
      <c r="W1547" s="217">
        <v>1</v>
      </c>
      <c r="X1547" s="218"/>
      <c r="Y1547" s="212">
        <f t="shared" si="305"/>
        <v>5.5714285714285712</v>
      </c>
      <c r="Z1547" s="237">
        <v>135</v>
      </c>
      <c r="AA1547" s="237">
        <v>12.25</v>
      </c>
      <c r="AB1547" s="213">
        <f t="shared" si="306"/>
        <v>270</v>
      </c>
      <c r="AC1547" s="213">
        <f t="shared" si="307"/>
        <v>24.5</v>
      </c>
      <c r="AD1547" s="213">
        <f t="shared" si="308"/>
        <v>189</v>
      </c>
      <c r="AE1547" s="213">
        <f t="shared" si="314"/>
        <v>81</v>
      </c>
      <c r="AF1547" s="213">
        <f t="shared" si="310"/>
        <v>136.5</v>
      </c>
      <c r="AG1547" s="213">
        <f t="shared" si="311"/>
        <v>406.5</v>
      </c>
      <c r="AH1547" s="213">
        <v>406.5</v>
      </c>
      <c r="AI1547" s="213">
        <f t="shared" si="312"/>
        <v>0</v>
      </c>
      <c r="AJ1547" s="172"/>
    </row>
    <row r="1548" spans="1:36" ht="32.25" customHeight="1" x14ac:dyDescent="0.35">
      <c r="A1548" s="202"/>
      <c r="B1548" s="239">
        <v>23</v>
      </c>
      <c r="C1548" s="342">
        <v>1487</v>
      </c>
      <c r="D1548" s="406">
        <v>13974</v>
      </c>
      <c r="E1548" s="204"/>
      <c r="F1548" s="204"/>
      <c r="G1548" s="202" t="s">
        <v>114</v>
      </c>
      <c r="H1548" s="202" t="s">
        <v>95</v>
      </c>
      <c r="I1548" s="202"/>
      <c r="J1548" s="202" t="s">
        <v>69</v>
      </c>
      <c r="K1548" s="204">
        <v>1.3</v>
      </c>
      <c r="L1548" s="204">
        <v>1.3</v>
      </c>
      <c r="M1548" s="204">
        <v>1.5</v>
      </c>
      <c r="N1548" s="204"/>
      <c r="O1548" s="204">
        <f t="shared" si="315"/>
        <v>1.5</v>
      </c>
      <c r="P1548" s="204"/>
      <c r="Q1548" s="204"/>
      <c r="R1548" s="204">
        <f t="shared" si="313"/>
        <v>1.5</v>
      </c>
      <c r="S1548" s="207" t="s">
        <v>70</v>
      </c>
      <c r="T1548" s="215" t="s">
        <v>87</v>
      </c>
      <c r="U1548" s="216">
        <v>44889</v>
      </c>
      <c r="V1548" s="216"/>
      <c r="W1548" s="217">
        <v>1</v>
      </c>
      <c r="X1548" s="218"/>
      <c r="Y1548" s="212">
        <f t="shared" si="305"/>
        <v>9.8571428571428577</v>
      </c>
      <c r="Z1548" s="237">
        <v>135</v>
      </c>
      <c r="AA1548" s="237">
        <v>12.25</v>
      </c>
      <c r="AB1548" s="213">
        <f t="shared" si="306"/>
        <v>202.5</v>
      </c>
      <c r="AC1548" s="213">
        <f t="shared" si="307"/>
        <v>18.375</v>
      </c>
      <c r="AD1548" s="213">
        <f t="shared" si="308"/>
        <v>141.74999999999997</v>
      </c>
      <c r="AE1548" s="213">
        <f t="shared" si="314"/>
        <v>0</v>
      </c>
      <c r="AF1548" s="213">
        <f t="shared" si="310"/>
        <v>181.125</v>
      </c>
      <c r="AG1548" s="343">
        <f t="shared" si="311"/>
        <v>322.875</v>
      </c>
      <c r="AH1548" s="213">
        <v>241.49999999999997</v>
      </c>
      <c r="AI1548" s="213">
        <f t="shared" si="312"/>
        <v>81.375000000000028</v>
      </c>
      <c r="AJ1548" s="172"/>
    </row>
    <row r="1549" spans="1:36" ht="32.25" hidden="1" customHeight="1" x14ac:dyDescent="0.35">
      <c r="A1549" s="202"/>
      <c r="B1549" s="239">
        <v>23</v>
      </c>
      <c r="C1549" s="203">
        <v>1330</v>
      </c>
      <c r="D1549" s="204">
        <v>13818</v>
      </c>
      <c r="E1549" s="204">
        <v>8257</v>
      </c>
      <c r="F1549" s="204"/>
      <c r="G1549" s="202" t="s">
        <v>592</v>
      </c>
      <c r="H1549" s="234" t="s">
        <v>36</v>
      </c>
      <c r="I1549" s="234"/>
      <c r="J1549" s="234" t="s">
        <v>42</v>
      </c>
      <c r="K1549" s="233">
        <v>10</v>
      </c>
      <c r="L1549" s="233">
        <v>1.3</v>
      </c>
      <c r="M1549" s="233">
        <v>2.5</v>
      </c>
      <c r="N1549" s="204"/>
      <c r="O1549" s="204">
        <f t="shared" si="315"/>
        <v>2.5</v>
      </c>
      <c r="P1549" s="233"/>
      <c r="Q1549" s="233"/>
      <c r="R1549" s="204">
        <f t="shared" si="313"/>
        <v>25</v>
      </c>
      <c r="S1549" s="261" t="s">
        <v>41</v>
      </c>
      <c r="T1549" s="215" t="s">
        <v>58</v>
      </c>
      <c r="U1549" s="271">
        <v>44865</v>
      </c>
      <c r="V1549" s="271">
        <v>44885</v>
      </c>
      <c r="W1549" s="272">
        <v>1</v>
      </c>
      <c r="X1549" s="273"/>
      <c r="Y1549" s="212">
        <f t="shared" si="305"/>
        <v>3</v>
      </c>
      <c r="Z1549" s="238">
        <v>14</v>
      </c>
      <c r="AA1549" s="238">
        <v>0.84</v>
      </c>
      <c r="AB1549" s="213">
        <f t="shared" si="306"/>
        <v>350</v>
      </c>
      <c r="AC1549" s="213">
        <f t="shared" si="307"/>
        <v>21</v>
      </c>
      <c r="AD1549" s="213">
        <f t="shared" si="308"/>
        <v>245</v>
      </c>
      <c r="AE1549" s="213">
        <f t="shared" si="314"/>
        <v>105</v>
      </c>
      <c r="AF1549" s="213">
        <f t="shared" si="310"/>
        <v>63</v>
      </c>
      <c r="AG1549" s="213">
        <f t="shared" si="311"/>
        <v>413</v>
      </c>
      <c r="AH1549" s="213">
        <v>413</v>
      </c>
      <c r="AI1549" s="213">
        <f t="shared" si="312"/>
        <v>0</v>
      </c>
      <c r="AJ1549" s="172"/>
    </row>
    <row r="1550" spans="1:36" ht="32.25" hidden="1" customHeight="1" x14ac:dyDescent="0.35">
      <c r="A1550" s="202"/>
      <c r="B1550" s="239">
        <v>23</v>
      </c>
      <c r="C1550" s="203">
        <v>1435</v>
      </c>
      <c r="D1550" s="204">
        <v>13923</v>
      </c>
      <c r="E1550" s="204">
        <v>8306</v>
      </c>
      <c r="F1550" s="204"/>
      <c r="G1550" s="202" t="s">
        <v>114</v>
      </c>
      <c r="H1550" s="234" t="s">
        <v>36</v>
      </c>
      <c r="I1550" s="234"/>
      <c r="J1550" s="234" t="s">
        <v>42</v>
      </c>
      <c r="K1550" s="233">
        <v>5</v>
      </c>
      <c r="L1550" s="233">
        <v>1.3</v>
      </c>
      <c r="M1550" s="233">
        <v>3.5</v>
      </c>
      <c r="N1550" s="204"/>
      <c r="O1550" s="204">
        <f t="shared" si="315"/>
        <v>3.5</v>
      </c>
      <c r="P1550" s="233"/>
      <c r="Q1550" s="233"/>
      <c r="R1550" s="204">
        <f t="shared" si="313"/>
        <v>17.5</v>
      </c>
      <c r="S1550" s="261" t="s">
        <v>41</v>
      </c>
      <c r="T1550" s="215" t="s">
        <v>58</v>
      </c>
      <c r="U1550" s="271">
        <v>44880</v>
      </c>
      <c r="V1550" s="271">
        <v>44901</v>
      </c>
      <c r="W1550" s="272">
        <v>1</v>
      </c>
      <c r="X1550" s="273"/>
      <c r="Y1550" s="212">
        <f t="shared" si="305"/>
        <v>3.1428571428571428</v>
      </c>
      <c r="Z1550" s="238">
        <v>14</v>
      </c>
      <c r="AA1550" s="238">
        <v>0.84</v>
      </c>
      <c r="AB1550" s="213">
        <f t="shared" si="306"/>
        <v>245</v>
      </c>
      <c r="AC1550" s="213">
        <f t="shared" si="307"/>
        <v>14.7</v>
      </c>
      <c r="AD1550" s="213">
        <f t="shared" si="308"/>
        <v>171.5</v>
      </c>
      <c r="AE1550" s="213">
        <f t="shared" si="314"/>
        <v>73.5</v>
      </c>
      <c r="AF1550" s="213">
        <f t="shared" si="310"/>
        <v>46.199999999999996</v>
      </c>
      <c r="AG1550" s="213">
        <f t="shared" si="311"/>
        <v>291.2</v>
      </c>
      <c r="AH1550" s="213">
        <v>291.2</v>
      </c>
      <c r="AI1550" s="213">
        <f t="shared" si="312"/>
        <v>0</v>
      </c>
      <c r="AJ1550" s="172"/>
    </row>
    <row r="1551" spans="1:36" ht="32.25" hidden="1" customHeight="1" x14ac:dyDescent="0.35">
      <c r="A1551" s="202"/>
      <c r="B1551" s="239">
        <v>23</v>
      </c>
      <c r="C1551" s="203">
        <v>1391</v>
      </c>
      <c r="D1551" s="204">
        <v>13879</v>
      </c>
      <c r="E1551" s="204">
        <v>8214</v>
      </c>
      <c r="F1551" s="204"/>
      <c r="G1551" s="202" t="s">
        <v>114</v>
      </c>
      <c r="H1551" s="234" t="s">
        <v>36</v>
      </c>
      <c r="I1551" s="234"/>
      <c r="J1551" s="234" t="s">
        <v>42</v>
      </c>
      <c r="K1551" s="233">
        <v>7.5</v>
      </c>
      <c r="L1551" s="233">
        <v>1</v>
      </c>
      <c r="M1551" s="233">
        <v>4</v>
      </c>
      <c r="N1551" s="204"/>
      <c r="O1551" s="204">
        <f t="shared" si="315"/>
        <v>4</v>
      </c>
      <c r="P1551" s="233"/>
      <c r="Q1551" s="233"/>
      <c r="R1551" s="204">
        <f t="shared" si="313"/>
        <v>30</v>
      </c>
      <c r="S1551" s="261" t="s">
        <v>41</v>
      </c>
      <c r="T1551" s="215" t="s">
        <v>58</v>
      </c>
      <c r="U1551" s="271">
        <v>44873</v>
      </c>
      <c r="V1551" s="271">
        <v>44874</v>
      </c>
      <c r="W1551" s="272">
        <v>1</v>
      </c>
      <c r="X1551" s="273"/>
      <c r="Y1551" s="212">
        <f t="shared" si="305"/>
        <v>0.2857142857142857</v>
      </c>
      <c r="Z1551" s="238">
        <v>14</v>
      </c>
      <c r="AA1551" s="238">
        <v>0.84</v>
      </c>
      <c r="AB1551" s="213">
        <f t="shared" si="306"/>
        <v>420</v>
      </c>
      <c r="AC1551" s="213">
        <f t="shared" si="307"/>
        <v>25.2</v>
      </c>
      <c r="AD1551" s="213">
        <f t="shared" si="308"/>
        <v>294</v>
      </c>
      <c r="AE1551" s="213">
        <f t="shared" si="314"/>
        <v>126</v>
      </c>
      <c r="AF1551" s="213">
        <f t="shared" si="310"/>
        <v>7.1999999999999993</v>
      </c>
      <c r="AG1551" s="213">
        <f t="shared" si="311"/>
        <v>427.2</v>
      </c>
      <c r="AH1551" s="213">
        <v>427.2</v>
      </c>
      <c r="AI1551" s="213">
        <f t="shared" si="312"/>
        <v>0</v>
      </c>
      <c r="AJ1551" s="172"/>
    </row>
    <row r="1552" spans="1:36" ht="32.25" hidden="1" customHeight="1" x14ac:dyDescent="0.35">
      <c r="A1552" s="202"/>
      <c r="B1552" s="239">
        <v>23</v>
      </c>
      <c r="C1552" s="203">
        <v>1476</v>
      </c>
      <c r="D1552" s="204">
        <v>13964</v>
      </c>
      <c r="E1552" s="204">
        <v>8285</v>
      </c>
      <c r="F1552" s="204"/>
      <c r="G1552" s="202" t="s">
        <v>114</v>
      </c>
      <c r="H1552" s="234" t="s">
        <v>36</v>
      </c>
      <c r="I1552" s="234"/>
      <c r="J1552" s="234" t="s">
        <v>42</v>
      </c>
      <c r="K1552" s="233">
        <v>3</v>
      </c>
      <c r="L1552" s="233">
        <v>1.3</v>
      </c>
      <c r="M1552" s="233">
        <v>1.5</v>
      </c>
      <c r="N1552" s="204"/>
      <c r="O1552" s="204">
        <f t="shared" si="315"/>
        <v>1.5</v>
      </c>
      <c r="P1552" s="233"/>
      <c r="Q1552" s="233"/>
      <c r="R1552" s="204">
        <f t="shared" si="313"/>
        <v>4.5</v>
      </c>
      <c r="S1552" s="261" t="s">
        <v>41</v>
      </c>
      <c r="T1552" s="215" t="s">
        <v>58</v>
      </c>
      <c r="U1552" s="271">
        <v>44886</v>
      </c>
      <c r="V1552" s="271">
        <v>44893</v>
      </c>
      <c r="W1552" s="272">
        <v>1</v>
      </c>
      <c r="X1552" s="273"/>
      <c r="Y1552" s="212">
        <f t="shared" si="305"/>
        <v>1.1428571428571428</v>
      </c>
      <c r="Z1552" s="238">
        <v>14</v>
      </c>
      <c r="AA1552" s="238">
        <v>0.84</v>
      </c>
      <c r="AB1552" s="213">
        <f t="shared" si="306"/>
        <v>63</v>
      </c>
      <c r="AC1552" s="213">
        <f t="shared" si="307"/>
        <v>3.78</v>
      </c>
      <c r="AD1552" s="213">
        <f t="shared" si="308"/>
        <v>44.1</v>
      </c>
      <c r="AE1552" s="213">
        <f t="shared" si="314"/>
        <v>18.899999999999999</v>
      </c>
      <c r="AF1552" s="213">
        <f t="shared" si="310"/>
        <v>4.3199999999999994</v>
      </c>
      <c r="AG1552" s="213">
        <f t="shared" si="311"/>
        <v>67.319999999999993</v>
      </c>
      <c r="AH1552" s="213">
        <v>67.319999999999993</v>
      </c>
      <c r="AI1552" s="213">
        <f t="shared" si="312"/>
        <v>0</v>
      </c>
      <c r="AJ1552" s="172"/>
    </row>
    <row r="1553" spans="1:36" ht="32.25" hidden="1" customHeight="1" x14ac:dyDescent="0.35">
      <c r="A1553" s="202"/>
      <c r="B1553" s="239">
        <v>23</v>
      </c>
      <c r="C1553" s="203">
        <v>1390</v>
      </c>
      <c r="D1553" s="204">
        <v>13878</v>
      </c>
      <c r="E1553" s="204">
        <v>8246</v>
      </c>
      <c r="F1553" s="204"/>
      <c r="G1553" s="202" t="s">
        <v>114</v>
      </c>
      <c r="H1553" s="202" t="s">
        <v>60</v>
      </c>
      <c r="I1553" s="202"/>
      <c r="J1553" s="202" t="s">
        <v>61</v>
      </c>
      <c r="K1553" s="204">
        <v>6.8</v>
      </c>
      <c r="L1553" s="204">
        <v>2.5</v>
      </c>
      <c r="M1553" s="204">
        <v>2.5</v>
      </c>
      <c r="N1553" s="204"/>
      <c r="O1553" s="204">
        <f t="shared" si="315"/>
        <v>2.5</v>
      </c>
      <c r="P1553" s="204"/>
      <c r="Q1553" s="204"/>
      <c r="R1553" s="204">
        <f t="shared" si="313"/>
        <v>42.5</v>
      </c>
      <c r="S1553" s="207" t="s">
        <v>62</v>
      </c>
      <c r="T1553" s="215" t="s">
        <v>58</v>
      </c>
      <c r="U1553" s="216">
        <v>44873</v>
      </c>
      <c r="V1553" s="216">
        <v>44881</v>
      </c>
      <c r="W1553" s="217">
        <v>1</v>
      </c>
      <c r="X1553" s="218"/>
      <c r="Y1553" s="212">
        <f t="shared" si="305"/>
        <v>1.2857142857142858</v>
      </c>
      <c r="Z1553" s="237">
        <v>7.5</v>
      </c>
      <c r="AA1553" s="237">
        <v>0.7</v>
      </c>
      <c r="AB1553" s="213">
        <f t="shared" si="306"/>
        <v>318.75</v>
      </c>
      <c r="AC1553" s="213">
        <f t="shared" si="307"/>
        <v>29.749999999999996</v>
      </c>
      <c r="AD1553" s="213">
        <f t="shared" si="308"/>
        <v>223.12499999999997</v>
      </c>
      <c r="AE1553" s="213">
        <f t="shared" si="314"/>
        <v>95.625</v>
      </c>
      <c r="AF1553" s="213">
        <f t="shared" si="310"/>
        <v>38.25</v>
      </c>
      <c r="AG1553" s="213">
        <f t="shared" si="311"/>
        <v>357</v>
      </c>
      <c r="AH1553" s="213">
        <v>357</v>
      </c>
      <c r="AI1553" s="213">
        <f t="shared" si="312"/>
        <v>0</v>
      </c>
      <c r="AJ1553" s="172"/>
    </row>
    <row r="1554" spans="1:36" ht="32.25" customHeight="1" x14ac:dyDescent="0.35">
      <c r="A1554" s="202"/>
      <c r="B1554" s="239">
        <v>23</v>
      </c>
      <c r="C1554" s="342">
        <v>1549</v>
      </c>
      <c r="D1554" s="344">
        <v>14084</v>
      </c>
      <c r="E1554" s="344">
        <v>8443</v>
      </c>
      <c r="F1554" s="204"/>
      <c r="G1554" s="202" t="s">
        <v>429</v>
      </c>
      <c r="H1554" s="202" t="s">
        <v>95</v>
      </c>
      <c r="I1554" s="202"/>
      <c r="J1554" s="202" t="s">
        <v>69</v>
      </c>
      <c r="K1554" s="204">
        <v>1.8</v>
      </c>
      <c r="L1554" s="204">
        <v>1.3</v>
      </c>
      <c r="M1554" s="204">
        <v>2</v>
      </c>
      <c r="N1554" s="204"/>
      <c r="O1554" s="204">
        <f t="shared" si="315"/>
        <v>2</v>
      </c>
      <c r="P1554" s="204"/>
      <c r="Q1554" s="204"/>
      <c r="R1554" s="204">
        <f t="shared" si="313"/>
        <v>2</v>
      </c>
      <c r="S1554" s="207" t="s">
        <v>70</v>
      </c>
      <c r="T1554" s="215" t="s">
        <v>58</v>
      </c>
      <c r="U1554" s="216">
        <v>44903</v>
      </c>
      <c r="V1554" s="216">
        <v>44945</v>
      </c>
      <c r="W1554" s="217">
        <v>1</v>
      </c>
      <c r="X1554" s="218"/>
      <c r="Y1554" s="212">
        <f t="shared" si="305"/>
        <v>6.1428571428571432</v>
      </c>
      <c r="Z1554" s="213">
        <v>135</v>
      </c>
      <c r="AA1554" s="213">
        <v>12.25</v>
      </c>
      <c r="AB1554" s="213">
        <f t="shared" si="306"/>
        <v>270</v>
      </c>
      <c r="AC1554" s="213">
        <f t="shared" si="307"/>
        <v>24.5</v>
      </c>
      <c r="AD1554" s="213">
        <f t="shared" si="308"/>
        <v>189</v>
      </c>
      <c r="AE1554" s="213">
        <f t="shared" si="314"/>
        <v>81</v>
      </c>
      <c r="AF1554" s="213">
        <f t="shared" si="310"/>
        <v>150.5</v>
      </c>
      <c r="AG1554" s="343">
        <f t="shared" si="311"/>
        <v>420.5</v>
      </c>
      <c r="AH1554" s="213">
        <v>273</v>
      </c>
      <c r="AI1554" s="213">
        <f t="shared" si="312"/>
        <v>147.5</v>
      </c>
      <c r="AJ1554" s="172"/>
    </row>
    <row r="1555" spans="1:36" ht="32.25" customHeight="1" x14ac:dyDescent="0.35">
      <c r="A1555" s="202"/>
      <c r="B1555" s="239">
        <v>23</v>
      </c>
      <c r="C1555" s="342">
        <v>1570</v>
      </c>
      <c r="D1555" s="344">
        <v>14104</v>
      </c>
      <c r="E1555" s="204"/>
      <c r="F1555" s="204"/>
      <c r="G1555" s="202" t="s">
        <v>429</v>
      </c>
      <c r="H1555" s="234" t="s">
        <v>36</v>
      </c>
      <c r="I1555" s="234"/>
      <c r="J1555" s="234" t="s">
        <v>42</v>
      </c>
      <c r="K1555" s="233">
        <v>6</v>
      </c>
      <c r="L1555" s="233">
        <v>1</v>
      </c>
      <c r="M1555" s="233">
        <v>2</v>
      </c>
      <c r="N1555" s="204"/>
      <c r="O1555" s="204">
        <f t="shared" si="315"/>
        <v>2</v>
      </c>
      <c r="P1555" s="233"/>
      <c r="Q1555" s="233"/>
      <c r="R1555" s="204">
        <f t="shared" si="313"/>
        <v>12</v>
      </c>
      <c r="S1555" s="261" t="s">
        <v>41</v>
      </c>
      <c r="T1555" s="215" t="s">
        <v>87</v>
      </c>
      <c r="U1555" s="271">
        <v>44905</v>
      </c>
      <c r="V1555" s="271"/>
      <c r="W1555" s="272">
        <v>1</v>
      </c>
      <c r="X1555" s="273"/>
      <c r="Y1555" s="212">
        <f t="shared" si="305"/>
        <v>7.5714285714285712</v>
      </c>
      <c r="Z1555" s="238">
        <v>14</v>
      </c>
      <c r="AA1555" s="238">
        <v>0.84</v>
      </c>
      <c r="AB1555" s="213">
        <f t="shared" si="306"/>
        <v>168</v>
      </c>
      <c r="AC1555" s="213">
        <f t="shared" si="307"/>
        <v>10.08</v>
      </c>
      <c r="AD1555" s="213">
        <f t="shared" si="308"/>
        <v>117.59999999999998</v>
      </c>
      <c r="AE1555" s="213">
        <f t="shared" si="314"/>
        <v>0</v>
      </c>
      <c r="AF1555" s="213">
        <f t="shared" si="310"/>
        <v>76.320000000000007</v>
      </c>
      <c r="AG1555" s="343">
        <f t="shared" si="311"/>
        <v>193.92</v>
      </c>
      <c r="AH1555" s="213">
        <v>149.27999999999997</v>
      </c>
      <c r="AI1555" s="213">
        <f t="shared" si="312"/>
        <v>44.640000000000015</v>
      </c>
      <c r="AJ1555" s="172"/>
    </row>
    <row r="1556" spans="1:36" ht="32.25" customHeight="1" x14ac:dyDescent="0.35">
      <c r="A1556" s="202"/>
      <c r="B1556" s="239">
        <v>23</v>
      </c>
      <c r="C1556" s="342">
        <v>1541</v>
      </c>
      <c r="D1556" s="344">
        <v>14077</v>
      </c>
      <c r="E1556" s="344">
        <v>8480</v>
      </c>
      <c r="F1556" s="204"/>
      <c r="G1556" s="202" t="s">
        <v>114</v>
      </c>
      <c r="H1556" s="205" t="s">
        <v>36</v>
      </c>
      <c r="I1556" s="205"/>
      <c r="J1556" s="205" t="s">
        <v>436</v>
      </c>
      <c r="K1556" s="206">
        <v>5</v>
      </c>
      <c r="L1556" s="206">
        <v>1.8</v>
      </c>
      <c r="M1556" s="206">
        <v>3</v>
      </c>
      <c r="N1556" s="206"/>
      <c r="O1556" s="206">
        <v>3</v>
      </c>
      <c r="P1556" s="206"/>
      <c r="Q1556" s="206"/>
      <c r="R1556" s="204">
        <f t="shared" si="313"/>
        <v>15</v>
      </c>
      <c r="S1556" s="173" t="s">
        <v>41</v>
      </c>
      <c r="T1556" s="215" t="s">
        <v>58</v>
      </c>
      <c r="U1556" s="209">
        <v>44902</v>
      </c>
      <c r="V1556" s="209">
        <v>44926</v>
      </c>
      <c r="W1556" s="210">
        <v>1</v>
      </c>
      <c r="X1556" s="211"/>
      <c r="Y1556" s="212">
        <f t="shared" si="305"/>
        <v>3.5714285714285716</v>
      </c>
      <c r="Z1556" s="219">
        <v>18</v>
      </c>
      <c r="AA1556" s="219">
        <v>1.05</v>
      </c>
      <c r="AB1556" s="213">
        <f t="shared" si="306"/>
        <v>270</v>
      </c>
      <c r="AC1556" s="213">
        <f t="shared" si="307"/>
        <v>15.75</v>
      </c>
      <c r="AD1556" s="213">
        <f t="shared" si="308"/>
        <v>189</v>
      </c>
      <c r="AE1556" s="213">
        <f t="shared" si="314"/>
        <v>81</v>
      </c>
      <c r="AF1556" s="213">
        <f t="shared" si="310"/>
        <v>56.250000000000007</v>
      </c>
      <c r="AG1556" s="343">
        <f t="shared" si="311"/>
        <v>326.25</v>
      </c>
      <c r="AH1556" s="214">
        <v>245.25</v>
      </c>
      <c r="AI1556" s="213">
        <f t="shared" si="312"/>
        <v>81</v>
      </c>
      <c r="AJ1556" s="172"/>
    </row>
    <row r="1557" spans="1:36" ht="32.25" customHeight="1" x14ac:dyDescent="0.35">
      <c r="A1557" s="202"/>
      <c r="B1557" s="239">
        <v>23</v>
      </c>
      <c r="C1557" s="342">
        <v>1570</v>
      </c>
      <c r="D1557" s="344">
        <v>14104</v>
      </c>
      <c r="E1557" s="204"/>
      <c r="F1557" s="204"/>
      <c r="G1557" s="202" t="s">
        <v>632</v>
      </c>
      <c r="H1557" s="202" t="s">
        <v>241</v>
      </c>
      <c r="I1557" s="234"/>
      <c r="J1557" s="202" t="s">
        <v>81</v>
      </c>
      <c r="K1557" s="204">
        <v>6</v>
      </c>
      <c r="L1557" s="204">
        <v>0.6</v>
      </c>
      <c r="M1557" s="204"/>
      <c r="N1557" s="204"/>
      <c r="O1557" s="204"/>
      <c r="P1557" s="204">
        <v>0.6</v>
      </c>
      <c r="Q1557" s="204"/>
      <c r="R1557" s="204">
        <f t="shared" si="313"/>
        <v>2.1599999999999997</v>
      </c>
      <c r="S1557" s="207" t="s">
        <v>151</v>
      </c>
      <c r="T1557" s="215" t="s">
        <v>87</v>
      </c>
      <c r="U1557" s="216">
        <v>44905</v>
      </c>
      <c r="V1557" s="216"/>
      <c r="W1557" s="217">
        <v>1</v>
      </c>
      <c r="X1557" s="218"/>
      <c r="Y1557" s="212">
        <f t="shared" si="305"/>
        <v>7.5714285714285712</v>
      </c>
      <c r="Z1557" s="237">
        <v>36.5</v>
      </c>
      <c r="AA1557" s="237">
        <v>3.15</v>
      </c>
      <c r="AB1557" s="213">
        <f t="shared" si="306"/>
        <v>78.839999999999989</v>
      </c>
      <c r="AC1557" s="213">
        <f t="shared" si="307"/>
        <v>6.8039999999999985</v>
      </c>
      <c r="AD1557" s="213">
        <f t="shared" si="308"/>
        <v>55.187999999999995</v>
      </c>
      <c r="AE1557" s="213">
        <f t="shared" ref="AE1557:AE1588" si="316">IF(T1557="off hired",0.3*R1557*Z1557*W1557,0)</f>
        <v>0</v>
      </c>
      <c r="AF1557" s="213">
        <f t="shared" si="310"/>
        <v>51.515999999999991</v>
      </c>
      <c r="AG1557" s="343">
        <f t="shared" si="311"/>
        <v>106.70399999999998</v>
      </c>
      <c r="AH1557" s="213">
        <v>76.571999999999989</v>
      </c>
      <c r="AI1557" s="213">
        <f t="shared" si="312"/>
        <v>30.131999999999991</v>
      </c>
      <c r="AJ1557" s="172"/>
    </row>
    <row r="1558" spans="1:36" ht="32.25" hidden="1" customHeight="1" x14ac:dyDescent="0.35">
      <c r="A1558" s="202"/>
      <c r="B1558" s="239">
        <v>24</v>
      </c>
      <c r="C1558" s="203">
        <v>386</v>
      </c>
      <c r="D1558" s="204">
        <v>12545</v>
      </c>
      <c r="E1558" s="204">
        <v>6725</v>
      </c>
      <c r="F1558" s="204"/>
      <c r="G1558" s="202" t="s">
        <v>373</v>
      </c>
      <c r="H1558" s="202" t="s">
        <v>95</v>
      </c>
      <c r="I1558" s="202"/>
      <c r="J1558" s="202" t="s">
        <v>69</v>
      </c>
      <c r="K1558" s="204">
        <v>2.5</v>
      </c>
      <c r="L1558" s="204">
        <v>1.8</v>
      </c>
      <c r="M1558" s="204">
        <v>3.5</v>
      </c>
      <c r="N1558" s="204">
        <v>1</v>
      </c>
      <c r="O1558" s="204">
        <f>M1558-N1558</f>
        <v>2.5</v>
      </c>
      <c r="P1558" s="204"/>
      <c r="Q1558" s="204"/>
      <c r="R1558" s="204">
        <f t="shared" si="313"/>
        <v>2.5</v>
      </c>
      <c r="S1558" s="207" t="s">
        <v>70</v>
      </c>
      <c r="T1558" s="215" t="s">
        <v>58</v>
      </c>
      <c r="U1558" s="216">
        <v>44739</v>
      </c>
      <c r="V1558" s="216">
        <v>44830</v>
      </c>
      <c r="W1558" s="217">
        <v>1</v>
      </c>
      <c r="X1558" s="218"/>
      <c r="Y1558" s="212">
        <f t="shared" si="305"/>
        <v>13.142857142857142</v>
      </c>
      <c r="Z1558" s="237">
        <v>135</v>
      </c>
      <c r="AA1558" s="237">
        <v>12.25</v>
      </c>
      <c r="AB1558" s="213">
        <f t="shared" si="306"/>
        <v>337.5</v>
      </c>
      <c r="AC1558" s="213">
        <f t="shared" si="307"/>
        <v>30.625</v>
      </c>
      <c r="AD1558" s="213">
        <f t="shared" si="308"/>
        <v>236.25</v>
      </c>
      <c r="AE1558" s="213">
        <f t="shared" si="316"/>
        <v>101.25</v>
      </c>
      <c r="AF1558" s="213">
        <f t="shared" si="310"/>
        <v>402.49999999999994</v>
      </c>
      <c r="AG1558" s="213">
        <f t="shared" si="311"/>
        <v>740</v>
      </c>
      <c r="AH1558" s="213">
        <v>740</v>
      </c>
      <c r="AI1558" s="213">
        <f t="shared" si="312"/>
        <v>0</v>
      </c>
      <c r="AJ1558" s="172"/>
    </row>
    <row r="1559" spans="1:36" ht="32.25" hidden="1" customHeight="1" x14ac:dyDescent="0.35">
      <c r="A1559" s="205"/>
      <c r="B1559" s="239">
        <v>24</v>
      </c>
      <c r="C1559" s="173">
        <v>908</v>
      </c>
      <c r="D1559" s="206">
        <v>13282</v>
      </c>
      <c r="E1559" s="206">
        <v>7893</v>
      </c>
      <c r="F1559" s="206"/>
      <c r="G1559" s="205" t="s">
        <v>465</v>
      </c>
      <c r="H1559" s="205" t="s">
        <v>95</v>
      </c>
      <c r="I1559" s="205"/>
      <c r="J1559" s="205" t="s">
        <v>69</v>
      </c>
      <c r="K1559" s="206">
        <v>1.8</v>
      </c>
      <c r="L1559" s="206">
        <v>1.3</v>
      </c>
      <c r="M1559" s="206">
        <v>6</v>
      </c>
      <c r="N1559" s="206"/>
      <c r="O1559" s="206">
        <v>6</v>
      </c>
      <c r="P1559" s="206"/>
      <c r="Q1559" s="206"/>
      <c r="R1559" s="204">
        <f t="shared" si="313"/>
        <v>6</v>
      </c>
      <c r="S1559" s="207" t="s">
        <v>70</v>
      </c>
      <c r="T1559" s="208" t="s">
        <v>58</v>
      </c>
      <c r="U1559" s="235">
        <v>44812</v>
      </c>
      <c r="V1559" s="209">
        <v>44820</v>
      </c>
      <c r="W1559" s="210">
        <v>1</v>
      </c>
      <c r="X1559" s="211"/>
      <c r="Y1559" s="212">
        <f t="shared" si="305"/>
        <v>1.2857142857142858</v>
      </c>
      <c r="Z1559" s="237">
        <v>135</v>
      </c>
      <c r="AA1559" s="237">
        <v>12.25</v>
      </c>
      <c r="AB1559" s="213">
        <f t="shared" si="306"/>
        <v>810</v>
      </c>
      <c r="AC1559" s="213">
        <f t="shared" si="307"/>
        <v>73.5</v>
      </c>
      <c r="AD1559" s="213">
        <f t="shared" si="308"/>
        <v>566.99999999999989</v>
      </c>
      <c r="AE1559" s="213">
        <f t="shared" si="316"/>
        <v>242.99999999999997</v>
      </c>
      <c r="AF1559" s="213">
        <f t="shared" si="310"/>
        <v>94.500000000000014</v>
      </c>
      <c r="AG1559" s="213">
        <f t="shared" si="311"/>
        <v>904.49999999999989</v>
      </c>
      <c r="AH1559" s="214">
        <v>904.49999999999989</v>
      </c>
      <c r="AI1559" s="213">
        <f t="shared" si="312"/>
        <v>0</v>
      </c>
      <c r="AJ1559" s="172"/>
    </row>
    <row r="1560" spans="1:36" ht="32.25" customHeight="1" x14ac:dyDescent="0.35">
      <c r="A1560" s="205"/>
      <c r="B1560" s="239">
        <v>24</v>
      </c>
      <c r="C1560" s="399">
        <v>862</v>
      </c>
      <c r="D1560" s="400">
        <v>13134</v>
      </c>
      <c r="E1560" s="400">
        <v>8435</v>
      </c>
      <c r="F1560" s="206"/>
      <c r="G1560" s="205" t="s">
        <v>468</v>
      </c>
      <c r="H1560" s="205" t="s">
        <v>36</v>
      </c>
      <c r="I1560" s="205"/>
      <c r="J1560" s="205" t="s">
        <v>436</v>
      </c>
      <c r="K1560" s="206">
        <v>8</v>
      </c>
      <c r="L1560" s="206">
        <v>1.3</v>
      </c>
      <c r="M1560" s="206">
        <v>5</v>
      </c>
      <c r="N1560" s="206"/>
      <c r="O1560" s="206">
        <v>5</v>
      </c>
      <c r="P1560" s="206"/>
      <c r="Q1560" s="206"/>
      <c r="R1560" s="204">
        <f t="shared" si="313"/>
        <v>40</v>
      </c>
      <c r="S1560" s="173" t="s">
        <v>41</v>
      </c>
      <c r="T1560" s="208" t="s">
        <v>58</v>
      </c>
      <c r="U1560" s="209">
        <v>44804</v>
      </c>
      <c r="V1560" s="209">
        <v>44943</v>
      </c>
      <c r="W1560" s="210">
        <v>1</v>
      </c>
      <c r="X1560" s="211"/>
      <c r="Y1560" s="212">
        <f t="shared" si="305"/>
        <v>20</v>
      </c>
      <c r="Z1560" s="219">
        <v>14</v>
      </c>
      <c r="AA1560" s="219"/>
      <c r="AB1560" s="213">
        <f t="shared" si="306"/>
        <v>560</v>
      </c>
      <c r="AC1560" s="213">
        <f t="shared" si="307"/>
        <v>0</v>
      </c>
      <c r="AD1560" s="213">
        <f t="shared" si="308"/>
        <v>392</v>
      </c>
      <c r="AE1560" s="213">
        <f t="shared" si="316"/>
        <v>168</v>
      </c>
      <c r="AF1560" s="213">
        <f t="shared" si="310"/>
        <v>0</v>
      </c>
      <c r="AG1560" s="343">
        <f t="shared" si="311"/>
        <v>560</v>
      </c>
      <c r="AH1560" s="214">
        <v>392</v>
      </c>
      <c r="AI1560" s="213">
        <f t="shared" si="312"/>
        <v>168</v>
      </c>
      <c r="AJ1560" s="172"/>
    </row>
    <row r="1561" spans="1:36" ht="32.25" hidden="1" customHeight="1" x14ac:dyDescent="0.35">
      <c r="A1561" s="205"/>
      <c r="B1561" s="239">
        <v>24</v>
      </c>
      <c r="C1561" s="173">
        <v>919</v>
      </c>
      <c r="D1561" s="206">
        <v>13292</v>
      </c>
      <c r="E1561" s="206">
        <v>8343</v>
      </c>
      <c r="F1561" s="206"/>
      <c r="G1561" s="205" t="s">
        <v>373</v>
      </c>
      <c r="H1561" s="205" t="s">
        <v>36</v>
      </c>
      <c r="I1561" s="205"/>
      <c r="J1561" s="205" t="s">
        <v>436</v>
      </c>
      <c r="K1561" s="206">
        <v>11.3</v>
      </c>
      <c r="L1561" s="206">
        <v>1.3</v>
      </c>
      <c r="M1561" s="206">
        <v>2</v>
      </c>
      <c r="N1561" s="206"/>
      <c r="O1561" s="206">
        <v>2</v>
      </c>
      <c r="P1561" s="206"/>
      <c r="Q1561" s="206"/>
      <c r="R1561" s="204">
        <f t="shared" si="313"/>
        <v>22.6</v>
      </c>
      <c r="S1561" s="173" t="s">
        <v>41</v>
      </c>
      <c r="T1561" s="208" t="s">
        <v>58</v>
      </c>
      <c r="U1561" s="209">
        <v>44822</v>
      </c>
      <c r="V1561" s="209">
        <v>44914</v>
      </c>
      <c r="W1561" s="210">
        <v>1</v>
      </c>
      <c r="X1561" s="211"/>
      <c r="Y1561" s="212">
        <f t="shared" si="305"/>
        <v>13.285714285714286</v>
      </c>
      <c r="Z1561" s="219">
        <v>14</v>
      </c>
      <c r="AA1561" s="219">
        <v>0.84</v>
      </c>
      <c r="AB1561" s="213">
        <f t="shared" si="306"/>
        <v>316.40000000000003</v>
      </c>
      <c r="AC1561" s="213">
        <f t="shared" si="307"/>
        <v>18.984000000000002</v>
      </c>
      <c r="AD1561" s="213">
        <f t="shared" si="308"/>
        <v>221.48000000000002</v>
      </c>
      <c r="AE1561" s="213">
        <f t="shared" si="316"/>
        <v>94.92</v>
      </c>
      <c r="AF1561" s="213">
        <f t="shared" si="310"/>
        <v>252.21600000000001</v>
      </c>
      <c r="AG1561" s="213">
        <f t="shared" si="311"/>
        <v>568.61599999999999</v>
      </c>
      <c r="AH1561" s="214">
        <v>568.61599999999999</v>
      </c>
      <c r="AI1561" s="213">
        <f t="shared" si="312"/>
        <v>0</v>
      </c>
      <c r="AJ1561" s="172"/>
    </row>
    <row r="1562" spans="1:36" ht="32.25" hidden="1" customHeight="1" x14ac:dyDescent="0.35">
      <c r="A1562" s="202"/>
      <c r="B1562" s="239">
        <v>24</v>
      </c>
      <c r="C1562" s="203">
        <v>245</v>
      </c>
      <c r="D1562" s="204">
        <v>12360</v>
      </c>
      <c r="E1562" s="204">
        <v>7581</v>
      </c>
      <c r="F1562" s="204"/>
      <c r="G1562" s="202" t="s">
        <v>92</v>
      </c>
      <c r="H1562" s="202" t="s">
        <v>95</v>
      </c>
      <c r="I1562" s="202"/>
      <c r="J1562" s="202" t="s">
        <v>69</v>
      </c>
      <c r="K1562" s="204">
        <v>1.3</v>
      </c>
      <c r="L1562" s="204">
        <v>1.3</v>
      </c>
      <c r="M1562" s="204">
        <v>3</v>
      </c>
      <c r="N1562" s="204">
        <v>1</v>
      </c>
      <c r="O1562" s="204">
        <f t="shared" ref="O1562:O1571" si="317">M1562-N1562</f>
        <v>2</v>
      </c>
      <c r="P1562" s="204"/>
      <c r="Q1562" s="204"/>
      <c r="R1562" s="204">
        <f t="shared" si="313"/>
        <v>2</v>
      </c>
      <c r="S1562" s="207" t="s">
        <v>70</v>
      </c>
      <c r="T1562" s="215" t="s">
        <v>58</v>
      </c>
      <c r="U1562" s="216">
        <v>44727</v>
      </c>
      <c r="V1562" s="216">
        <v>44735</v>
      </c>
      <c r="W1562" s="217">
        <v>1</v>
      </c>
      <c r="X1562" s="218"/>
      <c r="Y1562" s="212">
        <f t="shared" si="305"/>
        <v>1.2857142857142858</v>
      </c>
      <c r="Z1562" s="237">
        <v>135</v>
      </c>
      <c r="AA1562" s="237">
        <v>12.25</v>
      </c>
      <c r="AB1562" s="213">
        <f t="shared" si="306"/>
        <v>270</v>
      </c>
      <c r="AC1562" s="213">
        <f t="shared" si="307"/>
        <v>24.5</v>
      </c>
      <c r="AD1562" s="213">
        <f t="shared" si="308"/>
        <v>189</v>
      </c>
      <c r="AE1562" s="213">
        <f t="shared" si="316"/>
        <v>81</v>
      </c>
      <c r="AF1562" s="213">
        <f t="shared" si="310"/>
        <v>31.500000000000004</v>
      </c>
      <c r="AG1562" s="213">
        <f t="shared" si="311"/>
        <v>301.5</v>
      </c>
      <c r="AH1562" s="213">
        <v>301.5</v>
      </c>
      <c r="AI1562" s="213">
        <f t="shared" si="312"/>
        <v>0</v>
      </c>
      <c r="AJ1562" s="172"/>
    </row>
    <row r="1563" spans="1:36" ht="32.25" hidden="1" customHeight="1" x14ac:dyDescent="0.35">
      <c r="A1563" s="202"/>
      <c r="B1563" s="239">
        <v>24</v>
      </c>
      <c r="C1563" s="203" t="s">
        <v>130</v>
      </c>
      <c r="D1563" s="204">
        <v>12226</v>
      </c>
      <c r="E1563" s="204">
        <v>7559</v>
      </c>
      <c r="F1563" s="204"/>
      <c r="G1563" s="202" t="s">
        <v>116</v>
      </c>
      <c r="H1563" s="202" t="s">
        <v>36</v>
      </c>
      <c r="I1563" s="202"/>
      <c r="J1563" s="202" t="s">
        <v>42</v>
      </c>
      <c r="K1563" s="204">
        <v>8</v>
      </c>
      <c r="L1563" s="204">
        <v>1.3</v>
      </c>
      <c r="M1563" s="204">
        <v>5</v>
      </c>
      <c r="N1563" s="204">
        <v>1</v>
      </c>
      <c r="O1563" s="204">
        <f t="shared" si="317"/>
        <v>4</v>
      </c>
      <c r="P1563" s="204"/>
      <c r="Q1563" s="204"/>
      <c r="R1563" s="204">
        <f t="shared" si="313"/>
        <v>32</v>
      </c>
      <c r="S1563" s="207" t="s">
        <v>41</v>
      </c>
      <c r="T1563" s="215" t="s">
        <v>58</v>
      </c>
      <c r="U1563" s="216">
        <v>44717</v>
      </c>
      <c r="V1563" s="216">
        <v>44720</v>
      </c>
      <c r="W1563" s="217">
        <v>1</v>
      </c>
      <c r="X1563" s="218"/>
      <c r="Y1563" s="212">
        <f t="shared" si="305"/>
        <v>0.5714285714285714</v>
      </c>
      <c r="Z1563" s="237">
        <v>14</v>
      </c>
      <c r="AA1563" s="237"/>
      <c r="AB1563" s="213">
        <f t="shared" si="306"/>
        <v>448</v>
      </c>
      <c r="AC1563" s="213">
        <f t="shared" si="307"/>
        <v>0</v>
      </c>
      <c r="AD1563" s="213">
        <f t="shared" si="308"/>
        <v>313.59999999999997</v>
      </c>
      <c r="AE1563" s="213">
        <f t="shared" si="316"/>
        <v>134.4</v>
      </c>
      <c r="AF1563" s="213">
        <f t="shared" si="310"/>
        <v>0</v>
      </c>
      <c r="AG1563" s="213">
        <f t="shared" si="311"/>
        <v>448</v>
      </c>
      <c r="AH1563" s="213">
        <v>448</v>
      </c>
      <c r="AI1563" s="213">
        <f t="shared" si="312"/>
        <v>0</v>
      </c>
      <c r="AJ1563" s="172"/>
    </row>
    <row r="1564" spans="1:36" ht="32.25" hidden="1" customHeight="1" x14ac:dyDescent="0.35">
      <c r="A1564" s="202"/>
      <c r="B1564" s="239">
        <v>24</v>
      </c>
      <c r="C1564" s="203">
        <v>244</v>
      </c>
      <c r="D1564" s="204">
        <v>12359</v>
      </c>
      <c r="E1564" s="204">
        <v>7585</v>
      </c>
      <c r="F1564" s="204"/>
      <c r="G1564" s="202" t="s">
        <v>116</v>
      </c>
      <c r="H1564" s="202" t="s">
        <v>36</v>
      </c>
      <c r="I1564" s="202"/>
      <c r="J1564" s="202" t="s">
        <v>42</v>
      </c>
      <c r="K1564" s="204">
        <v>1.3</v>
      </c>
      <c r="L1564" s="204">
        <v>1.3</v>
      </c>
      <c r="M1564" s="204">
        <v>4</v>
      </c>
      <c r="N1564" s="204">
        <v>1</v>
      </c>
      <c r="O1564" s="204">
        <f t="shared" si="317"/>
        <v>3</v>
      </c>
      <c r="P1564" s="204"/>
      <c r="Q1564" s="204"/>
      <c r="R1564" s="204">
        <f t="shared" si="313"/>
        <v>3.9000000000000004</v>
      </c>
      <c r="S1564" s="207" t="s">
        <v>41</v>
      </c>
      <c r="T1564" s="215" t="s">
        <v>58</v>
      </c>
      <c r="U1564" s="216">
        <v>44727</v>
      </c>
      <c r="V1564" s="216">
        <v>44738</v>
      </c>
      <c r="W1564" s="217">
        <v>1</v>
      </c>
      <c r="X1564" s="218"/>
      <c r="Y1564" s="212">
        <f t="shared" si="305"/>
        <v>1.7142857142857142</v>
      </c>
      <c r="Z1564" s="237">
        <v>14</v>
      </c>
      <c r="AA1564" s="237">
        <v>0.84</v>
      </c>
      <c r="AB1564" s="213">
        <f t="shared" si="306"/>
        <v>54.600000000000009</v>
      </c>
      <c r="AC1564" s="213">
        <f t="shared" si="307"/>
        <v>3.2760000000000002</v>
      </c>
      <c r="AD1564" s="213">
        <f t="shared" si="308"/>
        <v>38.22</v>
      </c>
      <c r="AE1564" s="213">
        <f t="shared" si="316"/>
        <v>16.380000000000003</v>
      </c>
      <c r="AF1564" s="213">
        <f t="shared" si="310"/>
        <v>5.6159999999999997</v>
      </c>
      <c r="AG1564" s="213">
        <f t="shared" si="311"/>
        <v>60.216000000000001</v>
      </c>
      <c r="AH1564" s="213">
        <v>60.216000000000001</v>
      </c>
      <c r="AI1564" s="213">
        <f t="shared" si="312"/>
        <v>0</v>
      </c>
      <c r="AJ1564" s="172"/>
    </row>
    <row r="1565" spans="1:36" ht="32.25" hidden="1" customHeight="1" x14ac:dyDescent="0.35">
      <c r="A1565" s="234"/>
      <c r="B1565" s="239">
        <v>24</v>
      </c>
      <c r="C1565" s="261">
        <v>397</v>
      </c>
      <c r="D1565" s="233">
        <v>12558</v>
      </c>
      <c r="E1565" s="233">
        <v>7732</v>
      </c>
      <c r="F1565" s="233"/>
      <c r="G1565" s="234" t="s">
        <v>220</v>
      </c>
      <c r="H1565" s="234" t="s">
        <v>36</v>
      </c>
      <c r="I1565" s="234"/>
      <c r="J1565" s="234" t="s">
        <v>42</v>
      </c>
      <c r="K1565" s="233">
        <v>12</v>
      </c>
      <c r="L1565" s="233">
        <v>1.3</v>
      </c>
      <c r="M1565" s="233">
        <v>6</v>
      </c>
      <c r="N1565" s="204">
        <v>1</v>
      </c>
      <c r="O1565" s="204">
        <f t="shared" si="317"/>
        <v>5</v>
      </c>
      <c r="P1565" s="233"/>
      <c r="Q1565" s="233"/>
      <c r="R1565" s="204">
        <f t="shared" si="313"/>
        <v>60</v>
      </c>
      <c r="S1565" s="261" t="s">
        <v>41</v>
      </c>
      <c r="T1565" s="270" t="s">
        <v>58</v>
      </c>
      <c r="U1565" s="271">
        <v>44741</v>
      </c>
      <c r="V1565" s="271">
        <v>44761</v>
      </c>
      <c r="W1565" s="272">
        <v>1</v>
      </c>
      <c r="X1565" s="273"/>
      <c r="Y1565" s="212">
        <f t="shared" si="305"/>
        <v>3</v>
      </c>
      <c r="Z1565" s="238">
        <v>14</v>
      </c>
      <c r="AA1565" s="238">
        <v>0.84</v>
      </c>
      <c r="AB1565" s="213">
        <f t="shared" si="306"/>
        <v>840</v>
      </c>
      <c r="AC1565" s="213">
        <f t="shared" si="307"/>
        <v>50.4</v>
      </c>
      <c r="AD1565" s="213">
        <f t="shared" si="308"/>
        <v>588</v>
      </c>
      <c r="AE1565" s="213">
        <f t="shared" si="316"/>
        <v>252</v>
      </c>
      <c r="AF1565" s="213">
        <f t="shared" si="310"/>
        <v>151.19999999999999</v>
      </c>
      <c r="AG1565" s="213">
        <f t="shared" si="311"/>
        <v>991.2</v>
      </c>
      <c r="AH1565" s="213">
        <v>991.2</v>
      </c>
      <c r="AI1565" s="213">
        <f t="shared" si="312"/>
        <v>0</v>
      </c>
      <c r="AJ1565" s="172"/>
    </row>
    <row r="1566" spans="1:36" ht="32.25" hidden="1" customHeight="1" x14ac:dyDescent="0.35">
      <c r="A1566" s="202"/>
      <c r="B1566" s="239">
        <v>24</v>
      </c>
      <c r="C1566" s="203">
        <v>745</v>
      </c>
      <c r="D1566" s="204">
        <v>13012</v>
      </c>
      <c r="E1566" s="204">
        <v>7870</v>
      </c>
      <c r="F1566" s="204"/>
      <c r="G1566" s="202" t="s">
        <v>116</v>
      </c>
      <c r="H1566" s="202" t="s">
        <v>36</v>
      </c>
      <c r="I1566" s="202"/>
      <c r="J1566" s="202" t="s">
        <v>69</v>
      </c>
      <c r="K1566" s="204">
        <v>2.5</v>
      </c>
      <c r="L1566" s="204">
        <v>2.5</v>
      </c>
      <c r="M1566" s="204">
        <v>4</v>
      </c>
      <c r="N1566" s="204">
        <v>1</v>
      </c>
      <c r="O1566" s="204">
        <f t="shared" si="317"/>
        <v>3</v>
      </c>
      <c r="P1566" s="204"/>
      <c r="Q1566" s="204"/>
      <c r="R1566" s="204">
        <f t="shared" si="313"/>
        <v>3</v>
      </c>
      <c r="S1566" s="207" t="s">
        <v>70</v>
      </c>
      <c r="T1566" s="215" t="s">
        <v>58</v>
      </c>
      <c r="U1566" s="216">
        <v>44789</v>
      </c>
      <c r="V1566" s="216">
        <v>44807</v>
      </c>
      <c r="W1566" s="217">
        <v>1</v>
      </c>
      <c r="X1566" s="218"/>
      <c r="Y1566" s="212">
        <f t="shared" si="305"/>
        <v>2.7142857142857144</v>
      </c>
      <c r="Z1566" s="238">
        <v>135</v>
      </c>
      <c r="AA1566" s="237"/>
      <c r="AB1566" s="213">
        <f t="shared" si="306"/>
        <v>405</v>
      </c>
      <c r="AC1566" s="213">
        <f t="shared" si="307"/>
        <v>0</v>
      </c>
      <c r="AD1566" s="213">
        <f t="shared" si="308"/>
        <v>283.49999999999994</v>
      </c>
      <c r="AE1566" s="213">
        <f t="shared" si="316"/>
        <v>121.49999999999999</v>
      </c>
      <c r="AF1566" s="213">
        <f t="shared" si="310"/>
        <v>0</v>
      </c>
      <c r="AG1566" s="213">
        <f t="shared" si="311"/>
        <v>404.99999999999994</v>
      </c>
      <c r="AH1566" s="213">
        <v>404.99999999999994</v>
      </c>
      <c r="AI1566" s="213">
        <f t="shared" si="312"/>
        <v>0</v>
      </c>
      <c r="AJ1566" s="172"/>
    </row>
    <row r="1567" spans="1:36" ht="32.25" hidden="1" customHeight="1" x14ac:dyDescent="0.35">
      <c r="A1567" s="202"/>
      <c r="B1567" s="239">
        <v>24</v>
      </c>
      <c r="C1567" s="203">
        <v>745</v>
      </c>
      <c r="D1567" s="204">
        <v>13012</v>
      </c>
      <c r="E1567" s="204">
        <v>7870</v>
      </c>
      <c r="F1567" s="204"/>
      <c r="G1567" s="202" t="s">
        <v>116</v>
      </c>
      <c r="H1567" s="202" t="s">
        <v>36</v>
      </c>
      <c r="I1567" s="202"/>
      <c r="J1567" s="202" t="s">
        <v>69</v>
      </c>
      <c r="K1567" s="204">
        <v>2.5</v>
      </c>
      <c r="L1567" s="204">
        <v>2.5</v>
      </c>
      <c r="M1567" s="204">
        <v>4</v>
      </c>
      <c r="N1567" s="204">
        <v>1</v>
      </c>
      <c r="O1567" s="204">
        <f t="shared" si="317"/>
        <v>3</v>
      </c>
      <c r="P1567" s="204"/>
      <c r="Q1567" s="204"/>
      <c r="R1567" s="204">
        <f t="shared" si="313"/>
        <v>3</v>
      </c>
      <c r="S1567" s="207" t="s">
        <v>70</v>
      </c>
      <c r="T1567" s="215" t="s">
        <v>58</v>
      </c>
      <c r="U1567" s="216">
        <v>44789</v>
      </c>
      <c r="V1567" s="216">
        <v>44807</v>
      </c>
      <c r="W1567" s="217">
        <v>1</v>
      </c>
      <c r="X1567" s="218"/>
      <c r="Y1567" s="212">
        <f t="shared" ref="Y1567:Y1630" si="318">IF(T1567="on hire",$C$5-U1567+1,IF(T1567="off hired",V1567-U1567+1,0))/7</f>
        <v>2.7142857142857144</v>
      </c>
      <c r="Z1567" s="238">
        <v>135</v>
      </c>
      <c r="AA1567" s="237"/>
      <c r="AB1567" s="213">
        <f t="shared" ref="AB1567:AB1630" si="319">Z1567*R1567</f>
        <v>405</v>
      </c>
      <c r="AC1567" s="213">
        <f t="shared" ref="AC1567:AC1630" si="320">AA1567*R1567</f>
        <v>0</v>
      </c>
      <c r="AD1567" s="213">
        <f t="shared" ref="AD1567:AD1630" si="321">0.7*R1567*Z1567</f>
        <v>283.49999999999994</v>
      </c>
      <c r="AE1567" s="213">
        <f t="shared" si="316"/>
        <v>121.49999999999999</v>
      </c>
      <c r="AF1567" s="213">
        <f t="shared" ref="AF1567:AF1630" si="322">IF(Y1567&gt;X1567,(Y1567-X1567)*R1567*AA1567,0)</f>
        <v>0</v>
      </c>
      <c r="AG1567" s="213">
        <f t="shared" ref="AG1567:AG1630" si="323">AD1567+AE1567+AF1567</f>
        <v>404.99999999999994</v>
      </c>
      <c r="AH1567" s="213">
        <v>404.99999999999994</v>
      </c>
      <c r="AI1567" s="213">
        <f t="shared" ref="AI1567:AI1630" si="324">AG1567-AH1567</f>
        <v>0</v>
      </c>
      <c r="AJ1567" s="172"/>
    </row>
    <row r="1568" spans="1:36" ht="32.25" hidden="1" customHeight="1" x14ac:dyDescent="0.35">
      <c r="A1568" s="202"/>
      <c r="B1568" s="239">
        <v>24</v>
      </c>
      <c r="C1568" s="203">
        <v>745</v>
      </c>
      <c r="D1568" s="204">
        <v>13012</v>
      </c>
      <c r="E1568" s="204">
        <v>7870</v>
      </c>
      <c r="F1568" s="204"/>
      <c r="G1568" s="202" t="s">
        <v>116</v>
      </c>
      <c r="H1568" s="202" t="s">
        <v>36</v>
      </c>
      <c r="I1568" s="202"/>
      <c r="J1568" s="202" t="s">
        <v>69</v>
      </c>
      <c r="K1568" s="204">
        <v>2.5</v>
      </c>
      <c r="L1568" s="204">
        <v>2.5</v>
      </c>
      <c r="M1568" s="204">
        <v>4</v>
      </c>
      <c r="N1568" s="204">
        <v>1</v>
      </c>
      <c r="O1568" s="204">
        <f t="shared" si="317"/>
        <v>3</v>
      </c>
      <c r="P1568" s="204"/>
      <c r="Q1568" s="204"/>
      <c r="R1568" s="204">
        <f t="shared" si="313"/>
        <v>3</v>
      </c>
      <c r="S1568" s="207" t="s">
        <v>70</v>
      </c>
      <c r="T1568" s="215" t="s">
        <v>58</v>
      </c>
      <c r="U1568" s="216">
        <v>44789</v>
      </c>
      <c r="V1568" s="216">
        <v>44807</v>
      </c>
      <c r="W1568" s="217">
        <v>1</v>
      </c>
      <c r="X1568" s="218"/>
      <c r="Y1568" s="212">
        <f t="shared" si="318"/>
        <v>2.7142857142857144</v>
      </c>
      <c r="Z1568" s="238">
        <v>135</v>
      </c>
      <c r="AA1568" s="237"/>
      <c r="AB1568" s="213">
        <f t="shared" si="319"/>
        <v>405</v>
      </c>
      <c r="AC1568" s="213">
        <f t="shared" si="320"/>
        <v>0</v>
      </c>
      <c r="AD1568" s="213">
        <f t="shared" si="321"/>
        <v>283.49999999999994</v>
      </c>
      <c r="AE1568" s="213">
        <f t="shared" si="316"/>
        <v>121.49999999999999</v>
      </c>
      <c r="AF1568" s="213">
        <f t="shared" si="322"/>
        <v>0</v>
      </c>
      <c r="AG1568" s="213">
        <f t="shared" si="323"/>
        <v>404.99999999999994</v>
      </c>
      <c r="AH1568" s="213">
        <v>404.99999999999994</v>
      </c>
      <c r="AI1568" s="213">
        <f t="shared" si="324"/>
        <v>0</v>
      </c>
      <c r="AJ1568" s="172"/>
    </row>
    <row r="1569" spans="1:36" ht="32.25" hidden="1" customHeight="1" x14ac:dyDescent="0.35">
      <c r="A1569" s="202"/>
      <c r="B1569" s="239">
        <v>24</v>
      </c>
      <c r="C1569" s="203">
        <v>693</v>
      </c>
      <c r="D1569" s="204">
        <v>12958</v>
      </c>
      <c r="E1569" s="204">
        <v>6730</v>
      </c>
      <c r="F1569" s="204"/>
      <c r="G1569" s="202" t="s">
        <v>116</v>
      </c>
      <c r="H1569" s="202" t="s">
        <v>36</v>
      </c>
      <c r="I1569" s="202"/>
      <c r="J1569" s="202" t="s">
        <v>69</v>
      </c>
      <c r="K1569" s="204">
        <v>6</v>
      </c>
      <c r="L1569" s="204">
        <v>1.3</v>
      </c>
      <c r="M1569" s="204">
        <v>4</v>
      </c>
      <c r="N1569" s="204">
        <v>1</v>
      </c>
      <c r="O1569" s="204">
        <f t="shared" si="317"/>
        <v>3</v>
      </c>
      <c r="P1569" s="204"/>
      <c r="Q1569" s="204"/>
      <c r="R1569" s="204">
        <f t="shared" si="313"/>
        <v>3</v>
      </c>
      <c r="S1569" s="207" t="s">
        <v>70</v>
      </c>
      <c r="T1569" s="215" t="s">
        <v>58</v>
      </c>
      <c r="U1569" s="216">
        <v>44781</v>
      </c>
      <c r="V1569" s="216">
        <v>44832</v>
      </c>
      <c r="W1569" s="217">
        <v>1</v>
      </c>
      <c r="X1569" s="218"/>
      <c r="Y1569" s="212">
        <f t="shared" si="318"/>
        <v>7.4285714285714288</v>
      </c>
      <c r="Z1569" s="238">
        <v>135</v>
      </c>
      <c r="AA1569" s="237">
        <v>12.25</v>
      </c>
      <c r="AB1569" s="213">
        <f t="shared" si="319"/>
        <v>405</v>
      </c>
      <c r="AC1569" s="213">
        <f t="shared" si="320"/>
        <v>36.75</v>
      </c>
      <c r="AD1569" s="213">
        <f t="shared" si="321"/>
        <v>283.49999999999994</v>
      </c>
      <c r="AE1569" s="213">
        <f t="shared" si="316"/>
        <v>121.49999999999999</v>
      </c>
      <c r="AF1569" s="213">
        <f t="shared" si="322"/>
        <v>273</v>
      </c>
      <c r="AG1569" s="213">
        <f t="shared" si="323"/>
        <v>678</v>
      </c>
      <c r="AH1569" s="213">
        <v>678</v>
      </c>
      <c r="AI1569" s="213">
        <f t="shared" si="324"/>
        <v>0</v>
      </c>
      <c r="AJ1569" s="172"/>
    </row>
    <row r="1570" spans="1:36" ht="32.25" hidden="1" customHeight="1" x14ac:dyDescent="0.35">
      <c r="A1570" s="202"/>
      <c r="B1570" s="239">
        <v>24</v>
      </c>
      <c r="C1570" s="203">
        <v>742</v>
      </c>
      <c r="D1570" s="204">
        <v>13000</v>
      </c>
      <c r="E1570" s="204">
        <v>7841</v>
      </c>
      <c r="F1570" s="204"/>
      <c r="G1570" s="202" t="s">
        <v>116</v>
      </c>
      <c r="H1570" s="202" t="s">
        <v>36</v>
      </c>
      <c r="I1570" s="202"/>
      <c r="J1570" s="202" t="s">
        <v>69</v>
      </c>
      <c r="K1570" s="204">
        <v>1.8</v>
      </c>
      <c r="L1570" s="204">
        <v>1.8</v>
      </c>
      <c r="M1570" s="204">
        <v>4</v>
      </c>
      <c r="N1570" s="204">
        <v>1</v>
      </c>
      <c r="O1570" s="204">
        <f t="shared" si="317"/>
        <v>3</v>
      </c>
      <c r="P1570" s="204"/>
      <c r="Q1570" s="204"/>
      <c r="R1570" s="204">
        <f t="shared" si="313"/>
        <v>3</v>
      </c>
      <c r="S1570" s="207" t="s">
        <v>70</v>
      </c>
      <c r="T1570" s="215" t="s">
        <v>58</v>
      </c>
      <c r="U1570" s="216">
        <v>44788</v>
      </c>
      <c r="V1570" s="216">
        <v>44795</v>
      </c>
      <c r="W1570" s="217">
        <v>1</v>
      </c>
      <c r="X1570" s="218"/>
      <c r="Y1570" s="212">
        <f t="shared" si="318"/>
        <v>1.1428571428571428</v>
      </c>
      <c r="Z1570" s="238">
        <v>135</v>
      </c>
      <c r="AA1570" s="237">
        <v>12.25</v>
      </c>
      <c r="AB1570" s="213">
        <f t="shared" si="319"/>
        <v>405</v>
      </c>
      <c r="AC1570" s="213">
        <f t="shared" si="320"/>
        <v>36.75</v>
      </c>
      <c r="AD1570" s="213">
        <f t="shared" si="321"/>
        <v>283.49999999999994</v>
      </c>
      <c r="AE1570" s="213">
        <f t="shared" si="316"/>
        <v>121.49999999999999</v>
      </c>
      <c r="AF1570" s="213">
        <f t="shared" si="322"/>
        <v>42</v>
      </c>
      <c r="AG1570" s="213">
        <f t="shared" si="323"/>
        <v>446.99999999999994</v>
      </c>
      <c r="AH1570" s="213">
        <v>446.99999999999994</v>
      </c>
      <c r="AI1570" s="213">
        <f t="shared" si="324"/>
        <v>0</v>
      </c>
      <c r="AJ1570" s="172"/>
    </row>
    <row r="1571" spans="1:36" ht="32.25" hidden="1" customHeight="1" x14ac:dyDescent="0.35">
      <c r="A1571" s="202"/>
      <c r="B1571" s="239">
        <v>24</v>
      </c>
      <c r="C1571" s="203">
        <v>793</v>
      </c>
      <c r="D1571" s="204">
        <v>13053</v>
      </c>
      <c r="E1571" s="204">
        <v>6713</v>
      </c>
      <c r="F1571" s="204"/>
      <c r="G1571" s="202" t="s">
        <v>116</v>
      </c>
      <c r="H1571" s="202" t="s">
        <v>60</v>
      </c>
      <c r="I1571" s="202"/>
      <c r="J1571" s="202" t="s">
        <v>61</v>
      </c>
      <c r="K1571" s="204">
        <v>8.8000000000000007</v>
      </c>
      <c r="L1571" s="204">
        <v>6.3</v>
      </c>
      <c r="M1571" s="204">
        <v>2</v>
      </c>
      <c r="N1571" s="204"/>
      <c r="O1571" s="204">
        <f t="shared" si="317"/>
        <v>2</v>
      </c>
      <c r="P1571" s="204"/>
      <c r="Q1571" s="204"/>
      <c r="R1571" s="204">
        <f t="shared" si="313"/>
        <v>110.88000000000001</v>
      </c>
      <c r="S1571" s="207" t="s">
        <v>62</v>
      </c>
      <c r="T1571" s="215" t="s">
        <v>58</v>
      </c>
      <c r="U1571" s="216">
        <v>44796</v>
      </c>
      <c r="V1571" s="216">
        <v>44828</v>
      </c>
      <c r="W1571" s="217">
        <v>1</v>
      </c>
      <c r="X1571" s="218"/>
      <c r="Y1571" s="212">
        <f t="shared" si="318"/>
        <v>4.7142857142857144</v>
      </c>
      <c r="Z1571" s="237">
        <v>7.5</v>
      </c>
      <c r="AA1571" s="237">
        <v>0.7</v>
      </c>
      <c r="AB1571" s="213">
        <f t="shared" si="319"/>
        <v>831.6</v>
      </c>
      <c r="AC1571" s="213">
        <f t="shared" si="320"/>
        <v>77.616</v>
      </c>
      <c r="AD1571" s="213">
        <f t="shared" si="321"/>
        <v>582.12</v>
      </c>
      <c r="AE1571" s="213">
        <f t="shared" si="316"/>
        <v>249.48000000000002</v>
      </c>
      <c r="AF1571" s="213">
        <f t="shared" si="322"/>
        <v>365.904</v>
      </c>
      <c r="AG1571" s="213">
        <f t="shared" si="323"/>
        <v>1197.5039999999999</v>
      </c>
      <c r="AH1571" s="213">
        <v>1197.5039999999999</v>
      </c>
      <c r="AI1571" s="213">
        <f t="shared" si="324"/>
        <v>0</v>
      </c>
      <c r="AJ1571" s="172"/>
    </row>
    <row r="1572" spans="1:36" ht="32.25" hidden="1" customHeight="1" x14ac:dyDescent="0.35">
      <c r="A1572" s="205"/>
      <c r="B1572" s="239">
        <v>24</v>
      </c>
      <c r="C1572" s="173">
        <v>873</v>
      </c>
      <c r="D1572" s="206">
        <v>13144</v>
      </c>
      <c r="E1572" s="206">
        <v>7895</v>
      </c>
      <c r="F1572" s="206"/>
      <c r="G1572" s="205" t="s">
        <v>461</v>
      </c>
      <c r="H1572" s="205" t="s">
        <v>95</v>
      </c>
      <c r="I1572" s="205"/>
      <c r="J1572" s="205" t="s">
        <v>69</v>
      </c>
      <c r="K1572" s="206">
        <v>1.8</v>
      </c>
      <c r="L1572" s="206">
        <v>0.6</v>
      </c>
      <c r="M1572" s="206">
        <v>4</v>
      </c>
      <c r="N1572" s="206"/>
      <c r="O1572" s="206">
        <v>4</v>
      </c>
      <c r="P1572" s="206"/>
      <c r="Q1572" s="206"/>
      <c r="R1572" s="204">
        <f t="shared" si="313"/>
        <v>4</v>
      </c>
      <c r="S1572" s="207" t="s">
        <v>70</v>
      </c>
      <c r="T1572" s="208" t="s">
        <v>58</v>
      </c>
      <c r="U1572" s="209">
        <v>44805</v>
      </c>
      <c r="V1572" s="209">
        <v>44819</v>
      </c>
      <c r="W1572" s="210">
        <v>1</v>
      </c>
      <c r="X1572" s="211"/>
      <c r="Y1572" s="212">
        <f t="shared" si="318"/>
        <v>2.1428571428571428</v>
      </c>
      <c r="Z1572" s="237">
        <v>135</v>
      </c>
      <c r="AA1572" s="237">
        <v>12.25</v>
      </c>
      <c r="AB1572" s="213">
        <f t="shared" si="319"/>
        <v>540</v>
      </c>
      <c r="AC1572" s="213">
        <f t="shared" si="320"/>
        <v>49</v>
      </c>
      <c r="AD1572" s="213">
        <f t="shared" si="321"/>
        <v>378</v>
      </c>
      <c r="AE1572" s="213">
        <f t="shared" si="316"/>
        <v>162</v>
      </c>
      <c r="AF1572" s="213">
        <f t="shared" si="322"/>
        <v>105</v>
      </c>
      <c r="AG1572" s="213">
        <f t="shared" si="323"/>
        <v>645</v>
      </c>
      <c r="AH1572" s="214">
        <v>645</v>
      </c>
      <c r="AI1572" s="213">
        <f t="shared" si="324"/>
        <v>0</v>
      </c>
      <c r="AJ1572" s="172"/>
    </row>
    <row r="1573" spans="1:36" ht="32.25" hidden="1" customHeight="1" x14ac:dyDescent="0.35">
      <c r="A1573" s="205"/>
      <c r="B1573" s="239">
        <v>24</v>
      </c>
      <c r="C1573" s="173">
        <v>877</v>
      </c>
      <c r="D1573" s="206">
        <v>13144</v>
      </c>
      <c r="E1573" s="206">
        <v>7895</v>
      </c>
      <c r="F1573" s="206"/>
      <c r="G1573" s="205" t="s">
        <v>461</v>
      </c>
      <c r="H1573" s="205" t="s">
        <v>95</v>
      </c>
      <c r="I1573" s="205"/>
      <c r="J1573" s="205" t="s">
        <v>69</v>
      </c>
      <c r="K1573" s="206">
        <v>1.8</v>
      </c>
      <c r="L1573" s="206">
        <v>0.6</v>
      </c>
      <c r="M1573" s="206">
        <v>4</v>
      </c>
      <c r="N1573" s="206"/>
      <c r="O1573" s="206">
        <v>4</v>
      </c>
      <c r="P1573" s="206"/>
      <c r="Q1573" s="206"/>
      <c r="R1573" s="204">
        <f t="shared" si="313"/>
        <v>4</v>
      </c>
      <c r="S1573" s="207" t="s">
        <v>70</v>
      </c>
      <c r="T1573" s="208" t="s">
        <v>58</v>
      </c>
      <c r="U1573" s="209">
        <v>44805</v>
      </c>
      <c r="V1573" s="209">
        <v>44819</v>
      </c>
      <c r="W1573" s="210">
        <v>1</v>
      </c>
      <c r="X1573" s="211"/>
      <c r="Y1573" s="212">
        <f t="shared" si="318"/>
        <v>2.1428571428571428</v>
      </c>
      <c r="Z1573" s="237">
        <v>135</v>
      </c>
      <c r="AA1573" s="237">
        <v>12.25</v>
      </c>
      <c r="AB1573" s="213">
        <f t="shared" si="319"/>
        <v>540</v>
      </c>
      <c r="AC1573" s="213">
        <f t="shared" si="320"/>
        <v>49</v>
      </c>
      <c r="AD1573" s="213">
        <f t="shared" si="321"/>
        <v>378</v>
      </c>
      <c r="AE1573" s="213">
        <f t="shared" si="316"/>
        <v>162</v>
      </c>
      <c r="AF1573" s="213">
        <f t="shared" si="322"/>
        <v>105</v>
      </c>
      <c r="AG1573" s="213">
        <f t="shared" si="323"/>
        <v>645</v>
      </c>
      <c r="AH1573" s="214">
        <v>645</v>
      </c>
      <c r="AI1573" s="213">
        <f t="shared" si="324"/>
        <v>0</v>
      </c>
      <c r="AJ1573" s="172"/>
    </row>
    <row r="1574" spans="1:36" ht="32.25" hidden="1" customHeight="1" x14ac:dyDescent="0.35">
      <c r="A1574" s="205"/>
      <c r="B1574" s="239">
        <v>24</v>
      </c>
      <c r="C1574" s="173">
        <v>874</v>
      </c>
      <c r="D1574" s="206">
        <v>13145</v>
      </c>
      <c r="E1574" s="206">
        <v>7862</v>
      </c>
      <c r="F1574" s="206"/>
      <c r="G1574" s="205" t="s">
        <v>116</v>
      </c>
      <c r="H1574" s="205" t="s">
        <v>95</v>
      </c>
      <c r="I1574" s="205"/>
      <c r="J1574" s="205" t="s">
        <v>69</v>
      </c>
      <c r="K1574" s="206">
        <v>2.5</v>
      </c>
      <c r="L1574" s="206">
        <v>1</v>
      </c>
      <c r="M1574" s="206">
        <v>4</v>
      </c>
      <c r="N1574" s="206"/>
      <c r="O1574" s="206">
        <v>4</v>
      </c>
      <c r="P1574" s="206"/>
      <c r="Q1574" s="206"/>
      <c r="R1574" s="204">
        <f t="shared" si="313"/>
        <v>4</v>
      </c>
      <c r="S1574" s="207" t="s">
        <v>70</v>
      </c>
      <c r="T1574" s="208" t="s">
        <v>58</v>
      </c>
      <c r="U1574" s="209">
        <v>44805</v>
      </c>
      <c r="V1574" s="209">
        <v>44806</v>
      </c>
      <c r="W1574" s="210">
        <v>1</v>
      </c>
      <c r="X1574" s="211"/>
      <c r="Y1574" s="212">
        <f t="shared" si="318"/>
        <v>0.2857142857142857</v>
      </c>
      <c r="Z1574" s="237">
        <v>135</v>
      </c>
      <c r="AA1574" s="237">
        <v>12.25</v>
      </c>
      <c r="AB1574" s="213">
        <f t="shared" si="319"/>
        <v>540</v>
      </c>
      <c r="AC1574" s="213">
        <f t="shared" si="320"/>
        <v>49</v>
      </c>
      <c r="AD1574" s="213">
        <f t="shared" si="321"/>
        <v>378</v>
      </c>
      <c r="AE1574" s="213">
        <f t="shared" si="316"/>
        <v>162</v>
      </c>
      <c r="AF1574" s="213">
        <f t="shared" si="322"/>
        <v>14</v>
      </c>
      <c r="AG1574" s="213">
        <f t="shared" si="323"/>
        <v>554</v>
      </c>
      <c r="AH1574" s="214">
        <v>554</v>
      </c>
      <c r="AI1574" s="213">
        <f t="shared" si="324"/>
        <v>0</v>
      </c>
      <c r="AJ1574" s="172"/>
    </row>
    <row r="1575" spans="1:36" ht="32.25" hidden="1" customHeight="1" x14ac:dyDescent="0.35">
      <c r="A1575" s="205"/>
      <c r="B1575" s="239">
        <v>24</v>
      </c>
      <c r="C1575" s="173">
        <v>906</v>
      </c>
      <c r="D1575" s="206">
        <v>13280</v>
      </c>
      <c r="E1575" s="206">
        <v>6704</v>
      </c>
      <c r="F1575" s="206"/>
      <c r="G1575" s="205" t="s">
        <v>464</v>
      </c>
      <c r="H1575" s="205" t="s">
        <v>95</v>
      </c>
      <c r="I1575" s="205"/>
      <c r="J1575" s="205" t="s">
        <v>69</v>
      </c>
      <c r="K1575" s="206">
        <v>2.5</v>
      </c>
      <c r="L1575" s="206">
        <v>1.3</v>
      </c>
      <c r="M1575" s="206">
        <v>2</v>
      </c>
      <c r="N1575" s="206"/>
      <c r="O1575" s="206">
        <v>2</v>
      </c>
      <c r="P1575" s="206"/>
      <c r="Q1575" s="206"/>
      <c r="R1575" s="204">
        <f t="shared" si="313"/>
        <v>2</v>
      </c>
      <c r="S1575" s="207" t="s">
        <v>70</v>
      </c>
      <c r="T1575" s="208" t="s">
        <v>58</v>
      </c>
      <c r="U1575" s="209">
        <v>44812</v>
      </c>
      <c r="V1575" s="209">
        <v>44825</v>
      </c>
      <c r="W1575" s="210">
        <v>1</v>
      </c>
      <c r="X1575" s="211"/>
      <c r="Y1575" s="212">
        <f t="shared" si="318"/>
        <v>2</v>
      </c>
      <c r="Z1575" s="237">
        <v>135</v>
      </c>
      <c r="AA1575" s="237">
        <v>12.25</v>
      </c>
      <c r="AB1575" s="213">
        <f t="shared" si="319"/>
        <v>270</v>
      </c>
      <c r="AC1575" s="213">
        <f t="shared" si="320"/>
        <v>24.5</v>
      </c>
      <c r="AD1575" s="213">
        <f t="shared" si="321"/>
        <v>189</v>
      </c>
      <c r="AE1575" s="213">
        <f t="shared" si="316"/>
        <v>81</v>
      </c>
      <c r="AF1575" s="213">
        <f t="shared" si="322"/>
        <v>49</v>
      </c>
      <c r="AG1575" s="213">
        <f t="shared" si="323"/>
        <v>319</v>
      </c>
      <c r="AH1575" s="214">
        <v>319</v>
      </c>
      <c r="AI1575" s="213">
        <f t="shared" si="324"/>
        <v>0</v>
      </c>
      <c r="AJ1575" s="172"/>
    </row>
    <row r="1576" spans="1:36" ht="32.25" hidden="1" customHeight="1" x14ac:dyDescent="0.35">
      <c r="A1576" s="205"/>
      <c r="B1576" s="239">
        <v>24</v>
      </c>
      <c r="C1576" s="173">
        <v>936</v>
      </c>
      <c r="D1576" s="206">
        <v>13307</v>
      </c>
      <c r="E1576" s="206">
        <v>8083</v>
      </c>
      <c r="F1576" s="206"/>
      <c r="G1576" s="205" t="s">
        <v>116</v>
      </c>
      <c r="H1576" s="205" t="s">
        <v>95</v>
      </c>
      <c r="I1576" s="205"/>
      <c r="J1576" s="205" t="s">
        <v>69</v>
      </c>
      <c r="K1576" s="206">
        <v>2.5</v>
      </c>
      <c r="L1576" s="206">
        <v>1.8</v>
      </c>
      <c r="M1576" s="206">
        <v>2</v>
      </c>
      <c r="N1576" s="206"/>
      <c r="O1576" s="206">
        <v>2</v>
      </c>
      <c r="P1576" s="206"/>
      <c r="Q1576" s="206"/>
      <c r="R1576" s="204">
        <f t="shared" si="313"/>
        <v>2</v>
      </c>
      <c r="S1576" s="207" t="s">
        <v>70</v>
      </c>
      <c r="T1576" s="208" t="s">
        <v>58</v>
      </c>
      <c r="U1576" s="209">
        <v>44814</v>
      </c>
      <c r="V1576" s="209">
        <v>44841</v>
      </c>
      <c r="W1576" s="210">
        <v>1</v>
      </c>
      <c r="X1576" s="211"/>
      <c r="Y1576" s="212">
        <f t="shared" si="318"/>
        <v>4</v>
      </c>
      <c r="Z1576" s="237">
        <v>135</v>
      </c>
      <c r="AA1576" s="237">
        <v>12.25</v>
      </c>
      <c r="AB1576" s="213">
        <f t="shared" si="319"/>
        <v>270</v>
      </c>
      <c r="AC1576" s="213">
        <f t="shared" si="320"/>
        <v>24.5</v>
      </c>
      <c r="AD1576" s="213">
        <f t="shared" si="321"/>
        <v>189</v>
      </c>
      <c r="AE1576" s="213">
        <f t="shared" si="316"/>
        <v>81</v>
      </c>
      <c r="AF1576" s="213">
        <f t="shared" si="322"/>
        <v>98</v>
      </c>
      <c r="AG1576" s="213">
        <f t="shared" si="323"/>
        <v>368</v>
      </c>
      <c r="AH1576" s="214">
        <v>368</v>
      </c>
      <c r="AI1576" s="213">
        <f t="shared" si="324"/>
        <v>0</v>
      </c>
      <c r="AJ1576" s="172"/>
    </row>
    <row r="1577" spans="1:36" ht="32.25" hidden="1" customHeight="1" x14ac:dyDescent="0.35">
      <c r="A1577" s="205"/>
      <c r="B1577" s="239">
        <v>24</v>
      </c>
      <c r="C1577" s="173">
        <v>848</v>
      </c>
      <c r="D1577" s="206">
        <v>13117</v>
      </c>
      <c r="E1577" s="206">
        <v>8073</v>
      </c>
      <c r="F1577" s="206"/>
      <c r="G1577" s="205" t="s">
        <v>116</v>
      </c>
      <c r="H1577" s="205" t="s">
        <v>36</v>
      </c>
      <c r="I1577" s="205"/>
      <c r="J1577" s="205" t="s">
        <v>436</v>
      </c>
      <c r="K1577" s="206">
        <v>5</v>
      </c>
      <c r="L1577" s="206">
        <v>1.3</v>
      </c>
      <c r="M1577" s="206">
        <v>3</v>
      </c>
      <c r="N1577" s="206"/>
      <c r="O1577" s="206">
        <v>3</v>
      </c>
      <c r="P1577" s="206"/>
      <c r="Q1577" s="206"/>
      <c r="R1577" s="204">
        <f t="shared" si="313"/>
        <v>15</v>
      </c>
      <c r="S1577" s="173" t="s">
        <v>41</v>
      </c>
      <c r="T1577" s="208" t="s">
        <v>58</v>
      </c>
      <c r="U1577" s="209">
        <v>44802</v>
      </c>
      <c r="V1577" s="209">
        <v>44839</v>
      </c>
      <c r="W1577" s="210">
        <v>1</v>
      </c>
      <c r="X1577" s="211"/>
      <c r="Y1577" s="212">
        <f t="shared" si="318"/>
        <v>5.4285714285714288</v>
      </c>
      <c r="Z1577" s="219">
        <v>14</v>
      </c>
      <c r="AA1577" s="219">
        <v>0.84</v>
      </c>
      <c r="AB1577" s="213">
        <f t="shared" si="319"/>
        <v>210</v>
      </c>
      <c r="AC1577" s="213">
        <f t="shared" si="320"/>
        <v>12.6</v>
      </c>
      <c r="AD1577" s="213">
        <f t="shared" si="321"/>
        <v>147</v>
      </c>
      <c r="AE1577" s="213">
        <f t="shared" si="316"/>
        <v>63</v>
      </c>
      <c r="AF1577" s="213">
        <f t="shared" si="322"/>
        <v>68.400000000000006</v>
      </c>
      <c r="AG1577" s="213">
        <f t="shared" si="323"/>
        <v>278.39999999999998</v>
      </c>
      <c r="AH1577" s="214">
        <v>278.39999999999998</v>
      </c>
      <c r="AI1577" s="213">
        <f t="shared" si="324"/>
        <v>0</v>
      </c>
      <c r="AJ1577" s="172"/>
    </row>
    <row r="1578" spans="1:36" ht="32.25" hidden="1" customHeight="1" x14ac:dyDescent="0.35">
      <c r="A1578" s="202"/>
      <c r="B1578" s="239">
        <v>24</v>
      </c>
      <c r="C1578" s="203">
        <v>644</v>
      </c>
      <c r="D1578" s="204">
        <v>12867</v>
      </c>
      <c r="E1578" s="204">
        <v>8084</v>
      </c>
      <c r="F1578" s="204"/>
      <c r="G1578" s="202" t="s">
        <v>373</v>
      </c>
      <c r="H1578" s="202" t="s">
        <v>36</v>
      </c>
      <c r="I1578" s="202"/>
      <c r="J1578" s="202" t="s">
        <v>69</v>
      </c>
      <c r="K1578" s="204">
        <v>1.3</v>
      </c>
      <c r="L1578" s="204">
        <v>1.3</v>
      </c>
      <c r="M1578" s="204">
        <v>3</v>
      </c>
      <c r="N1578" s="204">
        <v>1</v>
      </c>
      <c r="O1578" s="204">
        <f>M1578-N1578</f>
        <v>2</v>
      </c>
      <c r="P1578" s="204"/>
      <c r="Q1578" s="204"/>
      <c r="R1578" s="204">
        <f t="shared" si="313"/>
        <v>2</v>
      </c>
      <c r="S1578" s="207" t="s">
        <v>70</v>
      </c>
      <c r="T1578" s="215" t="s">
        <v>58</v>
      </c>
      <c r="U1578" s="216">
        <v>44775</v>
      </c>
      <c r="V1578" s="216">
        <v>44841</v>
      </c>
      <c r="W1578" s="217">
        <v>1</v>
      </c>
      <c r="X1578" s="218"/>
      <c r="Y1578" s="212">
        <f t="shared" si="318"/>
        <v>9.5714285714285712</v>
      </c>
      <c r="Z1578" s="238">
        <v>135</v>
      </c>
      <c r="AA1578" s="237">
        <v>12.25</v>
      </c>
      <c r="AB1578" s="213">
        <f t="shared" si="319"/>
        <v>270</v>
      </c>
      <c r="AC1578" s="213">
        <f t="shared" si="320"/>
        <v>24.5</v>
      </c>
      <c r="AD1578" s="213">
        <f t="shared" si="321"/>
        <v>189</v>
      </c>
      <c r="AE1578" s="213">
        <f t="shared" si="316"/>
        <v>81</v>
      </c>
      <c r="AF1578" s="213">
        <f t="shared" si="322"/>
        <v>234.5</v>
      </c>
      <c r="AG1578" s="213">
        <f t="shared" si="323"/>
        <v>504.5</v>
      </c>
      <c r="AH1578" s="213">
        <v>504.5</v>
      </c>
      <c r="AI1578" s="213">
        <f t="shared" si="324"/>
        <v>0</v>
      </c>
      <c r="AJ1578" s="172"/>
    </row>
    <row r="1579" spans="1:36" ht="32.25" hidden="1" customHeight="1" x14ac:dyDescent="0.35">
      <c r="A1579" s="202"/>
      <c r="B1579" s="239">
        <v>24</v>
      </c>
      <c r="C1579" s="203">
        <v>1006</v>
      </c>
      <c r="D1579" s="204">
        <v>13390</v>
      </c>
      <c r="E1579" s="204">
        <v>6703</v>
      </c>
      <c r="F1579" s="204"/>
      <c r="G1579" s="202" t="s">
        <v>116</v>
      </c>
      <c r="H1579" s="205" t="s">
        <v>95</v>
      </c>
      <c r="I1579" s="205"/>
      <c r="J1579" s="205" t="s">
        <v>69</v>
      </c>
      <c r="K1579" s="206">
        <v>2.5</v>
      </c>
      <c r="L1579" s="206">
        <v>1.3</v>
      </c>
      <c r="M1579" s="206">
        <v>2.5</v>
      </c>
      <c r="N1579" s="206"/>
      <c r="O1579" s="206">
        <v>2.5</v>
      </c>
      <c r="P1579" s="206"/>
      <c r="Q1579" s="206"/>
      <c r="R1579" s="204">
        <f t="shared" si="313"/>
        <v>2.5</v>
      </c>
      <c r="S1579" s="207" t="s">
        <v>70</v>
      </c>
      <c r="T1579" s="208" t="s">
        <v>58</v>
      </c>
      <c r="U1579" s="209">
        <v>44824</v>
      </c>
      <c r="V1579" s="209">
        <v>44827</v>
      </c>
      <c r="W1579" s="210">
        <v>1</v>
      </c>
      <c r="X1579" s="211"/>
      <c r="Y1579" s="212">
        <f t="shared" si="318"/>
        <v>0.5714285714285714</v>
      </c>
      <c r="Z1579" s="237">
        <v>135</v>
      </c>
      <c r="AA1579" s="237">
        <v>12.25</v>
      </c>
      <c r="AB1579" s="213">
        <f t="shared" si="319"/>
        <v>337.5</v>
      </c>
      <c r="AC1579" s="213">
        <f t="shared" si="320"/>
        <v>30.625</v>
      </c>
      <c r="AD1579" s="213">
        <f t="shared" si="321"/>
        <v>236.25</v>
      </c>
      <c r="AE1579" s="213">
        <f t="shared" si="316"/>
        <v>101.25</v>
      </c>
      <c r="AF1579" s="213">
        <f t="shared" si="322"/>
        <v>17.499999999999996</v>
      </c>
      <c r="AG1579" s="213">
        <f t="shared" si="323"/>
        <v>355</v>
      </c>
      <c r="AH1579" s="214">
        <v>355</v>
      </c>
      <c r="AI1579" s="213">
        <f t="shared" si="324"/>
        <v>0</v>
      </c>
      <c r="AJ1579" s="172"/>
    </row>
    <row r="1580" spans="1:36" ht="32.25" hidden="1" customHeight="1" x14ac:dyDescent="0.35">
      <c r="A1580" s="202"/>
      <c r="B1580" s="239">
        <v>24</v>
      </c>
      <c r="C1580" s="203">
        <v>1044</v>
      </c>
      <c r="D1580" s="204">
        <v>13481</v>
      </c>
      <c r="E1580" s="204">
        <v>6719</v>
      </c>
      <c r="F1580" s="204"/>
      <c r="G1580" s="202" t="s">
        <v>116</v>
      </c>
      <c r="H1580" s="202" t="s">
        <v>60</v>
      </c>
      <c r="I1580" s="202"/>
      <c r="J1580" s="202" t="s">
        <v>61</v>
      </c>
      <c r="K1580" s="204">
        <v>2.5</v>
      </c>
      <c r="L1580" s="204">
        <v>2.5</v>
      </c>
      <c r="M1580" s="204">
        <v>2</v>
      </c>
      <c r="N1580" s="204"/>
      <c r="O1580" s="204">
        <f t="shared" ref="O1580:O1588" si="325">M1580-N1580</f>
        <v>2</v>
      </c>
      <c r="P1580" s="204"/>
      <c r="Q1580" s="204"/>
      <c r="R1580" s="204">
        <f t="shared" si="313"/>
        <v>12.5</v>
      </c>
      <c r="S1580" s="207" t="s">
        <v>62</v>
      </c>
      <c r="T1580" s="215" t="s">
        <v>58</v>
      </c>
      <c r="U1580" s="216">
        <v>44828</v>
      </c>
      <c r="V1580" s="216">
        <v>44828</v>
      </c>
      <c r="W1580" s="217">
        <v>1</v>
      </c>
      <c r="X1580" s="218"/>
      <c r="Y1580" s="212">
        <f t="shared" si="318"/>
        <v>0.14285714285714285</v>
      </c>
      <c r="Z1580" s="237">
        <v>7.5</v>
      </c>
      <c r="AA1580" s="237">
        <v>0.7</v>
      </c>
      <c r="AB1580" s="213">
        <f t="shared" si="319"/>
        <v>93.75</v>
      </c>
      <c r="AC1580" s="213">
        <f t="shared" si="320"/>
        <v>8.75</v>
      </c>
      <c r="AD1580" s="213">
        <f t="shared" si="321"/>
        <v>65.625</v>
      </c>
      <c r="AE1580" s="213">
        <f t="shared" si="316"/>
        <v>28.125</v>
      </c>
      <c r="AF1580" s="213">
        <f t="shared" si="322"/>
        <v>1.2499999999999998</v>
      </c>
      <c r="AG1580" s="213">
        <f t="shared" si="323"/>
        <v>95</v>
      </c>
      <c r="AH1580" s="213">
        <v>95</v>
      </c>
      <c r="AI1580" s="213">
        <f t="shared" si="324"/>
        <v>0</v>
      </c>
      <c r="AJ1580" s="172"/>
    </row>
    <row r="1581" spans="1:36" ht="32.25" hidden="1" customHeight="1" x14ac:dyDescent="0.35">
      <c r="A1581" s="202"/>
      <c r="B1581" s="239">
        <v>24</v>
      </c>
      <c r="C1581" s="203">
        <v>1045</v>
      </c>
      <c r="D1581" s="204">
        <v>13481</v>
      </c>
      <c r="E1581" s="204">
        <v>6719</v>
      </c>
      <c r="F1581" s="204"/>
      <c r="G1581" s="202" t="s">
        <v>116</v>
      </c>
      <c r="H1581" s="202" t="s">
        <v>60</v>
      </c>
      <c r="I1581" s="202"/>
      <c r="J1581" s="202" t="s">
        <v>61</v>
      </c>
      <c r="K1581" s="204">
        <v>2.5</v>
      </c>
      <c r="L1581" s="204">
        <v>2.5</v>
      </c>
      <c r="M1581" s="204">
        <v>2</v>
      </c>
      <c r="N1581" s="204"/>
      <c r="O1581" s="204">
        <f t="shared" si="325"/>
        <v>2</v>
      </c>
      <c r="P1581" s="204"/>
      <c r="Q1581" s="204"/>
      <c r="R1581" s="204">
        <f t="shared" si="313"/>
        <v>12.5</v>
      </c>
      <c r="S1581" s="207" t="s">
        <v>62</v>
      </c>
      <c r="T1581" s="215" t="s">
        <v>58</v>
      </c>
      <c r="U1581" s="216">
        <v>44828</v>
      </c>
      <c r="V1581" s="216">
        <v>44828</v>
      </c>
      <c r="W1581" s="217">
        <v>1</v>
      </c>
      <c r="X1581" s="218"/>
      <c r="Y1581" s="212">
        <f t="shared" si="318"/>
        <v>0.14285714285714285</v>
      </c>
      <c r="Z1581" s="237">
        <v>7.5</v>
      </c>
      <c r="AA1581" s="237">
        <v>0.7</v>
      </c>
      <c r="AB1581" s="213">
        <f t="shared" si="319"/>
        <v>93.75</v>
      </c>
      <c r="AC1581" s="213">
        <f t="shared" si="320"/>
        <v>8.75</v>
      </c>
      <c r="AD1581" s="213">
        <f t="shared" si="321"/>
        <v>65.625</v>
      </c>
      <c r="AE1581" s="213">
        <f t="shared" si="316"/>
        <v>28.125</v>
      </c>
      <c r="AF1581" s="213">
        <f t="shared" si="322"/>
        <v>1.2499999999999998</v>
      </c>
      <c r="AG1581" s="213">
        <f t="shared" si="323"/>
        <v>95</v>
      </c>
      <c r="AH1581" s="213">
        <v>95</v>
      </c>
      <c r="AI1581" s="213">
        <f t="shared" si="324"/>
        <v>0</v>
      </c>
      <c r="AJ1581" s="172"/>
    </row>
    <row r="1582" spans="1:36" ht="32.25" hidden="1" customHeight="1" x14ac:dyDescent="0.35">
      <c r="A1582" s="202"/>
      <c r="B1582" s="239">
        <v>24</v>
      </c>
      <c r="C1582" s="203">
        <v>1046</v>
      </c>
      <c r="D1582" s="204">
        <v>13481</v>
      </c>
      <c r="E1582" s="204">
        <v>6719</v>
      </c>
      <c r="F1582" s="204"/>
      <c r="G1582" s="202" t="s">
        <v>116</v>
      </c>
      <c r="H1582" s="202" t="s">
        <v>60</v>
      </c>
      <c r="I1582" s="202"/>
      <c r="J1582" s="202" t="s">
        <v>61</v>
      </c>
      <c r="K1582" s="204">
        <v>2.5</v>
      </c>
      <c r="L1582" s="204">
        <v>2.5</v>
      </c>
      <c r="M1582" s="204">
        <v>2</v>
      </c>
      <c r="N1582" s="204"/>
      <c r="O1582" s="204">
        <f t="shared" si="325"/>
        <v>2</v>
      </c>
      <c r="P1582" s="204"/>
      <c r="Q1582" s="204"/>
      <c r="R1582" s="204">
        <f t="shared" si="313"/>
        <v>12.5</v>
      </c>
      <c r="S1582" s="207" t="s">
        <v>62</v>
      </c>
      <c r="T1582" s="215" t="s">
        <v>58</v>
      </c>
      <c r="U1582" s="216">
        <v>44828</v>
      </c>
      <c r="V1582" s="216">
        <v>44828</v>
      </c>
      <c r="W1582" s="217">
        <v>1</v>
      </c>
      <c r="X1582" s="218"/>
      <c r="Y1582" s="212">
        <f t="shared" si="318"/>
        <v>0.14285714285714285</v>
      </c>
      <c r="Z1582" s="237">
        <v>7.5</v>
      </c>
      <c r="AA1582" s="237">
        <v>0.7</v>
      </c>
      <c r="AB1582" s="213">
        <f t="shared" si="319"/>
        <v>93.75</v>
      </c>
      <c r="AC1582" s="213">
        <f t="shared" si="320"/>
        <v>8.75</v>
      </c>
      <c r="AD1582" s="213">
        <f t="shared" si="321"/>
        <v>65.625</v>
      </c>
      <c r="AE1582" s="213">
        <f t="shared" si="316"/>
        <v>28.125</v>
      </c>
      <c r="AF1582" s="213">
        <f t="shared" si="322"/>
        <v>1.2499999999999998</v>
      </c>
      <c r="AG1582" s="213">
        <f t="shared" si="323"/>
        <v>95</v>
      </c>
      <c r="AH1582" s="213">
        <v>95</v>
      </c>
      <c r="AI1582" s="213">
        <f t="shared" si="324"/>
        <v>0</v>
      </c>
      <c r="AJ1582" s="172"/>
    </row>
    <row r="1583" spans="1:36" ht="32.25" hidden="1" customHeight="1" x14ac:dyDescent="0.35">
      <c r="A1583" s="205"/>
      <c r="B1583" s="241">
        <v>24</v>
      </c>
      <c r="C1583" s="173">
        <v>1086</v>
      </c>
      <c r="D1583" s="206">
        <v>13519</v>
      </c>
      <c r="E1583" s="206">
        <v>8214</v>
      </c>
      <c r="F1583" s="206"/>
      <c r="G1583" s="205" t="s">
        <v>116</v>
      </c>
      <c r="H1583" s="202" t="s">
        <v>95</v>
      </c>
      <c r="I1583" s="202"/>
      <c r="J1583" s="202" t="s">
        <v>69</v>
      </c>
      <c r="K1583" s="204">
        <v>2.5</v>
      </c>
      <c r="L1583" s="204">
        <v>1.3</v>
      </c>
      <c r="M1583" s="204">
        <v>2</v>
      </c>
      <c r="N1583" s="204"/>
      <c r="O1583" s="204">
        <f t="shared" si="325"/>
        <v>2</v>
      </c>
      <c r="P1583" s="204"/>
      <c r="Q1583" s="204"/>
      <c r="R1583" s="204">
        <f t="shared" si="313"/>
        <v>2</v>
      </c>
      <c r="S1583" s="207" t="s">
        <v>70</v>
      </c>
      <c r="T1583" s="215" t="s">
        <v>58</v>
      </c>
      <c r="U1583" s="216">
        <v>44833</v>
      </c>
      <c r="V1583" s="216">
        <v>44874</v>
      </c>
      <c r="W1583" s="272">
        <v>1</v>
      </c>
      <c r="X1583" s="218"/>
      <c r="Y1583" s="212">
        <f t="shared" si="318"/>
        <v>6</v>
      </c>
      <c r="Z1583" s="213">
        <v>135</v>
      </c>
      <c r="AA1583" s="213">
        <v>12.25</v>
      </c>
      <c r="AB1583" s="213">
        <f t="shared" si="319"/>
        <v>270</v>
      </c>
      <c r="AC1583" s="213">
        <f t="shared" si="320"/>
        <v>24.5</v>
      </c>
      <c r="AD1583" s="213">
        <f t="shared" si="321"/>
        <v>189</v>
      </c>
      <c r="AE1583" s="213">
        <f t="shared" si="316"/>
        <v>81</v>
      </c>
      <c r="AF1583" s="213">
        <f t="shared" si="322"/>
        <v>147</v>
      </c>
      <c r="AG1583" s="213">
        <f t="shared" si="323"/>
        <v>417</v>
      </c>
      <c r="AH1583" s="213">
        <v>417</v>
      </c>
      <c r="AI1583" s="213">
        <f t="shared" si="324"/>
        <v>0</v>
      </c>
      <c r="AJ1583" s="172"/>
    </row>
    <row r="1584" spans="1:36" ht="32.25" hidden="1" customHeight="1" x14ac:dyDescent="0.35">
      <c r="A1584" s="205"/>
      <c r="B1584" s="241">
        <v>24</v>
      </c>
      <c r="C1584" s="173">
        <v>1095</v>
      </c>
      <c r="D1584" s="206">
        <v>13528</v>
      </c>
      <c r="E1584" s="206">
        <v>8060</v>
      </c>
      <c r="F1584" s="206"/>
      <c r="G1584" s="205" t="s">
        <v>116</v>
      </c>
      <c r="H1584" s="202" t="s">
        <v>95</v>
      </c>
      <c r="I1584" s="202"/>
      <c r="J1584" s="202" t="s">
        <v>69</v>
      </c>
      <c r="K1584" s="204">
        <v>2.5</v>
      </c>
      <c r="L1584" s="204">
        <v>1.3</v>
      </c>
      <c r="M1584" s="204">
        <v>2</v>
      </c>
      <c r="N1584" s="204"/>
      <c r="O1584" s="204">
        <f t="shared" si="325"/>
        <v>2</v>
      </c>
      <c r="P1584" s="204"/>
      <c r="Q1584" s="204"/>
      <c r="R1584" s="204">
        <f t="shared" ref="R1584:R1647" si="326">IF(S1584="m3",K1584*L1584*O1584,IF(S1584="m2-LxH",K1584*O1584,IF(S1584="m2-LxW",K1584*L1584*P1584,IF(S1584="rm",O1584,IF(S1584="lm",K1584,IF(S1584="unit",Q1584,))))))</f>
        <v>2</v>
      </c>
      <c r="S1584" s="207" t="s">
        <v>70</v>
      </c>
      <c r="T1584" s="215" t="s">
        <v>58</v>
      </c>
      <c r="U1584" s="216">
        <v>44834</v>
      </c>
      <c r="V1584" s="216">
        <v>44837</v>
      </c>
      <c r="W1584" s="217">
        <v>1</v>
      </c>
      <c r="X1584" s="218"/>
      <c r="Y1584" s="212">
        <f t="shared" si="318"/>
        <v>0.5714285714285714</v>
      </c>
      <c r="Z1584" s="213">
        <v>135</v>
      </c>
      <c r="AA1584" s="213">
        <v>12.25</v>
      </c>
      <c r="AB1584" s="213">
        <f t="shared" si="319"/>
        <v>270</v>
      </c>
      <c r="AC1584" s="213">
        <f t="shared" si="320"/>
        <v>24.5</v>
      </c>
      <c r="AD1584" s="213">
        <f t="shared" si="321"/>
        <v>189</v>
      </c>
      <c r="AE1584" s="213">
        <f t="shared" si="316"/>
        <v>81</v>
      </c>
      <c r="AF1584" s="213">
        <f t="shared" si="322"/>
        <v>14</v>
      </c>
      <c r="AG1584" s="213">
        <f t="shared" si="323"/>
        <v>284</v>
      </c>
      <c r="AH1584" s="213">
        <v>284</v>
      </c>
      <c r="AI1584" s="213">
        <f t="shared" si="324"/>
        <v>0</v>
      </c>
      <c r="AJ1584" s="172"/>
    </row>
    <row r="1585" spans="1:36" ht="32.25" hidden="1" customHeight="1" x14ac:dyDescent="0.35">
      <c r="A1585" s="202"/>
      <c r="B1585" s="239">
        <v>24</v>
      </c>
      <c r="C1585" s="203">
        <v>1321</v>
      </c>
      <c r="D1585" s="204">
        <v>13809</v>
      </c>
      <c r="E1585" s="204">
        <v>8255</v>
      </c>
      <c r="F1585" s="204"/>
      <c r="G1585" s="202" t="s">
        <v>597</v>
      </c>
      <c r="H1585" s="234" t="s">
        <v>36</v>
      </c>
      <c r="I1585" s="234"/>
      <c r="J1585" s="234" t="s">
        <v>42</v>
      </c>
      <c r="K1585" s="233">
        <v>17.5</v>
      </c>
      <c r="L1585" s="233">
        <v>1</v>
      </c>
      <c r="M1585" s="233">
        <v>2.5</v>
      </c>
      <c r="N1585" s="204"/>
      <c r="O1585" s="204">
        <f t="shared" si="325"/>
        <v>2.5</v>
      </c>
      <c r="P1585" s="233"/>
      <c r="Q1585" s="233"/>
      <c r="R1585" s="204">
        <f t="shared" si="326"/>
        <v>43.75</v>
      </c>
      <c r="S1585" s="261" t="s">
        <v>41</v>
      </c>
      <c r="T1585" s="215" t="s">
        <v>58</v>
      </c>
      <c r="U1585" s="271">
        <v>44863</v>
      </c>
      <c r="V1585" s="271">
        <v>44884</v>
      </c>
      <c r="W1585" s="272">
        <v>1</v>
      </c>
      <c r="X1585" s="273"/>
      <c r="Y1585" s="212">
        <f t="shared" si="318"/>
        <v>3.1428571428571428</v>
      </c>
      <c r="Z1585" s="238">
        <v>14</v>
      </c>
      <c r="AA1585" s="238">
        <v>0.84</v>
      </c>
      <c r="AB1585" s="213">
        <f t="shared" si="319"/>
        <v>612.5</v>
      </c>
      <c r="AC1585" s="213">
        <f t="shared" si="320"/>
        <v>36.75</v>
      </c>
      <c r="AD1585" s="213">
        <f t="shared" si="321"/>
        <v>428.74999999999994</v>
      </c>
      <c r="AE1585" s="213">
        <f t="shared" si="316"/>
        <v>183.75</v>
      </c>
      <c r="AF1585" s="213">
        <f t="shared" si="322"/>
        <v>115.5</v>
      </c>
      <c r="AG1585" s="213">
        <f t="shared" si="323"/>
        <v>728</v>
      </c>
      <c r="AH1585" s="213">
        <v>728</v>
      </c>
      <c r="AI1585" s="213">
        <f t="shared" si="324"/>
        <v>0</v>
      </c>
      <c r="AJ1585" s="172"/>
    </row>
    <row r="1586" spans="1:36" ht="32.25" hidden="1" customHeight="1" x14ac:dyDescent="0.35">
      <c r="A1586" s="202"/>
      <c r="B1586" s="239">
        <v>24</v>
      </c>
      <c r="C1586" s="203">
        <v>1410</v>
      </c>
      <c r="D1586" s="204">
        <v>13898</v>
      </c>
      <c r="E1586" s="204"/>
      <c r="F1586" s="204"/>
      <c r="G1586" s="202" t="s">
        <v>373</v>
      </c>
      <c r="H1586" s="234" t="s">
        <v>36</v>
      </c>
      <c r="I1586" s="234"/>
      <c r="J1586" s="234" t="s">
        <v>42</v>
      </c>
      <c r="K1586" s="233">
        <v>5</v>
      </c>
      <c r="L1586" s="233">
        <v>1.3</v>
      </c>
      <c r="M1586" s="233">
        <v>2</v>
      </c>
      <c r="N1586" s="204"/>
      <c r="O1586" s="204">
        <f t="shared" si="325"/>
        <v>2</v>
      </c>
      <c r="P1586" s="233"/>
      <c r="Q1586" s="233"/>
      <c r="R1586" s="204">
        <f t="shared" si="326"/>
        <v>10</v>
      </c>
      <c r="S1586" s="261" t="s">
        <v>41</v>
      </c>
      <c r="T1586" s="215" t="s">
        <v>87</v>
      </c>
      <c r="U1586" s="271">
        <v>44875</v>
      </c>
      <c r="V1586" s="271"/>
      <c r="W1586" s="272">
        <v>1</v>
      </c>
      <c r="X1586" s="273"/>
      <c r="Y1586" s="212">
        <f t="shared" si="318"/>
        <v>11.857142857142858</v>
      </c>
      <c r="Z1586" s="238">
        <v>14</v>
      </c>
      <c r="AA1586" s="238"/>
      <c r="AB1586" s="213">
        <f t="shared" si="319"/>
        <v>140</v>
      </c>
      <c r="AC1586" s="213">
        <f t="shared" si="320"/>
        <v>0</v>
      </c>
      <c r="AD1586" s="213">
        <f t="shared" si="321"/>
        <v>98</v>
      </c>
      <c r="AE1586" s="213">
        <f t="shared" si="316"/>
        <v>0</v>
      </c>
      <c r="AF1586" s="213">
        <f t="shared" si="322"/>
        <v>0</v>
      </c>
      <c r="AG1586" s="213">
        <f t="shared" si="323"/>
        <v>98</v>
      </c>
      <c r="AH1586" s="213">
        <v>98</v>
      </c>
      <c r="AI1586" s="213">
        <f t="shared" si="324"/>
        <v>0</v>
      </c>
      <c r="AJ1586" s="172"/>
    </row>
    <row r="1587" spans="1:36" ht="32.25" customHeight="1" x14ac:dyDescent="0.35">
      <c r="A1587" s="202"/>
      <c r="B1587" s="239">
        <v>24</v>
      </c>
      <c r="C1587" s="342">
        <v>1561</v>
      </c>
      <c r="D1587" s="344">
        <v>14094</v>
      </c>
      <c r="E1587" s="344">
        <v>8480</v>
      </c>
      <c r="F1587" s="204"/>
      <c r="G1587" s="202" t="s">
        <v>116</v>
      </c>
      <c r="H1587" s="202" t="s">
        <v>95</v>
      </c>
      <c r="I1587" s="202"/>
      <c r="J1587" s="202" t="s">
        <v>69</v>
      </c>
      <c r="K1587" s="204">
        <v>1.8</v>
      </c>
      <c r="L1587" s="204">
        <v>1.3</v>
      </c>
      <c r="M1587" s="204">
        <v>2.6</v>
      </c>
      <c r="N1587" s="204"/>
      <c r="O1587" s="204">
        <f t="shared" si="325"/>
        <v>2.6</v>
      </c>
      <c r="P1587" s="204"/>
      <c r="Q1587" s="204"/>
      <c r="R1587" s="204">
        <f t="shared" si="326"/>
        <v>2.6</v>
      </c>
      <c r="S1587" s="207" t="s">
        <v>70</v>
      </c>
      <c r="T1587" s="215" t="s">
        <v>58</v>
      </c>
      <c r="U1587" s="216">
        <v>44904</v>
      </c>
      <c r="V1587" s="216">
        <v>44926</v>
      </c>
      <c r="W1587" s="217">
        <v>1</v>
      </c>
      <c r="X1587" s="218"/>
      <c r="Y1587" s="212">
        <f t="shared" si="318"/>
        <v>3.2857142857142856</v>
      </c>
      <c r="Z1587" s="213">
        <v>135</v>
      </c>
      <c r="AA1587" s="213">
        <v>12.25</v>
      </c>
      <c r="AB1587" s="213">
        <f t="shared" si="319"/>
        <v>351</v>
      </c>
      <c r="AC1587" s="213">
        <f t="shared" si="320"/>
        <v>31.85</v>
      </c>
      <c r="AD1587" s="213">
        <f t="shared" si="321"/>
        <v>245.7</v>
      </c>
      <c r="AE1587" s="213">
        <f t="shared" si="316"/>
        <v>105.3</v>
      </c>
      <c r="AF1587" s="213">
        <f t="shared" si="322"/>
        <v>104.64999999999999</v>
      </c>
      <c r="AG1587" s="343">
        <f t="shared" si="323"/>
        <v>455.65</v>
      </c>
      <c r="AH1587" s="213">
        <v>350.34999999999997</v>
      </c>
      <c r="AI1587" s="213">
        <f t="shared" si="324"/>
        <v>105.30000000000001</v>
      </c>
      <c r="AJ1587" s="172"/>
    </row>
    <row r="1588" spans="1:36" ht="32.25" hidden="1" customHeight="1" x14ac:dyDescent="0.35">
      <c r="A1588" s="202"/>
      <c r="B1588" s="239">
        <v>24</v>
      </c>
      <c r="C1588" s="203">
        <v>1516</v>
      </c>
      <c r="D1588" s="204">
        <v>14053</v>
      </c>
      <c r="E1588" s="204">
        <v>8303</v>
      </c>
      <c r="F1588" s="204"/>
      <c r="G1588" s="202" t="s">
        <v>373</v>
      </c>
      <c r="H1588" s="202" t="s">
        <v>95</v>
      </c>
      <c r="I1588" s="202"/>
      <c r="J1588" s="202" t="s">
        <v>69</v>
      </c>
      <c r="K1588" s="204">
        <v>1.8</v>
      </c>
      <c r="L1588" s="204">
        <v>1</v>
      </c>
      <c r="M1588" s="204">
        <v>2</v>
      </c>
      <c r="N1588" s="204"/>
      <c r="O1588" s="204">
        <f t="shared" si="325"/>
        <v>2</v>
      </c>
      <c r="P1588" s="204"/>
      <c r="Q1588" s="204"/>
      <c r="R1588" s="204">
        <f t="shared" si="326"/>
        <v>2</v>
      </c>
      <c r="S1588" s="207" t="s">
        <v>70</v>
      </c>
      <c r="T1588" s="215" t="s">
        <v>58</v>
      </c>
      <c r="U1588" s="216">
        <v>44894</v>
      </c>
      <c r="V1588" s="216">
        <v>44900</v>
      </c>
      <c r="W1588" s="217">
        <v>1</v>
      </c>
      <c r="X1588" s="218"/>
      <c r="Y1588" s="212">
        <f t="shared" si="318"/>
        <v>1</v>
      </c>
      <c r="Z1588" s="213">
        <v>135</v>
      </c>
      <c r="AA1588" s="213">
        <v>12.25</v>
      </c>
      <c r="AB1588" s="213">
        <f t="shared" si="319"/>
        <v>270</v>
      </c>
      <c r="AC1588" s="213">
        <f t="shared" si="320"/>
        <v>24.5</v>
      </c>
      <c r="AD1588" s="213">
        <f t="shared" si="321"/>
        <v>189</v>
      </c>
      <c r="AE1588" s="213">
        <f t="shared" si="316"/>
        <v>81</v>
      </c>
      <c r="AF1588" s="213">
        <f t="shared" si="322"/>
        <v>24.5</v>
      </c>
      <c r="AG1588" s="213">
        <f t="shared" si="323"/>
        <v>294.5</v>
      </c>
      <c r="AH1588" s="213">
        <v>294.5</v>
      </c>
      <c r="AI1588" s="213">
        <f t="shared" si="324"/>
        <v>0</v>
      </c>
      <c r="AJ1588" s="172"/>
    </row>
    <row r="1589" spans="1:36" ht="32.25" hidden="1" customHeight="1" x14ac:dyDescent="0.35">
      <c r="A1589" s="202"/>
      <c r="B1589" s="239">
        <v>24</v>
      </c>
      <c r="C1589" s="203">
        <v>1516</v>
      </c>
      <c r="D1589" s="204">
        <v>14053</v>
      </c>
      <c r="E1589" s="204">
        <v>8303</v>
      </c>
      <c r="F1589" s="204"/>
      <c r="G1589" s="202" t="s">
        <v>373</v>
      </c>
      <c r="H1589" s="202" t="s">
        <v>241</v>
      </c>
      <c r="I1589" s="234"/>
      <c r="J1589" s="202" t="s">
        <v>81</v>
      </c>
      <c r="K1589" s="204">
        <v>1</v>
      </c>
      <c r="L1589" s="204">
        <v>0.6</v>
      </c>
      <c r="M1589" s="204"/>
      <c r="N1589" s="204"/>
      <c r="O1589" s="204"/>
      <c r="P1589" s="204">
        <v>0.6</v>
      </c>
      <c r="Q1589" s="204"/>
      <c r="R1589" s="204">
        <f t="shared" si="326"/>
        <v>0.36</v>
      </c>
      <c r="S1589" s="207" t="s">
        <v>151</v>
      </c>
      <c r="T1589" s="215" t="s">
        <v>58</v>
      </c>
      <c r="U1589" s="216">
        <v>44894</v>
      </c>
      <c r="V1589" s="216">
        <v>44900</v>
      </c>
      <c r="W1589" s="217">
        <v>1</v>
      </c>
      <c r="X1589" s="218"/>
      <c r="Y1589" s="212">
        <f t="shared" si="318"/>
        <v>1</v>
      </c>
      <c r="Z1589" s="237">
        <v>36.5</v>
      </c>
      <c r="AA1589" s="237">
        <v>3.15</v>
      </c>
      <c r="AB1589" s="213">
        <f t="shared" si="319"/>
        <v>13.139999999999999</v>
      </c>
      <c r="AC1589" s="213">
        <f t="shared" si="320"/>
        <v>1.1339999999999999</v>
      </c>
      <c r="AD1589" s="213">
        <f t="shared" si="321"/>
        <v>9.1980000000000004</v>
      </c>
      <c r="AE1589" s="213">
        <f t="shared" ref="AE1589:AE1620" si="327">IF(T1589="off hired",0.3*R1589*Z1589*W1589,0)</f>
        <v>3.9420000000000002</v>
      </c>
      <c r="AF1589" s="213">
        <f t="shared" si="322"/>
        <v>1.1339999999999999</v>
      </c>
      <c r="AG1589" s="213">
        <f t="shared" si="323"/>
        <v>14.274000000000001</v>
      </c>
      <c r="AH1589" s="213">
        <v>14.274000000000001</v>
      </c>
      <c r="AI1589" s="213">
        <f t="shared" si="324"/>
        <v>0</v>
      </c>
      <c r="AJ1589" s="172"/>
    </row>
    <row r="1590" spans="1:36" ht="32.25" hidden="1" customHeight="1" x14ac:dyDescent="0.35">
      <c r="A1590" s="202"/>
      <c r="B1590" s="239">
        <v>25</v>
      </c>
      <c r="C1590" s="203">
        <v>510</v>
      </c>
      <c r="D1590" s="204">
        <v>12722</v>
      </c>
      <c r="E1590" s="204">
        <v>8080</v>
      </c>
      <c r="F1590" s="204"/>
      <c r="G1590" s="202" t="s">
        <v>213</v>
      </c>
      <c r="H1590" s="202" t="s">
        <v>95</v>
      </c>
      <c r="I1590" s="202"/>
      <c r="J1590" s="202" t="s">
        <v>69</v>
      </c>
      <c r="K1590" s="204">
        <v>1.3</v>
      </c>
      <c r="L1590" s="204">
        <v>1.3</v>
      </c>
      <c r="M1590" s="204">
        <v>3</v>
      </c>
      <c r="N1590" s="204">
        <v>1</v>
      </c>
      <c r="O1590" s="204">
        <f>M1590-N1590</f>
        <v>2</v>
      </c>
      <c r="P1590" s="204"/>
      <c r="Q1590" s="204"/>
      <c r="R1590" s="204">
        <f t="shared" si="326"/>
        <v>2</v>
      </c>
      <c r="S1590" s="207" t="s">
        <v>70</v>
      </c>
      <c r="T1590" s="215" t="s">
        <v>58</v>
      </c>
      <c r="U1590" s="216">
        <v>44756</v>
      </c>
      <c r="V1590" s="216">
        <v>44841</v>
      </c>
      <c r="W1590" s="217">
        <v>1</v>
      </c>
      <c r="X1590" s="218"/>
      <c r="Y1590" s="212">
        <f t="shared" si="318"/>
        <v>12.285714285714286</v>
      </c>
      <c r="Z1590" s="237">
        <v>135</v>
      </c>
      <c r="AA1590" s="237">
        <v>12.25</v>
      </c>
      <c r="AB1590" s="213">
        <f t="shared" si="319"/>
        <v>270</v>
      </c>
      <c r="AC1590" s="213">
        <f t="shared" si="320"/>
        <v>24.5</v>
      </c>
      <c r="AD1590" s="213">
        <f t="shared" si="321"/>
        <v>189</v>
      </c>
      <c r="AE1590" s="213">
        <f t="shared" si="327"/>
        <v>81</v>
      </c>
      <c r="AF1590" s="213">
        <f t="shared" si="322"/>
        <v>301</v>
      </c>
      <c r="AG1590" s="213">
        <f t="shared" si="323"/>
        <v>571</v>
      </c>
      <c r="AH1590" s="213">
        <v>571</v>
      </c>
      <c r="AI1590" s="213">
        <f t="shared" si="324"/>
        <v>0</v>
      </c>
      <c r="AJ1590" s="172"/>
    </row>
    <row r="1591" spans="1:36" ht="32.25" hidden="1" customHeight="1" x14ac:dyDescent="0.35">
      <c r="A1591" s="202"/>
      <c r="B1591" s="239">
        <v>25</v>
      </c>
      <c r="C1591" s="203">
        <v>514</v>
      </c>
      <c r="D1591" s="204">
        <v>12722</v>
      </c>
      <c r="E1591" s="204">
        <v>8080</v>
      </c>
      <c r="F1591" s="204"/>
      <c r="G1591" s="202" t="s">
        <v>213</v>
      </c>
      <c r="H1591" s="202" t="s">
        <v>95</v>
      </c>
      <c r="I1591" s="202"/>
      <c r="J1591" s="202" t="s">
        <v>69</v>
      </c>
      <c r="K1591" s="204">
        <v>1.3</v>
      </c>
      <c r="L1591" s="204">
        <v>1.3</v>
      </c>
      <c r="M1591" s="204">
        <v>3</v>
      </c>
      <c r="N1591" s="204">
        <v>1</v>
      </c>
      <c r="O1591" s="204">
        <f>M1591-N1591</f>
        <v>2</v>
      </c>
      <c r="P1591" s="204"/>
      <c r="Q1591" s="204"/>
      <c r="R1591" s="204">
        <f t="shared" si="326"/>
        <v>2</v>
      </c>
      <c r="S1591" s="207" t="s">
        <v>70</v>
      </c>
      <c r="T1591" s="215" t="s">
        <v>58</v>
      </c>
      <c r="U1591" s="216">
        <v>44756</v>
      </c>
      <c r="V1591" s="216">
        <v>44841</v>
      </c>
      <c r="W1591" s="217">
        <v>1</v>
      </c>
      <c r="X1591" s="218"/>
      <c r="Y1591" s="212">
        <f t="shared" si="318"/>
        <v>12.285714285714286</v>
      </c>
      <c r="Z1591" s="237">
        <v>135</v>
      </c>
      <c r="AA1591" s="237">
        <v>12.25</v>
      </c>
      <c r="AB1591" s="213">
        <f t="shared" si="319"/>
        <v>270</v>
      </c>
      <c r="AC1591" s="213">
        <f t="shared" si="320"/>
        <v>24.5</v>
      </c>
      <c r="AD1591" s="213">
        <f t="shared" si="321"/>
        <v>189</v>
      </c>
      <c r="AE1591" s="213">
        <f t="shared" si="327"/>
        <v>81</v>
      </c>
      <c r="AF1591" s="213">
        <f t="shared" si="322"/>
        <v>301</v>
      </c>
      <c r="AG1591" s="213">
        <f t="shared" si="323"/>
        <v>571</v>
      </c>
      <c r="AH1591" s="213">
        <v>571</v>
      </c>
      <c r="AI1591" s="213">
        <f t="shared" si="324"/>
        <v>0</v>
      </c>
      <c r="AJ1591" s="172"/>
    </row>
    <row r="1592" spans="1:36" ht="32.25" hidden="1" customHeight="1" x14ac:dyDescent="0.35">
      <c r="A1592" s="205"/>
      <c r="B1592" s="239">
        <v>25</v>
      </c>
      <c r="C1592" s="173">
        <v>937</v>
      </c>
      <c r="D1592" s="206">
        <v>13308</v>
      </c>
      <c r="E1592" s="206">
        <v>8181</v>
      </c>
      <c r="F1592" s="206"/>
      <c r="G1592" s="205" t="s">
        <v>451</v>
      </c>
      <c r="H1592" s="205" t="s">
        <v>36</v>
      </c>
      <c r="I1592" s="205"/>
      <c r="J1592" s="205" t="s">
        <v>436</v>
      </c>
      <c r="K1592" s="206">
        <v>5</v>
      </c>
      <c r="L1592" s="206">
        <v>1</v>
      </c>
      <c r="M1592" s="206">
        <v>2.5</v>
      </c>
      <c r="N1592" s="206"/>
      <c r="O1592" s="206">
        <v>2.5</v>
      </c>
      <c r="P1592" s="206"/>
      <c r="Q1592" s="206"/>
      <c r="R1592" s="204">
        <f t="shared" si="326"/>
        <v>12.5</v>
      </c>
      <c r="S1592" s="173" t="s">
        <v>41</v>
      </c>
      <c r="T1592" s="208" t="s">
        <v>58</v>
      </c>
      <c r="U1592" s="209">
        <v>44814</v>
      </c>
      <c r="V1592" s="209">
        <v>44865</v>
      </c>
      <c r="W1592" s="210">
        <v>1</v>
      </c>
      <c r="X1592" s="211"/>
      <c r="Y1592" s="212">
        <f t="shared" si="318"/>
        <v>7.4285714285714288</v>
      </c>
      <c r="Z1592" s="219">
        <v>14</v>
      </c>
      <c r="AA1592" s="219">
        <v>0.84</v>
      </c>
      <c r="AB1592" s="213">
        <f t="shared" si="319"/>
        <v>175</v>
      </c>
      <c r="AC1592" s="213">
        <f t="shared" si="320"/>
        <v>10.5</v>
      </c>
      <c r="AD1592" s="213">
        <f t="shared" si="321"/>
        <v>122.5</v>
      </c>
      <c r="AE1592" s="213">
        <f t="shared" si="327"/>
        <v>52.5</v>
      </c>
      <c r="AF1592" s="213">
        <f t="shared" si="322"/>
        <v>78</v>
      </c>
      <c r="AG1592" s="213">
        <f t="shared" si="323"/>
        <v>253</v>
      </c>
      <c r="AH1592" s="214">
        <v>253</v>
      </c>
      <c r="AI1592" s="213">
        <f t="shared" si="324"/>
        <v>0</v>
      </c>
      <c r="AJ1592" s="172"/>
    </row>
    <row r="1593" spans="1:36" ht="32.25" hidden="1" customHeight="1" x14ac:dyDescent="0.35">
      <c r="A1593" s="205"/>
      <c r="B1593" s="239">
        <v>25</v>
      </c>
      <c r="C1593" s="173">
        <v>907</v>
      </c>
      <c r="D1593" s="206">
        <v>13281</v>
      </c>
      <c r="E1593" s="206">
        <v>8181</v>
      </c>
      <c r="F1593" s="206"/>
      <c r="G1593" s="205" t="s">
        <v>451</v>
      </c>
      <c r="H1593" s="205" t="s">
        <v>36</v>
      </c>
      <c r="I1593" s="205"/>
      <c r="J1593" s="205" t="s">
        <v>436</v>
      </c>
      <c r="K1593" s="206">
        <v>6.5</v>
      </c>
      <c r="L1593" s="206">
        <v>1</v>
      </c>
      <c r="M1593" s="206">
        <v>3</v>
      </c>
      <c r="N1593" s="206"/>
      <c r="O1593" s="206">
        <v>3</v>
      </c>
      <c r="P1593" s="206"/>
      <c r="Q1593" s="206"/>
      <c r="R1593" s="204">
        <f t="shared" si="326"/>
        <v>19.5</v>
      </c>
      <c r="S1593" s="173" t="s">
        <v>41</v>
      </c>
      <c r="T1593" s="208" t="s">
        <v>58</v>
      </c>
      <c r="U1593" s="209">
        <v>44812</v>
      </c>
      <c r="V1593" s="209">
        <v>44865</v>
      </c>
      <c r="W1593" s="210">
        <v>1</v>
      </c>
      <c r="X1593" s="211"/>
      <c r="Y1593" s="212">
        <f t="shared" si="318"/>
        <v>7.7142857142857144</v>
      </c>
      <c r="Z1593" s="219">
        <v>14</v>
      </c>
      <c r="AA1593" s="219">
        <v>0.84</v>
      </c>
      <c r="AB1593" s="213">
        <f t="shared" si="319"/>
        <v>273</v>
      </c>
      <c r="AC1593" s="213">
        <f t="shared" si="320"/>
        <v>16.38</v>
      </c>
      <c r="AD1593" s="213">
        <f t="shared" si="321"/>
        <v>191.09999999999997</v>
      </c>
      <c r="AE1593" s="213">
        <f t="shared" si="327"/>
        <v>81.899999999999991</v>
      </c>
      <c r="AF1593" s="213">
        <f t="shared" si="322"/>
        <v>126.36000000000001</v>
      </c>
      <c r="AG1593" s="213">
        <f t="shared" si="323"/>
        <v>399.35999999999996</v>
      </c>
      <c r="AH1593" s="214">
        <v>399.35999999999996</v>
      </c>
      <c r="AI1593" s="213">
        <f t="shared" si="324"/>
        <v>0</v>
      </c>
      <c r="AJ1593" s="172"/>
    </row>
    <row r="1594" spans="1:36" ht="32.25" hidden="1" customHeight="1" x14ac:dyDescent="0.35">
      <c r="A1594" s="205"/>
      <c r="B1594" s="239">
        <v>25</v>
      </c>
      <c r="C1594" s="173">
        <v>949</v>
      </c>
      <c r="D1594" s="206">
        <v>13324</v>
      </c>
      <c r="E1594" s="206">
        <v>8080</v>
      </c>
      <c r="F1594" s="206"/>
      <c r="G1594" s="205" t="s">
        <v>451</v>
      </c>
      <c r="H1594" s="205" t="s">
        <v>36</v>
      </c>
      <c r="I1594" s="205"/>
      <c r="J1594" s="205" t="s">
        <v>436</v>
      </c>
      <c r="K1594" s="206">
        <v>6</v>
      </c>
      <c r="L1594" s="206">
        <v>1</v>
      </c>
      <c r="M1594" s="206">
        <v>2</v>
      </c>
      <c r="N1594" s="206"/>
      <c r="O1594" s="206">
        <v>2</v>
      </c>
      <c r="P1594" s="206"/>
      <c r="Q1594" s="206"/>
      <c r="R1594" s="204">
        <f t="shared" si="326"/>
        <v>12</v>
      </c>
      <c r="S1594" s="173" t="s">
        <v>41</v>
      </c>
      <c r="T1594" s="208" t="s">
        <v>58</v>
      </c>
      <c r="U1594" s="209">
        <v>44817</v>
      </c>
      <c r="V1594" s="209">
        <v>44841</v>
      </c>
      <c r="W1594" s="210">
        <v>1</v>
      </c>
      <c r="X1594" s="211"/>
      <c r="Y1594" s="212">
        <f t="shared" si="318"/>
        <v>3.5714285714285716</v>
      </c>
      <c r="Z1594" s="219">
        <v>14</v>
      </c>
      <c r="AA1594" s="219">
        <v>0.84</v>
      </c>
      <c r="AB1594" s="213">
        <f t="shared" si="319"/>
        <v>168</v>
      </c>
      <c r="AC1594" s="213">
        <f t="shared" si="320"/>
        <v>10.08</v>
      </c>
      <c r="AD1594" s="213">
        <f t="shared" si="321"/>
        <v>117.59999999999998</v>
      </c>
      <c r="AE1594" s="213">
        <f t="shared" si="327"/>
        <v>50.399999999999991</v>
      </c>
      <c r="AF1594" s="213">
        <f t="shared" si="322"/>
        <v>36</v>
      </c>
      <c r="AG1594" s="213">
        <f t="shared" si="323"/>
        <v>203.99999999999997</v>
      </c>
      <c r="AH1594" s="214">
        <v>203.99999999999997</v>
      </c>
      <c r="AI1594" s="213">
        <f t="shared" si="324"/>
        <v>0</v>
      </c>
      <c r="AJ1594" s="172"/>
    </row>
    <row r="1595" spans="1:36" ht="32.25" hidden="1" customHeight="1" x14ac:dyDescent="0.35">
      <c r="A1595" s="202"/>
      <c r="B1595" s="239">
        <v>25</v>
      </c>
      <c r="C1595" s="203">
        <v>353</v>
      </c>
      <c r="D1595" s="204">
        <v>12508</v>
      </c>
      <c r="E1595" s="204">
        <v>7732</v>
      </c>
      <c r="F1595" s="204"/>
      <c r="G1595" s="202" t="s">
        <v>72</v>
      </c>
      <c r="H1595" s="202" t="s">
        <v>95</v>
      </c>
      <c r="I1595" s="202"/>
      <c r="J1595" s="202" t="s">
        <v>69</v>
      </c>
      <c r="K1595" s="204">
        <v>1.3</v>
      </c>
      <c r="L1595" s="204">
        <v>1</v>
      </c>
      <c r="M1595" s="204">
        <v>4</v>
      </c>
      <c r="N1595" s="204">
        <v>1</v>
      </c>
      <c r="O1595" s="204">
        <f t="shared" ref="O1595:O1600" si="328">M1595-N1595</f>
        <v>3</v>
      </c>
      <c r="P1595" s="204"/>
      <c r="Q1595" s="204"/>
      <c r="R1595" s="204">
        <f t="shared" si="326"/>
        <v>3</v>
      </c>
      <c r="S1595" s="207" t="s">
        <v>70</v>
      </c>
      <c r="T1595" s="215" t="s">
        <v>58</v>
      </c>
      <c r="U1595" s="216">
        <v>44738</v>
      </c>
      <c r="V1595" s="216">
        <v>44761</v>
      </c>
      <c r="W1595" s="217">
        <v>1</v>
      </c>
      <c r="X1595" s="218"/>
      <c r="Y1595" s="212">
        <f t="shared" si="318"/>
        <v>3.4285714285714284</v>
      </c>
      <c r="Z1595" s="237">
        <v>135</v>
      </c>
      <c r="AA1595" s="237"/>
      <c r="AB1595" s="213">
        <f t="shared" si="319"/>
        <v>405</v>
      </c>
      <c r="AC1595" s="213">
        <f t="shared" si="320"/>
        <v>0</v>
      </c>
      <c r="AD1595" s="213">
        <f t="shared" si="321"/>
        <v>283.49999999999994</v>
      </c>
      <c r="AE1595" s="213">
        <f t="shared" si="327"/>
        <v>121.49999999999999</v>
      </c>
      <c r="AF1595" s="213">
        <f t="shared" si="322"/>
        <v>0</v>
      </c>
      <c r="AG1595" s="213">
        <f t="shared" si="323"/>
        <v>404.99999999999994</v>
      </c>
      <c r="AH1595" s="213">
        <v>404.99999999999994</v>
      </c>
      <c r="AI1595" s="213">
        <f t="shared" si="324"/>
        <v>0</v>
      </c>
      <c r="AJ1595" s="172"/>
    </row>
    <row r="1596" spans="1:36" ht="32.25" hidden="1" customHeight="1" x14ac:dyDescent="0.35">
      <c r="A1596" s="202"/>
      <c r="B1596" s="239">
        <v>25</v>
      </c>
      <c r="C1596" s="203">
        <v>143</v>
      </c>
      <c r="D1596" s="204">
        <v>12244</v>
      </c>
      <c r="E1596" s="204">
        <v>7570</v>
      </c>
      <c r="F1596" s="204"/>
      <c r="G1596" s="202" t="s">
        <v>72</v>
      </c>
      <c r="H1596" s="202" t="s">
        <v>36</v>
      </c>
      <c r="I1596" s="202"/>
      <c r="J1596" s="202" t="s">
        <v>42</v>
      </c>
      <c r="K1596" s="204">
        <v>1.8</v>
      </c>
      <c r="L1596" s="204">
        <v>1.3</v>
      </c>
      <c r="M1596" s="204">
        <v>3</v>
      </c>
      <c r="N1596" s="204">
        <v>1</v>
      </c>
      <c r="O1596" s="204">
        <f t="shared" si="328"/>
        <v>2</v>
      </c>
      <c r="P1596" s="204"/>
      <c r="Q1596" s="204"/>
      <c r="R1596" s="204">
        <f t="shared" si="326"/>
        <v>3.6</v>
      </c>
      <c r="S1596" s="207" t="s">
        <v>41</v>
      </c>
      <c r="T1596" s="215" t="s">
        <v>58</v>
      </c>
      <c r="U1596" s="216">
        <v>44718</v>
      </c>
      <c r="V1596" s="216">
        <v>44724</v>
      </c>
      <c r="W1596" s="217">
        <v>1</v>
      </c>
      <c r="X1596" s="218"/>
      <c r="Y1596" s="212">
        <f t="shared" si="318"/>
        <v>1</v>
      </c>
      <c r="Z1596" s="237">
        <v>14</v>
      </c>
      <c r="AA1596" s="237"/>
      <c r="AB1596" s="213">
        <f t="shared" si="319"/>
        <v>50.4</v>
      </c>
      <c r="AC1596" s="213">
        <f t="shared" si="320"/>
        <v>0</v>
      </c>
      <c r="AD1596" s="213">
        <f t="shared" si="321"/>
        <v>35.28</v>
      </c>
      <c r="AE1596" s="213">
        <f t="shared" si="327"/>
        <v>15.120000000000001</v>
      </c>
      <c r="AF1596" s="213">
        <f t="shared" si="322"/>
        <v>0</v>
      </c>
      <c r="AG1596" s="213">
        <f t="shared" si="323"/>
        <v>50.400000000000006</v>
      </c>
      <c r="AH1596" s="213">
        <v>50.400000000000006</v>
      </c>
      <c r="AI1596" s="213">
        <f t="shared" si="324"/>
        <v>0</v>
      </c>
      <c r="AJ1596" s="172"/>
    </row>
    <row r="1597" spans="1:36" ht="32.25" hidden="1" customHeight="1" x14ac:dyDescent="0.35">
      <c r="A1597" s="202"/>
      <c r="B1597" s="239">
        <v>25</v>
      </c>
      <c r="C1597" s="203">
        <v>193</v>
      </c>
      <c r="D1597" s="204">
        <v>12189</v>
      </c>
      <c r="E1597" s="204">
        <v>7575</v>
      </c>
      <c r="F1597" s="204"/>
      <c r="G1597" s="202" t="s">
        <v>72</v>
      </c>
      <c r="H1597" s="202" t="s">
        <v>36</v>
      </c>
      <c r="I1597" s="202"/>
      <c r="J1597" s="202" t="s">
        <v>42</v>
      </c>
      <c r="K1597" s="204">
        <v>1.3</v>
      </c>
      <c r="L1597" s="204">
        <v>1.3</v>
      </c>
      <c r="M1597" s="204">
        <v>3</v>
      </c>
      <c r="N1597" s="204">
        <v>1</v>
      </c>
      <c r="O1597" s="204">
        <f t="shared" si="328"/>
        <v>2</v>
      </c>
      <c r="P1597" s="204"/>
      <c r="Q1597" s="204"/>
      <c r="R1597" s="204">
        <f t="shared" si="326"/>
        <v>2.6</v>
      </c>
      <c r="S1597" s="207" t="s">
        <v>41</v>
      </c>
      <c r="T1597" s="215" t="s">
        <v>58</v>
      </c>
      <c r="U1597" s="216">
        <v>44721</v>
      </c>
      <c r="V1597" s="216">
        <v>44731</v>
      </c>
      <c r="W1597" s="217">
        <v>1</v>
      </c>
      <c r="X1597" s="218"/>
      <c r="Y1597" s="212">
        <f t="shared" si="318"/>
        <v>1.5714285714285714</v>
      </c>
      <c r="Z1597" s="237">
        <v>14</v>
      </c>
      <c r="AA1597" s="237"/>
      <c r="AB1597" s="213">
        <f t="shared" si="319"/>
        <v>36.4</v>
      </c>
      <c r="AC1597" s="213">
        <f t="shared" si="320"/>
        <v>0</v>
      </c>
      <c r="AD1597" s="213">
        <f t="shared" si="321"/>
        <v>25.479999999999997</v>
      </c>
      <c r="AE1597" s="213">
        <f t="shared" si="327"/>
        <v>10.92</v>
      </c>
      <c r="AF1597" s="213">
        <f t="shared" si="322"/>
        <v>0</v>
      </c>
      <c r="AG1597" s="213">
        <f t="shared" si="323"/>
        <v>36.4</v>
      </c>
      <c r="AH1597" s="213">
        <v>36.4</v>
      </c>
      <c r="AI1597" s="213">
        <f t="shared" si="324"/>
        <v>0</v>
      </c>
      <c r="AJ1597" s="172"/>
    </row>
    <row r="1598" spans="1:36" ht="32.25" hidden="1" customHeight="1" x14ac:dyDescent="0.35">
      <c r="A1598" s="202"/>
      <c r="B1598" s="239">
        <v>25</v>
      </c>
      <c r="C1598" s="203">
        <v>542</v>
      </c>
      <c r="D1598" s="204">
        <v>12754</v>
      </c>
      <c r="E1598" s="204">
        <v>7802</v>
      </c>
      <c r="F1598" s="204"/>
      <c r="G1598" s="202" t="s">
        <v>72</v>
      </c>
      <c r="H1598" s="202" t="s">
        <v>95</v>
      </c>
      <c r="I1598" s="202"/>
      <c r="J1598" s="202" t="s">
        <v>69</v>
      </c>
      <c r="K1598" s="204">
        <v>2.5</v>
      </c>
      <c r="L1598" s="204">
        <v>1.3</v>
      </c>
      <c r="M1598" s="204">
        <v>4</v>
      </c>
      <c r="N1598" s="204">
        <v>1</v>
      </c>
      <c r="O1598" s="204">
        <f t="shared" si="328"/>
        <v>3</v>
      </c>
      <c r="P1598" s="204"/>
      <c r="Q1598" s="204"/>
      <c r="R1598" s="204">
        <f t="shared" si="326"/>
        <v>3</v>
      </c>
      <c r="S1598" s="207" t="s">
        <v>70</v>
      </c>
      <c r="T1598" s="215" t="s">
        <v>58</v>
      </c>
      <c r="U1598" s="216">
        <v>44760</v>
      </c>
      <c r="V1598" s="216">
        <v>44776</v>
      </c>
      <c r="W1598" s="217">
        <v>1</v>
      </c>
      <c r="X1598" s="218"/>
      <c r="Y1598" s="212">
        <f t="shared" si="318"/>
        <v>2.4285714285714284</v>
      </c>
      <c r="Z1598" s="237">
        <v>135</v>
      </c>
      <c r="AA1598" s="237">
        <v>12.25</v>
      </c>
      <c r="AB1598" s="213">
        <f t="shared" si="319"/>
        <v>405</v>
      </c>
      <c r="AC1598" s="213">
        <f t="shared" si="320"/>
        <v>36.75</v>
      </c>
      <c r="AD1598" s="213">
        <f t="shared" si="321"/>
        <v>283.49999999999994</v>
      </c>
      <c r="AE1598" s="213">
        <f t="shared" si="327"/>
        <v>121.49999999999999</v>
      </c>
      <c r="AF1598" s="213">
        <f t="shared" si="322"/>
        <v>89.249999999999986</v>
      </c>
      <c r="AG1598" s="213">
        <f t="shared" si="323"/>
        <v>494.24999999999994</v>
      </c>
      <c r="AH1598" s="213">
        <v>494.24999999999994</v>
      </c>
      <c r="AI1598" s="213">
        <f t="shared" si="324"/>
        <v>0</v>
      </c>
      <c r="AJ1598" s="172"/>
    </row>
    <row r="1599" spans="1:36" ht="32.25" hidden="1" customHeight="1" x14ac:dyDescent="0.35">
      <c r="A1599" s="202"/>
      <c r="B1599" s="239">
        <v>25</v>
      </c>
      <c r="C1599" s="203">
        <v>556</v>
      </c>
      <c r="D1599" s="204">
        <v>12767</v>
      </c>
      <c r="E1599" s="204">
        <v>6724</v>
      </c>
      <c r="F1599" s="204"/>
      <c r="G1599" s="202" t="s">
        <v>72</v>
      </c>
      <c r="H1599" s="202" t="s">
        <v>95</v>
      </c>
      <c r="I1599" s="202"/>
      <c r="J1599" s="202" t="s">
        <v>69</v>
      </c>
      <c r="K1599" s="204">
        <v>1.8</v>
      </c>
      <c r="L1599" s="204">
        <v>1.3</v>
      </c>
      <c r="M1599" s="204">
        <v>3.5</v>
      </c>
      <c r="N1599" s="204">
        <v>1</v>
      </c>
      <c r="O1599" s="204">
        <f t="shared" si="328"/>
        <v>2.5</v>
      </c>
      <c r="P1599" s="204"/>
      <c r="Q1599" s="204"/>
      <c r="R1599" s="204">
        <f t="shared" si="326"/>
        <v>2.5</v>
      </c>
      <c r="S1599" s="207" t="s">
        <v>70</v>
      </c>
      <c r="T1599" s="215" t="s">
        <v>58</v>
      </c>
      <c r="U1599" s="216">
        <v>44762</v>
      </c>
      <c r="V1599" s="216">
        <v>44830</v>
      </c>
      <c r="W1599" s="217">
        <v>1</v>
      </c>
      <c r="X1599" s="218"/>
      <c r="Y1599" s="212">
        <f t="shared" si="318"/>
        <v>9.8571428571428577</v>
      </c>
      <c r="Z1599" s="237">
        <v>135</v>
      </c>
      <c r="AA1599" s="237">
        <v>12.25</v>
      </c>
      <c r="AB1599" s="213">
        <f t="shared" si="319"/>
        <v>337.5</v>
      </c>
      <c r="AC1599" s="213">
        <f t="shared" si="320"/>
        <v>30.625</v>
      </c>
      <c r="AD1599" s="213">
        <f t="shared" si="321"/>
        <v>236.25</v>
      </c>
      <c r="AE1599" s="213">
        <f t="shared" si="327"/>
        <v>101.25</v>
      </c>
      <c r="AF1599" s="213">
        <f t="shared" si="322"/>
        <v>301.87500000000006</v>
      </c>
      <c r="AG1599" s="213">
        <f t="shared" si="323"/>
        <v>639.375</v>
      </c>
      <c r="AH1599" s="213">
        <v>639.375</v>
      </c>
      <c r="AI1599" s="213">
        <f t="shared" si="324"/>
        <v>0</v>
      </c>
      <c r="AJ1599" s="172"/>
    </row>
    <row r="1600" spans="1:36" ht="32.25" hidden="1" customHeight="1" x14ac:dyDescent="0.35">
      <c r="A1600" s="202"/>
      <c r="B1600" s="239">
        <v>25</v>
      </c>
      <c r="C1600" s="203">
        <v>755</v>
      </c>
      <c r="D1600" s="204">
        <v>13020</v>
      </c>
      <c r="E1600" s="204">
        <v>8121</v>
      </c>
      <c r="F1600" s="204"/>
      <c r="G1600" s="202" t="s">
        <v>440</v>
      </c>
      <c r="H1600" s="202" t="s">
        <v>36</v>
      </c>
      <c r="I1600" s="202"/>
      <c r="J1600" s="202" t="s">
        <v>436</v>
      </c>
      <c r="K1600" s="204">
        <v>40</v>
      </c>
      <c r="L1600" s="204">
        <v>1.3</v>
      </c>
      <c r="M1600" s="204">
        <v>4</v>
      </c>
      <c r="N1600" s="204">
        <v>1</v>
      </c>
      <c r="O1600" s="204">
        <f t="shared" si="328"/>
        <v>3</v>
      </c>
      <c r="P1600" s="204"/>
      <c r="Q1600" s="204"/>
      <c r="R1600" s="204">
        <f t="shared" si="326"/>
        <v>120</v>
      </c>
      <c r="S1600" s="207" t="s">
        <v>41</v>
      </c>
      <c r="T1600" s="215" t="s">
        <v>58</v>
      </c>
      <c r="U1600" s="216">
        <v>44789</v>
      </c>
      <c r="V1600" s="216">
        <v>44853</v>
      </c>
      <c r="W1600" s="217">
        <v>1</v>
      </c>
      <c r="X1600" s="218"/>
      <c r="Y1600" s="212">
        <f t="shared" si="318"/>
        <v>9.2857142857142865</v>
      </c>
      <c r="Z1600" s="237">
        <v>14</v>
      </c>
      <c r="AA1600" s="237">
        <v>0.84</v>
      </c>
      <c r="AB1600" s="213">
        <f t="shared" si="319"/>
        <v>1680</v>
      </c>
      <c r="AC1600" s="213">
        <f t="shared" si="320"/>
        <v>100.8</v>
      </c>
      <c r="AD1600" s="213">
        <f t="shared" si="321"/>
        <v>1176</v>
      </c>
      <c r="AE1600" s="213">
        <f t="shared" si="327"/>
        <v>504</v>
      </c>
      <c r="AF1600" s="213">
        <f t="shared" si="322"/>
        <v>936.00000000000011</v>
      </c>
      <c r="AG1600" s="213">
        <f t="shared" si="323"/>
        <v>2616</v>
      </c>
      <c r="AH1600" s="213">
        <v>2616</v>
      </c>
      <c r="AI1600" s="213">
        <f t="shared" si="324"/>
        <v>0</v>
      </c>
      <c r="AJ1600" s="172"/>
    </row>
    <row r="1601" spans="1:36" ht="32.25" hidden="1" customHeight="1" x14ac:dyDescent="0.35">
      <c r="A1601" s="205"/>
      <c r="B1601" s="239">
        <v>25</v>
      </c>
      <c r="C1601" s="173">
        <v>883</v>
      </c>
      <c r="D1601" s="206">
        <v>13253</v>
      </c>
      <c r="E1601" s="206">
        <v>8054</v>
      </c>
      <c r="F1601" s="206"/>
      <c r="G1601" s="205" t="s">
        <v>72</v>
      </c>
      <c r="H1601" s="205" t="s">
        <v>60</v>
      </c>
      <c r="I1601" s="205"/>
      <c r="J1601" s="205" t="s">
        <v>61</v>
      </c>
      <c r="K1601" s="206">
        <v>9</v>
      </c>
      <c r="L1601" s="206">
        <v>6.5</v>
      </c>
      <c r="M1601" s="206">
        <v>6</v>
      </c>
      <c r="N1601" s="206"/>
      <c r="O1601" s="206">
        <v>6</v>
      </c>
      <c r="P1601" s="206"/>
      <c r="Q1601" s="206"/>
      <c r="R1601" s="204">
        <f t="shared" si="326"/>
        <v>351</v>
      </c>
      <c r="S1601" s="207" t="s">
        <v>62</v>
      </c>
      <c r="T1601" s="215" t="s">
        <v>58</v>
      </c>
      <c r="U1601" s="216">
        <v>44807</v>
      </c>
      <c r="V1601" s="216">
        <v>44835</v>
      </c>
      <c r="W1601" s="217">
        <v>1</v>
      </c>
      <c r="X1601" s="218"/>
      <c r="Y1601" s="212">
        <f t="shared" si="318"/>
        <v>4.1428571428571432</v>
      </c>
      <c r="Z1601" s="237">
        <v>7.5</v>
      </c>
      <c r="AA1601" s="237">
        <v>0.7</v>
      </c>
      <c r="AB1601" s="213">
        <f t="shared" si="319"/>
        <v>2632.5</v>
      </c>
      <c r="AC1601" s="213">
        <f t="shared" si="320"/>
        <v>245.7</v>
      </c>
      <c r="AD1601" s="213">
        <f t="shared" si="321"/>
        <v>1842.75</v>
      </c>
      <c r="AE1601" s="213">
        <f t="shared" si="327"/>
        <v>789.75</v>
      </c>
      <c r="AF1601" s="213">
        <f t="shared" si="322"/>
        <v>1017.9000000000001</v>
      </c>
      <c r="AG1601" s="213">
        <f t="shared" si="323"/>
        <v>3650.4</v>
      </c>
      <c r="AH1601" s="213">
        <v>3650.4</v>
      </c>
      <c r="AI1601" s="213">
        <f t="shared" si="324"/>
        <v>0</v>
      </c>
      <c r="AJ1601" s="172"/>
    </row>
    <row r="1602" spans="1:36" ht="32.25" hidden="1" customHeight="1" x14ac:dyDescent="0.35">
      <c r="A1602" s="202"/>
      <c r="B1602" s="239">
        <v>25</v>
      </c>
      <c r="C1602" s="203">
        <v>977</v>
      </c>
      <c r="D1602" s="204">
        <v>13353</v>
      </c>
      <c r="E1602" s="204">
        <v>8082</v>
      </c>
      <c r="F1602" s="204"/>
      <c r="G1602" s="202" t="s">
        <v>72</v>
      </c>
      <c r="H1602" s="205" t="s">
        <v>95</v>
      </c>
      <c r="I1602" s="205"/>
      <c r="J1602" s="205" t="s">
        <v>69</v>
      </c>
      <c r="K1602" s="206">
        <v>2.5</v>
      </c>
      <c r="L1602" s="206">
        <v>2.5</v>
      </c>
      <c r="M1602" s="206">
        <v>7</v>
      </c>
      <c r="N1602" s="206"/>
      <c r="O1602" s="206">
        <v>7</v>
      </c>
      <c r="P1602" s="206"/>
      <c r="Q1602" s="206"/>
      <c r="R1602" s="204">
        <f t="shared" si="326"/>
        <v>7</v>
      </c>
      <c r="S1602" s="207" t="s">
        <v>70</v>
      </c>
      <c r="T1602" s="208" t="s">
        <v>58</v>
      </c>
      <c r="U1602" s="209">
        <v>44820</v>
      </c>
      <c r="V1602" s="209">
        <v>44841</v>
      </c>
      <c r="W1602" s="210">
        <v>1</v>
      </c>
      <c r="X1602" s="211"/>
      <c r="Y1602" s="212">
        <f t="shared" si="318"/>
        <v>3.1428571428571428</v>
      </c>
      <c r="Z1602" s="237">
        <v>135</v>
      </c>
      <c r="AA1602" s="237">
        <v>12.25</v>
      </c>
      <c r="AB1602" s="213">
        <f t="shared" si="319"/>
        <v>945</v>
      </c>
      <c r="AC1602" s="213">
        <f t="shared" si="320"/>
        <v>85.75</v>
      </c>
      <c r="AD1602" s="213">
        <f t="shared" si="321"/>
        <v>661.49999999999989</v>
      </c>
      <c r="AE1602" s="213">
        <f t="shared" si="327"/>
        <v>283.5</v>
      </c>
      <c r="AF1602" s="213">
        <f t="shared" si="322"/>
        <v>269.5</v>
      </c>
      <c r="AG1602" s="213">
        <f t="shared" si="323"/>
        <v>1214.5</v>
      </c>
      <c r="AH1602" s="214">
        <v>1214.5</v>
      </c>
      <c r="AI1602" s="213">
        <f t="shared" si="324"/>
        <v>0</v>
      </c>
      <c r="AJ1602" s="172"/>
    </row>
    <row r="1603" spans="1:36" ht="32.25" hidden="1" customHeight="1" x14ac:dyDescent="0.35">
      <c r="A1603" s="202"/>
      <c r="B1603" s="239">
        <v>25</v>
      </c>
      <c r="C1603" s="203">
        <v>982</v>
      </c>
      <c r="D1603" s="204">
        <v>13360</v>
      </c>
      <c r="E1603" s="204">
        <v>8083</v>
      </c>
      <c r="F1603" s="204"/>
      <c r="G1603" s="202" t="s">
        <v>72</v>
      </c>
      <c r="H1603" s="205" t="s">
        <v>95</v>
      </c>
      <c r="I1603" s="205"/>
      <c r="J1603" s="205" t="s">
        <v>69</v>
      </c>
      <c r="K1603" s="206">
        <v>2.5</v>
      </c>
      <c r="L1603" s="206">
        <v>2.5</v>
      </c>
      <c r="M1603" s="206">
        <v>7</v>
      </c>
      <c r="N1603" s="206"/>
      <c r="O1603" s="206">
        <v>7</v>
      </c>
      <c r="P1603" s="206"/>
      <c r="Q1603" s="206"/>
      <c r="R1603" s="204">
        <f t="shared" si="326"/>
        <v>7</v>
      </c>
      <c r="S1603" s="207" t="s">
        <v>70</v>
      </c>
      <c r="T1603" s="208" t="s">
        <v>58</v>
      </c>
      <c r="U1603" s="209">
        <v>44820</v>
      </c>
      <c r="V1603" s="209">
        <v>44841</v>
      </c>
      <c r="W1603" s="210">
        <v>1</v>
      </c>
      <c r="X1603" s="211"/>
      <c r="Y1603" s="212">
        <f t="shared" si="318"/>
        <v>3.1428571428571428</v>
      </c>
      <c r="Z1603" s="237">
        <v>135</v>
      </c>
      <c r="AA1603" s="237">
        <v>12.25</v>
      </c>
      <c r="AB1603" s="213">
        <f t="shared" si="319"/>
        <v>945</v>
      </c>
      <c r="AC1603" s="213">
        <f t="shared" si="320"/>
        <v>85.75</v>
      </c>
      <c r="AD1603" s="213">
        <f t="shared" si="321"/>
        <v>661.49999999999989</v>
      </c>
      <c r="AE1603" s="213">
        <f t="shared" si="327"/>
        <v>283.5</v>
      </c>
      <c r="AF1603" s="213">
        <f t="shared" si="322"/>
        <v>269.5</v>
      </c>
      <c r="AG1603" s="213">
        <f t="shared" si="323"/>
        <v>1214.5</v>
      </c>
      <c r="AH1603" s="214">
        <v>1214.5</v>
      </c>
      <c r="AI1603" s="213">
        <f t="shared" si="324"/>
        <v>0</v>
      </c>
      <c r="AJ1603" s="172"/>
    </row>
    <row r="1604" spans="1:36" ht="32.25" hidden="1" customHeight="1" x14ac:dyDescent="0.35">
      <c r="A1604" s="202"/>
      <c r="B1604" s="239">
        <v>25</v>
      </c>
      <c r="C1604" s="203">
        <v>960</v>
      </c>
      <c r="D1604" s="204">
        <v>13335</v>
      </c>
      <c r="E1604" s="204">
        <v>8073</v>
      </c>
      <c r="F1604" s="204"/>
      <c r="G1604" s="202" t="s">
        <v>72</v>
      </c>
      <c r="H1604" s="205" t="s">
        <v>95</v>
      </c>
      <c r="I1604" s="205"/>
      <c r="J1604" s="205" t="s">
        <v>69</v>
      </c>
      <c r="K1604" s="206">
        <v>2.5</v>
      </c>
      <c r="L1604" s="206">
        <v>2.5</v>
      </c>
      <c r="M1604" s="206">
        <v>2</v>
      </c>
      <c r="N1604" s="206"/>
      <c r="O1604" s="206">
        <v>2</v>
      </c>
      <c r="P1604" s="206"/>
      <c r="Q1604" s="206"/>
      <c r="R1604" s="204">
        <f t="shared" si="326"/>
        <v>2</v>
      </c>
      <c r="S1604" s="207" t="s">
        <v>70</v>
      </c>
      <c r="T1604" s="208" t="s">
        <v>58</v>
      </c>
      <c r="U1604" s="209">
        <v>44818</v>
      </c>
      <c r="V1604" s="209">
        <v>44839</v>
      </c>
      <c r="W1604" s="210">
        <v>1</v>
      </c>
      <c r="X1604" s="211"/>
      <c r="Y1604" s="212">
        <f t="shared" si="318"/>
        <v>3.1428571428571428</v>
      </c>
      <c r="Z1604" s="237">
        <v>135</v>
      </c>
      <c r="AA1604" s="237">
        <v>12.25</v>
      </c>
      <c r="AB1604" s="213">
        <f t="shared" si="319"/>
        <v>270</v>
      </c>
      <c r="AC1604" s="213">
        <f t="shared" si="320"/>
        <v>24.5</v>
      </c>
      <c r="AD1604" s="213">
        <f t="shared" si="321"/>
        <v>189</v>
      </c>
      <c r="AE1604" s="213">
        <f t="shared" si="327"/>
        <v>81</v>
      </c>
      <c r="AF1604" s="213">
        <f t="shared" si="322"/>
        <v>77</v>
      </c>
      <c r="AG1604" s="213">
        <f t="shared" si="323"/>
        <v>347</v>
      </c>
      <c r="AH1604" s="214">
        <v>347</v>
      </c>
      <c r="AI1604" s="213">
        <f t="shared" si="324"/>
        <v>0</v>
      </c>
      <c r="AJ1604" s="172"/>
    </row>
    <row r="1605" spans="1:36" ht="32.25" hidden="1" customHeight="1" x14ac:dyDescent="0.35">
      <c r="A1605" s="202"/>
      <c r="B1605" s="239">
        <v>25</v>
      </c>
      <c r="C1605" s="203">
        <v>891</v>
      </c>
      <c r="D1605" s="204">
        <v>13262</v>
      </c>
      <c r="E1605" s="204">
        <v>8085</v>
      </c>
      <c r="F1605" s="204"/>
      <c r="G1605" s="202" t="s">
        <v>72</v>
      </c>
      <c r="H1605" s="205" t="s">
        <v>36</v>
      </c>
      <c r="I1605" s="205"/>
      <c r="J1605" s="205" t="s">
        <v>436</v>
      </c>
      <c r="K1605" s="206">
        <v>4</v>
      </c>
      <c r="L1605" s="206">
        <v>1.3</v>
      </c>
      <c r="M1605" s="206">
        <v>4</v>
      </c>
      <c r="N1605" s="206"/>
      <c r="O1605" s="206">
        <v>4</v>
      </c>
      <c r="P1605" s="206"/>
      <c r="Q1605" s="206"/>
      <c r="R1605" s="204">
        <f t="shared" si="326"/>
        <v>16</v>
      </c>
      <c r="S1605" s="173" t="s">
        <v>41</v>
      </c>
      <c r="T1605" s="208" t="s">
        <v>58</v>
      </c>
      <c r="U1605" s="209">
        <v>44810</v>
      </c>
      <c r="V1605" s="209">
        <v>44841</v>
      </c>
      <c r="W1605" s="210">
        <v>1</v>
      </c>
      <c r="X1605" s="211"/>
      <c r="Y1605" s="212">
        <f t="shared" si="318"/>
        <v>4.5714285714285712</v>
      </c>
      <c r="Z1605" s="219">
        <v>14</v>
      </c>
      <c r="AA1605" s="219">
        <v>0.84</v>
      </c>
      <c r="AB1605" s="213">
        <f t="shared" si="319"/>
        <v>224</v>
      </c>
      <c r="AC1605" s="213">
        <f t="shared" si="320"/>
        <v>13.44</v>
      </c>
      <c r="AD1605" s="213">
        <f t="shared" si="321"/>
        <v>156.79999999999998</v>
      </c>
      <c r="AE1605" s="213">
        <f t="shared" si="327"/>
        <v>67.2</v>
      </c>
      <c r="AF1605" s="213">
        <f t="shared" si="322"/>
        <v>61.44</v>
      </c>
      <c r="AG1605" s="213">
        <f t="shared" si="323"/>
        <v>285.44</v>
      </c>
      <c r="AH1605" s="214">
        <v>285.44</v>
      </c>
      <c r="AI1605" s="213">
        <f t="shared" si="324"/>
        <v>0</v>
      </c>
      <c r="AJ1605" s="172"/>
    </row>
    <row r="1606" spans="1:36" ht="32.25" hidden="1" customHeight="1" x14ac:dyDescent="0.35">
      <c r="A1606" s="202"/>
      <c r="B1606" s="239">
        <v>25</v>
      </c>
      <c r="C1606" s="203">
        <v>961</v>
      </c>
      <c r="D1606" s="204">
        <v>13336</v>
      </c>
      <c r="E1606" s="204">
        <v>6721</v>
      </c>
      <c r="F1606" s="204"/>
      <c r="G1606" s="202" t="s">
        <v>72</v>
      </c>
      <c r="H1606" s="205" t="s">
        <v>36</v>
      </c>
      <c r="I1606" s="205"/>
      <c r="J1606" s="205" t="s">
        <v>436</v>
      </c>
      <c r="K1606" s="206">
        <v>4</v>
      </c>
      <c r="L1606" s="206">
        <v>1.3</v>
      </c>
      <c r="M1606" s="206">
        <v>3</v>
      </c>
      <c r="N1606" s="206"/>
      <c r="O1606" s="206">
        <v>3</v>
      </c>
      <c r="P1606" s="206"/>
      <c r="Q1606" s="206"/>
      <c r="R1606" s="204">
        <f t="shared" si="326"/>
        <v>12</v>
      </c>
      <c r="S1606" s="173" t="s">
        <v>41</v>
      </c>
      <c r="T1606" s="208" t="s">
        <v>58</v>
      </c>
      <c r="U1606" s="209">
        <v>44818</v>
      </c>
      <c r="V1606" s="209">
        <v>44828</v>
      </c>
      <c r="W1606" s="210">
        <v>1</v>
      </c>
      <c r="X1606" s="211"/>
      <c r="Y1606" s="212">
        <f t="shared" si="318"/>
        <v>1.5714285714285714</v>
      </c>
      <c r="Z1606" s="219">
        <v>14</v>
      </c>
      <c r="AA1606" s="219">
        <v>0.84</v>
      </c>
      <c r="AB1606" s="213">
        <f t="shared" si="319"/>
        <v>168</v>
      </c>
      <c r="AC1606" s="213">
        <f t="shared" si="320"/>
        <v>10.08</v>
      </c>
      <c r="AD1606" s="213">
        <f t="shared" si="321"/>
        <v>117.59999999999998</v>
      </c>
      <c r="AE1606" s="213">
        <f t="shared" si="327"/>
        <v>50.399999999999991</v>
      </c>
      <c r="AF1606" s="213">
        <f t="shared" si="322"/>
        <v>15.84</v>
      </c>
      <c r="AG1606" s="213">
        <f t="shared" si="323"/>
        <v>183.83999999999997</v>
      </c>
      <c r="AH1606" s="214">
        <v>183.83999999999997</v>
      </c>
      <c r="AI1606" s="213">
        <f t="shared" si="324"/>
        <v>0</v>
      </c>
      <c r="AJ1606" s="172"/>
    </row>
    <row r="1607" spans="1:36" ht="32.25" hidden="1" customHeight="1" x14ac:dyDescent="0.35">
      <c r="A1607" s="202"/>
      <c r="B1607" s="239">
        <v>25</v>
      </c>
      <c r="C1607" s="203">
        <v>891</v>
      </c>
      <c r="D1607" s="204">
        <v>13262</v>
      </c>
      <c r="E1607" s="204">
        <v>8085</v>
      </c>
      <c r="F1607" s="204"/>
      <c r="G1607" s="202" t="s">
        <v>72</v>
      </c>
      <c r="H1607" s="202" t="s">
        <v>241</v>
      </c>
      <c r="I1607" s="202"/>
      <c r="J1607" s="202" t="s">
        <v>81</v>
      </c>
      <c r="K1607" s="204">
        <v>4</v>
      </c>
      <c r="L1607" s="204">
        <v>1.2</v>
      </c>
      <c r="M1607" s="204"/>
      <c r="N1607" s="204"/>
      <c r="O1607" s="204"/>
      <c r="P1607" s="204">
        <v>1</v>
      </c>
      <c r="Q1607" s="204"/>
      <c r="R1607" s="204">
        <f t="shared" si="326"/>
        <v>4.8</v>
      </c>
      <c r="S1607" s="207" t="s">
        <v>151</v>
      </c>
      <c r="T1607" s="215" t="s">
        <v>58</v>
      </c>
      <c r="U1607" s="216">
        <v>44810</v>
      </c>
      <c r="V1607" s="216">
        <v>44841</v>
      </c>
      <c r="W1607" s="217">
        <v>1</v>
      </c>
      <c r="X1607" s="218"/>
      <c r="Y1607" s="212">
        <f t="shared" si="318"/>
        <v>4.5714285714285712</v>
      </c>
      <c r="Z1607" s="237">
        <v>36.5</v>
      </c>
      <c r="AA1607" s="237">
        <v>3.15</v>
      </c>
      <c r="AB1607" s="213">
        <f t="shared" si="319"/>
        <v>175.2</v>
      </c>
      <c r="AC1607" s="213">
        <f t="shared" si="320"/>
        <v>15.12</v>
      </c>
      <c r="AD1607" s="213">
        <f t="shared" si="321"/>
        <v>122.64</v>
      </c>
      <c r="AE1607" s="213">
        <f t="shared" si="327"/>
        <v>52.559999999999995</v>
      </c>
      <c r="AF1607" s="213">
        <f t="shared" si="322"/>
        <v>69.11999999999999</v>
      </c>
      <c r="AG1607" s="213">
        <f t="shared" si="323"/>
        <v>244.32</v>
      </c>
      <c r="AH1607" s="213">
        <v>244.32</v>
      </c>
      <c r="AI1607" s="213">
        <f t="shared" si="324"/>
        <v>0</v>
      </c>
      <c r="AJ1607" s="172"/>
    </row>
    <row r="1608" spans="1:36" ht="32.25" hidden="1" customHeight="1" x14ac:dyDescent="0.35">
      <c r="A1608" s="202"/>
      <c r="B1608" s="239">
        <v>25</v>
      </c>
      <c r="C1608" s="203">
        <v>1156</v>
      </c>
      <c r="D1608" s="204">
        <v>13641</v>
      </c>
      <c r="E1608" s="204">
        <v>8341</v>
      </c>
      <c r="F1608" s="204"/>
      <c r="G1608" s="202" t="s">
        <v>72</v>
      </c>
      <c r="H1608" s="202" t="s">
        <v>95</v>
      </c>
      <c r="I1608" s="202"/>
      <c r="J1608" s="202" t="s">
        <v>69</v>
      </c>
      <c r="K1608" s="204">
        <v>2.5</v>
      </c>
      <c r="L1608" s="204">
        <v>1.3</v>
      </c>
      <c r="M1608" s="204">
        <v>6</v>
      </c>
      <c r="N1608" s="204"/>
      <c r="O1608" s="204">
        <f t="shared" ref="O1608:O1615" si="329">M1608-N1608</f>
        <v>6</v>
      </c>
      <c r="P1608" s="204"/>
      <c r="Q1608" s="204"/>
      <c r="R1608" s="204">
        <f t="shared" si="326"/>
        <v>6</v>
      </c>
      <c r="S1608" s="207" t="s">
        <v>70</v>
      </c>
      <c r="T1608" s="215" t="s">
        <v>58</v>
      </c>
      <c r="U1608" s="216">
        <v>44841</v>
      </c>
      <c r="V1608" s="216">
        <v>44912</v>
      </c>
      <c r="W1608" s="217">
        <v>1</v>
      </c>
      <c r="X1608" s="218"/>
      <c r="Y1608" s="212">
        <f t="shared" si="318"/>
        <v>10.285714285714286</v>
      </c>
      <c r="Z1608" s="213">
        <v>135</v>
      </c>
      <c r="AA1608" s="213">
        <v>12.25</v>
      </c>
      <c r="AB1608" s="213">
        <f t="shared" si="319"/>
        <v>810</v>
      </c>
      <c r="AC1608" s="213">
        <f t="shared" si="320"/>
        <v>73.5</v>
      </c>
      <c r="AD1608" s="213">
        <f t="shared" si="321"/>
        <v>566.99999999999989</v>
      </c>
      <c r="AE1608" s="213">
        <f t="shared" si="327"/>
        <v>242.99999999999997</v>
      </c>
      <c r="AF1608" s="213">
        <f t="shared" si="322"/>
        <v>756.00000000000011</v>
      </c>
      <c r="AG1608" s="213">
        <f t="shared" si="323"/>
        <v>1566</v>
      </c>
      <c r="AH1608" s="213">
        <v>1566</v>
      </c>
      <c r="AI1608" s="213">
        <f t="shared" si="324"/>
        <v>0</v>
      </c>
      <c r="AJ1608" s="172"/>
    </row>
    <row r="1609" spans="1:36" ht="32.25" hidden="1" customHeight="1" x14ac:dyDescent="0.35">
      <c r="A1609" s="202"/>
      <c r="B1609" s="239">
        <v>25</v>
      </c>
      <c r="C1609" s="203">
        <v>1075</v>
      </c>
      <c r="D1609" s="204">
        <v>13511</v>
      </c>
      <c r="E1609" s="204">
        <v>8143</v>
      </c>
      <c r="F1609" s="204"/>
      <c r="G1609" s="202" t="s">
        <v>72</v>
      </c>
      <c r="H1609" s="202" t="s">
        <v>95</v>
      </c>
      <c r="I1609" s="202"/>
      <c r="J1609" s="202" t="s">
        <v>69</v>
      </c>
      <c r="K1609" s="204">
        <v>2.5</v>
      </c>
      <c r="L1609" s="204">
        <v>1.3</v>
      </c>
      <c r="M1609" s="204">
        <v>3</v>
      </c>
      <c r="N1609" s="204"/>
      <c r="O1609" s="204">
        <f t="shared" si="329"/>
        <v>3</v>
      </c>
      <c r="P1609" s="204"/>
      <c r="Q1609" s="204"/>
      <c r="R1609" s="204">
        <f t="shared" si="326"/>
        <v>3</v>
      </c>
      <c r="S1609" s="207" t="s">
        <v>70</v>
      </c>
      <c r="T1609" s="215" t="s">
        <v>58</v>
      </c>
      <c r="U1609" s="216">
        <v>44832</v>
      </c>
      <c r="V1609" s="216">
        <v>44859</v>
      </c>
      <c r="W1609" s="217">
        <v>1</v>
      </c>
      <c r="X1609" s="218"/>
      <c r="Y1609" s="212">
        <f t="shared" si="318"/>
        <v>4</v>
      </c>
      <c r="Z1609" s="213">
        <v>135</v>
      </c>
      <c r="AA1609" s="213">
        <v>12.25</v>
      </c>
      <c r="AB1609" s="213">
        <f t="shared" si="319"/>
        <v>405</v>
      </c>
      <c r="AC1609" s="213">
        <f t="shared" si="320"/>
        <v>36.75</v>
      </c>
      <c r="AD1609" s="213">
        <f t="shared" si="321"/>
        <v>283.49999999999994</v>
      </c>
      <c r="AE1609" s="213">
        <f t="shared" si="327"/>
        <v>121.49999999999999</v>
      </c>
      <c r="AF1609" s="213">
        <f t="shared" si="322"/>
        <v>147</v>
      </c>
      <c r="AG1609" s="213">
        <f t="shared" si="323"/>
        <v>552</v>
      </c>
      <c r="AH1609" s="213">
        <v>552</v>
      </c>
      <c r="AI1609" s="213">
        <f t="shared" si="324"/>
        <v>0</v>
      </c>
      <c r="AJ1609" s="172"/>
    </row>
    <row r="1610" spans="1:36" ht="32.25" hidden="1" customHeight="1" x14ac:dyDescent="0.35">
      <c r="A1610" s="202"/>
      <c r="B1610" s="239">
        <v>25</v>
      </c>
      <c r="C1610" s="203">
        <v>1076</v>
      </c>
      <c r="D1610" s="204">
        <v>13511</v>
      </c>
      <c r="E1610" s="204">
        <v>8143</v>
      </c>
      <c r="F1610" s="204"/>
      <c r="G1610" s="202" t="s">
        <v>72</v>
      </c>
      <c r="H1610" s="202" t="s">
        <v>95</v>
      </c>
      <c r="I1610" s="202"/>
      <c r="J1610" s="202" t="s">
        <v>69</v>
      </c>
      <c r="K1610" s="204">
        <v>2.5</v>
      </c>
      <c r="L1610" s="204">
        <v>1.3</v>
      </c>
      <c r="M1610" s="204">
        <v>3</v>
      </c>
      <c r="N1610" s="204"/>
      <c r="O1610" s="204">
        <f t="shared" si="329"/>
        <v>3</v>
      </c>
      <c r="P1610" s="204"/>
      <c r="Q1610" s="204"/>
      <c r="R1610" s="204">
        <f t="shared" si="326"/>
        <v>3</v>
      </c>
      <c r="S1610" s="207" t="s">
        <v>70</v>
      </c>
      <c r="T1610" s="215" t="s">
        <v>58</v>
      </c>
      <c r="U1610" s="216">
        <v>44832</v>
      </c>
      <c r="V1610" s="216">
        <v>44859</v>
      </c>
      <c r="W1610" s="217">
        <v>1</v>
      </c>
      <c r="X1610" s="218"/>
      <c r="Y1610" s="212">
        <f t="shared" si="318"/>
        <v>4</v>
      </c>
      <c r="Z1610" s="213">
        <v>135</v>
      </c>
      <c r="AA1610" s="213">
        <v>12.25</v>
      </c>
      <c r="AB1610" s="213">
        <f t="shared" si="319"/>
        <v>405</v>
      </c>
      <c r="AC1610" s="213">
        <f t="shared" si="320"/>
        <v>36.75</v>
      </c>
      <c r="AD1610" s="213">
        <f t="shared" si="321"/>
        <v>283.49999999999994</v>
      </c>
      <c r="AE1610" s="213">
        <f t="shared" si="327"/>
        <v>121.49999999999999</v>
      </c>
      <c r="AF1610" s="213">
        <f t="shared" si="322"/>
        <v>147</v>
      </c>
      <c r="AG1610" s="213">
        <f t="shared" si="323"/>
        <v>552</v>
      </c>
      <c r="AH1610" s="213">
        <v>552</v>
      </c>
      <c r="AI1610" s="213">
        <f t="shared" si="324"/>
        <v>0</v>
      </c>
      <c r="AJ1610" s="172"/>
    </row>
    <row r="1611" spans="1:36" ht="32.25" hidden="1" customHeight="1" x14ac:dyDescent="0.35">
      <c r="A1611" s="202"/>
      <c r="B1611" s="239">
        <v>25</v>
      </c>
      <c r="C1611" s="203">
        <v>1077</v>
      </c>
      <c r="D1611" s="204">
        <v>13511</v>
      </c>
      <c r="E1611" s="204">
        <v>8143</v>
      </c>
      <c r="F1611" s="204"/>
      <c r="G1611" s="202" t="s">
        <v>72</v>
      </c>
      <c r="H1611" s="202" t="s">
        <v>95</v>
      </c>
      <c r="I1611" s="202"/>
      <c r="J1611" s="202" t="s">
        <v>69</v>
      </c>
      <c r="K1611" s="204">
        <v>2.5</v>
      </c>
      <c r="L1611" s="204">
        <v>1.3</v>
      </c>
      <c r="M1611" s="204">
        <v>3</v>
      </c>
      <c r="N1611" s="204"/>
      <c r="O1611" s="204">
        <f t="shared" si="329"/>
        <v>3</v>
      </c>
      <c r="P1611" s="204"/>
      <c r="Q1611" s="204"/>
      <c r="R1611" s="204">
        <f t="shared" si="326"/>
        <v>3</v>
      </c>
      <c r="S1611" s="207" t="s">
        <v>70</v>
      </c>
      <c r="T1611" s="215" t="s">
        <v>58</v>
      </c>
      <c r="U1611" s="216">
        <v>44832</v>
      </c>
      <c r="V1611" s="216">
        <v>44859</v>
      </c>
      <c r="W1611" s="217">
        <v>1</v>
      </c>
      <c r="X1611" s="218"/>
      <c r="Y1611" s="212">
        <f t="shared" si="318"/>
        <v>4</v>
      </c>
      <c r="Z1611" s="213">
        <v>135</v>
      </c>
      <c r="AA1611" s="213">
        <v>12.25</v>
      </c>
      <c r="AB1611" s="213">
        <f t="shared" si="319"/>
        <v>405</v>
      </c>
      <c r="AC1611" s="213">
        <f t="shared" si="320"/>
        <v>36.75</v>
      </c>
      <c r="AD1611" s="213">
        <f t="shared" si="321"/>
        <v>283.49999999999994</v>
      </c>
      <c r="AE1611" s="213">
        <f t="shared" si="327"/>
        <v>121.49999999999999</v>
      </c>
      <c r="AF1611" s="213">
        <f t="shared" si="322"/>
        <v>147</v>
      </c>
      <c r="AG1611" s="213">
        <f t="shared" si="323"/>
        <v>552</v>
      </c>
      <c r="AH1611" s="213">
        <v>552</v>
      </c>
      <c r="AI1611" s="213">
        <f t="shared" si="324"/>
        <v>0</v>
      </c>
      <c r="AJ1611" s="172"/>
    </row>
    <row r="1612" spans="1:36" ht="32.25" hidden="1" customHeight="1" x14ac:dyDescent="0.35">
      <c r="A1612" s="202"/>
      <c r="B1612" s="239">
        <v>25</v>
      </c>
      <c r="C1612" s="203">
        <v>1078</v>
      </c>
      <c r="D1612" s="204">
        <v>13511</v>
      </c>
      <c r="E1612" s="204">
        <v>8143</v>
      </c>
      <c r="F1612" s="204"/>
      <c r="G1612" s="202" t="s">
        <v>72</v>
      </c>
      <c r="H1612" s="202" t="s">
        <v>95</v>
      </c>
      <c r="I1612" s="202"/>
      <c r="J1612" s="202" t="s">
        <v>69</v>
      </c>
      <c r="K1612" s="204">
        <v>2.5</v>
      </c>
      <c r="L1612" s="204">
        <v>1.3</v>
      </c>
      <c r="M1612" s="204">
        <v>3</v>
      </c>
      <c r="N1612" s="204"/>
      <c r="O1612" s="204">
        <f t="shared" si="329"/>
        <v>3</v>
      </c>
      <c r="P1612" s="204"/>
      <c r="Q1612" s="204"/>
      <c r="R1612" s="204">
        <f t="shared" si="326"/>
        <v>3</v>
      </c>
      <c r="S1612" s="207" t="s">
        <v>70</v>
      </c>
      <c r="T1612" s="215" t="s">
        <v>58</v>
      </c>
      <c r="U1612" s="216">
        <v>44832</v>
      </c>
      <c r="V1612" s="216">
        <v>44859</v>
      </c>
      <c r="W1612" s="217">
        <v>1</v>
      </c>
      <c r="X1612" s="218"/>
      <c r="Y1612" s="212">
        <f t="shared" si="318"/>
        <v>4</v>
      </c>
      <c r="Z1612" s="213">
        <v>135</v>
      </c>
      <c r="AA1612" s="213">
        <v>12.25</v>
      </c>
      <c r="AB1612" s="213">
        <f t="shared" si="319"/>
        <v>405</v>
      </c>
      <c r="AC1612" s="213">
        <f t="shared" si="320"/>
        <v>36.75</v>
      </c>
      <c r="AD1612" s="213">
        <f t="shared" si="321"/>
        <v>283.49999999999994</v>
      </c>
      <c r="AE1612" s="213">
        <f t="shared" si="327"/>
        <v>121.49999999999999</v>
      </c>
      <c r="AF1612" s="213">
        <f t="shared" si="322"/>
        <v>147</v>
      </c>
      <c r="AG1612" s="213">
        <f t="shared" si="323"/>
        <v>552</v>
      </c>
      <c r="AH1612" s="213">
        <v>552</v>
      </c>
      <c r="AI1612" s="213">
        <f t="shared" si="324"/>
        <v>0</v>
      </c>
      <c r="AJ1612" s="172"/>
    </row>
    <row r="1613" spans="1:36" ht="32.25" hidden="1" customHeight="1" x14ac:dyDescent="0.35">
      <c r="A1613" s="205"/>
      <c r="B1613" s="241">
        <v>25</v>
      </c>
      <c r="C1613" s="173">
        <v>1105</v>
      </c>
      <c r="D1613" s="206">
        <v>13538</v>
      </c>
      <c r="E1613" s="206">
        <v>8201</v>
      </c>
      <c r="F1613" s="206"/>
      <c r="G1613" s="205" t="s">
        <v>72</v>
      </c>
      <c r="H1613" s="202" t="s">
        <v>95</v>
      </c>
      <c r="I1613" s="202"/>
      <c r="J1613" s="202" t="s">
        <v>69</v>
      </c>
      <c r="K1613" s="204">
        <v>2.5</v>
      </c>
      <c r="L1613" s="204">
        <v>1.3</v>
      </c>
      <c r="M1613" s="204">
        <v>2.5</v>
      </c>
      <c r="N1613" s="204"/>
      <c r="O1613" s="204">
        <f t="shared" si="329"/>
        <v>2.5</v>
      </c>
      <c r="P1613" s="204"/>
      <c r="Q1613" s="204"/>
      <c r="R1613" s="204">
        <f t="shared" si="326"/>
        <v>2.5</v>
      </c>
      <c r="S1613" s="207" t="s">
        <v>70</v>
      </c>
      <c r="T1613" s="215" t="s">
        <v>58</v>
      </c>
      <c r="U1613" s="216">
        <v>44835</v>
      </c>
      <c r="V1613" s="216">
        <v>44870</v>
      </c>
      <c r="W1613" s="217">
        <v>1</v>
      </c>
      <c r="X1613" s="218"/>
      <c r="Y1613" s="212">
        <f t="shared" si="318"/>
        <v>5.1428571428571432</v>
      </c>
      <c r="Z1613" s="213">
        <v>135</v>
      </c>
      <c r="AA1613" s="213">
        <v>12.25</v>
      </c>
      <c r="AB1613" s="213">
        <f t="shared" si="319"/>
        <v>337.5</v>
      </c>
      <c r="AC1613" s="213">
        <f t="shared" si="320"/>
        <v>30.625</v>
      </c>
      <c r="AD1613" s="213">
        <f t="shared" si="321"/>
        <v>236.25</v>
      </c>
      <c r="AE1613" s="213">
        <f t="shared" si="327"/>
        <v>101.25</v>
      </c>
      <c r="AF1613" s="213">
        <f t="shared" si="322"/>
        <v>157.5</v>
      </c>
      <c r="AG1613" s="213">
        <f t="shared" si="323"/>
        <v>495</v>
      </c>
      <c r="AH1613" s="213">
        <v>495</v>
      </c>
      <c r="AI1613" s="213">
        <f t="shared" si="324"/>
        <v>0</v>
      </c>
      <c r="AJ1613" s="172"/>
    </row>
    <row r="1614" spans="1:36" ht="32.25" hidden="1" customHeight="1" x14ac:dyDescent="0.35">
      <c r="A1614" s="205"/>
      <c r="B1614" s="241">
        <v>25</v>
      </c>
      <c r="C1614" s="173">
        <v>1104</v>
      </c>
      <c r="D1614" s="206">
        <v>13537</v>
      </c>
      <c r="E1614" s="206">
        <v>8082</v>
      </c>
      <c r="F1614" s="206"/>
      <c r="G1614" s="205" t="s">
        <v>216</v>
      </c>
      <c r="H1614" s="202" t="s">
        <v>95</v>
      </c>
      <c r="I1614" s="202"/>
      <c r="J1614" s="202" t="s">
        <v>69</v>
      </c>
      <c r="K1614" s="204">
        <v>1.3</v>
      </c>
      <c r="L1614" s="204">
        <v>1.3</v>
      </c>
      <c r="M1614" s="204">
        <v>3</v>
      </c>
      <c r="N1614" s="204"/>
      <c r="O1614" s="204">
        <f t="shared" si="329"/>
        <v>3</v>
      </c>
      <c r="P1614" s="204"/>
      <c r="Q1614" s="204"/>
      <c r="R1614" s="204">
        <f t="shared" si="326"/>
        <v>3</v>
      </c>
      <c r="S1614" s="207" t="s">
        <v>70</v>
      </c>
      <c r="T1614" s="215" t="s">
        <v>58</v>
      </c>
      <c r="U1614" s="216">
        <v>44835</v>
      </c>
      <c r="V1614" s="216">
        <v>44841</v>
      </c>
      <c r="W1614" s="217">
        <v>1</v>
      </c>
      <c r="X1614" s="218"/>
      <c r="Y1614" s="212">
        <f t="shared" si="318"/>
        <v>1</v>
      </c>
      <c r="Z1614" s="213">
        <v>135</v>
      </c>
      <c r="AA1614" s="213">
        <v>12.25</v>
      </c>
      <c r="AB1614" s="213">
        <f t="shared" si="319"/>
        <v>405</v>
      </c>
      <c r="AC1614" s="213">
        <f t="shared" si="320"/>
        <v>36.75</v>
      </c>
      <c r="AD1614" s="213">
        <f t="shared" si="321"/>
        <v>283.49999999999994</v>
      </c>
      <c r="AE1614" s="213">
        <f t="shared" si="327"/>
        <v>121.49999999999999</v>
      </c>
      <c r="AF1614" s="213">
        <f t="shared" si="322"/>
        <v>36.75</v>
      </c>
      <c r="AG1614" s="213">
        <f t="shared" si="323"/>
        <v>441.74999999999994</v>
      </c>
      <c r="AH1614" s="213">
        <v>441.74999999999994</v>
      </c>
      <c r="AI1614" s="213">
        <f t="shared" si="324"/>
        <v>0</v>
      </c>
      <c r="AJ1614" s="172"/>
    </row>
    <row r="1615" spans="1:36" ht="32.25" hidden="1" customHeight="1" x14ac:dyDescent="0.35">
      <c r="A1615" s="205"/>
      <c r="B1615" s="241">
        <v>25</v>
      </c>
      <c r="C1615" s="173">
        <v>1066</v>
      </c>
      <c r="D1615" s="206">
        <v>13503</v>
      </c>
      <c r="E1615" s="206">
        <v>8083</v>
      </c>
      <c r="F1615" s="206"/>
      <c r="G1615" s="205" t="s">
        <v>72</v>
      </c>
      <c r="H1615" s="202" t="s">
        <v>95</v>
      </c>
      <c r="I1615" s="202"/>
      <c r="J1615" s="202" t="s">
        <v>69</v>
      </c>
      <c r="K1615" s="204">
        <v>2.5</v>
      </c>
      <c r="L1615" s="204">
        <v>1.8</v>
      </c>
      <c r="M1615" s="204">
        <v>6</v>
      </c>
      <c r="N1615" s="204"/>
      <c r="O1615" s="204">
        <f t="shared" si="329"/>
        <v>6</v>
      </c>
      <c r="P1615" s="204"/>
      <c r="Q1615" s="204"/>
      <c r="R1615" s="204">
        <f t="shared" si="326"/>
        <v>6</v>
      </c>
      <c r="S1615" s="207" t="s">
        <v>70</v>
      </c>
      <c r="T1615" s="215" t="s">
        <v>58</v>
      </c>
      <c r="U1615" s="216">
        <v>44831</v>
      </c>
      <c r="V1615" s="216">
        <v>44841</v>
      </c>
      <c r="W1615" s="217">
        <v>1</v>
      </c>
      <c r="X1615" s="218"/>
      <c r="Y1615" s="212">
        <f t="shared" si="318"/>
        <v>1.5714285714285714</v>
      </c>
      <c r="Z1615" s="213">
        <v>135</v>
      </c>
      <c r="AA1615" s="213">
        <v>12.25</v>
      </c>
      <c r="AB1615" s="213">
        <f t="shared" si="319"/>
        <v>810</v>
      </c>
      <c r="AC1615" s="213">
        <f t="shared" si="320"/>
        <v>73.5</v>
      </c>
      <c r="AD1615" s="213">
        <f t="shared" si="321"/>
        <v>566.99999999999989</v>
      </c>
      <c r="AE1615" s="213">
        <f t="shared" si="327"/>
        <v>242.99999999999997</v>
      </c>
      <c r="AF1615" s="213">
        <f t="shared" si="322"/>
        <v>115.5</v>
      </c>
      <c r="AG1615" s="213">
        <f t="shared" si="323"/>
        <v>925.49999999999989</v>
      </c>
      <c r="AH1615" s="213">
        <v>925.49999999999989</v>
      </c>
      <c r="AI1615" s="213">
        <f t="shared" si="324"/>
        <v>0</v>
      </c>
      <c r="AJ1615" s="172"/>
    </row>
    <row r="1616" spans="1:36" ht="32.25" customHeight="1" x14ac:dyDescent="0.35">
      <c r="A1616" s="205"/>
      <c r="B1616" s="241">
        <v>25</v>
      </c>
      <c r="C1616" s="399">
        <v>1142</v>
      </c>
      <c r="D1616" s="400">
        <v>13626</v>
      </c>
      <c r="E1616" s="400">
        <v>8474</v>
      </c>
      <c r="F1616" s="206"/>
      <c r="G1616" s="205" t="s">
        <v>451</v>
      </c>
      <c r="H1616" s="205" t="s">
        <v>36</v>
      </c>
      <c r="I1616" s="205"/>
      <c r="J1616" s="205" t="s">
        <v>436</v>
      </c>
      <c r="K1616" s="206">
        <v>6.3</v>
      </c>
      <c r="L1616" s="206">
        <v>1.3</v>
      </c>
      <c r="M1616" s="206">
        <v>2.5</v>
      </c>
      <c r="N1616" s="206"/>
      <c r="O1616" s="206">
        <v>2.5</v>
      </c>
      <c r="P1616" s="206"/>
      <c r="Q1616" s="206"/>
      <c r="R1616" s="204">
        <f t="shared" si="326"/>
        <v>15.75</v>
      </c>
      <c r="S1616" s="173" t="s">
        <v>41</v>
      </c>
      <c r="T1616" s="208" t="s">
        <v>58</v>
      </c>
      <c r="U1616" s="209">
        <v>44840</v>
      </c>
      <c r="V1616" s="209">
        <v>44922</v>
      </c>
      <c r="W1616" s="210">
        <v>1</v>
      </c>
      <c r="X1616" s="211"/>
      <c r="Y1616" s="212">
        <f t="shared" si="318"/>
        <v>11.857142857142858</v>
      </c>
      <c r="Z1616" s="214">
        <v>14</v>
      </c>
      <c r="AA1616" s="214">
        <v>0.84</v>
      </c>
      <c r="AB1616" s="213">
        <f t="shared" si="319"/>
        <v>220.5</v>
      </c>
      <c r="AC1616" s="213">
        <f t="shared" si="320"/>
        <v>13.229999999999999</v>
      </c>
      <c r="AD1616" s="213">
        <f t="shared" si="321"/>
        <v>154.34999999999997</v>
      </c>
      <c r="AE1616" s="213">
        <f t="shared" si="327"/>
        <v>66.149999999999991</v>
      </c>
      <c r="AF1616" s="213">
        <f t="shared" si="322"/>
        <v>156.87</v>
      </c>
      <c r="AG1616" s="343">
        <f t="shared" si="323"/>
        <v>377.36999999999995</v>
      </c>
      <c r="AH1616" s="214">
        <v>318.77999999999997</v>
      </c>
      <c r="AI1616" s="213">
        <f t="shared" si="324"/>
        <v>58.589999999999975</v>
      </c>
      <c r="AJ1616" s="172"/>
    </row>
    <row r="1617" spans="1:36" ht="32.25" hidden="1" customHeight="1" x14ac:dyDescent="0.35">
      <c r="A1617" s="205"/>
      <c r="B1617" s="241">
        <v>25</v>
      </c>
      <c r="C1617" s="173">
        <v>1056</v>
      </c>
      <c r="D1617" s="206">
        <v>13495</v>
      </c>
      <c r="E1617" s="206">
        <v>8227</v>
      </c>
      <c r="F1617" s="206"/>
      <c r="G1617" s="205" t="s">
        <v>72</v>
      </c>
      <c r="H1617" s="202" t="s">
        <v>60</v>
      </c>
      <c r="I1617" s="202"/>
      <c r="J1617" s="202" t="s">
        <v>61</v>
      </c>
      <c r="K1617" s="204">
        <v>2.5</v>
      </c>
      <c r="L1617" s="204">
        <v>2.5</v>
      </c>
      <c r="M1617" s="204">
        <v>2</v>
      </c>
      <c r="N1617" s="204"/>
      <c r="O1617" s="204">
        <f t="shared" ref="O1617:O1628" si="330">M1617-N1617</f>
        <v>2</v>
      </c>
      <c r="P1617" s="204"/>
      <c r="Q1617" s="204"/>
      <c r="R1617" s="204">
        <f t="shared" si="326"/>
        <v>12.5</v>
      </c>
      <c r="S1617" s="207" t="s">
        <v>62</v>
      </c>
      <c r="T1617" s="215" t="s">
        <v>58</v>
      </c>
      <c r="U1617" s="216">
        <v>44830</v>
      </c>
      <c r="V1617" s="216">
        <v>44866</v>
      </c>
      <c r="W1617" s="217">
        <v>1</v>
      </c>
      <c r="X1617" s="218"/>
      <c r="Y1617" s="212">
        <f t="shared" si="318"/>
        <v>5.2857142857142856</v>
      </c>
      <c r="Z1617" s="237">
        <v>7.5</v>
      </c>
      <c r="AA1617" s="237">
        <v>0.7</v>
      </c>
      <c r="AB1617" s="213">
        <f t="shared" si="319"/>
        <v>93.75</v>
      </c>
      <c r="AC1617" s="213">
        <f t="shared" si="320"/>
        <v>8.75</v>
      </c>
      <c r="AD1617" s="213">
        <f t="shared" si="321"/>
        <v>65.625</v>
      </c>
      <c r="AE1617" s="213">
        <f t="shared" si="327"/>
        <v>28.125</v>
      </c>
      <c r="AF1617" s="213">
        <f t="shared" si="322"/>
        <v>46.249999999999993</v>
      </c>
      <c r="AG1617" s="213">
        <f t="shared" si="323"/>
        <v>140</v>
      </c>
      <c r="AH1617" s="213">
        <v>140</v>
      </c>
      <c r="AI1617" s="213">
        <f t="shared" si="324"/>
        <v>0</v>
      </c>
      <c r="AJ1617" s="172"/>
    </row>
    <row r="1618" spans="1:36" ht="32.25" hidden="1" customHeight="1" x14ac:dyDescent="0.35">
      <c r="A1618" s="205"/>
      <c r="B1618" s="241">
        <v>25</v>
      </c>
      <c r="C1618" s="173">
        <v>1057</v>
      </c>
      <c r="D1618" s="206">
        <v>13495</v>
      </c>
      <c r="E1618" s="206">
        <v>8227</v>
      </c>
      <c r="F1618" s="206"/>
      <c r="G1618" s="205" t="s">
        <v>72</v>
      </c>
      <c r="H1618" s="202" t="s">
        <v>60</v>
      </c>
      <c r="I1618" s="202"/>
      <c r="J1618" s="202" t="s">
        <v>61</v>
      </c>
      <c r="K1618" s="204">
        <v>2.5</v>
      </c>
      <c r="L1618" s="204">
        <v>2.5</v>
      </c>
      <c r="M1618" s="204">
        <v>2</v>
      </c>
      <c r="N1618" s="204"/>
      <c r="O1618" s="204">
        <f t="shared" si="330"/>
        <v>2</v>
      </c>
      <c r="P1618" s="204"/>
      <c r="Q1618" s="204"/>
      <c r="R1618" s="204">
        <f t="shared" si="326"/>
        <v>12.5</v>
      </c>
      <c r="S1618" s="207" t="s">
        <v>62</v>
      </c>
      <c r="T1618" s="215" t="s">
        <v>58</v>
      </c>
      <c r="U1618" s="216">
        <v>44830</v>
      </c>
      <c r="V1618" s="216">
        <v>44866</v>
      </c>
      <c r="W1618" s="217">
        <v>1</v>
      </c>
      <c r="X1618" s="218"/>
      <c r="Y1618" s="212">
        <f t="shared" si="318"/>
        <v>5.2857142857142856</v>
      </c>
      <c r="Z1618" s="237">
        <v>7.5</v>
      </c>
      <c r="AA1618" s="237">
        <v>0.7</v>
      </c>
      <c r="AB1618" s="213">
        <f t="shared" si="319"/>
        <v>93.75</v>
      </c>
      <c r="AC1618" s="213">
        <f t="shared" si="320"/>
        <v>8.75</v>
      </c>
      <c r="AD1618" s="213">
        <f t="shared" si="321"/>
        <v>65.625</v>
      </c>
      <c r="AE1618" s="213">
        <f t="shared" si="327"/>
        <v>28.125</v>
      </c>
      <c r="AF1618" s="213">
        <f t="shared" si="322"/>
        <v>46.249999999999993</v>
      </c>
      <c r="AG1618" s="213">
        <f t="shared" si="323"/>
        <v>140</v>
      </c>
      <c r="AH1618" s="213">
        <v>140</v>
      </c>
      <c r="AI1618" s="213">
        <f t="shared" si="324"/>
        <v>0</v>
      </c>
      <c r="AJ1618" s="172"/>
    </row>
    <row r="1619" spans="1:36" ht="32.25" hidden="1" customHeight="1" x14ac:dyDescent="0.35">
      <c r="A1619" s="205"/>
      <c r="B1619" s="241">
        <v>25</v>
      </c>
      <c r="C1619" s="173">
        <v>1058</v>
      </c>
      <c r="D1619" s="206">
        <v>13495</v>
      </c>
      <c r="E1619" s="206">
        <v>8227</v>
      </c>
      <c r="F1619" s="206"/>
      <c r="G1619" s="205" t="s">
        <v>72</v>
      </c>
      <c r="H1619" s="202" t="s">
        <v>60</v>
      </c>
      <c r="I1619" s="202"/>
      <c r="J1619" s="202" t="s">
        <v>61</v>
      </c>
      <c r="K1619" s="204">
        <v>2.5</v>
      </c>
      <c r="L1619" s="204">
        <v>2.5</v>
      </c>
      <c r="M1619" s="204">
        <v>2</v>
      </c>
      <c r="N1619" s="204"/>
      <c r="O1619" s="204">
        <f t="shared" si="330"/>
        <v>2</v>
      </c>
      <c r="P1619" s="204"/>
      <c r="Q1619" s="204"/>
      <c r="R1619" s="204">
        <f t="shared" si="326"/>
        <v>12.5</v>
      </c>
      <c r="S1619" s="207" t="s">
        <v>62</v>
      </c>
      <c r="T1619" s="215" t="s">
        <v>58</v>
      </c>
      <c r="U1619" s="216">
        <v>44830</v>
      </c>
      <c r="V1619" s="216">
        <v>44866</v>
      </c>
      <c r="W1619" s="217">
        <v>1</v>
      </c>
      <c r="X1619" s="218"/>
      <c r="Y1619" s="212">
        <f t="shared" si="318"/>
        <v>5.2857142857142856</v>
      </c>
      <c r="Z1619" s="237">
        <v>7.5</v>
      </c>
      <c r="AA1619" s="237">
        <v>0.7</v>
      </c>
      <c r="AB1619" s="213">
        <f t="shared" si="319"/>
        <v>93.75</v>
      </c>
      <c r="AC1619" s="213">
        <f t="shared" si="320"/>
        <v>8.75</v>
      </c>
      <c r="AD1619" s="213">
        <f t="shared" si="321"/>
        <v>65.625</v>
      </c>
      <c r="AE1619" s="213">
        <f t="shared" si="327"/>
        <v>28.125</v>
      </c>
      <c r="AF1619" s="213">
        <f t="shared" si="322"/>
        <v>46.249999999999993</v>
      </c>
      <c r="AG1619" s="213">
        <f t="shared" si="323"/>
        <v>140</v>
      </c>
      <c r="AH1619" s="213">
        <v>140</v>
      </c>
      <c r="AI1619" s="213">
        <f t="shared" si="324"/>
        <v>0</v>
      </c>
      <c r="AJ1619" s="172"/>
    </row>
    <row r="1620" spans="1:36" ht="32.25" hidden="1" customHeight="1" x14ac:dyDescent="0.35">
      <c r="A1620" s="205"/>
      <c r="B1620" s="241">
        <v>25</v>
      </c>
      <c r="C1620" s="173">
        <v>1140</v>
      </c>
      <c r="D1620" s="206">
        <v>13624</v>
      </c>
      <c r="E1620" s="206">
        <v>8194</v>
      </c>
      <c r="F1620" s="206"/>
      <c r="G1620" s="205" t="s">
        <v>72</v>
      </c>
      <c r="H1620" s="202" t="s">
        <v>60</v>
      </c>
      <c r="I1620" s="202"/>
      <c r="J1620" s="202" t="s">
        <v>61</v>
      </c>
      <c r="K1620" s="204">
        <v>7.5</v>
      </c>
      <c r="L1620" s="204">
        <v>2.5</v>
      </c>
      <c r="M1620" s="204">
        <v>2</v>
      </c>
      <c r="N1620" s="204"/>
      <c r="O1620" s="204">
        <f t="shared" si="330"/>
        <v>2</v>
      </c>
      <c r="P1620" s="204"/>
      <c r="Q1620" s="204"/>
      <c r="R1620" s="204">
        <f t="shared" si="326"/>
        <v>37.5</v>
      </c>
      <c r="S1620" s="207" t="s">
        <v>62</v>
      </c>
      <c r="T1620" s="215" t="s">
        <v>58</v>
      </c>
      <c r="U1620" s="216">
        <v>44839</v>
      </c>
      <c r="V1620" s="216">
        <v>44870</v>
      </c>
      <c r="W1620" s="217">
        <v>1</v>
      </c>
      <c r="X1620" s="218"/>
      <c r="Y1620" s="212">
        <f t="shared" si="318"/>
        <v>4.5714285714285712</v>
      </c>
      <c r="Z1620" s="237">
        <v>7.5</v>
      </c>
      <c r="AA1620" s="237">
        <v>0.7</v>
      </c>
      <c r="AB1620" s="213">
        <f t="shared" si="319"/>
        <v>281.25</v>
      </c>
      <c r="AC1620" s="213">
        <f t="shared" si="320"/>
        <v>26.25</v>
      </c>
      <c r="AD1620" s="213">
        <f t="shared" si="321"/>
        <v>196.875</v>
      </c>
      <c r="AE1620" s="213">
        <f t="shared" si="327"/>
        <v>84.375</v>
      </c>
      <c r="AF1620" s="213">
        <f t="shared" si="322"/>
        <v>119.99999999999999</v>
      </c>
      <c r="AG1620" s="213">
        <f t="shared" si="323"/>
        <v>401.25</v>
      </c>
      <c r="AH1620" s="213">
        <v>401.25</v>
      </c>
      <c r="AI1620" s="213">
        <f t="shared" si="324"/>
        <v>0</v>
      </c>
      <c r="AJ1620" s="172"/>
    </row>
    <row r="1621" spans="1:36" ht="32.25" customHeight="1" x14ac:dyDescent="0.35">
      <c r="A1621" s="202"/>
      <c r="B1621" s="239">
        <v>25</v>
      </c>
      <c r="C1621" s="342">
        <v>1408</v>
      </c>
      <c r="D1621" s="344">
        <v>13896</v>
      </c>
      <c r="E1621" s="344">
        <v>8492</v>
      </c>
      <c r="F1621" s="204"/>
      <c r="G1621" s="202" t="s">
        <v>72</v>
      </c>
      <c r="H1621" s="202" t="s">
        <v>95</v>
      </c>
      <c r="I1621" s="202"/>
      <c r="J1621" s="202" t="s">
        <v>69</v>
      </c>
      <c r="K1621" s="204">
        <v>2.5</v>
      </c>
      <c r="L1621" s="204">
        <v>1</v>
      </c>
      <c r="M1621" s="204">
        <v>1.5</v>
      </c>
      <c r="N1621" s="204"/>
      <c r="O1621" s="204">
        <f t="shared" si="330"/>
        <v>1.5</v>
      </c>
      <c r="P1621" s="204"/>
      <c r="Q1621" s="204"/>
      <c r="R1621" s="204">
        <f t="shared" si="326"/>
        <v>1.5</v>
      </c>
      <c r="S1621" s="207" t="s">
        <v>70</v>
      </c>
      <c r="T1621" s="215" t="s">
        <v>58</v>
      </c>
      <c r="U1621" s="216">
        <v>44875</v>
      </c>
      <c r="V1621" s="216">
        <v>44931</v>
      </c>
      <c r="W1621" s="217">
        <v>1</v>
      </c>
      <c r="X1621" s="218"/>
      <c r="Y1621" s="212">
        <f t="shared" si="318"/>
        <v>8.1428571428571423</v>
      </c>
      <c r="Z1621" s="237">
        <v>135</v>
      </c>
      <c r="AA1621" s="237">
        <v>12.25</v>
      </c>
      <c r="AB1621" s="213">
        <f t="shared" si="319"/>
        <v>202.5</v>
      </c>
      <c r="AC1621" s="213">
        <f t="shared" si="320"/>
        <v>18.375</v>
      </c>
      <c r="AD1621" s="213">
        <f t="shared" si="321"/>
        <v>141.74999999999997</v>
      </c>
      <c r="AE1621" s="213">
        <f t="shared" ref="AE1621:AE1656" si="331">IF(T1621="off hired",0.3*R1621*Z1621*W1621,0)</f>
        <v>60.749999999999993</v>
      </c>
      <c r="AF1621" s="213">
        <f t="shared" si="322"/>
        <v>149.625</v>
      </c>
      <c r="AG1621" s="343">
        <f t="shared" si="323"/>
        <v>352.125</v>
      </c>
      <c r="AH1621" s="213">
        <v>278.25</v>
      </c>
      <c r="AI1621" s="213">
        <f t="shared" si="324"/>
        <v>73.875</v>
      </c>
      <c r="AJ1621" s="172"/>
    </row>
    <row r="1622" spans="1:36" ht="32.25" hidden="1" customHeight="1" x14ac:dyDescent="0.35">
      <c r="A1622" s="202"/>
      <c r="B1622" s="239">
        <v>25</v>
      </c>
      <c r="C1622" s="203">
        <v>1407</v>
      </c>
      <c r="D1622" s="204">
        <v>13895</v>
      </c>
      <c r="E1622" s="204"/>
      <c r="F1622" s="204"/>
      <c r="G1622" s="202" t="s">
        <v>451</v>
      </c>
      <c r="H1622" s="234" t="s">
        <v>36</v>
      </c>
      <c r="I1622" s="234"/>
      <c r="J1622" s="234" t="s">
        <v>42</v>
      </c>
      <c r="K1622" s="233">
        <v>8.8000000000000007</v>
      </c>
      <c r="L1622" s="233">
        <v>1.3</v>
      </c>
      <c r="M1622" s="233">
        <v>3</v>
      </c>
      <c r="N1622" s="204"/>
      <c r="O1622" s="204">
        <f t="shared" si="330"/>
        <v>3</v>
      </c>
      <c r="P1622" s="233"/>
      <c r="Q1622" s="233"/>
      <c r="R1622" s="204">
        <f t="shared" si="326"/>
        <v>26.400000000000002</v>
      </c>
      <c r="S1622" s="261" t="s">
        <v>41</v>
      </c>
      <c r="T1622" s="215" t="s">
        <v>87</v>
      </c>
      <c r="U1622" s="271">
        <v>44875</v>
      </c>
      <c r="V1622" s="271"/>
      <c r="W1622" s="272">
        <v>1</v>
      </c>
      <c r="X1622" s="273"/>
      <c r="Y1622" s="212">
        <f t="shared" si="318"/>
        <v>11.857142857142858</v>
      </c>
      <c r="Z1622" s="238">
        <v>14</v>
      </c>
      <c r="AA1622" s="238"/>
      <c r="AB1622" s="213">
        <f t="shared" si="319"/>
        <v>369.6</v>
      </c>
      <c r="AC1622" s="213">
        <f t="shared" si="320"/>
        <v>0</v>
      </c>
      <c r="AD1622" s="213">
        <f t="shared" si="321"/>
        <v>258.72000000000003</v>
      </c>
      <c r="AE1622" s="213">
        <f t="shared" si="331"/>
        <v>0</v>
      </c>
      <c r="AF1622" s="213">
        <f t="shared" si="322"/>
        <v>0</v>
      </c>
      <c r="AG1622" s="213">
        <f t="shared" si="323"/>
        <v>258.72000000000003</v>
      </c>
      <c r="AH1622" s="213">
        <v>258.72000000000003</v>
      </c>
      <c r="AI1622" s="213">
        <f t="shared" si="324"/>
        <v>0</v>
      </c>
      <c r="AJ1622" s="172"/>
    </row>
    <row r="1623" spans="1:36" ht="32.25" hidden="1" customHeight="1" x14ac:dyDescent="0.35">
      <c r="A1623" s="202"/>
      <c r="B1623" s="239">
        <v>25</v>
      </c>
      <c r="C1623" s="203">
        <v>1407</v>
      </c>
      <c r="D1623" s="204">
        <v>13895</v>
      </c>
      <c r="E1623" s="204"/>
      <c r="F1623" s="204"/>
      <c r="G1623" s="202" t="s">
        <v>451</v>
      </c>
      <c r="H1623" s="234" t="s">
        <v>78</v>
      </c>
      <c r="I1623" s="234"/>
      <c r="J1623" s="234" t="s">
        <v>603</v>
      </c>
      <c r="K1623" s="233">
        <v>2.5</v>
      </c>
      <c r="L1623" s="233">
        <v>2.5</v>
      </c>
      <c r="M1623" s="233">
        <v>2</v>
      </c>
      <c r="N1623" s="204"/>
      <c r="O1623" s="204">
        <f t="shared" si="330"/>
        <v>2</v>
      </c>
      <c r="P1623" s="233"/>
      <c r="Q1623" s="233"/>
      <c r="R1623" s="204">
        <f t="shared" si="326"/>
        <v>12.5</v>
      </c>
      <c r="S1623" s="261" t="s">
        <v>62</v>
      </c>
      <c r="T1623" s="215" t="s">
        <v>87</v>
      </c>
      <c r="U1623" s="271">
        <v>44875</v>
      </c>
      <c r="V1623" s="271"/>
      <c r="W1623" s="272">
        <v>1</v>
      </c>
      <c r="X1623" s="273"/>
      <c r="Y1623" s="212">
        <f t="shared" si="318"/>
        <v>11.857142857142858</v>
      </c>
      <c r="Z1623" s="238">
        <v>7.5</v>
      </c>
      <c r="AA1623" s="238"/>
      <c r="AB1623" s="213">
        <f t="shared" si="319"/>
        <v>93.75</v>
      </c>
      <c r="AC1623" s="213">
        <f t="shared" si="320"/>
        <v>0</v>
      </c>
      <c r="AD1623" s="213">
        <f t="shared" si="321"/>
        <v>65.625</v>
      </c>
      <c r="AE1623" s="213">
        <f t="shared" si="331"/>
        <v>0</v>
      </c>
      <c r="AF1623" s="213">
        <f t="shared" si="322"/>
        <v>0</v>
      </c>
      <c r="AG1623" s="213">
        <f t="shared" si="323"/>
        <v>65.625</v>
      </c>
      <c r="AH1623" s="213">
        <v>65.625</v>
      </c>
      <c r="AI1623" s="213">
        <f t="shared" si="324"/>
        <v>0</v>
      </c>
      <c r="AJ1623" s="172"/>
    </row>
    <row r="1624" spans="1:36" ht="32.25" hidden="1" customHeight="1" x14ac:dyDescent="0.35">
      <c r="A1624" s="202"/>
      <c r="B1624" s="239">
        <v>25</v>
      </c>
      <c r="C1624" s="203">
        <v>1503</v>
      </c>
      <c r="D1624" s="204">
        <v>13990</v>
      </c>
      <c r="E1624" s="204">
        <v>8321</v>
      </c>
      <c r="F1624" s="204"/>
      <c r="G1624" s="202" t="s">
        <v>451</v>
      </c>
      <c r="H1624" s="202" t="s">
        <v>95</v>
      </c>
      <c r="I1624" s="202"/>
      <c r="J1624" s="202" t="s">
        <v>69</v>
      </c>
      <c r="K1624" s="204">
        <v>2</v>
      </c>
      <c r="L1624" s="204">
        <v>1.3</v>
      </c>
      <c r="M1624" s="204">
        <v>1.5</v>
      </c>
      <c r="N1624" s="204"/>
      <c r="O1624" s="204">
        <f t="shared" si="330"/>
        <v>1.5</v>
      </c>
      <c r="P1624" s="204"/>
      <c r="Q1624" s="204"/>
      <c r="R1624" s="204">
        <f t="shared" si="326"/>
        <v>1.5</v>
      </c>
      <c r="S1624" s="207" t="s">
        <v>70</v>
      </c>
      <c r="T1624" s="215" t="s">
        <v>58</v>
      </c>
      <c r="U1624" s="216">
        <v>44891</v>
      </c>
      <c r="V1624" s="216">
        <v>44906</v>
      </c>
      <c r="W1624" s="217">
        <v>1</v>
      </c>
      <c r="X1624" s="218"/>
      <c r="Y1624" s="212">
        <f t="shared" si="318"/>
        <v>2.2857142857142856</v>
      </c>
      <c r="Z1624" s="213">
        <v>135</v>
      </c>
      <c r="AA1624" s="213">
        <v>12.25</v>
      </c>
      <c r="AB1624" s="213">
        <f t="shared" si="319"/>
        <v>202.5</v>
      </c>
      <c r="AC1624" s="213">
        <f t="shared" si="320"/>
        <v>18.375</v>
      </c>
      <c r="AD1624" s="213">
        <f t="shared" si="321"/>
        <v>141.74999999999997</v>
      </c>
      <c r="AE1624" s="213">
        <f t="shared" si="331"/>
        <v>60.749999999999993</v>
      </c>
      <c r="AF1624" s="213">
        <f t="shared" si="322"/>
        <v>42</v>
      </c>
      <c r="AG1624" s="213">
        <f t="shared" si="323"/>
        <v>244.49999999999997</v>
      </c>
      <c r="AH1624" s="213">
        <v>244.49999999999997</v>
      </c>
      <c r="AI1624" s="213">
        <f t="shared" si="324"/>
        <v>0</v>
      </c>
      <c r="AJ1624" s="172"/>
    </row>
    <row r="1625" spans="1:36" ht="32.25" customHeight="1" x14ac:dyDescent="0.35">
      <c r="A1625" s="202"/>
      <c r="B1625" s="239">
        <v>25</v>
      </c>
      <c r="C1625" s="342">
        <v>1582</v>
      </c>
      <c r="D1625" s="344">
        <v>14114</v>
      </c>
      <c r="E1625" s="344">
        <v>8476</v>
      </c>
      <c r="F1625" s="204"/>
      <c r="G1625" s="202" t="s">
        <v>72</v>
      </c>
      <c r="H1625" s="202" t="s">
        <v>95</v>
      </c>
      <c r="I1625" s="202"/>
      <c r="J1625" s="202" t="s">
        <v>69</v>
      </c>
      <c r="K1625" s="204">
        <v>1.8</v>
      </c>
      <c r="L1625" s="204">
        <v>1.5</v>
      </c>
      <c r="M1625" s="204">
        <v>2</v>
      </c>
      <c r="N1625" s="204"/>
      <c r="O1625" s="204">
        <f t="shared" si="330"/>
        <v>2</v>
      </c>
      <c r="P1625" s="204"/>
      <c r="Q1625" s="204"/>
      <c r="R1625" s="204">
        <f t="shared" si="326"/>
        <v>2</v>
      </c>
      <c r="S1625" s="207" t="s">
        <v>70</v>
      </c>
      <c r="T1625" s="215" t="s">
        <v>58</v>
      </c>
      <c r="U1625" s="216">
        <v>44907</v>
      </c>
      <c r="V1625" s="216">
        <v>44924</v>
      </c>
      <c r="W1625" s="217">
        <v>1</v>
      </c>
      <c r="X1625" s="218"/>
      <c r="Y1625" s="212">
        <f t="shared" si="318"/>
        <v>2.5714285714285716</v>
      </c>
      <c r="Z1625" s="213">
        <v>135</v>
      </c>
      <c r="AA1625" s="213">
        <v>12.25</v>
      </c>
      <c r="AB1625" s="213">
        <f t="shared" si="319"/>
        <v>270</v>
      </c>
      <c r="AC1625" s="213">
        <f t="shared" si="320"/>
        <v>24.5</v>
      </c>
      <c r="AD1625" s="213">
        <f t="shared" si="321"/>
        <v>189</v>
      </c>
      <c r="AE1625" s="213">
        <f t="shared" si="331"/>
        <v>81</v>
      </c>
      <c r="AF1625" s="213">
        <f t="shared" si="322"/>
        <v>63.000000000000007</v>
      </c>
      <c r="AG1625" s="343">
        <f t="shared" si="323"/>
        <v>333</v>
      </c>
      <c r="AH1625" s="213">
        <v>259</v>
      </c>
      <c r="AI1625" s="213">
        <f t="shared" si="324"/>
        <v>74</v>
      </c>
      <c r="AJ1625" s="172"/>
    </row>
    <row r="1626" spans="1:36" ht="32.25" customHeight="1" x14ac:dyDescent="0.35">
      <c r="A1626" s="202"/>
      <c r="B1626" s="239">
        <v>25</v>
      </c>
      <c r="C1626" s="342">
        <v>1511</v>
      </c>
      <c r="D1626" s="344">
        <v>14000</v>
      </c>
      <c r="E1626" s="344">
        <v>8422</v>
      </c>
      <c r="F1626" s="204"/>
      <c r="G1626" s="202" t="s">
        <v>623</v>
      </c>
      <c r="H1626" s="234" t="s">
        <v>36</v>
      </c>
      <c r="I1626" s="234"/>
      <c r="J1626" s="234" t="s">
        <v>42</v>
      </c>
      <c r="K1626" s="233">
        <v>17</v>
      </c>
      <c r="L1626" s="233">
        <v>1</v>
      </c>
      <c r="M1626" s="233">
        <v>2</v>
      </c>
      <c r="N1626" s="204"/>
      <c r="O1626" s="204">
        <f t="shared" si="330"/>
        <v>2</v>
      </c>
      <c r="P1626" s="233"/>
      <c r="Q1626" s="233"/>
      <c r="R1626" s="204">
        <f t="shared" si="326"/>
        <v>34</v>
      </c>
      <c r="S1626" s="261" t="s">
        <v>41</v>
      </c>
      <c r="T1626" s="215" t="s">
        <v>58</v>
      </c>
      <c r="U1626" s="271">
        <v>44894</v>
      </c>
      <c r="V1626" s="271">
        <v>44937</v>
      </c>
      <c r="W1626" s="272">
        <v>1</v>
      </c>
      <c r="X1626" s="273"/>
      <c r="Y1626" s="212">
        <f t="shared" si="318"/>
        <v>6.2857142857142856</v>
      </c>
      <c r="Z1626" s="238">
        <v>14</v>
      </c>
      <c r="AA1626" s="238">
        <v>0.84</v>
      </c>
      <c r="AB1626" s="213">
        <f t="shared" si="319"/>
        <v>476</v>
      </c>
      <c r="AC1626" s="213">
        <f t="shared" si="320"/>
        <v>28.56</v>
      </c>
      <c r="AD1626" s="213">
        <f t="shared" si="321"/>
        <v>333.19999999999993</v>
      </c>
      <c r="AE1626" s="213">
        <f t="shared" si="331"/>
        <v>142.79999999999998</v>
      </c>
      <c r="AF1626" s="213">
        <f t="shared" si="322"/>
        <v>179.52</v>
      </c>
      <c r="AG1626" s="343">
        <f t="shared" si="323"/>
        <v>655.51999999999987</v>
      </c>
      <c r="AH1626" s="213">
        <v>467.83999999999992</v>
      </c>
      <c r="AI1626" s="213">
        <f t="shared" si="324"/>
        <v>187.67999999999995</v>
      </c>
      <c r="AJ1626" s="172"/>
    </row>
    <row r="1627" spans="1:36" ht="32.25" customHeight="1" x14ac:dyDescent="0.35">
      <c r="A1627" s="202"/>
      <c r="B1627" s="239">
        <v>25</v>
      </c>
      <c r="C1627" s="342">
        <v>1580</v>
      </c>
      <c r="D1627" s="344">
        <v>14111</v>
      </c>
      <c r="E1627" s="204"/>
      <c r="F1627" s="204"/>
      <c r="G1627" s="202" t="s">
        <v>451</v>
      </c>
      <c r="H1627" s="234" t="s">
        <v>36</v>
      </c>
      <c r="I1627" s="234"/>
      <c r="J1627" s="234" t="s">
        <v>42</v>
      </c>
      <c r="K1627" s="233">
        <v>5</v>
      </c>
      <c r="L1627" s="233">
        <v>1</v>
      </c>
      <c r="M1627" s="233">
        <v>1.8</v>
      </c>
      <c r="N1627" s="204"/>
      <c r="O1627" s="204">
        <f t="shared" si="330"/>
        <v>1.8</v>
      </c>
      <c r="P1627" s="233"/>
      <c r="Q1627" s="233"/>
      <c r="R1627" s="204">
        <f t="shared" si="326"/>
        <v>9</v>
      </c>
      <c r="S1627" s="261" t="s">
        <v>41</v>
      </c>
      <c r="T1627" s="215" t="s">
        <v>87</v>
      </c>
      <c r="U1627" s="271">
        <v>44905</v>
      </c>
      <c r="V1627" s="271"/>
      <c r="W1627" s="272">
        <v>1</v>
      </c>
      <c r="X1627" s="273"/>
      <c r="Y1627" s="212">
        <f t="shared" si="318"/>
        <v>7.5714285714285712</v>
      </c>
      <c r="Z1627" s="238">
        <v>14</v>
      </c>
      <c r="AA1627" s="238">
        <v>0.84</v>
      </c>
      <c r="AB1627" s="213">
        <f t="shared" si="319"/>
        <v>126</v>
      </c>
      <c r="AC1627" s="213">
        <f t="shared" si="320"/>
        <v>7.56</v>
      </c>
      <c r="AD1627" s="213">
        <f t="shared" si="321"/>
        <v>88.2</v>
      </c>
      <c r="AE1627" s="213">
        <f t="shared" si="331"/>
        <v>0</v>
      </c>
      <c r="AF1627" s="213">
        <f t="shared" si="322"/>
        <v>57.239999999999995</v>
      </c>
      <c r="AG1627" s="343">
        <f t="shared" si="323"/>
        <v>145.44</v>
      </c>
      <c r="AH1627" s="213">
        <v>111.96000000000001</v>
      </c>
      <c r="AI1627" s="213">
        <f t="shared" si="324"/>
        <v>33.47999999999999</v>
      </c>
      <c r="AJ1627" s="172"/>
    </row>
    <row r="1628" spans="1:36" ht="32.25" customHeight="1" x14ac:dyDescent="0.35">
      <c r="A1628" s="202"/>
      <c r="B1628" s="239">
        <v>25</v>
      </c>
      <c r="C1628" s="342">
        <v>1580</v>
      </c>
      <c r="D1628" s="344">
        <v>14111</v>
      </c>
      <c r="E1628" s="204"/>
      <c r="F1628" s="204"/>
      <c r="G1628" s="202" t="s">
        <v>451</v>
      </c>
      <c r="H1628" s="234" t="s">
        <v>36</v>
      </c>
      <c r="I1628" s="234"/>
      <c r="J1628" s="234" t="s">
        <v>42</v>
      </c>
      <c r="K1628" s="233">
        <v>5</v>
      </c>
      <c r="L1628" s="233">
        <v>1</v>
      </c>
      <c r="M1628" s="233">
        <v>1.8</v>
      </c>
      <c r="N1628" s="204"/>
      <c r="O1628" s="204">
        <f t="shared" si="330"/>
        <v>1.8</v>
      </c>
      <c r="P1628" s="233"/>
      <c r="Q1628" s="233"/>
      <c r="R1628" s="204">
        <f t="shared" si="326"/>
        <v>9</v>
      </c>
      <c r="S1628" s="261" t="s">
        <v>41</v>
      </c>
      <c r="T1628" s="215" t="s">
        <v>87</v>
      </c>
      <c r="U1628" s="271">
        <v>44905</v>
      </c>
      <c r="V1628" s="271"/>
      <c r="W1628" s="272">
        <v>1</v>
      </c>
      <c r="X1628" s="273"/>
      <c r="Y1628" s="212">
        <f t="shared" si="318"/>
        <v>7.5714285714285712</v>
      </c>
      <c r="Z1628" s="238">
        <v>14</v>
      </c>
      <c r="AA1628" s="238">
        <v>0.84</v>
      </c>
      <c r="AB1628" s="213">
        <f t="shared" si="319"/>
        <v>126</v>
      </c>
      <c r="AC1628" s="213">
        <f t="shared" si="320"/>
        <v>7.56</v>
      </c>
      <c r="AD1628" s="213">
        <f t="shared" si="321"/>
        <v>88.2</v>
      </c>
      <c r="AE1628" s="213">
        <f t="shared" si="331"/>
        <v>0</v>
      </c>
      <c r="AF1628" s="213">
        <f t="shared" si="322"/>
        <v>57.239999999999995</v>
      </c>
      <c r="AG1628" s="343">
        <f t="shared" si="323"/>
        <v>145.44</v>
      </c>
      <c r="AH1628" s="213">
        <v>111.96000000000001</v>
      </c>
      <c r="AI1628" s="213">
        <f t="shared" si="324"/>
        <v>33.47999999999999</v>
      </c>
      <c r="AJ1628" s="172"/>
    </row>
    <row r="1629" spans="1:36" ht="32.25" customHeight="1" x14ac:dyDescent="0.35">
      <c r="A1629" s="202"/>
      <c r="B1629" s="239">
        <v>25</v>
      </c>
      <c r="C1629" s="342">
        <v>1580</v>
      </c>
      <c r="D1629" s="344">
        <v>14111</v>
      </c>
      <c r="E1629" s="204"/>
      <c r="F1629" s="204"/>
      <c r="G1629" s="202" t="s">
        <v>451</v>
      </c>
      <c r="H1629" s="202" t="s">
        <v>241</v>
      </c>
      <c r="I1629" s="234"/>
      <c r="J1629" s="202" t="s">
        <v>81</v>
      </c>
      <c r="K1629" s="204">
        <v>5</v>
      </c>
      <c r="L1629" s="204">
        <v>0.6</v>
      </c>
      <c r="M1629" s="204"/>
      <c r="N1629" s="204"/>
      <c r="O1629" s="204"/>
      <c r="P1629" s="204">
        <v>0.6</v>
      </c>
      <c r="Q1629" s="204"/>
      <c r="R1629" s="204">
        <f t="shared" si="326"/>
        <v>1.7999999999999998</v>
      </c>
      <c r="S1629" s="207" t="s">
        <v>151</v>
      </c>
      <c r="T1629" s="215" t="s">
        <v>87</v>
      </c>
      <c r="U1629" s="216">
        <v>44905</v>
      </c>
      <c r="V1629" s="216"/>
      <c r="W1629" s="217">
        <v>1</v>
      </c>
      <c r="X1629" s="218"/>
      <c r="Y1629" s="212">
        <f t="shared" si="318"/>
        <v>7.5714285714285712</v>
      </c>
      <c r="Z1629" s="237">
        <v>36.5</v>
      </c>
      <c r="AA1629" s="237">
        <v>3.15</v>
      </c>
      <c r="AB1629" s="213">
        <f t="shared" si="319"/>
        <v>65.699999999999989</v>
      </c>
      <c r="AC1629" s="213">
        <f t="shared" si="320"/>
        <v>5.669999999999999</v>
      </c>
      <c r="AD1629" s="213">
        <f t="shared" si="321"/>
        <v>45.989999999999995</v>
      </c>
      <c r="AE1629" s="213">
        <f t="shared" si="331"/>
        <v>0</v>
      </c>
      <c r="AF1629" s="213">
        <f t="shared" si="322"/>
        <v>42.929999999999993</v>
      </c>
      <c r="AG1629" s="343">
        <f t="shared" si="323"/>
        <v>88.919999999999987</v>
      </c>
      <c r="AH1629" s="213">
        <v>63.809999999999988</v>
      </c>
      <c r="AI1629" s="213">
        <f t="shared" si="324"/>
        <v>25.11</v>
      </c>
      <c r="AJ1629" s="172"/>
    </row>
    <row r="1630" spans="1:36" ht="32.25" customHeight="1" x14ac:dyDescent="0.35">
      <c r="A1630" s="202"/>
      <c r="B1630" s="239">
        <v>25</v>
      </c>
      <c r="C1630" s="342">
        <v>1575</v>
      </c>
      <c r="D1630" s="344">
        <v>14111</v>
      </c>
      <c r="E1630" s="204"/>
      <c r="F1630" s="204"/>
      <c r="G1630" s="202" t="s">
        <v>451</v>
      </c>
      <c r="H1630" s="202" t="s">
        <v>241</v>
      </c>
      <c r="I1630" s="234"/>
      <c r="J1630" s="202" t="s">
        <v>81</v>
      </c>
      <c r="K1630" s="204">
        <v>5</v>
      </c>
      <c r="L1630" s="204">
        <v>0.6</v>
      </c>
      <c r="M1630" s="204"/>
      <c r="N1630" s="204"/>
      <c r="O1630" s="204"/>
      <c r="P1630" s="204">
        <v>0.6</v>
      </c>
      <c r="Q1630" s="204"/>
      <c r="R1630" s="204">
        <f t="shared" si="326"/>
        <v>1.7999999999999998</v>
      </c>
      <c r="S1630" s="207" t="s">
        <v>151</v>
      </c>
      <c r="T1630" s="215" t="s">
        <v>87</v>
      </c>
      <c r="U1630" s="216">
        <v>44905</v>
      </c>
      <c r="V1630" s="216"/>
      <c r="W1630" s="217">
        <v>1</v>
      </c>
      <c r="X1630" s="218"/>
      <c r="Y1630" s="212">
        <f t="shared" si="318"/>
        <v>7.5714285714285712</v>
      </c>
      <c r="Z1630" s="237">
        <v>36.5</v>
      </c>
      <c r="AA1630" s="237">
        <v>3.15</v>
      </c>
      <c r="AB1630" s="213">
        <f t="shared" si="319"/>
        <v>65.699999999999989</v>
      </c>
      <c r="AC1630" s="213">
        <f t="shared" si="320"/>
        <v>5.669999999999999</v>
      </c>
      <c r="AD1630" s="213">
        <f t="shared" si="321"/>
        <v>45.989999999999995</v>
      </c>
      <c r="AE1630" s="213">
        <f t="shared" si="331"/>
        <v>0</v>
      </c>
      <c r="AF1630" s="213">
        <f t="shared" si="322"/>
        <v>42.929999999999993</v>
      </c>
      <c r="AG1630" s="343">
        <f t="shared" si="323"/>
        <v>88.919999999999987</v>
      </c>
      <c r="AH1630" s="213">
        <v>63.809999999999988</v>
      </c>
      <c r="AI1630" s="213">
        <f t="shared" si="324"/>
        <v>25.11</v>
      </c>
      <c r="AJ1630" s="172"/>
    </row>
    <row r="1631" spans="1:36" ht="32.25" hidden="1" customHeight="1" x14ac:dyDescent="0.35">
      <c r="A1631" s="202"/>
      <c r="B1631" s="239">
        <v>26</v>
      </c>
      <c r="C1631" s="203">
        <v>350</v>
      </c>
      <c r="D1631" s="204">
        <v>12505</v>
      </c>
      <c r="E1631" s="204">
        <v>7591</v>
      </c>
      <c r="F1631" s="204"/>
      <c r="G1631" s="202" t="s">
        <v>108</v>
      </c>
      <c r="H1631" s="202" t="s">
        <v>95</v>
      </c>
      <c r="I1631" s="202"/>
      <c r="J1631" s="202" t="s">
        <v>69</v>
      </c>
      <c r="K1631" s="204">
        <v>1.8</v>
      </c>
      <c r="L1631" s="204">
        <v>1.3</v>
      </c>
      <c r="M1631" s="204">
        <v>4</v>
      </c>
      <c r="N1631" s="204">
        <v>1</v>
      </c>
      <c r="O1631" s="204">
        <f>M1631-N1631</f>
        <v>3</v>
      </c>
      <c r="P1631" s="204"/>
      <c r="Q1631" s="204"/>
      <c r="R1631" s="204">
        <f t="shared" si="326"/>
        <v>3</v>
      </c>
      <c r="S1631" s="207" t="s">
        <v>70</v>
      </c>
      <c r="T1631" s="215" t="s">
        <v>58</v>
      </c>
      <c r="U1631" s="216">
        <v>44736</v>
      </c>
      <c r="V1631" s="216">
        <v>44741</v>
      </c>
      <c r="W1631" s="217">
        <v>1</v>
      </c>
      <c r="X1631" s="218"/>
      <c r="Y1631" s="212">
        <f t="shared" ref="Y1631:Y1694" si="332">IF(T1631="on hire",$C$5-U1631+1,IF(T1631="off hired",V1631-U1631+1,0))/7</f>
        <v>0.8571428571428571</v>
      </c>
      <c r="Z1631" s="237">
        <v>135</v>
      </c>
      <c r="AA1631" s="237">
        <v>12.25</v>
      </c>
      <c r="AB1631" s="213">
        <f t="shared" ref="AB1631:AB1694" si="333">Z1631*R1631</f>
        <v>405</v>
      </c>
      <c r="AC1631" s="213">
        <f t="shared" ref="AC1631:AC1694" si="334">AA1631*R1631</f>
        <v>36.75</v>
      </c>
      <c r="AD1631" s="213">
        <f t="shared" ref="AD1631:AD1694" si="335">0.7*R1631*Z1631</f>
        <v>283.49999999999994</v>
      </c>
      <c r="AE1631" s="213">
        <f t="shared" si="331"/>
        <v>121.49999999999999</v>
      </c>
      <c r="AF1631" s="213">
        <f t="shared" ref="AF1631:AF1694" si="336">IF(Y1631&gt;X1631,(Y1631-X1631)*R1631*AA1631,0)</f>
        <v>31.499999999999996</v>
      </c>
      <c r="AG1631" s="213">
        <f t="shared" ref="AG1631:AG1694" si="337">AD1631+AE1631+AF1631</f>
        <v>436.49999999999994</v>
      </c>
      <c r="AH1631" s="213">
        <v>436.49999999999994</v>
      </c>
      <c r="AI1631" s="213">
        <f t="shared" ref="AI1631:AI1694" si="338">AG1631-AH1631</f>
        <v>0</v>
      </c>
      <c r="AJ1631" s="172"/>
    </row>
    <row r="1632" spans="1:36" ht="32.25" hidden="1" customHeight="1" x14ac:dyDescent="0.35">
      <c r="A1632" s="202"/>
      <c r="B1632" s="239">
        <v>26</v>
      </c>
      <c r="C1632" s="203"/>
      <c r="D1632" s="204">
        <v>12236</v>
      </c>
      <c r="E1632" s="204">
        <v>8121</v>
      </c>
      <c r="F1632" s="204"/>
      <c r="G1632" s="202" t="s">
        <v>152</v>
      </c>
      <c r="H1632" s="202" t="s">
        <v>63</v>
      </c>
      <c r="I1632" s="202"/>
      <c r="J1632" s="202" t="s">
        <v>63</v>
      </c>
      <c r="K1632" s="204">
        <v>644</v>
      </c>
      <c r="L1632" s="204"/>
      <c r="M1632" s="204"/>
      <c r="N1632" s="204"/>
      <c r="O1632" s="204"/>
      <c r="P1632" s="204"/>
      <c r="Q1632" s="204"/>
      <c r="R1632" s="204">
        <f t="shared" si="326"/>
        <v>644</v>
      </c>
      <c r="S1632" s="207" t="s">
        <v>64</v>
      </c>
      <c r="T1632" s="215" t="s">
        <v>58</v>
      </c>
      <c r="U1632" s="216">
        <v>44727</v>
      </c>
      <c r="V1632" s="216">
        <v>44853</v>
      </c>
      <c r="W1632" s="217">
        <v>1</v>
      </c>
      <c r="X1632" s="218"/>
      <c r="Y1632" s="212">
        <f t="shared" si="332"/>
        <v>18.142857142857142</v>
      </c>
      <c r="Z1632" s="237">
        <v>24</v>
      </c>
      <c r="AA1632" s="237"/>
      <c r="AB1632" s="213">
        <f t="shared" si="333"/>
        <v>15456</v>
      </c>
      <c r="AC1632" s="213">
        <f t="shared" si="334"/>
        <v>0</v>
      </c>
      <c r="AD1632" s="213">
        <f t="shared" si="335"/>
        <v>10819.199999999999</v>
      </c>
      <c r="AE1632" s="213">
        <f t="shared" si="331"/>
        <v>4636.7999999999993</v>
      </c>
      <c r="AF1632" s="213">
        <f t="shared" si="336"/>
        <v>0</v>
      </c>
      <c r="AG1632" s="213">
        <f t="shared" si="337"/>
        <v>15455.999999999998</v>
      </c>
      <c r="AH1632" s="213">
        <v>15455.999999999998</v>
      </c>
      <c r="AI1632" s="213">
        <f t="shared" si="338"/>
        <v>0</v>
      </c>
      <c r="AJ1632" s="172"/>
    </row>
    <row r="1633" spans="1:36" ht="32.25" hidden="1" customHeight="1" x14ac:dyDescent="0.35">
      <c r="A1633" s="202"/>
      <c r="B1633" s="239">
        <v>26</v>
      </c>
      <c r="C1633" s="203">
        <v>513</v>
      </c>
      <c r="D1633" s="204">
        <v>12718</v>
      </c>
      <c r="E1633" s="204">
        <v>7877</v>
      </c>
      <c r="F1633" s="204"/>
      <c r="G1633" s="202" t="s">
        <v>214</v>
      </c>
      <c r="H1633" s="202" t="s">
        <v>95</v>
      </c>
      <c r="I1633" s="202"/>
      <c r="J1633" s="202" t="s">
        <v>69</v>
      </c>
      <c r="K1633" s="204">
        <v>1.8</v>
      </c>
      <c r="L1633" s="204">
        <v>1.8</v>
      </c>
      <c r="M1633" s="204">
        <v>4</v>
      </c>
      <c r="N1633" s="204">
        <v>1</v>
      </c>
      <c r="O1633" s="204">
        <f t="shared" ref="O1633:O1646" si="339">M1633-N1633</f>
        <v>3</v>
      </c>
      <c r="P1633" s="204"/>
      <c r="Q1633" s="204"/>
      <c r="R1633" s="204">
        <f t="shared" si="326"/>
        <v>3</v>
      </c>
      <c r="S1633" s="207" t="s">
        <v>70</v>
      </c>
      <c r="T1633" s="215" t="s">
        <v>58</v>
      </c>
      <c r="U1633" s="216">
        <v>44756</v>
      </c>
      <c r="V1633" s="216">
        <v>44813</v>
      </c>
      <c r="W1633" s="217">
        <v>1</v>
      </c>
      <c r="X1633" s="218"/>
      <c r="Y1633" s="212">
        <f t="shared" si="332"/>
        <v>8.2857142857142865</v>
      </c>
      <c r="Z1633" s="237">
        <v>135</v>
      </c>
      <c r="AA1633" s="237">
        <v>12.25</v>
      </c>
      <c r="AB1633" s="213">
        <f t="shared" si="333"/>
        <v>405</v>
      </c>
      <c r="AC1633" s="213">
        <f t="shared" si="334"/>
        <v>36.75</v>
      </c>
      <c r="AD1633" s="213">
        <f t="shared" si="335"/>
        <v>283.49999999999994</v>
      </c>
      <c r="AE1633" s="213">
        <f t="shared" si="331"/>
        <v>121.49999999999999</v>
      </c>
      <c r="AF1633" s="213">
        <f t="shared" si="336"/>
        <v>304.50000000000006</v>
      </c>
      <c r="AG1633" s="213">
        <f t="shared" si="337"/>
        <v>709.5</v>
      </c>
      <c r="AH1633" s="213">
        <v>709.5</v>
      </c>
      <c r="AI1633" s="213">
        <f t="shared" si="338"/>
        <v>0</v>
      </c>
      <c r="AJ1633" s="172"/>
    </row>
    <row r="1634" spans="1:36" ht="32.25" hidden="1" customHeight="1" x14ac:dyDescent="0.35">
      <c r="A1634" s="202"/>
      <c r="B1634" s="239">
        <v>26</v>
      </c>
      <c r="C1634" s="203">
        <v>534</v>
      </c>
      <c r="D1634" s="204">
        <v>12745</v>
      </c>
      <c r="E1634" s="204">
        <v>7725</v>
      </c>
      <c r="F1634" s="204"/>
      <c r="G1634" s="202" t="s">
        <v>108</v>
      </c>
      <c r="H1634" s="202" t="s">
        <v>95</v>
      </c>
      <c r="I1634" s="202"/>
      <c r="J1634" s="202" t="s">
        <v>69</v>
      </c>
      <c r="K1634" s="204">
        <v>1.8</v>
      </c>
      <c r="L1634" s="204">
        <v>1.8</v>
      </c>
      <c r="M1634" s="204">
        <v>3</v>
      </c>
      <c r="N1634" s="204">
        <v>1</v>
      </c>
      <c r="O1634" s="204">
        <f t="shared" si="339"/>
        <v>2</v>
      </c>
      <c r="P1634" s="204"/>
      <c r="Q1634" s="204"/>
      <c r="R1634" s="204">
        <f t="shared" si="326"/>
        <v>2</v>
      </c>
      <c r="S1634" s="207" t="s">
        <v>70</v>
      </c>
      <c r="T1634" s="215" t="s">
        <v>58</v>
      </c>
      <c r="U1634" s="216">
        <v>44759</v>
      </c>
      <c r="V1634" s="216">
        <v>44760</v>
      </c>
      <c r="W1634" s="217">
        <v>1</v>
      </c>
      <c r="X1634" s="218"/>
      <c r="Y1634" s="212">
        <f t="shared" si="332"/>
        <v>0.2857142857142857</v>
      </c>
      <c r="Z1634" s="237">
        <v>135</v>
      </c>
      <c r="AA1634" s="237">
        <v>12.25</v>
      </c>
      <c r="AB1634" s="213">
        <f t="shared" si="333"/>
        <v>270</v>
      </c>
      <c r="AC1634" s="213">
        <f t="shared" si="334"/>
        <v>24.5</v>
      </c>
      <c r="AD1634" s="213">
        <f t="shared" si="335"/>
        <v>189</v>
      </c>
      <c r="AE1634" s="213">
        <f t="shared" si="331"/>
        <v>81</v>
      </c>
      <c r="AF1634" s="213">
        <f t="shared" si="336"/>
        <v>7</v>
      </c>
      <c r="AG1634" s="213">
        <f t="shared" si="337"/>
        <v>277</v>
      </c>
      <c r="AH1634" s="213">
        <v>277</v>
      </c>
      <c r="AI1634" s="213">
        <f t="shared" si="338"/>
        <v>0</v>
      </c>
      <c r="AJ1634" s="172"/>
    </row>
    <row r="1635" spans="1:36" ht="32.25" hidden="1" customHeight="1" x14ac:dyDescent="0.35">
      <c r="A1635" s="234"/>
      <c r="B1635" s="239">
        <v>26</v>
      </c>
      <c r="C1635" s="261">
        <v>500</v>
      </c>
      <c r="D1635" s="233">
        <v>12704</v>
      </c>
      <c r="E1635" s="233">
        <v>6701</v>
      </c>
      <c r="F1635" s="233"/>
      <c r="G1635" s="234" t="s">
        <v>236</v>
      </c>
      <c r="H1635" s="234" t="s">
        <v>60</v>
      </c>
      <c r="I1635" s="234"/>
      <c r="J1635" s="234" t="s">
        <v>42</v>
      </c>
      <c r="K1635" s="233">
        <v>12</v>
      </c>
      <c r="L1635" s="233">
        <v>1.8</v>
      </c>
      <c r="M1635" s="233">
        <v>6</v>
      </c>
      <c r="N1635" s="204">
        <v>1</v>
      </c>
      <c r="O1635" s="204">
        <f t="shared" si="339"/>
        <v>5</v>
      </c>
      <c r="P1635" s="233"/>
      <c r="Q1635" s="233"/>
      <c r="R1635" s="204">
        <f t="shared" si="326"/>
        <v>60</v>
      </c>
      <c r="S1635" s="207" t="s">
        <v>41</v>
      </c>
      <c r="T1635" s="270" t="s">
        <v>58</v>
      </c>
      <c r="U1635" s="271">
        <v>44755</v>
      </c>
      <c r="V1635" s="271">
        <v>44823</v>
      </c>
      <c r="W1635" s="272">
        <v>1</v>
      </c>
      <c r="X1635" s="273"/>
      <c r="Y1635" s="212">
        <f t="shared" si="332"/>
        <v>9.8571428571428577</v>
      </c>
      <c r="Z1635" s="238">
        <v>18</v>
      </c>
      <c r="AA1635" s="238">
        <v>1.05</v>
      </c>
      <c r="AB1635" s="213">
        <f t="shared" si="333"/>
        <v>1080</v>
      </c>
      <c r="AC1635" s="213">
        <f t="shared" si="334"/>
        <v>63</v>
      </c>
      <c r="AD1635" s="213">
        <f t="shared" si="335"/>
        <v>756</v>
      </c>
      <c r="AE1635" s="213">
        <f t="shared" si="331"/>
        <v>324</v>
      </c>
      <c r="AF1635" s="213">
        <f t="shared" si="336"/>
        <v>621</v>
      </c>
      <c r="AG1635" s="213">
        <f t="shared" si="337"/>
        <v>1701</v>
      </c>
      <c r="AH1635" s="213">
        <v>1701</v>
      </c>
      <c r="AI1635" s="213">
        <f t="shared" si="338"/>
        <v>0</v>
      </c>
      <c r="AJ1635" s="172"/>
    </row>
    <row r="1636" spans="1:36" ht="32.25" hidden="1" customHeight="1" x14ac:dyDescent="0.35">
      <c r="A1636" s="202"/>
      <c r="B1636" s="239">
        <v>26</v>
      </c>
      <c r="C1636" s="203">
        <v>737</v>
      </c>
      <c r="D1636" s="204">
        <v>12995</v>
      </c>
      <c r="E1636" s="204">
        <v>7852</v>
      </c>
      <c r="F1636" s="204"/>
      <c r="G1636" s="202" t="s">
        <v>108</v>
      </c>
      <c r="H1636" s="202" t="s">
        <v>36</v>
      </c>
      <c r="I1636" s="202"/>
      <c r="J1636" s="202" t="s">
        <v>436</v>
      </c>
      <c r="K1636" s="204">
        <v>5</v>
      </c>
      <c r="L1636" s="204">
        <v>1.3</v>
      </c>
      <c r="M1636" s="204">
        <v>5</v>
      </c>
      <c r="N1636" s="204">
        <v>1</v>
      </c>
      <c r="O1636" s="204">
        <f t="shared" si="339"/>
        <v>4</v>
      </c>
      <c r="P1636" s="204"/>
      <c r="Q1636" s="204"/>
      <c r="R1636" s="204">
        <f t="shared" si="326"/>
        <v>20</v>
      </c>
      <c r="S1636" s="207" t="s">
        <v>41</v>
      </c>
      <c r="T1636" s="215" t="s">
        <v>58</v>
      </c>
      <c r="U1636" s="216">
        <v>44788</v>
      </c>
      <c r="V1636" s="216">
        <v>44802</v>
      </c>
      <c r="W1636" s="217">
        <v>1</v>
      </c>
      <c r="X1636" s="218"/>
      <c r="Y1636" s="212">
        <f t="shared" si="332"/>
        <v>2.1428571428571428</v>
      </c>
      <c r="Z1636" s="237">
        <v>14</v>
      </c>
      <c r="AA1636" s="237">
        <v>0</v>
      </c>
      <c r="AB1636" s="213">
        <f t="shared" si="333"/>
        <v>280</v>
      </c>
      <c r="AC1636" s="213">
        <f t="shared" si="334"/>
        <v>0</v>
      </c>
      <c r="AD1636" s="213">
        <f t="shared" si="335"/>
        <v>196</v>
      </c>
      <c r="AE1636" s="213">
        <f t="shared" si="331"/>
        <v>84</v>
      </c>
      <c r="AF1636" s="213">
        <f t="shared" si="336"/>
        <v>0</v>
      </c>
      <c r="AG1636" s="213">
        <f t="shared" si="337"/>
        <v>280</v>
      </c>
      <c r="AH1636" s="213">
        <v>280</v>
      </c>
      <c r="AI1636" s="213">
        <f t="shared" si="338"/>
        <v>0</v>
      </c>
      <c r="AJ1636" s="172"/>
    </row>
    <row r="1637" spans="1:36" ht="32.25" hidden="1" customHeight="1" x14ac:dyDescent="0.35">
      <c r="A1637" s="202"/>
      <c r="B1637" s="239">
        <v>26</v>
      </c>
      <c r="C1637" s="203">
        <v>352</v>
      </c>
      <c r="D1637" s="204">
        <v>12507</v>
      </c>
      <c r="E1637" s="204">
        <v>7732</v>
      </c>
      <c r="F1637" s="204"/>
      <c r="G1637" s="202" t="s">
        <v>71</v>
      </c>
      <c r="H1637" s="202" t="s">
        <v>95</v>
      </c>
      <c r="I1637" s="202"/>
      <c r="J1637" s="202" t="s">
        <v>69</v>
      </c>
      <c r="K1637" s="204">
        <v>1.3</v>
      </c>
      <c r="L1637" s="204">
        <v>1</v>
      </c>
      <c r="M1637" s="204">
        <v>4</v>
      </c>
      <c r="N1637" s="204">
        <v>1</v>
      </c>
      <c r="O1637" s="204">
        <f t="shared" si="339"/>
        <v>3</v>
      </c>
      <c r="P1637" s="204"/>
      <c r="Q1637" s="204"/>
      <c r="R1637" s="204">
        <f t="shared" si="326"/>
        <v>3</v>
      </c>
      <c r="S1637" s="207" t="s">
        <v>70</v>
      </c>
      <c r="T1637" s="215" t="s">
        <v>58</v>
      </c>
      <c r="U1637" s="216">
        <v>44738</v>
      </c>
      <c r="V1637" s="216">
        <v>44761</v>
      </c>
      <c r="W1637" s="217">
        <v>1</v>
      </c>
      <c r="X1637" s="218"/>
      <c r="Y1637" s="212">
        <f t="shared" si="332"/>
        <v>3.4285714285714284</v>
      </c>
      <c r="Z1637" s="237">
        <v>135</v>
      </c>
      <c r="AA1637" s="237"/>
      <c r="AB1637" s="213">
        <f t="shared" si="333"/>
        <v>405</v>
      </c>
      <c r="AC1637" s="213">
        <f t="shared" si="334"/>
        <v>0</v>
      </c>
      <c r="AD1637" s="213">
        <f t="shared" si="335"/>
        <v>283.49999999999994</v>
      </c>
      <c r="AE1637" s="213">
        <f t="shared" si="331"/>
        <v>121.49999999999999</v>
      </c>
      <c r="AF1637" s="213">
        <f t="shared" si="336"/>
        <v>0</v>
      </c>
      <c r="AG1637" s="213">
        <f t="shared" si="337"/>
        <v>404.99999999999994</v>
      </c>
      <c r="AH1637" s="213">
        <v>404.99999999999994</v>
      </c>
      <c r="AI1637" s="213">
        <f t="shared" si="338"/>
        <v>0</v>
      </c>
      <c r="AJ1637" s="172"/>
    </row>
    <row r="1638" spans="1:36" ht="32.25" hidden="1" customHeight="1" x14ac:dyDescent="0.35">
      <c r="A1638" s="202"/>
      <c r="B1638" s="239">
        <v>26</v>
      </c>
      <c r="C1638" s="203">
        <v>267</v>
      </c>
      <c r="D1638" s="204">
        <v>12381</v>
      </c>
      <c r="E1638" s="204">
        <v>7590</v>
      </c>
      <c r="F1638" s="204"/>
      <c r="G1638" s="202" t="s">
        <v>97</v>
      </c>
      <c r="H1638" s="202" t="s">
        <v>95</v>
      </c>
      <c r="I1638" s="202"/>
      <c r="J1638" s="202" t="s">
        <v>69</v>
      </c>
      <c r="K1638" s="204">
        <v>1.8</v>
      </c>
      <c r="L1638" s="204">
        <v>1.3</v>
      </c>
      <c r="M1638" s="204">
        <v>3</v>
      </c>
      <c r="N1638" s="204">
        <v>1</v>
      </c>
      <c r="O1638" s="204">
        <f t="shared" si="339"/>
        <v>2</v>
      </c>
      <c r="P1638" s="204"/>
      <c r="Q1638" s="204"/>
      <c r="R1638" s="204">
        <f t="shared" si="326"/>
        <v>2</v>
      </c>
      <c r="S1638" s="207" t="s">
        <v>70</v>
      </c>
      <c r="T1638" s="215" t="s">
        <v>58</v>
      </c>
      <c r="U1638" s="216">
        <v>44729</v>
      </c>
      <c r="V1638" s="216">
        <v>44740</v>
      </c>
      <c r="W1638" s="217">
        <v>1</v>
      </c>
      <c r="X1638" s="218"/>
      <c r="Y1638" s="212">
        <f t="shared" si="332"/>
        <v>1.7142857142857142</v>
      </c>
      <c r="Z1638" s="237">
        <v>135</v>
      </c>
      <c r="AA1638" s="237">
        <v>12.25</v>
      </c>
      <c r="AB1638" s="213">
        <f t="shared" si="333"/>
        <v>270</v>
      </c>
      <c r="AC1638" s="213">
        <f t="shared" si="334"/>
        <v>24.5</v>
      </c>
      <c r="AD1638" s="213">
        <f t="shared" si="335"/>
        <v>189</v>
      </c>
      <c r="AE1638" s="213">
        <f t="shared" si="331"/>
        <v>81</v>
      </c>
      <c r="AF1638" s="213">
        <f t="shared" si="336"/>
        <v>42</v>
      </c>
      <c r="AG1638" s="213">
        <f t="shared" si="337"/>
        <v>312</v>
      </c>
      <c r="AH1638" s="213">
        <v>312</v>
      </c>
      <c r="AI1638" s="213">
        <f t="shared" si="338"/>
        <v>0</v>
      </c>
      <c r="AJ1638" s="172"/>
    </row>
    <row r="1639" spans="1:36" ht="32.25" hidden="1" customHeight="1" x14ac:dyDescent="0.35">
      <c r="A1639" s="202"/>
      <c r="B1639" s="239">
        <v>26</v>
      </c>
      <c r="C1639" s="203">
        <v>269</v>
      </c>
      <c r="D1639" s="204">
        <v>12383</v>
      </c>
      <c r="E1639" s="204">
        <v>6723</v>
      </c>
      <c r="F1639" s="204"/>
      <c r="G1639" s="202" t="s">
        <v>97</v>
      </c>
      <c r="H1639" s="202" t="s">
        <v>95</v>
      </c>
      <c r="I1639" s="202"/>
      <c r="J1639" s="202" t="s">
        <v>69</v>
      </c>
      <c r="K1639" s="204">
        <v>1.8</v>
      </c>
      <c r="L1639" s="204">
        <v>1.3</v>
      </c>
      <c r="M1639" s="204">
        <v>3</v>
      </c>
      <c r="N1639" s="204">
        <v>1</v>
      </c>
      <c r="O1639" s="204">
        <f t="shared" si="339"/>
        <v>2</v>
      </c>
      <c r="P1639" s="204"/>
      <c r="Q1639" s="204"/>
      <c r="R1639" s="204">
        <f t="shared" si="326"/>
        <v>2</v>
      </c>
      <c r="S1639" s="207" t="s">
        <v>70</v>
      </c>
      <c r="T1639" s="215" t="s">
        <v>58</v>
      </c>
      <c r="U1639" s="216">
        <v>44729</v>
      </c>
      <c r="V1639" s="216">
        <v>44830</v>
      </c>
      <c r="W1639" s="217">
        <v>1</v>
      </c>
      <c r="X1639" s="218"/>
      <c r="Y1639" s="212">
        <f t="shared" si="332"/>
        <v>14.571428571428571</v>
      </c>
      <c r="Z1639" s="237">
        <v>135</v>
      </c>
      <c r="AA1639" s="237">
        <v>12.25</v>
      </c>
      <c r="AB1639" s="213">
        <f t="shared" si="333"/>
        <v>270</v>
      </c>
      <c r="AC1639" s="213">
        <f t="shared" si="334"/>
        <v>24.5</v>
      </c>
      <c r="AD1639" s="213">
        <f t="shared" si="335"/>
        <v>189</v>
      </c>
      <c r="AE1639" s="213">
        <f t="shared" si="331"/>
        <v>81</v>
      </c>
      <c r="AF1639" s="213">
        <f t="shared" si="336"/>
        <v>357</v>
      </c>
      <c r="AG1639" s="213">
        <f t="shared" si="337"/>
        <v>627</v>
      </c>
      <c r="AH1639" s="213">
        <v>627</v>
      </c>
      <c r="AI1639" s="213">
        <f t="shared" si="338"/>
        <v>0</v>
      </c>
      <c r="AJ1639" s="172"/>
    </row>
    <row r="1640" spans="1:36" ht="32.25" hidden="1" customHeight="1" x14ac:dyDescent="0.35">
      <c r="A1640" s="202"/>
      <c r="B1640" s="239">
        <v>26</v>
      </c>
      <c r="C1640" s="203">
        <v>317</v>
      </c>
      <c r="D1640" s="204">
        <v>12418</v>
      </c>
      <c r="E1640" s="204">
        <v>7582</v>
      </c>
      <c r="F1640" s="204"/>
      <c r="G1640" s="202" t="s">
        <v>97</v>
      </c>
      <c r="H1640" s="202" t="s">
        <v>95</v>
      </c>
      <c r="I1640" s="202"/>
      <c r="J1640" s="202" t="s">
        <v>69</v>
      </c>
      <c r="K1640" s="204">
        <v>1.8</v>
      </c>
      <c r="L1640" s="204">
        <v>1.3</v>
      </c>
      <c r="M1640" s="204">
        <v>4</v>
      </c>
      <c r="N1640" s="204">
        <v>1</v>
      </c>
      <c r="O1640" s="204">
        <f t="shared" si="339"/>
        <v>3</v>
      </c>
      <c r="P1640" s="204"/>
      <c r="Q1640" s="204"/>
      <c r="R1640" s="204">
        <f t="shared" si="326"/>
        <v>3</v>
      </c>
      <c r="S1640" s="207" t="s">
        <v>70</v>
      </c>
      <c r="T1640" s="215" t="s">
        <v>58</v>
      </c>
      <c r="U1640" s="216">
        <v>44733</v>
      </c>
      <c r="V1640" s="216">
        <v>44736</v>
      </c>
      <c r="W1640" s="217">
        <v>1</v>
      </c>
      <c r="X1640" s="218"/>
      <c r="Y1640" s="212">
        <f t="shared" si="332"/>
        <v>0.5714285714285714</v>
      </c>
      <c r="Z1640" s="237">
        <v>135</v>
      </c>
      <c r="AA1640" s="237">
        <v>12.25</v>
      </c>
      <c r="AB1640" s="213">
        <f t="shared" si="333"/>
        <v>405</v>
      </c>
      <c r="AC1640" s="213">
        <f t="shared" si="334"/>
        <v>36.75</v>
      </c>
      <c r="AD1640" s="213">
        <f t="shared" si="335"/>
        <v>283.49999999999994</v>
      </c>
      <c r="AE1640" s="213">
        <f t="shared" si="331"/>
        <v>121.49999999999999</v>
      </c>
      <c r="AF1640" s="213">
        <f t="shared" si="336"/>
        <v>21</v>
      </c>
      <c r="AG1640" s="213">
        <f t="shared" si="337"/>
        <v>425.99999999999994</v>
      </c>
      <c r="AH1640" s="213">
        <v>425.99999999999994</v>
      </c>
      <c r="AI1640" s="213">
        <f t="shared" si="338"/>
        <v>0</v>
      </c>
      <c r="AJ1640" s="172"/>
    </row>
    <row r="1641" spans="1:36" ht="32.25" hidden="1" customHeight="1" x14ac:dyDescent="0.35">
      <c r="A1641" s="202"/>
      <c r="B1641" s="239">
        <v>26</v>
      </c>
      <c r="C1641" s="203">
        <v>200</v>
      </c>
      <c r="D1641" s="204">
        <v>12196</v>
      </c>
      <c r="E1641" s="204">
        <v>7585</v>
      </c>
      <c r="F1641" s="204"/>
      <c r="G1641" s="202" t="s">
        <v>71</v>
      </c>
      <c r="H1641" s="202" t="s">
        <v>36</v>
      </c>
      <c r="I1641" s="202"/>
      <c r="J1641" s="202" t="s">
        <v>42</v>
      </c>
      <c r="K1641" s="204">
        <v>1.8</v>
      </c>
      <c r="L1641" s="204">
        <v>1.3</v>
      </c>
      <c r="M1641" s="204">
        <v>3</v>
      </c>
      <c r="N1641" s="204">
        <v>1</v>
      </c>
      <c r="O1641" s="204">
        <f t="shared" si="339"/>
        <v>2</v>
      </c>
      <c r="P1641" s="204"/>
      <c r="Q1641" s="204"/>
      <c r="R1641" s="204">
        <f t="shared" si="326"/>
        <v>3.6</v>
      </c>
      <c r="S1641" s="207" t="s">
        <v>41</v>
      </c>
      <c r="T1641" s="215" t="s">
        <v>58</v>
      </c>
      <c r="U1641" s="216">
        <v>44721</v>
      </c>
      <c r="V1641" s="216">
        <v>44738</v>
      </c>
      <c r="W1641" s="217">
        <v>1</v>
      </c>
      <c r="X1641" s="218"/>
      <c r="Y1641" s="212">
        <f t="shared" si="332"/>
        <v>2.5714285714285716</v>
      </c>
      <c r="Z1641" s="237">
        <v>14</v>
      </c>
      <c r="AA1641" s="237">
        <v>0.84</v>
      </c>
      <c r="AB1641" s="213">
        <f t="shared" si="333"/>
        <v>50.4</v>
      </c>
      <c r="AC1641" s="213">
        <f t="shared" si="334"/>
        <v>3.024</v>
      </c>
      <c r="AD1641" s="213">
        <f t="shared" si="335"/>
        <v>35.28</v>
      </c>
      <c r="AE1641" s="213">
        <f t="shared" si="331"/>
        <v>15.120000000000001</v>
      </c>
      <c r="AF1641" s="213">
        <f t="shared" si="336"/>
        <v>7.7760000000000007</v>
      </c>
      <c r="AG1641" s="213">
        <f t="shared" si="337"/>
        <v>58.176000000000009</v>
      </c>
      <c r="AH1641" s="213">
        <v>58.176000000000009</v>
      </c>
      <c r="AI1641" s="213">
        <f t="shared" si="338"/>
        <v>0</v>
      </c>
      <c r="AJ1641" s="172"/>
    </row>
    <row r="1642" spans="1:36" ht="32.25" hidden="1" customHeight="1" x14ac:dyDescent="0.35">
      <c r="A1642" s="202"/>
      <c r="B1642" s="239">
        <v>26</v>
      </c>
      <c r="C1642" s="203">
        <v>186</v>
      </c>
      <c r="D1642" s="204">
        <v>12184</v>
      </c>
      <c r="E1642" s="204">
        <v>7582</v>
      </c>
      <c r="F1642" s="204"/>
      <c r="G1642" s="202" t="s">
        <v>71</v>
      </c>
      <c r="H1642" s="202" t="s">
        <v>36</v>
      </c>
      <c r="I1642" s="202"/>
      <c r="J1642" s="202" t="s">
        <v>42</v>
      </c>
      <c r="K1642" s="204">
        <v>4</v>
      </c>
      <c r="L1642" s="204">
        <v>1.3</v>
      </c>
      <c r="M1642" s="204">
        <v>13</v>
      </c>
      <c r="N1642" s="204">
        <v>1</v>
      </c>
      <c r="O1642" s="204">
        <f t="shared" si="339"/>
        <v>12</v>
      </c>
      <c r="P1642" s="204"/>
      <c r="Q1642" s="204"/>
      <c r="R1642" s="204">
        <f t="shared" si="326"/>
        <v>48</v>
      </c>
      <c r="S1642" s="207" t="s">
        <v>41</v>
      </c>
      <c r="T1642" s="215" t="s">
        <v>58</v>
      </c>
      <c r="U1642" s="216">
        <v>44721</v>
      </c>
      <c r="V1642" s="216">
        <v>44736</v>
      </c>
      <c r="W1642" s="217">
        <v>1</v>
      </c>
      <c r="X1642" s="218"/>
      <c r="Y1642" s="212">
        <f t="shared" si="332"/>
        <v>2.2857142857142856</v>
      </c>
      <c r="Z1642" s="237">
        <v>14</v>
      </c>
      <c r="AA1642" s="237">
        <v>0.84</v>
      </c>
      <c r="AB1642" s="213">
        <f t="shared" si="333"/>
        <v>672</v>
      </c>
      <c r="AC1642" s="213">
        <f t="shared" si="334"/>
        <v>40.32</v>
      </c>
      <c r="AD1642" s="213">
        <f t="shared" si="335"/>
        <v>470.39999999999992</v>
      </c>
      <c r="AE1642" s="213">
        <f t="shared" si="331"/>
        <v>201.59999999999997</v>
      </c>
      <c r="AF1642" s="213">
        <f t="shared" si="336"/>
        <v>92.16</v>
      </c>
      <c r="AG1642" s="213">
        <f t="shared" si="337"/>
        <v>764.15999999999985</v>
      </c>
      <c r="AH1642" s="213">
        <v>764.15999999999985</v>
      </c>
      <c r="AI1642" s="213">
        <f t="shared" si="338"/>
        <v>0</v>
      </c>
      <c r="AJ1642" s="172"/>
    </row>
    <row r="1643" spans="1:36" ht="32.25" hidden="1" customHeight="1" x14ac:dyDescent="0.35">
      <c r="A1643" s="202"/>
      <c r="B1643" s="239">
        <v>26</v>
      </c>
      <c r="C1643" s="203">
        <v>388</v>
      </c>
      <c r="D1643" s="204">
        <v>12554</v>
      </c>
      <c r="E1643" s="204">
        <v>7802</v>
      </c>
      <c r="F1643" s="204"/>
      <c r="G1643" s="202" t="s">
        <v>71</v>
      </c>
      <c r="H1643" s="202" t="s">
        <v>95</v>
      </c>
      <c r="I1643" s="202"/>
      <c r="J1643" s="202" t="s">
        <v>69</v>
      </c>
      <c r="K1643" s="204">
        <v>1.8</v>
      </c>
      <c r="L1643" s="204">
        <v>1.3</v>
      </c>
      <c r="M1643" s="204">
        <v>4</v>
      </c>
      <c r="N1643" s="204">
        <v>1</v>
      </c>
      <c r="O1643" s="204">
        <f t="shared" si="339"/>
        <v>3</v>
      </c>
      <c r="P1643" s="204"/>
      <c r="Q1643" s="204"/>
      <c r="R1643" s="204">
        <f t="shared" si="326"/>
        <v>3</v>
      </c>
      <c r="S1643" s="207" t="s">
        <v>70</v>
      </c>
      <c r="T1643" s="215" t="s">
        <v>58</v>
      </c>
      <c r="U1643" s="216">
        <v>44740</v>
      </c>
      <c r="V1643" s="216">
        <v>44776</v>
      </c>
      <c r="W1643" s="217">
        <v>1</v>
      </c>
      <c r="X1643" s="218"/>
      <c r="Y1643" s="212">
        <f t="shared" si="332"/>
        <v>5.2857142857142856</v>
      </c>
      <c r="Z1643" s="237">
        <v>135</v>
      </c>
      <c r="AA1643" s="237">
        <v>12.25</v>
      </c>
      <c r="AB1643" s="213">
        <f t="shared" si="333"/>
        <v>405</v>
      </c>
      <c r="AC1643" s="213">
        <f t="shared" si="334"/>
        <v>36.75</v>
      </c>
      <c r="AD1643" s="213">
        <f t="shared" si="335"/>
        <v>283.49999999999994</v>
      </c>
      <c r="AE1643" s="213">
        <f t="shared" si="331"/>
        <v>121.49999999999999</v>
      </c>
      <c r="AF1643" s="213">
        <f t="shared" si="336"/>
        <v>194.25</v>
      </c>
      <c r="AG1643" s="213">
        <f t="shared" si="337"/>
        <v>599.25</v>
      </c>
      <c r="AH1643" s="213">
        <v>599.25</v>
      </c>
      <c r="AI1643" s="213">
        <f t="shared" si="338"/>
        <v>0</v>
      </c>
      <c r="AJ1643" s="172"/>
    </row>
    <row r="1644" spans="1:36" ht="32.25" hidden="1" customHeight="1" x14ac:dyDescent="0.35">
      <c r="A1644" s="202"/>
      <c r="B1644" s="239">
        <v>26</v>
      </c>
      <c r="C1644" s="203">
        <v>544</v>
      </c>
      <c r="D1644" s="204">
        <v>12755</v>
      </c>
      <c r="E1644" s="204">
        <v>7802</v>
      </c>
      <c r="F1644" s="204"/>
      <c r="G1644" s="202" t="s">
        <v>71</v>
      </c>
      <c r="H1644" s="202" t="s">
        <v>95</v>
      </c>
      <c r="I1644" s="202"/>
      <c r="J1644" s="202" t="s">
        <v>69</v>
      </c>
      <c r="K1644" s="204">
        <v>2.5</v>
      </c>
      <c r="L1644" s="204">
        <v>1.3</v>
      </c>
      <c r="M1644" s="204">
        <v>4</v>
      </c>
      <c r="N1644" s="204">
        <v>1</v>
      </c>
      <c r="O1644" s="204">
        <f t="shared" si="339"/>
        <v>3</v>
      </c>
      <c r="P1644" s="204"/>
      <c r="Q1644" s="204"/>
      <c r="R1644" s="204">
        <f t="shared" si="326"/>
        <v>3</v>
      </c>
      <c r="S1644" s="207" t="s">
        <v>70</v>
      </c>
      <c r="T1644" s="215" t="s">
        <v>58</v>
      </c>
      <c r="U1644" s="216">
        <v>44760</v>
      </c>
      <c r="V1644" s="216">
        <v>44776</v>
      </c>
      <c r="W1644" s="217">
        <v>1</v>
      </c>
      <c r="X1644" s="218"/>
      <c r="Y1644" s="212">
        <f t="shared" si="332"/>
        <v>2.4285714285714284</v>
      </c>
      <c r="Z1644" s="237">
        <v>135</v>
      </c>
      <c r="AA1644" s="237">
        <v>12.25</v>
      </c>
      <c r="AB1644" s="213">
        <f t="shared" si="333"/>
        <v>405</v>
      </c>
      <c r="AC1644" s="213">
        <f t="shared" si="334"/>
        <v>36.75</v>
      </c>
      <c r="AD1644" s="213">
        <f t="shared" si="335"/>
        <v>283.49999999999994</v>
      </c>
      <c r="AE1644" s="213">
        <f t="shared" si="331"/>
        <v>121.49999999999999</v>
      </c>
      <c r="AF1644" s="213">
        <f t="shared" si="336"/>
        <v>89.249999999999986</v>
      </c>
      <c r="AG1644" s="213">
        <f t="shared" si="337"/>
        <v>494.24999999999994</v>
      </c>
      <c r="AH1644" s="213">
        <v>494.24999999999994</v>
      </c>
      <c r="AI1644" s="213">
        <f t="shared" si="338"/>
        <v>0</v>
      </c>
      <c r="AJ1644" s="172"/>
    </row>
    <row r="1645" spans="1:36" ht="32.25" hidden="1" customHeight="1" x14ac:dyDescent="0.35">
      <c r="A1645" s="234"/>
      <c r="B1645" s="239">
        <v>26</v>
      </c>
      <c r="C1645" s="261">
        <v>425</v>
      </c>
      <c r="D1645" s="233">
        <v>12585</v>
      </c>
      <c r="E1645" s="233">
        <v>7814</v>
      </c>
      <c r="F1645" s="233"/>
      <c r="G1645" s="234" t="s">
        <v>97</v>
      </c>
      <c r="H1645" s="234" t="s">
        <v>36</v>
      </c>
      <c r="I1645" s="234"/>
      <c r="J1645" s="234" t="s">
        <v>42</v>
      </c>
      <c r="K1645" s="233">
        <v>12</v>
      </c>
      <c r="L1645" s="233">
        <v>1.3</v>
      </c>
      <c r="M1645" s="233">
        <v>4</v>
      </c>
      <c r="N1645" s="204">
        <v>1</v>
      </c>
      <c r="O1645" s="204">
        <f t="shared" si="339"/>
        <v>3</v>
      </c>
      <c r="P1645" s="233"/>
      <c r="Q1645" s="233"/>
      <c r="R1645" s="204">
        <f t="shared" si="326"/>
        <v>36</v>
      </c>
      <c r="S1645" s="261" t="s">
        <v>41</v>
      </c>
      <c r="T1645" s="270" t="s">
        <v>58</v>
      </c>
      <c r="U1645" s="271">
        <v>44745</v>
      </c>
      <c r="V1645" s="271">
        <v>44781</v>
      </c>
      <c r="W1645" s="272">
        <v>1</v>
      </c>
      <c r="X1645" s="273"/>
      <c r="Y1645" s="212">
        <f t="shared" si="332"/>
        <v>5.2857142857142856</v>
      </c>
      <c r="Z1645" s="238">
        <v>14</v>
      </c>
      <c r="AA1645" s="238">
        <v>0.84</v>
      </c>
      <c r="AB1645" s="213">
        <f t="shared" si="333"/>
        <v>504</v>
      </c>
      <c r="AC1645" s="213">
        <f t="shared" si="334"/>
        <v>30.24</v>
      </c>
      <c r="AD1645" s="213">
        <f t="shared" si="335"/>
        <v>352.8</v>
      </c>
      <c r="AE1645" s="213">
        <f t="shared" si="331"/>
        <v>151.19999999999999</v>
      </c>
      <c r="AF1645" s="213">
        <f t="shared" si="336"/>
        <v>159.83999999999997</v>
      </c>
      <c r="AG1645" s="213">
        <f t="shared" si="337"/>
        <v>663.83999999999992</v>
      </c>
      <c r="AH1645" s="213">
        <v>663.83999999999992</v>
      </c>
      <c r="AI1645" s="213">
        <f t="shared" si="338"/>
        <v>0</v>
      </c>
      <c r="AJ1645" s="172"/>
    </row>
    <row r="1646" spans="1:36" ht="32.25" hidden="1" customHeight="1" x14ac:dyDescent="0.35">
      <c r="A1646" s="202"/>
      <c r="B1646" s="239">
        <v>26</v>
      </c>
      <c r="C1646" s="203">
        <v>606</v>
      </c>
      <c r="D1646" s="204">
        <v>12823</v>
      </c>
      <c r="E1646" s="204">
        <v>6730</v>
      </c>
      <c r="F1646" s="204"/>
      <c r="G1646" s="202" t="s">
        <v>420</v>
      </c>
      <c r="H1646" s="202" t="s">
        <v>36</v>
      </c>
      <c r="I1646" s="202"/>
      <c r="J1646" s="202" t="s">
        <v>69</v>
      </c>
      <c r="K1646" s="204">
        <v>2.5</v>
      </c>
      <c r="L1646" s="204">
        <v>1.3</v>
      </c>
      <c r="M1646" s="204">
        <v>11</v>
      </c>
      <c r="N1646" s="204">
        <v>1</v>
      </c>
      <c r="O1646" s="204">
        <f t="shared" si="339"/>
        <v>10</v>
      </c>
      <c r="P1646" s="204"/>
      <c r="Q1646" s="204"/>
      <c r="R1646" s="204">
        <f t="shared" si="326"/>
        <v>10</v>
      </c>
      <c r="S1646" s="207" t="s">
        <v>70</v>
      </c>
      <c r="T1646" s="215" t="s">
        <v>58</v>
      </c>
      <c r="U1646" s="216">
        <v>44769</v>
      </c>
      <c r="V1646" s="216">
        <v>44832</v>
      </c>
      <c r="W1646" s="217">
        <v>1</v>
      </c>
      <c r="X1646" s="218"/>
      <c r="Y1646" s="212">
        <f t="shared" si="332"/>
        <v>9.1428571428571423</v>
      </c>
      <c r="Z1646" s="238">
        <v>135</v>
      </c>
      <c r="AA1646" s="237">
        <v>12.25</v>
      </c>
      <c r="AB1646" s="213">
        <f t="shared" si="333"/>
        <v>1350</v>
      </c>
      <c r="AC1646" s="213">
        <f t="shared" si="334"/>
        <v>122.5</v>
      </c>
      <c r="AD1646" s="213">
        <f t="shared" si="335"/>
        <v>945</v>
      </c>
      <c r="AE1646" s="213">
        <f t="shared" si="331"/>
        <v>405</v>
      </c>
      <c r="AF1646" s="213">
        <f t="shared" si="336"/>
        <v>1119.9999999999998</v>
      </c>
      <c r="AG1646" s="213">
        <f t="shared" si="337"/>
        <v>2470</v>
      </c>
      <c r="AH1646" s="213">
        <v>2470</v>
      </c>
      <c r="AI1646" s="213">
        <f t="shared" si="338"/>
        <v>0</v>
      </c>
      <c r="AJ1646" s="172"/>
    </row>
    <row r="1647" spans="1:36" ht="32.25" hidden="1" customHeight="1" x14ac:dyDescent="0.35">
      <c r="A1647" s="205"/>
      <c r="B1647" s="239">
        <v>26</v>
      </c>
      <c r="C1647" s="173">
        <v>880</v>
      </c>
      <c r="D1647" s="206">
        <v>13150</v>
      </c>
      <c r="E1647" s="206">
        <v>7897</v>
      </c>
      <c r="F1647" s="206"/>
      <c r="G1647" s="205" t="s">
        <v>462</v>
      </c>
      <c r="H1647" s="205" t="s">
        <v>95</v>
      </c>
      <c r="I1647" s="205"/>
      <c r="J1647" s="205" t="s">
        <v>69</v>
      </c>
      <c r="K1647" s="206">
        <v>1.8</v>
      </c>
      <c r="L1647" s="206">
        <v>0.6</v>
      </c>
      <c r="M1647" s="206">
        <v>3</v>
      </c>
      <c r="N1647" s="206"/>
      <c r="O1647" s="206">
        <v>3</v>
      </c>
      <c r="P1647" s="206"/>
      <c r="Q1647" s="206"/>
      <c r="R1647" s="204">
        <f t="shared" si="326"/>
        <v>3</v>
      </c>
      <c r="S1647" s="207" t="s">
        <v>70</v>
      </c>
      <c r="T1647" s="208" t="s">
        <v>58</v>
      </c>
      <c r="U1647" s="209">
        <v>44807</v>
      </c>
      <c r="V1647" s="209">
        <v>44820</v>
      </c>
      <c r="W1647" s="210">
        <v>1</v>
      </c>
      <c r="X1647" s="211"/>
      <c r="Y1647" s="212">
        <f t="shared" si="332"/>
        <v>2</v>
      </c>
      <c r="Z1647" s="237">
        <v>135</v>
      </c>
      <c r="AA1647" s="237">
        <v>12.25</v>
      </c>
      <c r="AB1647" s="213">
        <f t="shared" si="333"/>
        <v>405</v>
      </c>
      <c r="AC1647" s="213">
        <f t="shared" si="334"/>
        <v>36.75</v>
      </c>
      <c r="AD1647" s="213">
        <f t="shared" si="335"/>
        <v>283.49999999999994</v>
      </c>
      <c r="AE1647" s="213">
        <f t="shared" si="331"/>
        <v>121.49999999999999</v>
      </c>
      <c r="AF1647" s="213">
        <f t="shared" si="336"/>
        <v>73.5</v>
      </c>
      <c r="AG1647" s="213">
        <f t="shared" si="337"/>
        <v>478.49999999999994</v>
      </c>
      <c r="AH1647" s="214">
        <v>478.49999999999994</v>
      </c>
      <c r="AI1647" s="213">
        <f t="shared" si="338"/>
        <v>0</v>
      </c>
      <c r="AJ1647" s="172"/>
    </row>
    <row r="1648" spans="1:36" ht="32.25" hidden="1" customHeight="1" x14ac:dyDescent="0.35">
      <c r="A1648" s="205"/>
      <c r="B1648" s="239">
        <v>26</v>
      </c>
      <c r="C1648" s="173">
        <v>880</v>
      </c>
      <c r="D1648" s="206">
        <v>13150</v>
      </c>
      <c r="E1648" s="206">
        <v>7897</v>
      </c>
      <c r="F1648" s="206"/>
      <c r="G1648" s="205" t="s">
        <v>462</v>
      </c>
      <c r="H1648" s="205" t="s">
        <v>95</v>
      </c>
      <c r="I1648" s="205"/>
      <c r="J1648" s="205" t="s">
        <v>69</v>
      </c>
      <c r="K1648" s="206">
        <v>1.8</v>
      </c>
      <c r="L1648" s="206">
        <v>0.6</v>
      </c>
      <c r="M1648" s="206">
        <v>3</v>
      </c>
      <c r="N1648" s="206"/>
      <c r="O1648" s="206">
        <v>3</v>
      </c>
      <c r="P1648" s="206"/>
      <c r="Q1648" s="206"/>
      <c r="R1648" s="204">
        <f t="shared" ref="R1648:R1711" si="340">IF(S1648="m3",K1648*L1648*O1648,IF(S1648="m2-LxH",K1648*O1648,IF(S1648="m2-LxW",K1648*L1648*P1648,IF(S1648="rm",O1648,IF(S1648="lm",K1648,IF(S1648="unit",Q1648,))))))</f>
        <v>3</v>
      </c>
      <c r="S1648" s="207" t="s">
        <v>70</v>
      </c>
      <c r="T1648" s="208" t="s">
        <v>58</v>
      </c>
      <c r="U1648" s="209">
        <v>44807</v>
      </c>
      <c r="V1648" s="209">
        <v>44820</v>
      </c>
      <c r="W1648" s="210">
        <v>1</v>
      </c>
      <c r="X1648" s="211"/>
      <c r="Y1648" s="212">
        <f t="shared" si="332"/>
        <v>2</v>
      </c>
      <c r="Z1648" s="237">
        <v>135</v>
      </c>
      <c r="AA1648" s="237">
        <v>12.25</v>
      </c>
      <c r="AB1648" s="213">
        <f t="shared" si="333"/>
        <v>405</v>
      </c>
      <c r="AC1648" s="213">
        <f t="shared" si="334"/>
        <v>36.75</v>
      </c>
      <c r="AD1648" s="213">
        <f t="shared" si="335"/>
        <v>283.49999999999994</v>
      </c>
      <c r="AE1648" s="213">
        <f t="shared" si="331"/>
        <v>121.49999999999999</v>
      </c>
      <c r="AF1648" s="213">
        <f t="shared" si="336"/>
        <v>73.5</v>
      </c>
      <c r="AG1648" s="213">
        <f t="shared" si="337"/>
        <v>478.49999999999994</v>
      </c>
      <c r="AH1648" s="214">
        <v>478.49999999999994</v>
      </c>
      <c r="AI1648" s="213">
        <f t="shared" si="338"/>
        <v>0</v>
      </c>
      <c r="AJ1648" s="172"/>
    </row>
    <row r="1649" spans="1:36" ht="32.25" hidden="1" customHeight="1" x14ac:dyDescent="0.35">
      <c r="A1649" s="205"/>
      <c r="B1649" s="239">
        <v>26</v>
      </c>
      <c r="C1649" s="173">
        <v>881</v>
      </c>
      <c r="D1649" s="206">
        <v>13150</v>
      </c>
      <c r="E1649" s="206">
        <v>7897</v>
      </c>
      <c r="F1649" s="206"/>
      <c r="G1649" s="205" t="s">
        <v>462</v>
      </c>
      <c r="H1649" s="205" t="s">
        <v>95</v>
      </c>
      <c r="I1649" s="205"/>
      <c r="J1649" s="205" t="s">
        <v>69</v>
      </c>
      <c r="K1649" s="206">
        <v>1.8</v>
      </c>
      <c r="L1649" s="206">
        <v>0.6</v>
      </c>
      <c r="M1649" s="206">
        <v>3</v>
      </c>
      <c r="N1649" s="206"/>
      <c r="O1649" s="206">
        <v>3</v>
      </c>
      <c r="P1649" s="206"/>
      <c r="Q1649" s="206"/>
      <c r="R1649" s="204">
        <f t="shared" si="340"/>
        <v>3</v>
      </c>
      <c r="S1649" s="207" t="s">
        <v>70</v>
      </c>
      <c r="T1649" s="208" t="s">
        <v>58</v>
      </c>
      <c r="U1649" s="209">
        <v>44807</v>
      </c>
      <c r="V1649" s="209">
        <v>44820</v>
      </c>
      <c r="W1649" s="210">
        <v>1</v>
      </c>
      <c r="X1649" s="211"/>
      <c r="Y1649" s="212">
        <f t="shared" si="332"/>
        <v>2</v>
      </c>
      <c r="Z1649" s="237">
        <v>135</v>
      </c>
      <c r="AA1649" s="237">
        <v>12.25</v>
      </c>
      <c r="AB1649" s="213">
        <f t="shared" si="333"/>
        <v>405</v>
      </c>
      <c r="AC1649" s="213">
        <f t="shared" si="334"/>
        <v>36.75</v>
      </c>
      <c r="AD1649" s="213">
        <f t="shared" si="335"/>
        <v>283.49999999999994</v>
      </c>
      <c r="AE1649" s="213">
        <f t="shared" si="331"/>
        <v>121.49999999999999</v>
      </c>
      <c r="AF1649" s="213">
        <f t="shared" si="336"/>
        <v>73.5</v>
      </c>
      <c r="AG1649" s="213">
        <f t="shared" si="337"/>
        <v>478.49999999999994</v>
      </c>
      <c r="AH1649" s="214">
        <v>478.49999999999994</v>
      </c>
      <c r="AI1649" s="213">
        <f t="shared" si="338"/>
        <v>0</v>
      </c>
      <c r="AJ1649" s="172"/>
    </row>
    <row r="1650" spans="1:36" ht="32.25" hidden="1" customHeight="1" x14ac:dyDescent="0.35">
      <c r="A1650" s="205"/>
      <c r="B1650" s="239">
        <v>26</v>
      </c>
      <c r="C1650" s="173">
        <v>881</v>
      </c>
      <c r="D1650" s="206">
        <v>13150</v>
      </c>
      <c r="E1650" s="206">
        <v>7897</v>
      </c>
      <c r="F1650" s="206"/>
      <c r="G1650" s="205" t="s">
        <v>462</v>
      </c>
      <c r="H1650" s="205" t="s">
        <v>95</v>
      </c>
      <c r="I1650" s="205"/>
      <c r="J1650" s="205" t="s">
        <v>69</v>
      </c>
      <c r="K1650" s="206">
        <v>1.8</v>
      </c>
      <c r="L1650" s="206">
        <v>0.6</v>
      </c>
      <c r="M1650" s="206">
        <v>3</v>
      </c>
      <c r="N1650" s="206"/>
      <c r="O1650" s="206">
        <v>3</v>
      </c>
      <c r="P1650" s="206"/>
      <c r="Q1650" s="206"/>
      <c r="R1650" s="204">
        <f t="shared" si="340"/>
        <v>3</v>
      </c>
      <c r="S1650" s="207" t="s">
        <v>70</v>
      </c>
      <c r="T1650" s="208" t="s">
        <v>58</v>
      </c>
      <c r="U1650" s="209">
        <v>44807</v>
      </c>
      <c r="V1650" s="209">
        <v>44820</v>
      </c>
      <c r="W1650" s="210">
        <v>1</v>
      </c>
      <c r="X1650" s="211"/>
      <c r="Y1650" s="212">
        <f t="shared" si="332"/>
        <v>2</v>
      </c>
      <c r="Z1650" s="237">
        <v>135</v>
      </c>
      <c r="AA1650" s="237">
        <v>12.25</v>
      </c>
      <c r="AB1650" s="213">
        <f t="shared" si="333"/>
        <v>405</v>
      </c>
      <c r="AC1650" s="213">
        <f t="shared" si="334"/>
        <v>36.75</v>
      </c>
      <c r="AD1650" s="213">
        <f t="shared" si="335"/>
        <v>283.49999999999994</v>
      </c>
      <c r="AE1650" s="213">
        <f t="shared" si="331"/>
        <v>121.49999999999999</v>
      </c>
      <c r="AF1650" s="213">
        <f t="shared" si="336"/>
        <v>73.5</v>
      </c>
      <c r="AG1650" s="213">
        <f t="shared" si="337"/>
        <v>478.49999999999994</v>
      </c>
      <c r="AH1650" s="214">
        <v>478.49999999999994</v>
      </c>
      <c r="AI1650" s="213">
        <f t="shared" si="338"/>
        <v>0</v>
      </c>
      <c r="AJ1650" s="172"/>
    </row>
    <row r="1651" spans="1:36" ht="32.25" hidden="1" customHeight="1" x14ac:dyDescent="0.35">
      <c r="A1651" s="205"/>
      <c r="B1651" s="239">
        <v>26</v>
      </c>
      <c r="C1651" s="173">
        <v>934</v>
      </c>
      <c r="D1651" s="206">
        <v>13305</v>
      </c>
      <c r="E1651" s="206">
        <v>8060</v>
      </c>
      <c r="F1651" s="206"/>
      <c r="G1651" s="205" t="s">
        <v>467</v>
      </c>
      <c r="H1651" s="205" t="s">
        <v>95</v>
      </c>
      <c r="I1651" s="205"/>
      <c r="J1651" s="205" t="s">
        <v>69</v>
      </c>
      <c r="K1651" s="206">
        <v>2.5</v>
      </c>
      <c r="L1651" s="206">
        <v>1</v>
      </c>
      <c r="M1651" s="206">
        <v>2.5</v>
      </c>
      <c r="N1651" s="206"/>
      <c r="O1651" s="206">
        <v>2.5</v>
      </c>
      <c r="P1651" s="206"/>
      <c r="Q1651" s="206"/>
      <c r="R1651" s="204">
        <f t="shared" si="340"/>
        <v>2.5</v>
      </c>
      <c r="S1651" s="207" t="s">
        <v>70</v>
      </c>
      <c r="T1651" s="208" t="s">
        <v>58</v>
      </c>
      <c r="U1651" s="209">
        <v>44814</v>
      </c>
      <c r="V1651" s="209">
        <v>44837</v>
      </c>
      <c r="W1651" s="210">
        <v>1</v>
      </c>
      <c r="X1651" s="211"/>
      <c r="Y1651" s="212">
        <f t="shared" si="332"/>
        <v>3.4285714285714284</v>
      </c>
      <c r="Z1651" s="237">
        <v>135</v>
      </c>
      <c r="AA1651" s="237">
        <v>12.25</v>
      </c>
      <c r="AB1651" s="213">
        <f t="shared" si="333"/>
        <v>337.5</v>
      </c>
      <c r="AC1651" s="213">
        <f t="shared" si="334"/>
        <v>30.625</v>
      </c>
      <c r="AD1651" s="213">
        <f t="shared" si="335"/>
        <v>236.25</v>
      </c>
      <c r="AE1651" s="213">
        <f t="shared" si="331"/>
        <v>101.25</v>
      </c>
      <c r="AF1651" s="213">
        <f t="shared" si="336"/>
        <v>105</v>
      </c>
      <c r="AG1651" s="213">
        <f t="shared" si="337"/>
        <v>442.5</v>
      </c>
      <c r="AH1651" s="214">
        <v>442.5</v>
      </c>
      <c r="AI1651" s="213">
        <f t="shared" si="338"/>
        <v>0</v>
      </c>
      <c r="AJ1651" s="172"/>
    </row>
    <row r="1652" spans="1:36" ht="32.25" hidden="1" customHeight="1" x14ac:dyDescent="0.35">
      <c r="A1652" s="202"/>
      <c r="B1652" s="239">
        <v>26</v>
      </c>
      <c r="C1652" s="203">
        <v>513</v>
      </c>
      <c r="D1652" s="204">
        <v>12718</v>
      </c>
      <c r="E1652" s="204">
        <v>7877</v>
      </c>
      <c r="F1652" s="204"/>
      <c r="G1652" s="202" t="s">
        <v>214</v>
      </c>
      <c r="H1652" s="202" t="s">
        <v>95</v>
      </c>
      <c r="I1652" s="202"/>
      <c r="J1652" s="202" t="s">
        <v>69</v>
      </c>
      <c r="K1652" s="204">
        <v>1.8</v>
      </c>
      <c r="L1652" s="204">
        <v>1.8</v>
      </c>
      <c r="M1652" s="204">
        <v>4</v>
      </c>
      <c r="N1652" s="204">
        <v>1</v>
      </c>
      <c r="O1652" s="204">
        <f>M1652-N1652</f>
        <v>3</v>
      </c>
      <c r="P1652" s="204"/>
      <c r="Q1652" s="204"/>
      <c r="R1652" s="204">
        <f t="shared" si="340"/>
        <v>3</v>
      </c>
      <c r="S1652" s="207" t="s">
        <v>70</v>
      </c>
      <c r="T1652" s="215" t="s">
        <v>58</v>
      </c>
      <c r="U1652" s="216">
        <v>44756</v>
      </c>
      <c r="V1652" s="216">
        <v>44813</v>
      </c>
      <c r="W1652" s="217">
        <v>1</v>
      </c>
      <c r="X1652" s="218"/>
      <c r="Y1652" s="212">
        <f t="shared" si="332"/>
        <v>8.2857142857142865</v>
      </c>
      <c r="Z1652" s="237">
        <v>135</v>
      </c>
      <c r="AA1652" s="237">
        <v>12.25</v>
      </c>
      <c r="AB1652" s="213">
        <f t="shared" si="333"/>
        <v>405</v>
      </c>
      <c r="AC1652" s="213">
        <f t="shared" si="334"/>
        <v>36.75</v>
      </c>
      <c r="AD1652" s="213">
        <f t="shared" si="335"/>
        <v>283.49999999999994</v>
      </c>
      <c r="AE1652" s="213">
        <f t="shared" si="331"/>
        <v>121.49999999999999</v>
      </c>
      <c r="AF1652" s="213">
        <f t="shared" si="336"/>
        <v>304.50000000000006</v>
      </c>
      <c r="AG1652" s="213">
        <f t="shared" si="337"/>
        <v>709.5</v>
      </c>
      <c r="AH1652" s="213">
        <v>709.5</v>
      </c>
      <c r="AI1652" s="213">
        <f t="shared" si="338"/>
        <v>0</v>
      </c>
      <c r="AJ1652" s="172"/>
    </row>
    <row r="1653" spans="1:36" ht="32.25" hidden="1" customHeight="1" x14ac:dyDescent="0.35">
      <c r="A1653" s="202"/>
      <c r="B1653" s="239">
        <v>26</v>
      </c>
      <c r="C1653" s="203">
        <v>708</v>
      </c>
      <c r="D1653" s="204">
        <v>12972</v>
      </c>
      <c r="E1653" s="204">
        <v>7835</v>
      </c>
      <c r="F1653" s="204"/>
      <c r="G1653" s="202" t="s">
        <v>71</v>
      </c>
      <c r="H1653" s="202" t="s">
        <v>36</v>
      </c>
      <c r="I1653" s="202"/>
      <c r="J1653" s="202" t="s">
        <v>69</v>
      </c>
      <c r="K1653" s="204">
        <v>2.5</v>
      </c>
      <c r="L1653" s="204">
        <v>1.3</v>
      </c>
      <c r="M1653" s="204">
        <v>4</v>
      </c>
      <c r="N1653" s="204">
        <v>1</v>
      </c>
      <c r="O1653" s="204">
        <f>M1653-N1653</f>
        <v>3</v>
      </c>
      <c r="P1653" s="204"/>
      <c r="Q1653" s="204"/>
      <c r="R1653" s="204">
        <f t="shared" si="340"/>
        <v>3</v>
      </c>
      <c r="S1653" s="207" t="s">
        <v>70</v>
      </c>
      <c r="T1653" s="215" t="s">
        <v>58</v>
      </c>
      <c r="U1653" s="216">
        <v>44784</v>
      </c>
      <c r="V1653" s="216">
        <v>44792</v>
      </c>
      <c r="W1653" s="217">
        <v>1</v>
      </c>
      <c r="X1653" s="218"/>
      <c r="Y1653" s="212">
        <f t="shared" si="332"/>
        <v>1.2857142857142858</v>
      </c>
      <c r="Z1653" s="238">
        <v>135</v>
      </c>
      <c r="AA1653" s="237">
        <v>12.25</v>
      </c>
      <c r="AB1653" s="213">
        <f t="shared" si="333"/>
        <v>405</v>
      </c>
      <c r="AC1653" s="213">
        <f t="shared" si="334"/>
        <v>36.75</v>
      </c>
      <c r="AD1653" s="213">
        <f t="shared" si="335"/>
        <v>283.49999999999994</v>
      </c>
      <c r="AE1653" s="213">
        <f t="shared" si="331"/>
        <v>121.49999999999999</v>
      </c>
      <c r="AF1653" s="213">
        <f t="shared" si="336"/>
        <v>47.250000000000007</v>
      </c>
      <c r="AG1653" s="213">
        <f t="shared" si="337"/>
        <v>452.24999999999994</v>
      </c>
      <c r="AH1653" s="213">
        <v>452.24999999999994</v>
      </c>
      <c r="AI1653" s="213">
        <f t="shared" si="338"/>
        <v>0</v>
      </c>
      <c r="AJ1653" s="172"/>
    </row>
    <row r="1654" spans="1:36" ht="32.25" hidden="1" customHeight="1" x14ac:dyDescent="0.35">
      <c r="A1654" s="205"/>
      <c r="B1654" s="241">
        <v>26</v>
      </c>
      <c r="C1654" s="173">
        <v>948</v>
      </c>
      <c r="D1654" s="206">
        <v>13323</v>
      </c>
      <c r="E1654" s="206">
        <v>8062</v>
      </c>
      <c r="F1654" s="206"/>
      <c r="G1654" s="205" t="s">
        <v>236</v>
      </c>
      <c r="H1654" s="205" t="s">
        <v>95</v>
      </c>
      <c r="I1654" s="205"/>
      <c r="J1654" s="205" t="s">
        <v>69</v>
      </c>
      <c r="K1654" s="206">
        <v>2.5</v>
      </c>
      <c r="L1654" s="206">
        <v>1</v>
      </c>
      <c r="M1654" s="206">
        <v>2</v>
      </c>
      <c r="N1654" s="206"/>
      <c r="O1654" s="206">
        <v>2</v>
      </c>
      <c r="P1654" s="206"/>
      <c r="Q1654" s="206"/>
      <c r="R1654" s="204">
        <f t="shared" si="340"/>
        <v>2</v>
      </c>
      <c r="S1654" s="207" t="s">
        <v>70</v>
      </c>
      <c r="T1654" s="208" t="s">
        <v>58</v>
      </c>
      <c r="U1654" s="209">
        <v>44817</v>
      </c>
      <c r="V1654" s="209">
        <v>44837</v>
      </c>
      <c r="W1654" s="210">
        <v>1</v>
      </c>
      <c r="X1654" s="211"/>
      <c r="Y1654" s="212">
        <f t="shared" si="332"/>
        <v>3</v>
      </c>
      <c r="Z1654" s="237">
        <v>135</v>
      </c>
      <c r="AA1654" s="237">
        <v>12.25</v>
      </c>
      <c r="AB1654" s="213">
        <f t="shared" si="333"/>
        <v>270</v>
      </c>
      <c r="AC1654" s="213">
        <f t="shared" si="334"/>
        <v>24.5</v>
      </c>
      <c r="AD1654" s="213">
        <f t="shared" si="335"/>
        <v>189</v>
      </c>
      <c r="AE1654" s="213">
        <f t="shared" si="331"/>
        <v>81</v>
      </c>
      <c r="AF1654" s="213">
        <f t="shared" si="336"/>
        <v>73.5</v>
      </c>
      <c r="AG1654" s="213">
        <f t="shared" si="337"/>
        <v>343.5</v>
      </c>
      <c r="AH1654" s="214">
        <v>343.5</v>
      </c>
      <c r="AI1654" s="213">
        <f t="shared" si="338"/>
        <v>0</v>
      </c>
      <c r="AJ1654" s="172"/>
    </row>
    <row r="1655" spans="1:36" ht="32.25" hidden="1" customHeight="1" x14ac:dyDescent="0.35">
      <c r="A1655" s="202"/>
      <c r="B1655" s="239">
        <v>26</v>
      </c>
      <c r="C1655" s="203">
        <v>1027</v>
      </c>
      <c r="D1655" s="204">
        <v>13462</v>
      </c>
      <c r="E1655" s="204">
        <v>8055</v>
      </c>
      <c r="F1655" s="204"/>
      <c r="G1655" s="202" t="s">
        <v>71</v>
      </c>
      <c r="H1655" s="205" t="s">
        <v>95</v>
      </c>
      <c r="I1655" s="205"/>
      <c r="J1655" s="205" t="s">
        <v>69</v>
      </c>
      <c r="K1655" s="206">
        <v>2.5</v>
      </c>
      <c r="L1655" s="206">
        <v>1.3</v>
      </c>
      <c r="M1655" s="206">
        <v>2.5</v>
      </c>
      <c r="N1655" s="206"/>
      <c r="O1655" s="206">
        <v>2.5</v>
      </c>
      <c r="P1655" s="206"/>
      <c r="Q1655" s="206"/>
      <c r="R1655" s="204">
        <f t="shared" si="340"/>
        <v>2.5</v>
      </c>
      <c r="S1655" s="207" t="s">
        <v>70</v>
      </c>
      <c r="T1655" s="208" t="s">
        <v>58</v>
      </c>
      <c r="U1655" s="209">
        <v>44827</v>
      </c>
      <c r="V1655" s="209">
        <v>44835</v>
      </c>
      <c r="W1655" s="210">
        <v>1</v>
      </c>
      <c r="X1655" s="211"/>
      <c r="Y1655" s="212">
        <f t="shared" si="332"/>
        <v>1.2857142857142858</v>
      </c>
      <c r="Z1655" s="237">
        <v>135</v>
      </c>
      <c r="AA1655" s="237">
        <v>12.25</v>
      </c>
      <c r="AB1655" s="213">
        <f t="shared" si="333"/>
        <v>337.5</v>
      </c>
      <c r="AC1655" s="213">
        <f t="shared" si="334"/>
        <v>30.625</v>
      </c>
      <c r="AD1655" s="213">
        <f t="shared" si="335"/>
        <v>236.25</v>
      </c>
      <c r="AE1655" s="213">
        <f t="shared" si="331"/>
        <v>101.25</v>
      </c>
      <c r="AF1655" s="213">
        <f t="shared" si="336"/>
        <v>39.375</v>
      </c>
      <c r="AG1655" s="213">
        <f t="shared" si="337"/>
        <v>376.875</v>
      </c>
      <c r="AH1655" s="214">
        <v>376.875</v>
      </c>
      <c r="AI1655" s="213">
        <f t="shared" si="338"/>
        <v>0</v>
      </c>
      <c r="AJ1655" s="172"/>
    </row>
    <row r="1656" spans="1:36" ht="32.25" hidden="1" customHeight="1" x14ac:dyDescent="0.35">
      <c r="A1656" s="202"/>
      <c r="B1656" s="239">
        <v>26</v>
      </c>
      <c r="C1656" s="203">
        <v>966</v>
      </c>
      <c r="D1656" s="204">
        <v>13341</v>
      </c>
      <c r="E1656" s="204">
        <v>6714</v>
      </c>
      <c r="F1656" s="204"/>
      <c r="G1656" s="202" t="s">
        <v>236</v>
      </c>
      <c r="H1656" s="205" t="s">
        <v>36</v>
      </c>
      <c r="I1656" s="205"/>
      <c r="J1656" s="205" t="s">
        <v>436</v>
      </c>
      <c r="K1656" s="206">
        <v>20.5</v>
      </c>
      <c r="L1656" s="206">
        <v>1.3</v>
      </c>
      <c r="M1656" s="206">
        <v>2</v>
      </c>
      <c r="N1656" s="206"/>
      <c r="O1656" s="206">
        <v>2</v>
      </c>
      <c r="P1656" s="206"/>
      <c r="Q1656" s="206"/>
      <c r="R1656" s="204">
        <f t="shared" si="340"/>
        <v>41</v>
      </c>
      <c r="S1656" s="173" t="s">
        <v>41</v>
      </c>
      <c r="T1656" s="208" t="s">
        <v>58</v>
      </c>
      <c r="U1656" s="209">
        <v>44819</v>
      </c>
      <c r="V1656" s="209">
        <v>44828</v>
      </c>
      <c r="W1656" s="210">
        <v>1</v>
      </c>
      <c r="X1656" s="211"/>
      <c r="Y1656" s="212">
        <f t="shared" si="332"/>
        <v>1.4285714285714286</v>
      </c>
      <c r="Z1656" s="219">
        <v>14</v>
      </c>
      <c r="AA1656" s="219">
        <v>0.84</v>
      </c>
      <c r="AB1656" s="213">
        <f t="shared" si="333"/>
        <v>574</v>
      </c>
      <c r="AC1656" s="213">
        <f t="shared" si="334"/>
        <v>34.44</v>
      </c>
      <c r="AD1656" s="213">
        <f t="shared" si="335"/>
        <v>401.8</v>
      </c>
      <c r="AE1656" s="213">
        <f t="shared" si="331"/>
        <v>172.2</v>
      </c>
      <c r="AF1656" s="213">
        <f t="shared" si="336"/>
        <v>49.199999999999996</v>
      </c>
      <c r="AG1656" s="213">
        <f t="shared" si="337"/>
        <v>623.20000000000005</v>
      </c>
      <c r="AH1656" s="214">
        <v>623.20000000000005</v>
      </c>
      <c r="AI1656" s="213">
        <f t="shared" si="338"/>
        <v>0</v>
      </c>
      <c r="AJ1656" s="172"/>
    </row>
    <row r="1657" spans="1:36" ht="32.25" hidden="1" customHeight="1" x14ac:dyDescent="0.35">
      <c r="A1657" s="202"/>
      <c r="B1657" s="239">
        <v>26</v>
      </c>
      <c r="C1657" s="203">
        <v>995</v>
      </c>
      <c r="D1657" s="204">
        <v>13379</v>
      </c>
      <c r="E1657" s="204">
        <v>8112</v>
      </c>
      <c r="F1657" s="204"/>
      <c r="G1657" s="202" t="s">
        <v>71</v>
      </c>
      <c r="H1657" s="205" t="s">
        <v>36</v>
      </c>
      <c r="I1657" s="205"/>
      <c r="J1657" s="205" t="s">
        <v>436</v>
      </c>
      <c r="K1657" s="206">
        <v>13.5</v>
      </c>
      <c r="L1657" s="206">
        <v>1.8</v>
      </c>
      <c r="M1657" s="206">
        <v>2.5</v>
      </c>
      <c r="N1657" s="206"/>
      <c r="O1657" s="206">
        <v>2.5</v>
      </c>
      <c r="P1657" s="206"/>
      <c r="Q1657" s="206"/>
      <c r="R1657" s="204">
        <f t="shared" si="340"/>
        <v>33.75</v>
      </c>
      <c r="S1657" s="173" t="s">
        <v>41</v>
      </c>
      <c r="T1657" s="208" t="s">
        <v>58</v>
      </c>
      <c r="U1657" s="209">
        <v>44823</v>
      </c>
      <c r="V1657" s="209">
        <v>44851</v>
      </c>
      <c r="W1657" s="210">
        <v>1</v>
      </c>
      <c r="X1657" s="211"/>
      <c r="Y1657" s="212">
        <f t="shared" si="332"/>
        <v>4.1428571428571432</v>
      </c>
      <c r="Z1657" s="219">
        <v>18</v>
      </c>
      <c r="AA1657" s="219">
        <v>1.05</v>
      </c>
      <c r="AB1657" s="213">
        <f t="shared" si="333"/>
        <v>607.5</v>
      </c>
      <c r="AC1657" s="213">
        <f t="shared" si="334"/>
        <v>35.4375</v>
      </c>
      <c r="AD1657" s="213">
        <f t="shared" si="335"/>
        <v>425.25</v>
      </c>
      <c r="AE1657" s="214">
        <v>0</v>
      </c>
      <c r="AF1657" s="213">
        <f t="shared" si="336"/>
        <v>146.81250000000003</v>
      </c>
      <c r="AG1657" s="213">
        <f t="shared" si="337"/>
        <v>572.0625</v>
      </c>
      <c r="AH1657" s="214">
        <v>572.0625</v>
      </c>
      <c r="AI1657" s="213">
        <f t="shared" si="338"/>
        <v>0</v>
      </c>
      <c r="AJ1657" s="172"/>
    </row>
    <row r="1658" spans="1:36" ht="32.25" hidden="1" customHeight="1" x14ac:dyDescent="0.35">
      <c r="A1658" s="205"/>
      <c r="B1658" s="241">
        <v>26</v>
      </c>
      <c r="C1658" s="173">
        <v>1090</v>
      </c>
      <c r="D1658" s="206">
        <v>13523</v>
      </c>
      <c r="E1658" s="206">
        <v>8227</v>
      </c>
      <c r="F1658" s="206"/>
      <c r="G1658" s="205" t="s">
        <v>71</v>
      </c>
      <c r="H1658" s="202" t="s">
        <v>95</v>
      </c>
      <c r="I1658" s="202"/>
      <c r="J1658" s="202" t="s">
        <v>69</v>
      </c>
      <c r="K1658" s="204">
        <v>2.5</v>
      </c>
      <c r="L1658" s="204">
        <v>1.3</v>
      </c>
      <c r="M1658" s="204">
        <v>2.5</v>
      </c>
      <c r="N1658" s="204"/>
      <c r="O1658" s="204">
        <f t="shared" ref="O1658:O1666" si="341">M1658-N1658</f>
        <v>2.5</v>
      </c>
      <c r="P1658" s="204"/>
      <c r="Q1658" s="204"/>
      <c r="R1658" s="204">
        <f t="shared" si="340"/>
        <v>2.5</v>
      </c>
      <c r="S1658" s="207" t="s">
        <v>70</v>
      </c>
      <c r="T1658" s="215" t="s">
        <v>58</v>
      </c>
      <c r="U1658" s="216">
        <v>44834</v>
      </c>
      <c r="V1658" s="216">
        <v>44866</v>
      </c>
      <c r="W1658" s="217">
        <v>1</v>
      </c>
      <c r="X1658" s="218"/>
      <c r="Y1658" s="212">
        <f t="shared" si="332"/>
        <v>4.7142857142857144</v>
      </c>
      <c r="Z1658" s="213">
        <v>135</v>
      </c>
      <c r="AA1658" s="213">
        <v>12.25</v>
      </c>
      <c r="AB1658" s="213">
        <f t="shared" si="333"/>
        <v>337.5</v>
      </c>
      <c r="AC1658" s="213">
        <f t="shared" si="334"/>
        <v>30.625</v>
      </c>
      <c r="AD1658" s="213">
        <f t="shared" si="335"/>
        <v>236.25</v>
      </c>
      <c r="AE1658" s="213">
        <f t="shared" ref="AE1658:AE1689" si="342">IF(T1658="off hired",0.3*R1658*Z1658*W1658,0)</f>
        <v>101.25</v>
      </c>
      <c r="AF1658" s="213">
        <f t="shared" si="336"/>
        <v>144.375</v>
      </c>
      <c r="AG1658" s="213">
        <f t="shared" si="337"/>
        <v>481.875</v>
      </c>
      <c r="AH1658" s="213">
        <v>481.875</v>
      </c>
      <c r="AI1658" s="213">
        <f t="shared" si="338"/>
        <v>0</v>
      </c>
      <c r="AJ1658" s="172"/>
    </row>
    <row r="1659" spans="1:36" ht="32.25" hidden="1" customHeight="1" x14ac:dyDescent="0.35">
      <c r="A1659" s="205"/>
      <c r="B1659" s="241">
        <v>26</v>
      </c>
      <c r="C1659" s="173">
        <v>1266</v>
      </c>
      <c r="D1659" s="206">
        <v>13704</v>
      </c>
      <c r="E1659" s="206">
        <v>8167</v>
      </c>
      <c r="F1659" s="206"/>
      <c r="G1659" s="205" t="s">
        <v>71</v>
      </c>
      <c r="H1659" s="202" t="s">
        <v>95</v>
      </c>
      <c r="I1659" s="202"/>
      <c r="J1659" s="202" t="s">
        <v>69</v>
      </c>
      <c r="K1659" s="204">
        <v>2.5</v>
      </c>
      <c r="L1659" s="204">
        <v>1.3</v>
      </c>
      <c r="M1659" s="204">
        <v>3</v>
      </c>
      <c r="N1659" s="204"/>
      <c r="O1659" s="204">
        <f t="shared" si="341"/>
        <v>3</v>
      </c>
      <c r="P1659" s="204"/>
      <c r="Q1659" s="204"/>
      <c r="R1659" s="204">
        <f t="shared" si="340"/>
        <v>3</v>
      </c>
      <c r="S1659" s="207" t="s">
        <v>70</v>
      </c>
      <c r="T1659" s="215" t="s">
        <v>58</v>
      </c>
      <c r="U1659" s="216">
        <v>44855</v>
      </c>
      <c r="V1659" s="216">
        <v>44862</v>
      </c>
      <c r="W1659" s="217">
        <v>1</v>
      </c>
      <c r="X1659" s="218"/>
      <c r="Y1659" s="212">
        <f t="shared" si="332"/>
        <v>1.1428571428571428</v>
      </c>
      <c r="Z1659" s="213">
        <v>135</v>
      </c>
      <c r="AA1659" s="213">
        <v>12.25</v>
      </c>
      <c r="AB1659" s="213">
        <f t="shared" si="333"/>
        <v>405</v>
      </c>
      <c r="AC1659" s="213">
        <f t="shared" si="334"/>
        <v>36.75</v>
      </c>
      <c r="AD1659" s="213">
        <f t="shared" si="335"/>
        <v>283.49999999999994</v>
      </c>
      <c r="AE1659" s="213">
        <f t="shared" si="342"/>
        <v>121.49999999999999</v>
      </c>
      <c r="AF1659" s="213">
        <f t="shared" si="336"/>
        <v>42</v>
      </c>
      <c r="AG1659" s="213">
        <f t="shared" si="337"/>
        <v>446.99999999999994</v>
      </c>
      <c r="AH1659" s="213">
        <v>446.99999999999994</v>
      </c>
      <c r="AI1659" s="213">
        <f t="shared" si="338"/>
        <v>0</v>
      </c>
      <c r="AJ1659" s="172"/>
    </row>
    <row r="1660" spans="1:36" ht="32.25" hidden="1" customHeight="1" x14ac:dyDescent="0.35">
      <c r="A1660" s="205"/>
      <c r="B1660" s="241">
        <v>26</v>
      </c>
      <c r="C1660" s="173">
        <v>1273</v>
      </c>
      <c r="D1660" s="206">
        <v>13711</v>
      </c>
      <c r="E1660" s="206">
        <v>8167</v>
      </c>
      <c r="F1660" s="206"/>
      <c r="G1660" s="205" t="s">
        <v>71</v>
      </c>
      <c r="H1660" s="202" t="s">
        <v>95</v>
      </c>
      <c r="I1660" s="202"/>
      <c r="J1660" s="202" t="s">
        <v>69</v>
      </c>
      <c r="K1660" s="204">
        <v>2.5</v>
      </c>
      <c r="L1660" s="204">
        <v>1.3</v>
      </c>
      <c r="M1660" s="204">
        <v>3</v>
      </c>
      <c r="N1660" s="204"/>
      <c r="O1660" s="204">
        <f t="shared" si="341"/>
        <v>3</v>
      </c>
      <c r="P1660" s="204"/>
      <c r="Q1660" s="204"/>
      <c r="R1660" s="204">
        <f t="shared" si="340"/>
        <v>3</v>
      </c>
      <c r="S1660" s="207" t="s">
        <v>70</v>
      </c>
      <c r="T1660" s="215" t="s">
        <v>58</v>
      </c>
      <c r="U1660" s="216">
        <v>44855</v>
      </c>
      <c r="V1660" s="216">
        <v>44862</v>
      </c>
      <c r="W1660" s="217">
        <v>1</v>
      </c>
      <c r="X1660" s="218"/>
      <c r="Y1660" s="212">
        <f t="shared" si="332"/>
        <v>1.1428571428571428</v>
      </c>
      <c r="Z1660" s="213">
        <v>135</v>
      </c>
      <c r="AA1660" s="213">
        <v>12.25</v>
      </c>
      <c r="AB1660" s="213">
        <f t="shared" si="333"/>
        <v>405</v>
      </c>
      <c r="AC1660" s="213">
        <f t="shared" si="334"/>
        <v>36.75</v>
      </c>
      <c r="AD1660" s="213">
        <f t="shared" si="335"/>
        <v>283.49999999999994</v>
      </c>
      <c r="AE1660" s="213">
        <f t="shared" si="342"/>
        <v>121.49999999999999</v>
      </c>
      <c r="AF1660" s="213">
        <f t="shared" si="336"/>
        <v>42</v>
      </c>
      <c r="AG1660" s="213">
        <f t="shared" si="337"/>
        <v>446.99999999999994</v>
      </c>
      <c r="AH1660" s="213">
        <v>446.99999999999994</v>
      </c>
      <c r="AI1660" s="213">
        <f t="shared" si="338"/>
        <v>0</v>
      </c>
      <c r="AJ1660" s="172"/>
    </row>
    <row r="1661" spans="1:36" ht="32.25" hidden="1" customHeight="1" x14ac:dyDescent="0.35">
      <c r="A1661" s="202"/>
      <c r="B1661" s="239">
        <v>26</v>
      </c>
      <c r="C1661" s="203">
        <v>1341</v>
      </c>
      <c r="D1661" s="204">
        <v>13829</v>
      </c>
      <c r="E1661" s="204">
        <v>8349</v>
      </c>
      <c r="F1661" s="204"/>
      <c r="G1661" s="202" t="s">
        <v>71</v>
      </c>
      <c r="H1661" s="202" t="s">
        <v>95</v>
      </c>
      <c r="I1661" s="202"/>
      <c r="J1661" s="202" t="s">
        <v>69</v>
      </c>
      <c r="K1661" s="204">
        <v>2.5</v>
      </c>
      <c r="L1661" s="204">
        <v>1.3</v>
      </c>
      <c r="M1661" s="204">
        <v>2</v>
      </c>
      <c r="N1661" s="204"/>
      <c r="O1661" s="204">
        <f t="shared" si="341"/>
        <v>2</v>
      </c>
      <c r="P1661" s="204"/>
      <c r="Q1661" s="204"/>
      <c r="R1661" s="204">
        <f t="shared" si="340"/>
        <v>2</v>
      </c>
      <c r="S1661" s="207" t="s">
        <v>70</v>
      </c>
      <c r="T1661" s="215" t="s">
        <v>58</v>
      </c>
      <c r="U1661" s="216">
        <v>44866</v>
      </c>
      <c r="V1661" s="216">
        <v>44916</v>
      </c>
      <c r="W1661" s="217">
        <v>1</v>
      </c>
      <c r="X1661" s="218"/>
      <c r="Y1661" s="212">
        <f t="shared" si="332"/>
        <v>7.2857142857142856</v>
      </c>
      <c r="Z1661" s="237">
        <v>135</v>
      </c>
      <c r="AA1661" s="237">
        <v>12.25</v>
      </c>
      <c r="AB1661" s="213">
        <f t="shared" si="333"/>
        <v>270</v>
      </c>
      <c r="AC1661" s="213">
        <f t="shared" si="334"/>
        <v>24.5</v>
      </c>
      <c r="AD1661" s="213">
        <f t="shared" si="335"/>
        <v>189</v>
      </c>
      <c r="AE1661" s="213">
        <f t="shared" si="342"/>
        <v>81</v>
      </c>
      <c r="AF1661" s="213">
        <f t="shared" si="336"/>
        <v>178.5</v>
      </c>
      <c r="AG1661" s="213">
        <f t="shared" si="337"/>
        <v>448.5</v>
      </c>
      <c r="AH1661" s="213">
        <v>448.5</v>
      </c>
      <c r="AI1661" s="213">
        <f t="shared" si="338"/>
        <v>0</v>
      </c>
      <c r="AJ1661" s="172"/>
    </row>
    <row r="1662" spans="1:36" ht="32.25" customHeight="1" x14ac:dyDescent="0.35">
      <c r="A1662" s="202"/>
      <c r="B1662" s="239">
        <v>26</v>
      </c>
      <c r="C1662" s="342">
        <v>1412</v>
      </c>
      <c r="D1662" s="344">
        <v>13900</v>
      </c>
      <c r="E1662" s="344">
        <v>8443</v>
      </c>
      <c r="F1662" s="204"/>
      <c r="G1662" s="202" t="s">
        <v>71</v>
      </c>
      <c r="H1662" s="202" t="s">
        <v>95</v>
      </c>
      <c r="I1662" s="202"/>
      <c r="J1662" s="202" t="s">
        <v>69</v>
      </c>
      <c r="K1662" s="204">
        <v>2.5</v>
      </c>
      <c r="L1662" s="204">
        <v>1</v>
      </c>
      <c r="M1662" s="204">
        <v>1.5</v>
      </c>
      <c r="N1662" s="204"/>
      <c r="O1662" s="204">
        <f t="shared" si="341"/>
        <v>1.5</v>
      </c>
      <c r="P1662" s="204"/>
      <c r="Q1662" s="204"/>
      <c r="R1662" s="204">
        <f t="shared" si="340"/>
        <v>1.5</v>
      </c>
      <c r="S1662" s="207" t="s">
        <v>70</v>
      </c>
      <c r="T1662" s="215" t="s">
        <v>58</v>
      </c>
      <c r="U1662" s="216">
        <v>44875</v>
      </c>
      <c r="V1662" s="216">
        <v>44945</v>
      </c>
      <c r="W1662" s="217">
        <v>1</v>
      </c>
      <c r="X1662" s="218"/>
      <c r="Y1662" s="212">
        <f t="shared" si="332"/>
        <v>10.142857142857142</v>
      </c>
      <c r="Z1662" s="237">
        <v>135</v>
      </c>
      <c r="AA1662" s="237">
        <v>12.25</v>
      </c>
      <c r="AB1662" s="213">
        <f t="shared" si="333"/>
        <v>202.5</v>
      </c>
      <c r="AC1662" s="213">
        <f t="shared" si="334"/>
        <v>18.375</v>
      </c>
      <c r="AD1662" s="213">
        <f t="shared" si="335"/>
        <v>141.74999999999997</v>
      </c>
      <c r="AE1662" s="213">
        <f t="shared" si="342"/>
        <v>60.749999999999993</v>
      </c>
      <c r="AF1662" s="213">
        <f t="shared" si="336"/>
        <v>186.375</v>
      </c>
      <c r="AG1662" s="343">
        <f t="shared" si="337"/>
        <v>388.875</v>
      </c>
      <c r="AH1662" s="213">
        <v>278.25</v>
      </c>
      <c r="AI1662" s="213">
        <f t="shared" si="338"/>
        <v>110.625</v>
      </c>
      <c r="AJ1662" s="172"/>
    </row>
    <row r="1663" spans="1:36" ht="32.25" hidden="1" customHeight="1" x14ac:dyDescent="0.35">
      <c r="A1663" s="202"/>
      <c r="B1663" s="239">
        <v>26</v>
      </c>
      <c r="C1663" s="203">
        <v>1355</v>
      </c>
      <c r="D1663" s="204">
        <v>13843</v>
      </c>
      <c r="E1663" s="204">
        <v>8348</v>
      </c>
      <c r="F1663" s="204"/>
      <c r="G1663" s="202" t="s">
        <v>71</v>
      </c>
      <c r="H1663" s="234" t="s">
        <v>36</v>
      </c>
      <c r="I1663" s="234"/>
      <c r="J1663" s="234" t="s">
        <v>42</v>
      </c>
      <c r="K1663" s="233">
        <v>4</v>
      </c>
      <c r="L1663" s="233">
        <v>1.3</v>
      </c>
      <c r="M1663" s="233">
        <v>2</v>
      </c>
      <c r="N1663" s="204"/>
      <c r="O1663" s="204">
        <f t="shared" si="341"/>
        <v>2</v>
      </c>
      <c r="P1663" s="233"/>
      <c r="Q1663" s="233"/>
      <c r="R1663" s="204">
        <f t="shared" si="340"/>
        <v>8</v>
      </c>
      <c r="S1663" s="261" t="s">
        <v>41</v>
      </c>
      <c r="T1663" s="215" t="s">
        <v>58</v>
      </c>
      <c r="U1663" s="271">
        <v>44868</v>
      </c>
      <c r="V1663" s="271">
        <v>44915</v>
      </c>
      <c r="W1663" s="272">
        <v>1</v>
      </c>
      <c r="X1663" s="273"/>
      <c r="Y1663" s="212">
        <f t="shared" si="332"/>
        <v>6.8571428571428568</v>
      </c>
      <c r="Z1663" s="238">
        <v>14</v>
      </c>
      <c r="AA1663" s="238">
        <v>0.84</v>
      </c>
      <c r="AB1663" s="213">
        <f t="shared" si="333"/>
        <v>112</v>
      </c>
      <c r="AC1663" s="213">
        <f t="shared" si="334"/>
        <v>6.72</v>
      </c>
      <c r="AD1663" s="213">
        <f t="shared" si="335"/>
        <v>78.399999999999991</v>
      </c>
      <c r="AE1663" s="213">
        <f t="shared" si="342"/>
        <v>33.6</v>
      </c>
      <c r="AF1663" s="213">
        <f t="shared" si="336"/>
        <v>46.08</v>
      </c>
      <c r="AG1663" s="213">
        <f t="shared" si="337"/>
        <v>158.07999999999998</v>
      </c>
      <c r="AH1663" s="213">
        <v>158.07999999999998</v>
      </c>
      <c r="AI1663" s="213">
        <f t="shared" si="338"/>
        <v>0</v>
      </c>
      <c r="AJ1663" s="172"/>
    </row>
    <row r="1664" spans="1:36" ht="32.25" hidden="1" customHeight="1" x14ac:dyDescent="0.35">
      <c r="A1664" s="202"/>
      <c r="B1664" s="239">
        <v>26</v>
      </c>
      <c r="C1664" s="203">
        <v>1306</v>
      </c>
      <c r="D1664" s="204">
        <v>13744</v>
      </c>
      <c r="E1664" s="204">
        <v>8247</v>
      </c>
      <c r="F1664" s="204"/>
      <c r="G1664" s="202" t="s">
        <v>599</v>
      </c>
      <c r="H1664" s="234" t="s">
        <v>36</v>
      </c>
      <c r="I1664" s="234"/>
      <c r="J1664" s="234" t="s">
        <v>42</v>
      </c>
      <c r="K1664" s="233">
        <v>39</v>
      </c>
      <c r="L1664" s="233">
        <v>1</v>
      </c>
      <c r="M1664" s="233">
        <v>2.5</v>
      </c>
      <c r="N1664" s="204"/>
      <c r="O1664" s="204">
        <f t="shared" si="341"/>
        <v>2.5</v>
      </c>
      <c r="P1664" s="233"/>
      <c r="Q1664" s="233"/>
      <c r="R1664" s="204">
        <f t="shared" si="340"/>
        <v>97.5</v>
      </c>
      <c r="S1664" s="261" t="s">
        <v>41</v>
      </c>
      <c r="T1664" s="215" t="s">
        <v>58</v>
      </c>
      <c r="U1664" s="271">
        <v>44861</v>
      </c>
      <c r="V1664" s="271">
        <v>44882</v>
      </c>
      <c r="W1664" s="272">
        <v>1</v>
      </c>
      <c r="X1664" s="273"/>
      <c r="Y1664" s="212">
        <f t="shared" si="332"/>
        <v>3.1428571428571428</v>
      </c>
      <c r="Z1664" s="238">
        <v>14</v>
      </c>
      <c r="AA1664" s="238">
        <v>0.84</v>
      </c>
      <c r="AB1664" s="213">
        <f t="shared" si="333"/>
        <v>1365</v>
      </c>
      <c r="AC1664" s="213">
        <f t="shared" si="334"/>
        <v>81.899999999999991</v>
      </c>
      <c r="AD1664" s="213">
        <f t="shared" si="335"/>
        <v>955.5</v>
      </c>
      <c r="AE1664" s="213">
        <f t="shared" si="342"/>
        <v>409.5</v>
      </c>
      <c r="AF1664" s="213">
        <f t="shared" si="336"/>
        <v>257.39999999999998</v>
      </c>
      <c r="AG1664" s="213">
        <f t="shared" si="337"/>
        <v>1622.4</v>
      </c>
      <c r="AH1664" s="213">
        <v>1622.4</v>
      </c>
      <c r="AI1664" s="213">
        <f t="shared" si="338"/>
        <v>0</v>
      </c>
      <c r="AJ1664" s="172"/>
    </row>
    <row r="1665" spans="1:36" ht="32.25" hidden="1" customHeight="1" x14ac:dyDescent="0.35">
      <c r="A1665" s="202"/>
      <c r="B1665" s="239">
        <v>26</v>
      </c>
      <c r="C1665" s="203">
        <v>1311</v>
      </c>
      <c r="D1665" s="204">
        <v>13749</v>
      </c>
      <c r="E1665" s="204">
        <v>8348</v>
      </c>
      <c r="F1665" s="204"/>
      <c r="G1665" s="202" t="s">
        <v>71</v>
      </c>
      <c r="H1665" s="234" t="s">
        <v>36</v>
      </c>
      <c r="I1665" s="234"/>
      <c r="J1665" s="234" t="s">
        <v>42</v>
      </c>
      <c r="K1665" s="233">
        <v>8</v>
      </c>
      <c r="L1665" s="233">
        <v>1.3</v>
      </c>
      <c r="M1665" s="233">
        <v>2.5</v>
      </c>
      <c r="N1665" s="204"/>
      <c r="O1665" s="204">
        <f t="shared" si="341"/>
        <v>2.5</v>
      </c>
      <c r="P1665" s="233"/>
      <c r="Q1665" s="233"/>
      <c r="R1665" s="204">
        <f t="shared" si="340"/>
        <v>20</v>
      </c>
      <c r="S1665" s="261" t="s">
        <v>41</v>
      </c>
      <c r="T1665" s="215" t="s">
        <v>58</v>
      </c>
      <c r="U1665" s="271">
        <v>44862</v>
      </c>
      <c r="V1665" s="271">
        <v>44915</v>
      </c>
      <c r="W1665" s="272">
        <v>1</v>
      </c>
      <c r="X1665" s="273"/>
      <c r="Y1665" s="212">
        <f t="shared" si="332"/>
        <v>7.7142857142857144</v>
      </c>
      <c r="Z1665" s="238">
        <v>14</v>
      </c>
      <c r="AA1665" s="238">
        <v>0.84</v>
      </c>
      <c r="AB1665" s="213">
        <f t="shared" si="333"/>
        <v>280</v>
      </c>
      <c r="AC1665" s="213">
        <f t="shared" si="334"/>
        <v>16.8</v>
      </c>
      <c r="AD1665" s="213">
        <f t="shared" si="335"/>
        <v>196</v>
      </c>
      <c r="AE1665" s="213">
        <f t="shared" si="342"/>
        <v>84</v>
      </c>
      <c r="AF1665" s="213">
        <f t="shared" si="336"/>
        <v>129.6</v>
      </c>
      <c r="AG1665" s="213">
        <f t="shared" si="337"/>
        <v>409.6</v>
      </c>
      <c r="AH1665" s="213">
        <v>409.6</v>
      </c>
      <c r="AI1665" s="213">
        <f t="shared" si="338"/>
        <v>0</v>
      </c>
      <c r="AJ1665" s="172"/>
    </row>
    <row r="1666" spans="1:36" ht="32.25" hidden="1" customHeight="1" x14ac:dyDescent="0.35">
      <c r="A1666" s="202"/>
      <c r="B1666" s="239">
        <v>26</v>
      </c>
      <c r="C1666" s="203">
        <v>1478</v>
      </c>
      <c r="D1666" s="204">
        <v>13966</v>
      </c>
      <c r="E1666" s="204">
        <v>8284</v>
      </c>
      <c r="F1666" s="204"/>
      <c r="G1666" s="202" t="s">
        <v>611</v>
      </c>
      <c r="H1666" s="234" t="s">
        <v>36</v>
      </c>
      <c r="I1666" s="234"/>
      <c r="J1666" s="234" t="s">
        <v>42</v>
      </c>
      <c r="K1666" s="233">
        <v>17.8</v>
      </c>
      <c r="L1666" s="233">
        <v>1</v>
      </c>
      <c r="M1666" s="233">
        <v>2</v>
      </c>
      <c r="N1666" s="204"/>
      <c r="O1666" s="204">
        <f t="shared" si="341"/>
        <v>2</v>
      </c>
      <c r="P1666" s="233"/>
      <c r="Q1666" s="233"/>
      <c r="R1666" s="204">
        <f t="shared" si="340"/>
        <v>35.6</v>
      </c>
      <c r="S1666" s="261" t="s">
        <v>41</v>
      </c>
      <c r="T1666" s="215" t="s">
        <v>58</v>
      </c>
      <c r="U1666" s="271">
        <v>44888</v>
      </c>
      <c r="V1666" s="271">
        <v>44892</v>
      </c>
      <c r="W1666" s="272">
        <v>1</v>
      </c>
      <c r="X1666" s="273"/>
      <c r="Y1666" s="212">
        <f t="shared" si="332"/>
        <v>0.7142857142857143</v>
      </c>
      <c r="Z1666" s="238">
        <v>14</v>
      </c>
      <c r="AA1666" s="238">
        <v>0.84</v>
      </c>
      <c r="AB1666" s="213">
        <f t="shared" si="333"/>
        <v>498.40000000000003</v>
      </c>
      <c r="AC1666" s="213">
        <f t="shared" si="334"/>
        <v>29.904</v>
      </c>
      <c r="AD1666" s="213">
        <f t="shared" si="335"/>
        <v>348.88</v>
      </c>
      <c r="AE1666" s="213">
        <f t="shared" si="342"/>
        <v>149.51999999999998</v>
      </c>
      <c r="AF1666" s="213">
        <f t="shared" si="336"/>
        <v>21.36</v>
      </c>
      <c r="AG1666" s="213">
        <f t="shared" si="337"/>
        <v>519.76</v>
      </c>
      <c r="AH1666" s="213">
        <v>519.76</v>
      </c>
      <c r="AI1666" s="213">
        <f t="shared" si="338"/>
        <v>0</v>
      </c>
      <c r="AJ1666" s="172"/>
    </row>
    <row r="1667" spans="1:36" ht="32.25" customHeight="1" x14ac:dyDescent="0.35">
      <c r="A1667" s="202"/>
      <c r="B1667" s="239">
        <v>26</v>
      </c>
      <c r="C1667" s="342">
        <v>1412</v>
      </c>
      <c r="D1667" s="344">
        <v>13900</v>
      </c>
      <c r="E1667" s="344">
        <v>8443</v>
      </c>
      <c r="F1667" s="204"/>
      <c r="G1667" s="202" t="s">
        <v>71</v>
      </c>
      <c r="H1667" s="202" t="s">
        <v>241</v>
      </c>
      <c r="I1667" s="202"/>
      <c r="J1667" s="202" t="s">
        <v>81</v>
      </c>
      <c r="K1667" s="204">
        <v>2.5</v>
      </c>
      <c r="L1667" s="204">
        <v>0.6</v>
      </c>
      <c r="M1667" s="204"/>
      <c r="N1667" s="204"/>
      <c r="O1667" s="204"/>
      <c r="P1667" s="204">
        <v>1</v>
      </c>
      <c r="Q1667" s="204"/>
      <c r="R1667" s="204">
        <f t="shared" si="340"/>
        <v>1.5</v>
      </c>
      <c r="S1667" s="207" t="s">
        <v>151</v>
      </c>
      <c r="T1667" s="215" t="s">
        <v>58</v>
      </c>
      <c r="U1667" s="216">
        <v>44875</v>
      </c>
      <c r="V1667" s="216">
        <v>44945</v>
      </c>
      <c r="W1667" s="217">
        <v>1</v>
      </c>
      <c r="X1667" s="218"/>
      <c r="Y1667" s="212">
        <f t="shared" si="332"/>
        <v>10.142857142857142</v>
      </c>
      <c r="Z1667" s="237">
        <v>36.5</v>
      </c>
      <c r="AA1667" s="237">
        <v>3.15</v>
      </c>
      <c r="AB1667" s="213">
        <f t="shared" si="333"/>
        <v>54.75</v>
      </c>
      <c r="AC1667" s="213">
        <f t="shared" si="334"/>
        <v>4.7249999999999996</v>
      </c>
      <c r="AD1667" s="213">
        <f t="shared" si="335"/>
        <v>38.324999999999996</v>
      </c>
      <c r="AE1667" s="213">
        <f t="shared" si="342"/>
        <v>16.424999999999997</v>
      </c>
      <c r="AF1667" s="213">
        <f t="shared" si="336"/>
        <v>47.924999999999997</v>
      </c>
      <c r="AG1667" s="343">
        <f t="shared" si="337"/>
        <v>102.67499999999998</v>
      </c>
      <c r="AH1667" s="213">
        <v>73.424999999999983</v>
      </c>
      <c r="AI1667" s="213">
        <f t="shared" si="338"/>
        <v>29.25</v>
      </c>
      <c r="AJ1667" s="172"/>
    </row>
    <row r="1668" spans="1:36" ht="32.25" customHeight="1" x14ac:dyDescent="0.35">
      <c r="A1668" s="202"/>
      <c r="B1668" s="239">
        <v>26</v>
      </c>
      <c r="C1668" s="342">
        <v>1502</v>
      </c>
      <c r="D1668" s="344">
        <v>13989</v>
      </c>
      <c r="E1668" s="204"/>
      <c r="F1668" s="204"/>
      <c r="G1668" s="202" t="s">
        <v>236</v>
      </c>
      <c r="H1668" s="202" t="s">
        <v>95</v>
      </c>
      <c r="I1668" s="202"/>
      <c r="J1668" s="202" t="s">
        <v>69</v>
      </c>
      <c r="K1668" s="204">
        <v>1.3</v>
      </c>
      <c r="L1668" s="204">
        <v>1</v>
      </c>
      <c r="M1668" s="204">
        <v>1.5</v>
      </c>
      <c r="N1668" s="204"/>
      <c r="O1668" s="204">
        <f>M1668-N1668</f>
        <v>1.5</v>
      </c>
      <c r="P1668" s="204"/>
      <c r="Q1668" s="204"/>
      <c r="R1668" s="204">
        <f t="shared" si="340"/>
        <v>1.5</v>
      </c>
      <c r="S1668" s="207" t="s">
        <v>70</v>
      </c>
      <c r="T1668" s="215" t="s">
        <v>87</v>
      </c>
      <c r="U1668" s="216">
        <v>44891</v>
      </c>
      <c r="V1668" s="216"/>
      <c r="W1668" s="217">
        <v>1</v>
      </c>
      <c r="X1668" s="218"/>
      <c r="Y1668" s="212">
        <f t="shared" si="332"/>
        <v>9.5714285714285712</v>
      </c>
      <c r="Z1668" s="213">
        <v>135</v>
      </c>
      <c r="AA1668" s="213">
        <v>12.25</v>
      </c>
      <c r="AB1668" s="213">
        <f t="shared" si="333"/>
        <v>202.5</v>
      </c>
      <c r="AC1668" s="213">
        <f t="shared" si="334"/>
        <v>18.375</v>
      </c>
      <c r="AD1668" s="213">
        <f t="shared" si="335"/>
        <v>141.74999999999997</v>
      </c>
      <c r="AE1668" s="213">
        <f t="shared" si="342"/>
        <v>0</v>
      </c>
      <c r="AF1668" s="213">
        <f t="shared" si="336"/>
        <v>175.875</v>
      </c>
      <c r="AG1668" s="343">
        <f t="shared" si="337"/>
        <v>317.625</v>
      </c>
      <c r="AH1668" s="213">
        <v>236.25</v>
      </c>
      <c r="AI1668" s="213">
        <f t="shared" si="338"/>
        <v>81.375</v>
      </c>
      <c r="AJ1668" s="172"/>
    </row>
    <row r="1669" spans="1:36" ht="32.25" customHeight="1" x14ac:dyDescent="0.35">
      <c r="A1669" s="202"/>
      <c r="B1669" s="239">
        <v>26</v>
      </c>
      <c r="C1669" s="203">
        <v>1535</v>
      </c>
      <c r="D1669" s="204">
        <v>14071</v>
      </c>
      <c r="E1669" s="204"/>
      <c r="F1669" s="204"/>
      <c r="G1669" s="202" t="s">
        <v>236</v>
      </c>
      <c r="H1669" s="202" t="s">
        <v>60</v>
      </c>
      <c r="I1669" s="202"/>
      <c r="J1669" s="202" t="s">
        <v>61</v>
      </c>
      <c r="K1669" s="204">
        <v>6.8</v>
      </c>
      <c r="L1669" s="204">
        <v>4.3</v>
      </c>
      <c r="M1669" s="204">
        <v>5</v>
      </c>
      <c r="N1669" s="204"/>
      <c r="O1669" s="204">
        <f>M1669-N1669</f>
        <v>5</v>
      </c>
      <c r="P1669" s="204"/>
      <c r="Q1669" s="204"/>
      <c r="R1669" s="204">
        <f t="shared" si="340"/>
        <v>146.19999999999999</v>
      </c>
      <c r="S1669" s="207" t="s">
        <v>62</v>
      </c>
      <c r="T1669" s="215" t="s">
        <v>87</v>
      </c>
      <c r="U1669" s="216">
        <v>44901</v>
      </c>
      <c r="V1669" s="216"/>
      <c r="W1669" s="217">
        <v>1</v>
      </c>
      <c r="X1669" s="218"/>
      <c r="Y1669" s="212">
        <f t="shared" si="332"/>
        <v>8.1428571428571423</v>
      </c>
      <c r="Z1669" s="237">
        <v>7.5</v>
      </c>
      <c r="AA1669" s="237">
        <v>0.7</v>
      </c>
      <c r="AB1669" s="213">
        <f t="shared" si="333"/>
        <v>1096.5</v>
      </c>
      <c r="AC1669" s="213">
        <f t="shared" si="334"/>
        <v>102.33999999999999</v>
      </c>
      <c r="AD1669" s="213">
        <f t="shared" si="335"/>
        <v>767.55</v>
      </c>
      <c r="AE1669" s="213">
        <f t="shared" si="342"/>
        <v>0</v>
      </c>
      <c r="AF1669" s="213">
        <f t="shared" si="336"/>
        <v>833.3399999999998</v>
      </c>
      <c r="AG1669" s="251">
        <f t="shared" si="337"/>
        <v>1600.8899999999999</v>
      </c>
      <c r="AH1669" s="213">
        <v>1147.6699999999998</v>
      </c>
      <c r="AI1669" s="213">
        <f t="shared" si="338"/>
        <v>453.22</v>
      </c>
      <c r="AJ1669" s="172"/>
    </row>
    <row r="1670" spans="1:36" ht="32.25" customHeight="1" x14ac:dyDescent="0.35">
      <c r="A1670" s="202"/>
      <c r="B1670" s="239">
        <v>26</v>
      </c>
      <c r="C1670" s="203">
        <v>1535</v>
      </c>
      <c r="D1670" s="204">
        <v>14071</v>
      </c>
      <c r="E1670" s="204"/>
      <c r="F1670" s="204"/>
      <c r="G1670" s="202" t="s">
        <v>236</v>
      </c>
      <c r="H1670" s="202" t="s">
        <v>241</v>
      </c>
      <c r="I1670" s="202"/>
      <c r="J1670" s="202" t="s">
        <v>81</v>
      </c>
      <c r="K1670" s="204">
        <v>4.3</v>
      </c>
      <c r="L1670" s="204">
        <v>1.5</v>
      </c>
      <c r="M1670" s="204"/>
      <c r="N1670" s="204"/>
      <c r="O1670" s="204"/>
      <c r="P1670" s="204">
        <v>1.5</v>
      </c>
      <c r="Q1670" s="204"/>
      <c r="R1670" s="204">
        <f t="shared" si="340"/>
        <v>9.6749999999999989</v>
      </c>
      <c r="S1670" s="207" t="s">
        <v>151</v>
      </c>
      <c r="T1670" s="215" t="s">
        <v>87</v>
      </c>
      <c r="U1670" s="216">
        <v>44901</v>
      </c>
      <c r="V1670" s="216"/>
      <c r="W1670" s="217">
        <v>1</v>
      </c>
      <c r="X1670" s="218"/>
      <c r="Y1670" s="212">
        <f t="shared" si="332"/>
        <v>8.1428571428571423</v>
      </c>
      <c r="Z1670" s="237">
        <v>36.5</v>
      </c>
      <c r="AA1670" s="237">
        <v>3.15</v>
      </c>
      <c r="AB1670" s="213">
        <f t="shared" si="333"/>
        <v>353.13749999999999</v>
      </c>
      <c r="AC1670" s="213">
        <f t="shared" si="334"/>
        <v>30.476249999999997</v>
      </c>
      <c r="AD1670" s="213">
        <f t="shared" si="335"/>
        <v>247.19624999999996</v>
      </c>
      <c r="AE1670" s="213">
        <f t="shared" si="342"/>
        <v>0</v>
      </c>
      <c r="AF1670" s="213">
        <f t="shared" si="336"/>
        <v>248.16374999999996</v>
      </c>
      <c r="AG1670" s="251">
        <f t="shared" si="337"/>
        <v>495.3599999999999</v>
      </c>
      <c r="AH1670" s="213">
        <v>360.39374999999995</v>
      </c>
      <c r="AI1670" s="213">
        <f t="shared" si="338"/>
        <v>134.96624999999995</v>
      </c>
      <c r="AJ1670" s="172"/>
    </row>
    <row r="1671" spans="1:36" ht="32.25" customHeight="1" x14ac:dyDescent="0.35">
      <c r="A1671" s="202"/>
      <c r="B1671" s="239">
        <v>26</v>
      </c>
      <c r="C1671" s="342">
        <v>1535</v>
      </c>
      <c r="D1671" s="344">
        <v>14071</v>
      </c>
      <c r="E1671" s="204"/>
      <c r="F1671" s="204"/>
      <c r="G1671" s="202" t="s">
        <v>236</v>
      </c>
      <c r="H1671" s="202" t="s">
        <v>241</v>
      </c>
      <c r="I1671" s="202"/>
      <c r="J1671" s="202" t="s">
        <v>81</v>
      </c>
      <c r="K1671" s="204">
        <v>2.5</v>
      </c>
      <c r="L1671" s="204">
        <v>0.6</v>
      </c>
      <c r="M1671" s="204"/>
      <c r="N1671" s="204"/>
      <c r="O1671" s="204"/>
      <c r="P1671" s="204">
        <v>0.6</v>
      </c>
      <c r="Q1671" s="204"/>
      <c r="R1671" s="204">
        <f t="shared" si="340"/>
        <v>0.89999999999999991</v>
      </c>
      <c r="S1671" s="207" t="s">
        <v>151</v>
      </c>
      <c r="T1671" s="215" t="s">
        <v>87</v>
      </c>
      <c r="U1671" s="216">
        <v>44901</v>
      </c>
      <c r="V1671" s="216"/>
      <c r="W1671" s="217">
        <v>1</v>
      </c>
      <c r="X1671" s="218"/>
      <c r="Y1671" s="212">
        <f t="shared" si="332"/>
        <v>8.1428571428571423</v>
      </c>
      <c r="Z1671" s="237">
        <v>36.5</v>
      </c>
      <c r="AA1671" s="237">
        <v>3.15</v>
      </c>
      <c r="AB1671" s="213">
        <f t="shared" si="333"/>
        <v>32.849999999999994</v>
      </c>
      <c r="AC1671" s="213">
        <f t="shared" si="334"/>
        <v>2.8349999999999995</v>
      </c>
      <c r="AD1671" s="213">
        <f t="shared" si="335"/>
        <v>22.994999999999997</v>
      </c>
      <c r="AE1671" s="213">
        <f t="shared" si="342"/>
        <v>0</v>
      </c>
      <c r="AF1671" s="213">
        <f t="shared" si="336"/>
        <v>23.084999999999997</v>
      </c>
      <c r="AG1671" s="343">
        <f t="shared" si="337"/>
        <v>46.08</v>
      </c>
      <c r="AH1671" s="213">
        <v>33.524999999999999</v>
      </c>
      <c r="AI1671" s="213">
        <f t="shared" si="338"/>
        <v>12.555</v>
      </c>
      <c r="AJ1671" s="172"/>
    </row>
    <row r="1672" spans="1:36" ht="32.25" customHeight="1" x14ac:dyDescent="0.35">
      <c r="A1672" s="202"/>
      <c r="B1672" s="239">
        <v>26</v>
      </c>
      <c r="C1672" s="342">
        <v>1502</v>
      </c>
      <c r="D1672" s="344">
        <v>13989</v>
      </c>
      <c r="E1672" s="204"/>
      <c r="F1672" s="204"/>
      <c r="G1672" s="202" t="s">
        <v>236</v>
      </c>
      <c r="H1672" s="202" t="s">
        <v>241</v>
      </c>
      <c r="I1672" s="234"/>
      <c r="J1672" s="202" t="s">
        <v>81</v>
      </c>
      <c r="K1672" s="204">
        <v>1</v>
      </c>
      <c r="L1672" s="204">
        <v>1.3</v>
      </c>
      <c r="M1672" s="204"/>
      <c r="N1672" s="204"/>
      <c r="O1672" s="204"/>
      <c r="P1672" s="204">
        <v>1.3</v>
      </c>
      <c r="Q1672" s="204"/>
      <c r="R1672" s="204">
        <f t="shared" si="340"/>
        <v>1.6900000000000002</v>
      </c>
      <c r="S1672" s="207" t="s">
        <v>151</v>
      </c>
      <c r="T1672" s="215" t="s">
        <v>87</v>
      </c>
      <c r="U1672" s="216">
        <v>44891</v>
      </c>
      <c r="V1672" s="216"/>
      <c r="W1672" s="217">
        <v>1</v>
      </c>
      <c r="X1672" s="218"/>
      <c r="Y1672" s="212">
        <f t="shared" si="332"/>
        <v>9.5714285714285712</v>
      </c>
      <c r="Z1672" s="237">
        <v>36.5</v>
      </c>
      <c r="AA1672" s="237">
        <v>3.15</v>
      </c>
      <c r="AB1672" s="213">
        <f t="shared" si="333"/>
        <v>61.685000000000009</v>
      </c>
      <c r="AC1672" s="213">
        <f t="shared" si="334"/>
        <v>5.3235000000000001</v>
      </c>
      <c r="AD1672" s="213">
        <f t="shared" si="335"/>
        <v>43.179500000000004</v>
      </c>
      <c r="AE1672" s="213">
        <f t="shared" si="342"/>
        <v>0</v>
      </c>
      <c r="AF1672" s="213">
        <f t="shared" si="336"/>
        <v>50.953499999999998</v>
      </c>
      <c r="AG1672" s="343">
        <f t="shared" si="337"/>
        <v>94.13300000000001</v>
      </c>
      <c r="AH1672" s="213">
        <v>70.557500000000005</v>
      </c>
      <c r="AI1672" s="213">
        <f t="shared" si="338"/>
        <v>23.575500000000005</v>
      </c>
      <c r="AJ1672" s="172"/>
    </row>
    <row r="1673" spans="1:36" ht="32.25" hidden="1" customHeight="1" x14ac:dyDescent="0.35">
      <c r="A1673" s="202"/>
      <c r="B1673" s="239">
        <v>27</v>
      </c>
      <c r="C1673" s="203">
        <v>99</v>
      </c>
      <c r="D1673" s="204">
        <v>12145</v>
      </c>
      <c r="E1673" s="204">
        <v>7571</v>
      </c>
      <c r="F1673" s="204"/>
      <c r="G1673" s="202" t="s">
        <v>113</v>
      </c>
      <c r="H1673" s="202" t="s">
        <v>36</v>
      </c>
      <c r="I1673" s="202"/>
      <c r="J1673" s="202" t="s">
        <v>42</v>
      </c>
      <c r="K1673" s="204">
        <v>4</v>
      </c>
      <c r="L1673" s="204">
        <v>1</v>
      </c>
      <c r="M1673" s="204">
        <v>2.5</v>
      </c>
      <c r="N1673" s="204">
        <v>1</v>
      </c>
      <c r="O1673" s="204">
        <f t="shared" ref="O1673:O1679" si="343">M1673-N1673</f>
        <v>1.5</v>
      </c>
      <c r="P1673" s="204"/>
      <c r="Q1673" s="204"/>
      <c r="R1673" s="204">
        <f t="shared" si="340"/>
        <v>6</v>
      </c>
      <c r="S1673" s="207" t="s">
        <v>41</v>
      </c>
      <c r="T1673" s="215" t="s">
        <v>58</v>
      </c>
      <c r="U1673" s="216">
        <v>44713</v>
      </c>
      <c r="V1673" s="216">
        <v>44724</v>
      </c>
      <c r="W1673" s="217">
        <v>1</v>
      </c>
      <c r="X1673" s="218"/>
      <c r="Y1673" s="212">
        <f t="shared" si="332"/>
        <v>1.7142857142857142</v>
      </c>
      <c r="Z1673" s="237">
        <v>14</v>
      </c>
      <c r="AA1673" s="237"/>
      <c r="AB1673" s="213">
        <f t="shared" si="333"/>
        <v>84</v>
      </c>
      <c r="AC1673" s="213">
        <f t="shared" si="334"/>
        <v>0</v>
      </c>
      <c r="AD1673" s="213">
        <f t="shared" si="335"/>
        <v>58.79999999999999</v>
      </c>
      <c r="AE1673" s="213">
        <f t="shared" si="342"/>
        <v>25.199999999999996</v>
      </c>
      <c r="AF1673" s="213">
        <f t="shared" si="336"/>
        <v>0</v>
      </c>
      <c r="AG1673" s="213">
        <f t="shared" si="337"/>
        <v>83.999999999999986</v>
      </c>
      <c r="AH1673" s="213">
        <v>83.999999999999986</v>
      </c>
      <c r="AI1673" s="213">
        <f t="shared" si="338"/>
        <v>0</v>
      </c>
      <c r="AJ1673" s="172"/>
    </row>
    <row r="1674" spans="1:36" ht="32.25" hidden="1" customHeight="1" x14ac:dyDescent="0.35">
      <c r="A1674" s="202"/>
      <c r="B1674" s="239">
        <v>27</v>
      </c>
      <c r="C1674" s="203">
        <v>311</v>
      </c>
      <c r="D1674" s="204">
        <v>12440</v>
      </c>
      <c r="E1674" s="204">
        <v>7743</v>
      </c>
      <c r="F1674" s="204"/>
      <c r="G1674" s="202" t="s">
        <v>136</v>
      </c>
      <c r="H1674" s="202" t="s">
        <v>36</v>
      </c>
      <c r="I1674" s="202"/>
      <c r="J1674" s="202" t="s">
        <v>42</v>
      </c>
      <c r="K1674" s="204">
        <v>65</v>
      </c>
      <c r="L1674" s="204">
        <v>1.3</v>
      </c>
      <c r="M1674" s="204">
        <v>3.5</v>
      </c>
      <c r="N1674" s="204">
        <v>1</v>
      </c>
      <c r="O1674" s="204">
        <f t="shared" si="343"/>
        <v>2.5</v>
      </c>
      <c r="P1674" s="204"/>
      <c r="Q1674" s="204"/>
      <c r="R1674" s="204">
        <f t="shared" si="340"/>
        <v>162.5</v>
      </c>
      <c r="S1674" s="207" t="s">
        <v>41</v>
      </c>
      <c r="T1674" s="215" t="s">
        <v>58</v>
      </c>
      <c r="U1674" s="216">
        <v>44735</v>
      </c>
      <c r="V1674" s="216">
        <v>44771</v>
      </c>
      <c r="W1674" s="217">
        <v>1</v>
      </c>
      <c r="X1674" s="218"/>
      <c r="Y1674" s="212">
        <f t="shared" si="332"/>
        <v>5.2857142857142856</v>
      </c>
      <c r="Z1674" s="237">
        <v>14</v>
      </c>
      <c r="AA1674" s="237">
        <v>0.84</v>
      </c>
      <c r="AB1674" s="213">
        <f t="shared" si="333"/>
        <v>2275</v>
      </c>
      <c r="AC1674" s="213">
        <f t="shared" si="334"/>
        <v>136.5</v>
      </c>
      <c r="AD1674" s="213">
        <f t="shared" si="335"/>
        <v>1592.4999999999998</v>
      </c>
      <c r="AE1674" s="213">
        <f t="shared" si="342"/>
        <v>682.5</v>
      </c>
      <c r="AF1674" s="213">
        <f t="shared" si="336"/>
        <v>721.5</v>
      </c>
      <c r="AG1674" s="213">
        <f t="shared" si="337"/>
        <v>2996.5</v>
      </c>
      <c r="AH1674" s="213">
        <v>2996.5</v>
      </c>
      <c r="AI1674" s="213">
        <f t="shared" si="338"/>
        <v>0</v>
      </c>
      <c r="AJ1674" s="172"/>
    </row>
    <row r="1675" spans="1:36" ht="32.25" hidden="1" customHeight="1" x14ac:dyDescent="0.35">
      <c r="A1675" s="202"/>
      <c r="B1675" s="239">
        <v>27</v>
      </c>
      <c r="C1675" s="203">
        <v>464</v>
      </c>
      <c r="D1675" s="204">
        <v>12621</v>
      </c>
      <c r="E1675" s="204">
        <v>7712</v>
      </c>
      <c r="F1675" s="204"/>
      <c r="G1675" s="202" t="s">
        <v>113</v>
      </c>
      <c r="H1675" s="202" t="s">
        <v>95</v>
      </c>
      <c r="I1675" s="202"/>
      <c r="J1675" s="202" t="s">
        <v>69</v>
      </c>
      <c r="K1675" s="204">
        <v>2.5</v>
      </c>
      <c r="L1675" s="204">
        <v>1.3</v>
      </c>
      <c r="M1675" s="204">
        <v>9</v>
      </c>
      <c r="N1675" s="204">
        <v>1</v>
      </c>
      <c r="O1675" s="204">
        <f t="shared" si="343"/>
        <v>8</v>
      </c>
      <c r="P1675" s="204"/>
      <c r="Q1675" s="204"/>
      <c r="R1675" s="204">
        <f t="shared" si="340"/>
        <v>8</v>
      </c>
      <c r="S1675" s="207" t="s">
        <v>70</v>
      </c>
      <c r="T1675" s="215" t="s">
        <v>58</v>
      </c>
      <c r="U1675" s="216">
        <v>44749</v>
      </c>
      <c r="V1675" s="216">
        <v>44756</v>
      </c>
      <c r="W1675" s="217">
        <v>1</v>
      </c>
      <c r="X1675" s="218"/>
      <c r="Y1675" s="212">
        <f t="shared" si="332"/>
        <v>1.1428571428571428</v>
      </c>
      <c r="Z1675" s="237">
        <v>135</v>
      </c>
      <c r="AA1675" s="237">
        <v>12.25</v>
      </c>
      <c r="AB1675" s="213">
        <f t="shared" si="333"/>
        <v>1080</v>
      </c>
      <c r="AC1675" s="213">
        <f t="shared" si="334"/>
        <v>98</v>
      </c>
      <c r="AD1675" s="213">
        <f t="shared" si="335"/>
        <v>756</v>
      </c>
      <c r="AE1675" s="213">
        <f t="shared" si="342"/>
        <v>324</v>
      </c>
      <c r="AF1675" s="213">
        <f t="shared" si="336"/>
        <v>112</v>
      </c>
      <c r="AG1675" s="213">
        <f t="shared" si="337"/>
        <v>1192</v>
      </c>
      <c r="AH1675" s="213">
        <v>1192</v>
      </c>
      <c r="AI1675" s="213">
        <f t="shared" si="338"/>
        <v>0</v>
      </c>
      <c r="AJ1675" s="172"/>
    </row>
    <row r="1676" spans="1:36" ht="32.25" hidden="1" customHeight="1" x14ac:dyDescent="0.35">
      <c r="A1676" s="202"/>
      <c r="B1676" s="239">
        <v>27</v>
      </c>
      <c r="C1676" s="203">
        <v>464</v>
      </c>
      <c r="D1676" s="204">
        <v>12621</v>
      </c>
      <c r="E1676" s="204">
        <v>7712</v>
      </c>
      <c r="F1676" s="204"/>
      <c r="G1676" s="202" t="s">
        <v>113</v>
      </c>
      <c r="H1676" s="202" t="s">
        <v>95</v>
      </c>
      <c r="I1676" s="202"/>
      <c r="J1676" s="202" t="s">
        <v>69</v>
      </c>
      <c r="K1676" s="204">
        <v>2.5</v>
      </c>
      <c r="L1676" s="204">
        <v>1.3</v>
      </c>
      <c r="M1676" s="204">
        <v>6</v>
      </c>
      <c r="N1676" s="204">
        <v>1</v>
      </c>
      <c r="O1676" s="204">
        <f t="shared" si="343"/>
        <v>5</v>
      </c>
      <c r="P1676" s="204"/>
      <c r="Q1676" s="204"/>
      <c r="R1676" s="204">
        <f t="shared" si="340"/>
        <v>5</v>
      </c>
      <c r="S1676" s="207" t="s">
        <v>70</v>
      </c>
      <c r="T1676" s="215" t="s">
        <v>58</v>
      </c>
      <c r="U1676" s="216">
        <v>44749</v>
      </c>
      <c r="V1676" s="216">
        <v>44756</v>
      </c>
      <c r="W1676" s="217">
        <v>1</v>
      </c>
      <c r="X1676" s="218"/>
      <c r="Y1676" s="212">
        <f t="shared" si="332"/>
        <v>1.1428571428571428</v>
      </c>
      <c r="Z1676" s="237">
        <v>135</v>
      </c>
      <c r="AA1676" s="237">
        <v>12.25</v>
      </c>
      <c r="AB1676" s="213">
        <f t="shared" si="333"/>
        <v>675</v>
      </c>
      <c r="AC1676" s="213">
        <f t="shared" si="334"/>
        <v>61.25</v>
      </c>
      <c r="AD1676" s="213">
        <f t="shared" si="335"/>
        <v>472.5</v>
      </c>
      <c r="AE1676" s="213">
        <f t="shared" si="342"/>
        <v>202.5</v>
      </c>
      <c r="AF1676" s="213">
        <f t="shared" si="336"/>
        <v>69.999999999999986</v>
      </c>
      <c r="AG1676" s="213">
        <f t="shared" si="337"/>
        <v>745</v>
      </c>
      <c r="AH1676" s="213">
        <v>745</v>
      </c>
      <c r="AI1676" s="213">
        <f t="shared" si="338"/>
        <v>0</v>
      </c>
      <c r="AJ1676" s="172"/>
    </row>
    <row r="1677" spans="1:36" ht="32.25" hidden="1" customHeight="1" x14ac:dyDescent="0.35">
      <c r="A1677" s="202"/>
      <c r="B1677" s="239">
        <v>27</v>
      </c>
      <c r="C1677" s="203">
        <v>499</v>
      </c>
      <c r="D1677" s="204">
        <v>12703</v>
      </c>
      <c r="E1677" s="204">
        <v>8239</v>
      </c>
      <c r="F1677" s="204"/>
      <c r="G1677" s="202" t="s">
        <v>113</v>
      </c>
      <c r="H1677" s="202" t="s">
        <v>95</v>
      </c>
      <c r="I1677" s="202"/>
      <c r="J1677" s="202" t="s">
        <v>69</v>
      </c>
      <c r="K1677" s="204">
        <v>1.3</v>
      </c>
      <c r="L1677" s="204">
        <v>1.3</v>
      </c>
      <c r="M1677" s="204">
        <v>3</v>
      </c>
      <c r="N1677" s="204">
        <v>1</v>
      </c>
      <c r="O1677" s="204">
        <f t="shared" si="343"/>
        <v>2</v>
      </c>
      <c r="P1677" s="204"/>
      <c r="Q1677" s="204"/>
      <c r="R1677" s="204">
        <f t="shared" si="340"/>
        <v>2</v>
      </c>
      <c r="S1677" s="207" t="s">
        <v>70</v>
      </c>
      <c r="T1677" s="215" t="s">
        <v>58</v>
      </c>
      <c r="U1677" s="216">
        <v>44755</v>
      </c>
      <c r="V1677" s="216">
        <v>44880</v>
      </c>
      <c r="W1677" s="217">
        <v>1</v>
      </c>
      <c r="X1677" s="218"/>
      <c r="Y1677" s="212">
        <f t="shared" si="332"/>
        <v>18</v>
      </c>
      <c r="Z1677" s="237">
        <v>135</v>
      </c>
      <c r="AA1677" s="237">
        <v>12.25</v>
      </c>
      <c r="AB1677" s="213">
        <f t="shared" si="333"/>
        <v>270</v>
      </c>
      <c r="AC1677" s="213">
        <f t="shared" si="334"/>
        <v>24.5</v>
      </c>
      <c r="AD1677" s="213">
        <f t="shared" si="335"/>
        <v>189</v>
      </c>
      <c r="AE1677" s="213">
        <f t="shared" si="342"/>
        <v>81</v>
      </c>
      <c r="AF1677" s="213">
        <f t="shared" si="336"/>
        <v>441</v>
      </c>
      <c r="AG1677" s="213">
        <f t="shared" si="337"/>
        <v>711</v>
      </c>
      <c r="AH1677" s="213">
        <v>711</v>
      </c>
      <c r="AI1677" s="213">
        <f t="shared" si="338"/>
        <v>0</v>
      </c>
      <c r="AJ1677" s="172"/>
    </row>
    <row r="1678" spans="1:36" ht="32.25" hidden="1" customHeight="1" x14ac:dyDescent="0.35">
      <c r="A1678" s="202"/>
      <c r="B1678" s="239">
        <v>27</v>
      </c>
      <c r="C1678" s="203">
        <v>539</v>
      </c>
      <c r="D1678" s="204">
        <v>12749</v>
      </c>
      <c r="E1678" s="204">
        <v>6726</v>
      </c>
      <c r="F1678" s="204"/>
      <c r="G1678" s="202" t="s">
        <v>113</v>
      </c>
      <c r="H1678" s="202" t="s">
        <v>95</v>
      </c>
      <c r="I1678" s="202"/>
      <c r="J1678" s="202" t="s">
        <v>69</v>
      </c>
      <c r="K1678" s="204">
        <v>1.8</v>
      </c>
      <c r="L1678" s="204">
        <v>1.8</v>
      </c>
      <c r="M1678" s="204">
        <v>3</v>
      </c>
      <c r="N1678" s="204">
        <v>1</v>
      </c>
      <c r="O1678" s="204">
        <f t="shared" si="343"/>
        <v>2</v>
      </c>
      <c r="P1678" s="204"/>
      <c r="Q1678" s="204"/>
      <c r="R1678" s="204">
        <f t="shared" si="340"/>
        <v>2</v>
      </c>
      <c r="S1678" s="207" t="s">
        <v>70</v>
      </c>
      <c r="T1678" s="215" t="s">
        <v>58</v>
      </c>
      <c r="U1678" s="216">
        <v>44760</v>
      </c>
      <c r="V1678" s="216">
        <v>44830</v>
      </c>
      <c r="W1678" s="217">
        <v>1</v>
      </c>
      <c r="X1678" s="218"/>
      <c r="Y1678" s="212">
        <f t="shared" si="332"/>
        <v>10.142857142857142</v>
      </c>
      <c r="Z1678" s="237">
        <v>135</v>
      </c>
      <c r="AA1678" s="237">
        <v>12.25</v>
      </c>
      <c r="AB1678" s="213">
        <f t="shared" si="333"/>
        <v>270</v>
      </c>
      <c r="AC1678" s="213">
        <f t="shared" si="334"/>
        <v>24.5</v>
      </c>
      <c r="AD1678" s="213">
        <f t="shared" si="335"/>
        <v>189</v>
      </c>
      <c r="AE1678" s="213">
        <f t="shared" si="342"/>
        <v>81</v>
      </c>
      <c r="AF1678" s="213">
        <f t="shared" si="336"/>
        <v>248.5</v>
      </c>
      <c r="AG1678" s="213">
        <f t="shared" si="337"/>
        <v>518.5</v>
      </c>
      <c r="AH1678" s="213">
        <v>518.5</v>
      </c>
      <c r="AI1678" s="213">
        <f t="shared" si="338"/>
        <v>0</v>
      </c>
      <c r="AJ1678" s="172"/>
    </row>
    <row r="1679" spans="1:36" ht="32.25" hidden="1" customHeight="1" x14ac:dyDescent="0.35">
      <c r="A1679" s="202"/>
      <c r="B1679" s="239">
        <v>27</v>
      </c>
      <c r="C1679" s="203">
        <v>668</v>
      </c>
      <c r="D1679" s="204">
        <v>12951</v>
      </c>
      <c r="E1679" s="204">
        <v>6738</v>
      </c>
      <c r="F1679" s="204"/>
      <c r="G1679" s="202" t="s">
        <v>437</v>
      </c>
      <c r="H1679" s="202" t="s">
        <v>36</v>
      </c>
      <c r="I1679" s="202"/>
      <c r="J1679" s="202" t="s">
        <v>436</v>
      </c>
      <c r="K1679" s="204">
        <v>7.5</v>
      </c>
      <c r="L1679" s="204">
        <v>1.3</v>
      </c>
      <c r="M1679" s="204">
        <v>4</v>
      </c>
      <c r="N1679" s="204">
        <v>1</v>
      </c>
      <c r="O1679" s="204">
        <f t="shared" si="343"/>
        <v>3</v>
      </c>
      <c r="P1679" s="204"/>
      <c r="Q1679" s="204"/>
      <c r="R1679" s="204">
        <f t="shared" si="340"/>
        <v>22.5</v>
      </c>
      <c r="S1679" s="207" t="s">
        <v>41</v>
      </c>
      <c r="T1679" s="215" t="s">
        <v>58</v>
      </c>
      <c r="U1679" s="216">
        <v>44781</v>
      </c>
      <c r="V1679" s="216">
        <v>44831</v>
      </c>
      <c r="W1679" s="217">
        <v>1</v>
      </c>
      <c r="X1679" s="218"/>
      <c r="Y1679" s="212">
        <f t="shared" si="332"/>
        <v>7.2857142857142856</v>
      </c>
      <c r="Z1679" s="237">
        <v>14</v>
      </c>
      <c r="AA1679" s="237">
        <v>0.84</v>
      </c>
      <c r="AB1679" s="213">
        <f t="shared" si="333"/>
        <v>315</v>
      </c>
      <c r="AC1679" s="213">
        <f t="shared" si="334"/>
        <v>18.899999999999999</v>
      </c>
      <c r="AD1679" s="213">
        <f t="shared" si="335"/>
        <v>220.49999999999997</v>
      </c>
      <c r="AE1679" s="213">
        <f t="shared" si="342"/>
        <v>94.5</v>
      </c>
      <c r="AF1679" s="213">
        <f t="shared" si="336"/>
        <v>137.69999999999999</v>
      </c>
      <c r="AG1679" s="213">
        <f t="shared" si="337"/>
        <v>452.7</v>
      </c>
      <c r="AH1679" s="213">
        <v>452.7</v>
      </c>
      <c r="AI1679" s="213">
        <f t="shared" si="338"/>
        <v>0</v>
      </c>
      <c r="AJ1679" s="172"/>
    </row>
    <row r="1680" spans="1:36" ht="32.25" hidden="1" customHeight="1" x14ac:dyDescent="0.35">
      <c r="A1680" s="205"/>
      <c r="B1680" s="239">
        <v>27</v>
      </c>
      <c r="C1680" s="173">
        <v>878</v>
      </c>
      <c r="D1680" s="206">
        <v>13148</v>
      </c>
      <c r="E1680" s="206">
        <v>8095</v>
      </c>
      <c r="F1680" s="206"/>
      <c r="G1680" s="205" t="s">
        <v>113</v>
      </c>
      <c r="H1680" s="205" t="s">
        <v>95</v>
      </c>
      <c r="I1680" s="205"/>
      <c r="J1680" s="205" t="s">
        <v>69</v>
      </c>
      <c r="K1680" s="206">
        <v>1.3</v>
      </c>
      <c r="L1680" s="206">
        <v>1.3</v>
      </c>
      <c r="M1680" s="206">
        <v>3</v>
      </c>
      <c r="N1680" s="206"/>
      <c r="O1680" s="206">
        <v>3</v>
      </c>
      <c r="P1680" s="206"/>
      <c r="Q1680" s="206"/>
      <c r="R1680" s="204">
        <f t="shared" si="340"/>
        <v>3</v>
      </c>
      <c r="S1680" s="207" t="s">
        <v>70</v>
      </c>
      <c r="T1680" s="208" t="s">
        <v>58</v>
      </c>
      <c r="U1680" s="209">
        <v>44806</v>
      </c>
      <c r="V1680" s="209">
        <v>44845</v>
      </c>
      <c r="W1680" s="210">
        <v>1</v>
      </c>
      <c r="X1680" s="211"/>
      <c r="Y1680" s="212">
        <f t="shared" si="332"/>
        <v>5.7142857142857144</v>
      </c>
      <c r="Z1680" s="237">
        <v>135</v>
      </c>
      <c r="AA1680" s="237">
        <v>12.25</v>
      </c>
      <c r="AB1680" s="213">
        <f t="shared" si="333"/>
        <v>405</v>
      </c>
      <c r="AC1680" s="213">
        <f t="shared" si="334"/>
        <v>36.75</v>
      </c>
      <c r="AD1680" s="213">
        <f t="shared" si="335"/>
        <v>283.49999999999994</v>
      </c>
      <c r="AE1680" s="213">
        <f t="shared" si="342"/>
        <v>121.49999999999999</v>
      </c>
      <c r="AF1680" s="213">
        <f t="shared" si="336"/>
        <v>210</v>
      </c>
      <c r="AG1680" s="213">
        <f t="shared" si="337"/>
        <v>615</v>
      </c>
      <c r="AH1680" s="214">
        <v>615</v>
      </c>
      <c r="AI1680" s="213">
        <f t="shared" si="338"/>
        <v>0</v>
      </c>
      <c r="AJ1680" s="172"/>
    </row>
    <row r="1681" spans="1:36" ht="32.25" hidden="1" customHeight="1" x14ac:dyDescent="0.35">
      <c r="A1681" s="205"/>
      <c r="B1681" s="239">
        <v>27</v>
      </c>
      <c r="C1681" s="173">
        <v>924</v>
      </c>
      <c r="D1681" s="206">
        <v>13295</v>
      </c>
      <c r="E1681" s="206">
        <v>8062</v>
      </c>
      <c r="F1681" s="206"/>
      <c r="G1681" s="205" t="s">
        <v>113</v>
      </c>
      <c r="H1681" s="205" t="s">
        <v>36</v>
      </c>
      <c r="I1681" s="205"/>
      <c r="J1681" s="205" t="s">
        <v>436</v>
      </c>
      <c r="K1681" s="206">
        <v>37</v>
      </c>
      <c r="L1681" s="206">
        <v>1</v>
      </c>
      <c r="M1681" s="206">
        <v>2</v>
      </c>
      <c r="N1681" s="206"/>
      <c r="O1681" s="206">
        <v>2</v>
      </c>
      <c r="P1681" s="206"/>
      <c r="Q1681" s="206"/>
      <c r="R1681" s="204">
        <f t="shared" si="340"/>
        <v>74</v>
      </c>
      <c r="S1681" s="173" t="s">
        <v>41</v>
      </c>
      <c r="T1681" s="208" t="s">
        <v>58</v>
      </c>
      <c r="U1681" s="209">
        <v>44813</v>
      </c>
      <c r="V1681" s="209">
        <v>44837</v>
      </c>
      <c r="W1681" s="210">
        <v>1</v>
      </c>
      <c r="X1681" s="211"/>
      <c r="Y1681" s="212">
        <f t="shared" si="332"/>
        <v>3.5714285714285716</v>
      </c>
      <c r="Z1681" s="219">
        <v>14</v>
      </c>
      <c r="AA1681" s="219">
        <v>0.84</v>
      </c>
      <c r="AB1681" s="213">
        <f t="shared" si="333"/>
        <v>1036</v>
      </c>
      <c r="AC1681" s="213">
        <f t="shared" si="334"/>
        <v>62.16</v>
      </c>
      <c r="AD1681" s="213">
        <f t="shared" si="335"/>
        <v>725.19999999999993</v>
      </c>
      <c r="AE1681" s="213">
        <f t="shared" si="342"/>
        <v>310.8</v>
      </c>
      <c r="AF1681" s="213">
        <f t="shared" si="336"/>
        <v>221.99999999999997</v>
      </c>
      <c r="AG1681" s="213">
        <f t="shared" si="337"/>
        <v>1258</v>
      </c>
      <c r="AH1681" s="214">
        <v>1258</v>
      </c>
      <c r="AI1681" s="213">
        <f t="shared" si="338"/>
        <v>0</v>
      </c>
      <c r="AJ1681" s="172"/>
    </row>
    <row r="1682" spans="1:36" ht="32.25" hidden="1" customHeight="1" x14ac:dyDescent="0.35">
      <c r="A1682" s="202"/>
      <c r="B1682" s="239">
        <v>27</v>
      </c>
      <c r="C1682" s="203">
        <v>231</v>
      </c>
      <c r="D1682" s="204">
        <v>12348</v>
      </c>
      <c r="E1682" s="204">
        <v>7581</v>
      </c>
      <c r="F1682" s="204"/>
      <c r="G1682" s="202" t="s">
        <v>91</v>
      </c>
      <c r="H1682" s="202" t="s">
        <v>95</v>
      </c>
      <c r="I1682" s="202"/>
      <c r="J1682" s="202" t="s">
        <v>69</v>
      </c>
      <c r="K1682" s="204">
        <v>1.3</v>
      </c>
      <c r="L1682" s="204">
        <v>1.3</v>
      </c>
      <c r="M1682" s="204">
        <v>4</v>
      </c>
      <c r="N1682" s="204">
        <v>1</v>
      </c>
      <c r="O1682" s="204">
        <f t="shared" ref="O1682:O1687" si="344">M1682-N1682</f>
        <v>3</v>
      </c>
      <c r="P1682" s="204"/>
      <c r="Q1682" s="204"/>
      <c r="R1682" s="204">
        <f t="shared" si="340"/>
        <v>3</v>
      </c>
      <c r="S1682" s="207" t="s">
        <v>70</v>
      </c>
      <c r="T1682" s="215" t="s">
        <v>58</v>
      </c>
      <c r="U1682" s="216">
        <v>44726</v>
      </c>
      <c r="V1682" s="216">
        <v>44735</v>
      </c>
      <c r="W1682" s="217">
        <v>1</v>
      </c>
      <c r="X1682" s="218"/>
      <c r="Y1682" s="212">
        <f t="shared" si="332"/>
        <v>1.4285714285714286</v>
      </c>
      <c r="Z1682" s="237">
        <v>135</v>
      </c>
      <c r="AA1682" s="237">
        <v>12.25</v>
      </c>
      <c r="AB1682" s="213">
        <f t="shared" si="333"/>
        <v>405</v>
      </c>
      <c r="AC1682" s="213">
        <f t="shared" si="334"/>
        <v>36.75</v>
      </c>
      <c r="AD1682" s="213">
        <f t="shared" si="335"/>
        <v>283.49999999999994</v>
      </c>
      <c r="AE1682" s="213">
        <f t="shared" si="342"/>
        <v>121.49999999999999</v>
      </c>
      <c r="AF1682" s="213">
        <f t="shared" si="336"/>
        <v>52.5</v>
      </c>
      <c r="AG1682" s="213">
        <f t="shared" si="337"/>
        <v>457.49999999999994</v>
      </c>
      <c r="AH1682" s="213">
        <v>457.49999999999994</v>
      </c>
      <c r="AI1682" s="213">
        <f t="shared" si="338"/>
        <v>0</v>
      </c>
      <c r="AJ1682" s="172"/>
    </row>
    <row r="1683" spans="1:36" ht="32.25" hidden="1" customHeight="1" x14ac:dyDescent="0.35">
      <c r="A1683" s="202"/>
      <c r="B1683" s="239">
        <v>27</v>
      </c>
      <c r="C1683" s="203">
        <v>365</v>
      </c>
      <c r="D1683" s="204">
        <v>12520</v>
      </c>
      <c r="E1683" s="204">
        <v>7802</v>
      </c>
      <c r="F1683" s="204"/>
      <c r="G1683" s="202" t="s">
        <v>91</v>
      </c>
      <c r="H1683" s="202" t="s">
        <v>95</v>
      </c>
      <c r="I1683" s="202"/>
      <c r="J1683" s="202" t="s">
        <v>69</v>
      </c>
      <c r="K1683" s="204">
        <v>2.5</v>
      </c>
      <c r="L1683" s="204">
        <v>1.3</v>
      </c>
      <c r="M1683" s="204">
        <v>4</v>
      </c>
      <c r="N1683" s="204">
        <v>1</v>
      </c>
      <c r="O1683" s="204">
        <f t="shared" si="344"/>
        <v>3</v>
      </c>
      <c r="P1683" s="204"/>
      <c r="Q1683" s="204"/>
      <c r="R1683" s="204">
        <f t="shared" si="340"/>
        <v>3</v>
      </c>
      <c r="S1683" s="207" t="s">
        <v>70</v>
      </c>
      <c r="T1683" s="215" t="s">
        <v>58</v>
      </c>
      <c r="U1683" s="216">
        <v>44739</v>
      </c>
      <c r="V1683" s="216">
        <v>44776</v>
      </c>
      <c r="W1683" s="217">
        <v>1</v>
      </c>
      <c r="X1683" s="218"/>
      <c r="Y1683" s="212">
        <f t="shared" si="332"/>
        <v>5.4285714285714288</v>
      </c>
      <c r="Z1683" s="237">
        <v>135</v>
      </c>
      <c r="AA1683" s="237">
        <v>12.25</v>
      </c>
      <c r="AB1683" s="213">
        <f t="shared" si="333"/>
        <v>405</v>
      </c>
      <c r="AC1683" s="213">
        <f t="shared" si="334"/>
        <v>36.75</v>
      </c>
      <c r="AD1683" s="213">
        <f t="shared" si="335"/>
        <v>283.49999999999994</v>
      </c>
      <c r="AE1683" s="213">
        <f t="shared" si="342"/>
        <v>121.49999999999999</v>
      </c>
      <c r="AF1683" s="213">
        <f t="shared" si="336"/>
        <v>199.5</v>
      </c>
      <c r="AG1683" s="213">
        <f t="shared" si="337"/>
        <v>604.5</v>
      </c>
      <c r="AH1683" s="213">
        <v>604.5</v>
      </c>
      <c r="AI1683" s="213">
        <f t="shared" si="338"/>
        <v>0</v>
      </c>
      <c r="AJ1683" s="172"/>
    </row>
    <row r="1684" spans="1:36" ht="32.25" hidden="1" customHeight="1" x14ac:dyDescent="0.35">
      <c r="A1684" s="234"/>
      <c r="B1684" s="239">
        <v>27</v>
      </c>
      <c r="C1684" s="261">
        <v>433</v>
      </c>
      <c r="D1684" s="233">
        <v>12593</v>
      </c>
      <c r="E1684" s="233">
        <v>7814</v>
      </c>
      <c r="F1684" s="233"/>
      <c r="G1684" s="234" t="s">
        <v>222</v>
      </c>
      <c r="H1684" s="234" t="s">
        <v>36</v>
      </c>
      <c r="I1684" s="234"/>
      <c r="J1684" s="234" t="s">
        <v>42</v>
      </c>
      <c r="K1684" s="233">
        <v>12</v>
      </c>
      <c r="L1684" s="233">
        <v>1</v>
      </c>
      <c r="M1684" s="233">
        <v>4</v>
      </c>
      <c r="N1684" s="204">
        <v>1</v>
      </c>
      <c r="O1684" s="204">
        <f t="shared" si="344"/>
        <v>3</v>
      </c>
      <c r="P1684" s="233"/>
      <c r="Q1684" s="233"/>
      <c r="R1684" s="204">
        <f t="shared" si="340"/>
        <v>36</v>
      </c>
      <c r="S1684" s="261" t="s">
        <v>41</v>
      </c>
      <c r="T1684" s="270" t="s">
        <v>58</v>
      </c>
      <c r="U1684" s="271">
        <v>44746</v>
      </c>
      <c r="V1684" s="271">
        <v>44781</v>
      </c>
      <c r="W1684" s="272">
        <v>1</v>
      </c>
      <c r="X1684" s="273"/>
      <c r="Y1684" s="212">
        <f t="shared" si="332"/>
        <v>5.1428571428571432</v>
      </c>
      <c r="Z1684" s="238">
        <v>14</v>
      </c>
      <c r="AA1684" s="238">
        <v>0.84</v>
      </c>
      <c r="AB1684" s="213">
        <f t="shared" si="333"/>
        <v>504</v>
      </c>
      <c r="AC1684" s="213">
        <f t="shared" si="334"/>
        <v>30.24</v>
      </c>
      <c r="AD1684" s="213">
        <f t="shared" si="335"/>
        <v>352.8</v>
      </c>
      <c r="AE1684" s="213">
        <f t="shared" si="342"/>
        <v>151.19999999999999</v>
      </c>
      <c r="AF1684" s="213">
        <f t="shared" si="336"/>
        <v>155.52000000000001</v>
      </c>
      <c r="AG1684" s="213">
        <f t="shared" si="337"/>
        <v>659.52</v>
      </c>
      <c r="AH1684" s="213">
        <v>659.52</v>
      </c>
      <c r="AI1684" s="213">
        <f t="shared" si="338"/>
        <v>0</v>
      </c>
      <c r="AJ1684" s="172"/>
    </row>
    <row r="1685" spans="1:36" ht="32.25" hidden="1" customHeight="1" x14ac:dyDescent="0.35">
      <c r="A1685" s="202"/>
      <c r="B1685" s="239">
        <v>27</v>
      </c>
      <c r="C1685" s="203">
        <v>637</v>
      </c>
      <c r="D1685" s="204">
        <v>12860</v>
      </c>
      <c r="E1685" s="204">
        <v>7865</v>
      </c>
      <c r="F1685" s="204"/>
      <c r="G1685" s="202" t="s">
        <v>91</v>
      </c>
      <c r="H1685" s="202" t="s">
        <v>36</v>
      </c>
      <c r="I1685" s="202"/>
      <c r="J1685" s="202" t="s">
        <v>69</v>
      </c>
      <c r="K1685" s="204">
        <v>2.5</v>
      </c>
      <c r="L1685" s="204">
        <v>1.3</v>
      </c>
      <c r="M1685" s="204">
        <v>5</v>
      </c>
      <c r="N1685" s="204">
        <v>1</v>
      </c>
      <c r="O1685" s="204">
        <f t="shared" si="344"/>
        <v>4</v>
      </c>
      <c r="P1685" s="204"/>
      <c r="Q1685" s="204"/>
      <c r="R1685" s="204">
        <f t="shared" si="340"/>
        <v>4</v>
      </c>
      <c r="S1685" s="207" t="s">
        <v>70</v>
      </c>
      <c r="T1685" s="215" t="s">
        <v>58</v>
      </c>
      <c r="U1685" s="216">
        <v>44774</v>
      </c>
      <c r="V1685" s="216">
        <v>44807</v>
      </c>
      <c r="W1685" s="217">
        <v>1</v>
      </c>
      <c r="X1685" s="218"/>
      <c r="Y1685" s="212">
        <f t="shared" si="332"/>
        <v>4.8571428571428568</v>
      </c>
      <c r="Z1685" s="238">
        <v>135</v>
      </c>
      <c r="AA1685" s="237"/>
      <c r="AB1685" s="213">
        <f t="shared" si="333"/>
        <v>540</v>
      </c>
      <c r="AC1685" s="213">
        <f t="shared" si="334"/>
        <v>0</v>
      </c>
      <c r="AD1685" s="213">
        <f t="shared" si="335"/>
        <v>378</v>
      </c>
      <c r="AE1685" s="213">
        <f t="shared" si="342"/>
        <v>162</v>
      </c>
      <c r="AF1685" s="213">
        <f t="shared" si="336"/>
        <v>0</v>
      </c>
      <c r="AG1685" s="213">
        <f t="shared" si="337"/>
        <v>540</v>
      </c>
      <c r="AH1685" s="213">
        <v>540</v>
      </c>
      <c r="AI1685" s="213">
        <f t="shared" si="338"/>
        <v>0</v>
      </c>
      <c r="AJ1685" s="172"/>
    </row>
    <row r="1686" spans="1:36" ht="32.25" hidden="1" customHeight="1" x14ac:dyDescent="0.35">
      <c r="A1686" s="202"/>
      <c r="B1686" s="239">
        <v>27</v>
      </c>
      <c r="C1686" s="203">
        <v>654</v>
      </c>
      <c r="D1686" s="204">
        <v>12878</v>
      </c>
      <c r="E1686" s="204">
        <v>7814</v>
      </c>
      <c r="F1686" s="204"/>
      <c r="G1686" s="202" t="s">
        <v>91</v>
      </c>
      <c r="H1686" s="202" t="s">
        <v>36</v>
      </c>
      <c r="I1686" s="202"/>
      <c r="J1686" s="202" t="s">
        <v>69</v>
      </c>
      <c r="K1686" s="204">
        <v>1.3</v>
      </c>
      <c r="L1686" s="204">
        <v>0.6</v>
      </c>
      <c r="M1686" s="204">
        <v>4</v>
      </c>
      <c r="N1686" s="204">
        <v>1</v>
      </c>
      <c r="O1686" s="204">
        <f t="shared" si="344"/>
        <v>3</v>
      </c>
      <c r="P1686" s="204"/>
      <c r="Q1686" s="204"/>
      <c r="R1686" s="204">
        <f t="shared" si="340"/>
        <v>3</v>
      </c>
      <c r="S1686" s="207" t="s">
        <v>70</v>
      </c>
      <c r="T1686" s="215" t="s">
        <v>58</v>
      </c>
      <c r="U1686" s="216">
        <v>44776</v>
      </c>
      <c r="V1686" s="216">
        <v>44781</v>
      </c>
      <c r="W1686" s="217">
        <v>1</v>
      </c>
      <c r="X1686" s="218"/>
      <c r="Y1686" s="212">
        <f t="shared" si="332"/>
        <v>0.8571428571428571</v>
      </c>
      <c r="Z1686" s="238">
        <v>135</v>
      </c>
      <c r="AA1686" s="237"/>
      <c r="AB1686" s="213">
        <f t="shared" si="333"/>
        <v>405</v>
      </c>
      <c r="AC1686" s="213">
        <f t="shared" si="334"/>
        <v>0</v>
      </c>
      <c r="AD1686" s="213">
        <f t="shared" si="335"/>
        <v>283.49999999999994</v>
      </c>
      <c r="AE1686" s="213">
        <f t="shared" si="342"/>
        <v>121.49999999999999</v>
      </c>
      <c r="AF1686" s="213">
        <f t="shared" si="336"/>
        <v>0</v>
      </c>
      <c r="AG1686" s="213">
        <f t="shared" si="337"/>
        <v>404.99999999999994</v>
      </c>
      <c r="AH1686" s="213">
        <v>404.99999999999994</v>
      </c>
      <c r="AI1686" s="213">
        <f t="shared" si="338"/>
        <v>0</v>
      </c>
      <c r="AJ1686" s="172"/>
    </row>
    <row r="1687" spans="1:36" ht="32.25" hidden="1" customHeight="1" x14ac:dyDescent="0.35">
      <c r="A1687" s="202"/>
      <c r="B1687" s="239">
        <v>27</v>
      </c>
      <c r="C1687" s="203">
        <v>756</v>
      </c>
      <c r="D1687" s="204">
        <v>13021</v>
      </c>
      <c r="E1687" s="204">
        <v>7846</v>
      </c>
      <c r="F1687" s="204"/>
      <c r="G1687" s="202" t="s">
        <v>91</v>
      </c>
      <c r="H1687" s="202" t="s">
        <v>36</v>
      </c>
      <c r="I1687" s="202"/>
      <c r="J1687" s="202" t="s">
        <v>69</v>
      </c>
      <c r="K1687" s="204">
        <v>1.8</v>
      </c>
      <c r="L1687" s="204">
        <v>1.3</v>
      </c>
      <c r="M1687" s="204">
        <v>4</v>
      </c>
      <c r="N1687" s="204">
        <v>1</v>
      </c>
      <c r="O1687" s="204">
        <f t="shared" si="344"/>
        <v>3</v>
      </c>
      <c r="P1687" s="204"/>
      <c r="Q1687" s="204"/>
      <c r="R1687" s="204">
        <f t="shared" si="340"/>
        <v>3</v>
      </c>
      <c r="S1687" s="207" t="s">
        <v>70</v>
      </c>
      <c r="T1687" s="215" t="s">
        <v>58</v>
      </c>
      <c r="U1687" s="216">
        <v>44790</v>
      </c>
      <c r="V1687" s="216">
        <v>44800</v>
      </c>
      <c r="W1687" s="217">
        <v>1</v>
      </c>
      <c r="X1687" s="218"/>
      <c r="Y1687" s="212">
        <f t="shared" si="332"/>
        <v>1.5714285714285714</v>
      </c>
      <c r="Z1687" s="238">
        <v>135</v>
      </c>
      <c r="AA1687" s="237">
        <v>12.25</v>
      </c>
      <c r="AB1687" s="213">
        <f t="shared" si="333"/>
        <v>405</v>
      </c>
      <c r="AC1687" s="213">
        <f t="shared" si="334"/>
        <v>36.75</v>
      </c>
      <c r="AD1687" s="213">
        <f t="shared" si="335"/>
        <v>283.49999999999994</v>
      </c>
      <c r="AE1687" s="213">
        <f t="shared" si="342"/>
        <v>121.49999999999999</v>
      </c>
      <c r="AF1687" s="213">
        <f t="shared" si="336"/>
        <v>57.75</v>
      </c>
      <c r="AG1687" s="213">
        <f t="shared" si="337"/>
        <v>462.74999999999994</v>
      </c>
      <c r="AH1687" s="213">
        <v>462.74999999999994</v>
      </c>
      <c r="AI1687" s="213">
        <f t="shared" si="338"/>
        <v>0</v>
      </c>
      <c r="AJ1687" s="172"/>
    </row>
    <row r="1688" spans="1:36" ht="32.25" hidden="1" customHeight="1" x14ac:dyDescent="0.35">
      <c r="A1688" s="205"/>
      <c r="B1688" s="239">
        <v>27</v>
      </c>
      <c r="C1688" s="173">
        <v>914</v>
      </c>
      <c r="D1688" s="206">
        <v>13287</v>
      </c>
      <c r="E1688" s="206">
        <v>6706</v>
      </c>
      <c r="F1688" s="206"/>
      <c r="G1688" s="205" t="s">
        <v>91</v>
      </c>
      <c r="H1688" s="205" t="s">
        <v>95</v>
      </c>
      <c r="I1688" s="205"/>
      <c r="J1688" s="205" t="s">
        <v>69</v>
      </c>
      <c r="K1688" s="206">
        <v>2.5</v>
      </c>
      <c r="L1688" s="206">
        <v>1.3</v>
      </c>
      <c r="M1688" s="206">
        <v>2</v>
      </c>
      <c r="N1688" s="206"/>
      <c r="O1688" s="206">
        <v>2</v>
      </c>
      <c r="P1688" s="206"/>
      <c r="Q1688" s="206"/>
      <c r="R1688" s="204">
        <f t="shared" si="340"/>
        <v>2</v>
      </c>
      <c r="S1688" s="207" t="s">
        <v>70</v>
      </c>
      <c r="T1688" s="208" t="s">
        <v>58</v>
      </c>
      <c r="U1688" s="209">
        <v>44812</v>
      </c>
      <c r="V1688" s="209">
        <v>44825</v>
      </c>
      <c r="W1688" s="210">
        <v>1</v>
      </c>
      <c r="X1688" s="211"/>
      <c r="Y1688" s="212">
        <f t="shared" si="332"/>
        <v>2</v>
      </c>
      <c r="Z1688" s="237">
        <v>135</v>
      </c>
      <c r="AA1688" s="237">
        <v>12.25</v>
      </c>
      <c r="AB1688" s="213">
        <f t="shared" si="333"/>
        <v>270</v>
      </c>
      <c r="AC1688" s="213">
        <f t="shared" si="334"/>
        <v>24.5</v>
      </c>
      <c r="AD1688" s="213">
        <f t="shared" si="335"/>
        <v>189</v>
      </c>
      <c r="AE1688" s="213">
        <f t="shared" si="342"/>
        <v>81</v>
      </c>
      <c r="AF1688" s="213">
        <f t="shared" si="336"/>
        <v>49</v>
      </c>
      <c r="AG1688" s="213">
        <f t="shared" si="337"/>
        <v>319</v>
      </c>
      <c r="AH1688" s="214">
        <v>319</v>
      </c>
      <c r="AI1688" s="213">
        <f t="shared" si="338"/>
        <v>0</v>
      </c>
      <c r="AJ1688" s="172"/>
    </row>
    <row r="1689" spans="1:36" ht="32.25" hidden="1" customHeight="1" x14ac:dyDescent="0.35">
      <c r="A1689" s="205"/>
      <c r="B1689" s="239">
        <v>27</v>
      </c>
      <c r="C1689" s="173">
        <v>917</v>
      </c>
      <c r="D1689" s="206">
        <v>13290</v>
      </c>
      <c r="E1689" s="206">
        <v>6706</v>
      </c>
      <c r="F1689" s="206"/>
      <c r="G1689" s="205" t="s">
        <v>91</v>
      </c>
      <c r="H1689" s="205" t="s">
        <v>95</v>
      </c>
      <c r="I1689" s="205"/>
      <c r="J1689" s="205" t="s">
        <v>69</v>
      </c>
      <c r="K1689" s="206">
        <v>2.5</v>
      </c>
      <c r="L1689" s="206">
        <v>1.3</v>
      </c>
      <c r="M1689" s="206">
        <v>3</v>
      </c>
      <c r="N1689" s="206"/>
      <c r="O1689" s="206">
        <v>3</v>
      </c>
      <c r="P1689" s="206"/>
      <c r="Q1689" s="206"/>
      <c r="R1689" s="204">
        <f t="shared" si="340"/>
        <v>3</v>
      </c>
      <c r="S1689" s="207" t="s">
        <v>70</v>
      </c>
      <c r="T1689" s="208" t="s">
        <v>58</v>
      </c>
      <c r="U1689" s="209">
        <v>44812</v>
      </c>
      <c r="V1689" s="209">
        <v>44825</v>
      </c>
      <c r="W1689" s="210">
        <v>1</v>
      </c>
      <c r="X1689" s="211"/>
      <c r="Y1689" s="212">
        <f t="shared" si="332"/>
        <v>2</v>
      </c>
      <c r="Z1689" s="237">
        <v>135</v>
      </c>
      <c r="AA1689" s="237">
        <v>12.25</v>
      </c>
      <c r="AB1689" s="213">
        <f t="shared" si="333"/>
        <v>405</v>
      </c>
      <c r="AC1689" s="213">
        <f t="shared" si="334"/>
        <v>36.75</v>
      </c>
      <c r="AD1689" s="213">
        <f t="shared" si="335"/>
        <v>283.49999999999994</v>
      </c>
      <c r="AE1689" s="213">
        <f t="shared" si="342"/>
        <v>121.49999999999999</v>
      </c>
      <c r="AF1689" s="213">
        <f t="shared" si="336"/>
        <v>73.5</v>
      </c>
      <c r="AG1689" s="213">
        <f t="shared" si="337"/>
        <v>478.49999999999994</v>
      </c>
      <c r="AH1689" s="214">
        <v>478.49999999999994</v>
      </c>
      <c r="AI1689" s="213">
        <f t="shared" si="338"/>
        <v>0</v>
      </c>
      <c r="AJ1689" s="172"/>
    </row>
    <row r="1690" spans="1:36" ht="32.25" hidden="1" customHeight="1" x14ac:dyDescent="0.35">
      <c r="A1690" s="205"/>
      <c r="B1690" s="239">
        <v>27</v>
      </c>
      <c r="C1690" s="173">
        <v>931</v>
      </c>
      <c r="D1690" s="206">
        <v>13302</v>
      </c>
      <c r="E1690" s="206">
        <v>7895</v>
      </c>
      <c r="F1690" s="206"/>
      <c r="G1690" s="205" t="s">
        <v>91</v>
      </c>
      <c r="H1690" s="205" t="s">
        <v>95</v>
      </c>
      <c r="I1690" s="205"/>
      <c r="J1690" s="205" t="s">
        <v>69</v>
      </c>
      <c r="K1690" s="206">
        <v>2.5</v>
      </c>
      <c r="L1690" s="206">
        <v>1</v>
      </c>
      <c r="M1690" s="206">
        <v>2.5</v>
      </c>
      <c r="N1690" s="206"/>
      <c r="O1690" s="206">
        <v>2.5</v>
      </c>
      <c r="P1690" s="206"/>
      <c r="Q1690" s="206"/>
      <c r="R1690" s="204">
        <f t="shared" si="340"/>
        <v>2.5</v>
      </c>
      <c r="S1690" s="207" t="s">
        <v>70</v>
      </c>
      <c r="T1690" s="208" t="s">
        <v>58</v>
      </c>
      <c r="U1690" s="209">
        <v>44814</v>
      </c>
      <c r="V1690" s="209">
        <v>44819</v>
      </c>
      <c r="W1690" s="210">
        <v>1</v>
      </c>
      <c r="X1690" s="211"/>
      <c r="Y1690" s="212">
        <f t="shared" si="332"/>
        <v>0.8571428571428571</v>
      </c>
      <c r="Z1690" s="237">
        <v>135</v>
      </c>
      <c r="AA1690" s="237">
        <v>12.25</v>
      </c>
      <c r="AB1690" s="213">
        <f t="shared" si="333"/>
        <v>337.5</v>
      </c>
      <c r="AC1690" s="213">
        <f t="shared" si="334"/>
        <v>30.625</v>
      </c>
      <c r="AD1690" s="213">
        <f t="shared" si="335"/>
        <v>236.25</v>
      </c>
      <c r="AE1690" s="213">
        <f t="shared" ref="AE1690:AE1721" si="345">IF(T1690="off hired",0.3*R1690*Z1690*W1690,0)</f>
        <v>101.25</v>
      </c>
      <c r="AF1690" s="213">
        <f t="shared" si="336"/>
        <v>26.25</v>
      </c>
      <c r="AG1690" s="213">
        <f t="shared" si="337"/>
        <v>363.75</v>
      </c>
      <c r="AH1690" s="214">
        <v>363.75</v>
      </c>
      <c r="AI1690" s="213">
        <f t="shared" si="338"/>
        <v>0</v>
      </c>
      <c r="AJ1690" s="172"/>
    </row>
    <row r="1691" spans="1:36" ht="32.25" hidden="1" customHeight="1" x14ac:dyDescent="0.35">
      <c r="A1691" s="202"/>
      <c r="B1691" s="239">
        <v>27</v>
      </c>
      <c r="C1691" s="203">
        <v>898</v>
      </c>
      <c r="D1691" s="204">
        <v>13271</v>
      </c>
      <c r="E1691" s="204">
        <v>8086</v>
      </c>
      <c r="F1691" s="204"/>
      <c r="G1691" s="202" t="s">
        <v>91</v>
      </c>
      <c r="H1691" s="205" t="s">
        <v>60</v>
      </c>
      <c r="I1691" s="205"/>
      <c r="J1691" s="205" t="s">
        <v>61</v>
      </c>
      <c r="K1691" s="206">
        <v>8</v>
      </c>
      <c r="L1691" s="206">
        <v>6.5</v>
      </c>
      <c r="M1691" s="206">
        <v>6</v>
      </c>
      <c r="N1691" s="206"/>
      <c r="O1691" s="206">
        <v>6</v>
      </c>
      <c r="P1691" s="206"/>
      <c r="Q1691" s="206"/>
      <c r="R1691" s="204">
        <f t="shared" si="340"/>
        <v>312</v>
      </c>
      <c r="S1691" s="207" t="s">
        <v>62</v>
      </c>
      <c r="T1691" s="215" t="s">
        <v>58</v>
      </c>
      <c r="U1691" s="216">
        <v>44810</v>
      </c>
      <c r="V1691" s="216">
        <v>44841</v>
      </c>
      <c r="W1691" s="217">
        <v>1</v>
      </c>
      <c r="X1691" s="218"/>
      <c r="Y1691" s="212">
        <f t="shared" si="332"/>
        <v>4.5714285714285712</v>
      </c>
      <c r="Z1691" s="237">
        <v>7.5</v>
      </c>
      <c r="AA1691" s="237">
        <v>0.7</v>
      </c>
      <c r="AB1691" s="213">
        <f t="shared" si="333"/>
        <v>2340</v>
      </c>
      <c r="AC1691" s="213">
        <f t="shared" si="334"/>
        <v>218.39999999999998</v>
      </c>
      <c r="AD1691" s="213">
        <f t="shared" si="335"/>
        <v>1637.9999999999998</v>
      </c>
      <c r="AE1691" s="213">
        <f t="shared" si="345"/>
        <v>702</v>
      </c>
      <c r="AF1691" s="213">
        <f t="shared" si="336"/>
        <v>998.39999999999986</v>
      </c>
      <c r="AG1691" s="213">
        <f t="shared" si="337"/>
        <v>3338.3999999999996</v>
      </c>
      <c r="AH1691" s="213">
        <v>3338.3999999999996</v>
      </c>
      <c r="AI1691" s="213">
        <f t="shared" si="338"/>
        <v>0</v>
      </c>
      <c r="AJ1691" s="172"/>
    </row>
    <row r="1692" spans="1:36" ht="32.25" hidden="1" customHeight="1" x14ac:dyDescent="0.35">
      <c r="A1692" s="202"/>
      <c r="B1692" s="239">
        <v>27</v>
      </c>
      <c r="C1692" s="203">
        <v>737</v>
      </c>
      <c r="D1692" s="204">
        <v>13046</v>
      </c>
      <c r="E1692" s="204">
        <v>7852</v>
      </c>
      <c r="F1692" s="204"/>
      <c r="G1692" s="202" t="s">
        <v>113</v>
      </c>
      <c r="H1692" s="202" t="s">
        <v>36</v>
      </c>
      <c r="I1692" s="202"/>
      <c r="J1692" s="202" t="s">
        <v>436</v>
      </c>
      <c r="K1692" s="204">
        <v>10</v>
      </c>
      <c r="L1692" s="204">
        <v>1.3</v>
      </c>
      <c r="M1692" s="204">
        <v>2</v>
      </c>
      <c r="N1692" s="204"/>
      <c r="O1692" s="204">
        <f>M1692-N1692</f>
        <v>2</v>
      </c>
      <c r="P1692" s="204"/>
      <c r="Q1692" s="204"/>
      <c r="R1692" s="204">
        <f t="shared" si="340"/>
        <v>20</v>
      </c>
      <c r="S1692" s="207" t="s">
        <v>41</v>
      </c>
      <c r="T1692" s="215" t="s">
        <v>58</v>
      </c>
      <c r="U1692" s="216">
        <v>44793</v>
      </c>
      <c r="V1692" s="216">
        <v>44802</v>
      </c>
      <c r="W1692" s="217">
        <v>1</v>
      </c>
      <c r="X1692" s="218"/>
      <c r="Y1692" s="212">
        <f t="shared" si="332"/>
        <v>1.4285714285714286</v>
      </c>
      <c r="Z1692" s="237">
        <v>14</v>
      </c>
      <c r="AA1692" s="237">
        <v>0.84</v>
      </c>
      <c r="AB1692" s="213">
        <f t="shared" si="333"/>
        <v>280</v>
      </c>
      <c r="AC1692" s="213">
        <f t="shared" si="334"/>
        <v>16.8</v>
      </c>
      <c r="AD1692" s="213">
        <f t="shared" si="335"/>
        <v>196</v>
      </c>
      <c r="AE1692" s="213">
        <f t="shared" si="345"/>
        <v>84</v>
      </c>
      <c r="AF1692" s="213">
        <f t="shared" si="336"/>
        <v>24</v>
      </c>
      <c r="AG1692" s="213">
        <f t="shared" si="337"/>
        <v>304</v>
      </c>
      <c r="AH1692" s="213">
        <v>304</v>
      </c>
      <c r="AI1692" s="213">
        <f t="shared" si="338"/>
        <v>0</v>
      </c>
      <c r="AJ1692" s="172"/>
    </row>
    <row r="1693" spans="1:36" ht="32.25" hidden="1" customHeight="1" x14ac:dyDescent="0.35">
      <c r="A1693" s="202"/>
      <c r="B1693" s="239">
        <v>27</v>
      </c>
      <c r="C1693" s="203">
        <v>997</v>
      </c>
      <c r="D1693" s="204">
        <v>13381</v>
      </c>
      <c r="E1693" s="204">
        <v>6703</v>
      </c>
      <c r="F1693" s="204"/>
      <c r="G1693" s="202" t="s">
        <v>91</v>
      </c>
      <c r="H1693" s="205" t="s">
        <v>95</v>
      </c>
      <c r="I1693" s="205"/>
      <c r="J1693" s="205" t="s">
        <v>69</v>
      </c>
      <c r="K1693" s="206">
        <v>2.5</v>
      </c>
      <c r="L1693" s="206">
        <v>2.5</v>
      </c>
      <c r="M1693" s="206">
        <v>3.5</v>
      </c>
      <c r="N1693" s="206"/>
      <c r="O1693" s="206">
        <v>3.5</v>
      </c>
      <c r="P1693" s="206"/>
      <c r="Q1693" s="206"/>
      <c r="R1693" s="204">
        <f t="shared" si="340"/>
        <v>3.5</v>
      </c>
      <c r="S1693" s="207" t="s">
        <v>70</v>
      </c>
      <c r="T1693" s="208" t="s">
        <v>58</v>
      </c>
      <c r="U1693" s="209">
        <v>44823</v>
      </c>
      <c r="V1693" s="209">
        <v>44827</v>
      </c>
      <c r="W1693" s="210">
        <v>1</v>
      </c>
      <c r="X1693" s="211"/>
      <c r="Y1693" s="212">
        <f t="shared" si="332"/>
        <v>0.7142857142857143</v>
      </c>
      <c r="Z1693" s="237">
        <v>135</v>
      </c>
      <c r="AA1693" s="237">
        <v>12.25</v>
      </c>
      <c r="AB1693" s="213">
        <f t="shared" si="333"/>
        <v>472.5</v>
      </c>
      <c r="AC1693" s="213">
        <f t="shared" si="334"/>
        <v>42.875</v>
      </c>
      <c r="AD1693" s="213">
        <f t="shared" si="335"/>
        <v>330.74999999999994</v>
      </c>
      <c r="AE1693" s="213">
        <f t="shared" si="345"/>
        <v>141.75</v>
      </c>
      <c r="AF1693" s="213">
        <f t="shared" si="336"/>
        <v>30.625</v>
      </c>
      <c r="AG1693" s="213">
        <f t="shared" si="337"/>
        <v>503.12499999999994</v>
      </c>
      <c r="AH1693" s="214">
        <v>503.12499999999994</v>
      </c>
      <c r="AI1693" s="213">
        <f t="shared" si="338"/>
        <v>0</v>
      </c>
      <c r="AJ1693" s="172"/>
    </row>
    <row r="1694" spans="1:36" ht="32.25" hidden="1" customHeight="1" x14ac:dyDescent="0.35">
      <c r="A1694" s="205"/>
      <c r="B1694" s="239">
        <v>27</v>
      </c>
      <c r="C1694" s="173">
        <v>990</v>
      </c>
      <c r="D1694" s="230">
        <v>13370</v>
      </c>
      <c r="E1694" s="230">
        <v>8143</v>
      </c>
      <c r="F1694" s="206"/>
      <c r="G1694" s="205" t="s">
        <v>91</v>
      </c>
      <c r="H1694" s="205" t="s">
        <v>36</v>
      </c>
      <c r="I1694" s="205"/>
      <c r="J1694" s="205" t="s">
        <v>436</v>
      </c>
      <c r="K1694" s="206">
        <v>16</v>
      </c>
      <c r="L1694" s="206">
        <v>1.8</v>
      </c>
      <c r="M1694" s="206">
        <v>2.5</v>
      </c>
      <c r="N1694" s="206"/>
      <c r="O1694" s="206">
        <v>2.5</v>
      </c>
      <c r="P1694" s="206"/>
      <c r="Q1694" s="206"/>
      <c r="R1694" s="204">
        <f t="shared" si="340"/>
        <v>40</v>
      </c>
      <c r="S1694" s="173" t="s">
        <v>41</v>
      </c>
      <c r="T1694" s="208" t="s">
        <v>58</v>
      </c>
      <c r="U1694" s="209">
        <v>44821</v>
      </c>
      <c r="V1694" s="209">
        <v>44859</v>
      </c>
      <c r="W1694" s="210">
        <v>1</v>
      </c>
      <c r="X1694" s="211"/>
      <c r="Y1694" s="212">
        <f t="shared" si="332"/>
        <v>5.5714285714285712</v>
      </c>
      <c r="Z1694" s="219">
        <v>18</v>
      </c>
      <c r="AA1694" s="219">
        <v>1.05</v>
      </c>
      <c r="AB1694" s="213">
        <f t="shared" si="333"/>
        <v>720</v>
      </c>
      <c r="AC1694" s="213">
        <f t="shared" si="334"/>
        <v>42</v>
      </c>
      <c r="AD1694" s="213">
        <f t="shared" si="335"/>
        <v>504</v>
      </c>
      <c r="AE1694" s="213">
        <f t="shared" si="345"/>
        <v>216</v>
      </c>
      <c r="AF1694" s="213">
        <f t="shared" si="336"/>
        <v>233.99999999999997</v>
      </c>
      <c r="AG1694" s="213">
        <f t="shared" si="337"/>
        <v>954</v>
      </c>
      <c r="AH1694" s="214">
        <v>954</v>
      </c>
      <c r="AI1694" s="213">
        <f t="shared" si="338"/>
        <v>0</v>
      </c>
      <c r="AJ1694" s="172"/>
    </row>
    <row r="1695" spans="1:36" ht="32.25" hidden="1" customHeight="1" x14ac:dyDescent="0.35">
      <c r="A1695" s="205"/>
      <c r="B1695" s="241">
        <v>27</v>
      </c>
      <c r="C1695" s="173">
        <v>1091</v>
      </c>
      <c r="D1695" s="206">
        <v>13524</v>
      </c>
      <c r="E1695" s="206">
        <v>8227</v>
      </c>
      <c r="F1695" s="206"/>
      <c r="G1695" s="205" t="s">
        <v>91</v>
      </c>
      <c r="H1695" s="205" t="s">
        <v>36</v>
      </c>
      <c r="I1695" s="205"/>
      <c r="J1695" s="205" t="s">
        <v>436</v>
      </c>
      <c r="K1695" s="206">
        <v>1.8</v>
      </c>
      <c r="L1695" s="206">
        <v>1.8</v>
      </c>
      <c r="M1695" s="206">
        <v>2.5</v>
      </c>
      <c r="N1695" s="206"/>
      <c r="O1695" s="206">
        <v>2.5</v>
      </c>
      <c r="P1695" s="206"/>
      <c r="Q1695" s="206"/>
      <c r="R1695" s="204">
        <f t="shared" si="340"/>
        <v>4.5</v>
      </c>
      <c r="S1695" s="173" t="s">
        <v>41</v>
      </c>
      <c r="T1695" s="208" t="s">
        <v>58</v>
      </c>
      <c r="U1695" s="209">
        <v>44834</v>
      </c>
      <c r="V1695" s="209">
        <v>44866</v>
      </c>
      <c r="W1695" s="210">
        <v>1</v>
      </c>
      <c r="X1695" s="211"/>
      <c r="Y1695" s="212">
        <f t="shared" ref="Y1695:Y1758" si="346">IF(T1695="on hire",$C$5-U1695+1,IF(T1695="off hired",V1695-U1695+1,0))/7</f>
        <v>4.7142857142857144</v>
      </c>
      <c r="Z1695" s="219">
        <v>18</v>
      </c>
      <c r="AA1695" s="219">
        <v>1.05</v>
      </c>
      <c r="AB1695" s="213">
        <f t="shared" ref="AB1695:AB1758" si="347">Z1695*R1695</f>
        <v>81</v>
      </c>
      <c r="AC1695" s="213">
        <f t="shared" ref="AC1695:AC1758" si="348">AA1695*R1695</f>
        <v>4.7250000000000005</v>
      </c>
      <c r="AD1695" s="213">
        <f t="shared" ref="AD1695:AD1758" si="349">0.7*R1695*Z1695</f>
        <v>56.699999999999996</v>
      </c>
      <c r="AE1695" s="213">
        <f t="shared" si="345"/>
        <v>24.299999999999997</v>
      </c>
      <c r="AF1695" s="213">
        <f t="shared" ref="AF1695:AF1758" si="350">IF(Y1695&gt;X1695,(Y1695-X1695)*R1695*AA1695,0)</f>
        <v>22.275000000000002</v>
      </c>
      <c r="AG1695" s="213">
        <f t="shared" ref="AG1695:AG1758" si="351">AD1695+AE1695+AF1695</f>
        <v>103.27500000000001</v>
      </c>
      <c r="AH1695" s="214">
        <v>103.27500000000001</v>
      </c>
      <c r="AI1695" s="213">
        <f t="shared" ref="AI1695:AI1758" si="352">AG1695-AH1695</f>
        <v>0</v>
      </c>
      <c r="AJ1695" s="172"/>
    </row>
    <row r="1696" spans="1:36" ht="32.25" hidden="1" customHeight="1" x14ac:dyDescent="0.35">
      <c r="A1696" s="202"/>
      <c r="B1696" s="239">
        <v>27</v>
      </c>
      <c r="C1696" s="203">
        <v>1356</v>
      </c>
      <c r="D1696" s="204">
        <v>13844</v>
      </c>
      <c r="E1696" s="204">
        <v>8349</v>
      </c>
      <c r="F1696" s="204"/>
      <c r="G1696" s="202" t="s">
        <v>91</v>
      </c>
      <c r="H1696" s="202" t="s">
        <v>95</v>
      </c>
      <c r="I1696" s="202"/>
      <c r="J1696" s="202" t="s">
        <v>69</v>
      </c>
      <c r="K1696" s="204">
        <v>2.5</v>
      </c>
      <c r="L1696" s="204">
        <v>1</v>
      </c>
      <c r="M1696" s="204">
        <v>2</v>
      </c>
      <c r="N1696" s="204"/>
      <c r="O1696" s="204">
        <f t="shared" ref="O1696:O1701" si="353">M1696-N1696</f>
        <v>2</v>
      </c>
      <c r="P1696" s="204"/>
      <c r="Q1696" s="204"/>
      <c r="R1696" s="204">
        <f t="shared" si="340"/>
        <v>2</v>
      </c>
      <c r="S1696" s="207" t="s">
        <v>70</v>
      </c>
      <c r="T1696" s="215" t="s">
        <v>58</v>
      </c>
      <c r="U1696" s="216">
        <v>44868</v>
      </c>
      <c r="V1696" s="216">
        <v>44916</v>
      </c>
      <c r="W1696" s="217">
        <v>1</v>
      </c>
      <c r="X1696" s="218"/>
      <c r="Y1696" s="212">
        <f t="shared" si="346"/>
        <v>7</v>
      </c>
      <c r="Z1696" s="237">
        <v>135</v>
      </c>
      <c r="AA1696" s="237">
        <v>12.25</v>
      </c>
      <c r="AB1696" s="213">
        <f t="shared" si="347"/>
        <v>270</v>
      </c>
      <c r="AC1696" s="213">
        <f t="shared" si="348"/>
        <v>24.5</v>
      </c>
      <c r="AD1696" s="213">
        <f t="shared" si="349"/>
        <v>189</v>
      </c>
      <c r="AE1696" s="213">
        <f t="shared" si="345"/>
        <v>81</v>
      </c>
      <c r="AF1696" s="213">
        <f t="shared" si="350"/>
        <v>171.5</v>
      </c>
      <c r="AG1696" s="213">
        <f t="shared" si="351"/>
        <v>441.5</v>
      </c>
      <c r="AH1696" s="213">
        <v>441.5</v>
      </c>
      <c r="AI1696" s="213">
        <f t="shared" si="352"/>
        <v>0</v>
      </c>
      <c r="AJ1696" s="172"/>
    </row>
    <row r="1697" spans="1:36" ht="32.25" hidden="1" customHeight="1" x14ac:dyDescent="0.35">
      <c r="A1697" s="202"/>
      <c r="B1697" s="239">
        <v>27</v>
      </c>
      <c r="C1697" s="203">
        <v>1300</v>
      </c>
      <c r="D1697" s="204">
        <v>13739</v>
      </c>
      <c r="E1697" s="204">
        <v>8349</v>
      </c>
      <c r="F1697" s="204"/>
      <c r="G1697" s="202" t="s">
        <v>91</v>
      </c>
      <c r="H1697" s="202" t="s">
        <v>95</v>
      </c>
      <c r="I1697" s="202"/>
      <c r="J1697" s="202" t="s">
        <v>69</v>
      </c>
      <c r="K1697" s="204">
        <v>1.8</v>
      </c>
      <c r="L1697" s="204">
        <v>1</v>
      </c>
      <c r="M1697" s="204">
        <v>2</v>
      </c>
      <c r="N1697" s="204"/>
      <c r="O1697" s="204">
        <f t="shared" si="353"/>
        <v>2</v>
      </c>
      <c r="P1697" s="204"/>
      <c r="Q1697" s="204"/>
      <c r="R1697" s="204">
        <f t="shared" si="340"/>
        <v>2</v>
      </c>
      <c r="S1697" s="207" t="s">
        <v>70</v>
      </c>
      <c r="T1697" s="215" t="s">
        <v>58</v>
      </c>
      <c r="U1697" s="216">
        <v>44861</v>
      </c>
      <c r="V1697" s="216">
        <v>44916</v>
      </c>
      <c r="W1697" s="217">
        <v>1</v>
      </c>
      <c r="X1697" s="218"/>
      <c r="Y1697" s="212">
        <f t="shared" si="346"/>
        <v>8</v>
      </c>
      <c r="Z1697" s="237">
        <v>135</v>
      </c>
      <c r="AA1697" s="237">
        <v>12.25</v>
      </c>
      <c r="AB1697" s="213">
        <f t="shared" si="347"/>
        <v>270</v>
      </c>
      <c r="AC1697" s="213">
        <f t="shared" si="348"/>
        <v>24.5</v>
      </c>
      <c r="AD1697" s="213">
        <f t="shared" si="349"/>
        <v>189</v>
      </c>
      <c r="AE1697" s="213">
        <f t="shared" si="345"/>
        <v>81</v>
      </c>
      <c r="AF1697" s="213">
        <f t="shared" si="350"/>
        <v>196</v>
      </c>
      <c r="AG1697" s="213">
        <f t="shared" si="351"/>
        <v>466</v>
      </c>
      <c r="AH1697" s="213">
        <v>466</v>
      </c>
      <c r="AI1697" s="213">
        <f t="shared" si="352"/>
        <v>0</v>
      </c>
      <c r="AJ1697" s="172"/>
    </row>
    <row r="1698" spans="1:36" ht="32.25" hidden="1" customHeight="1" x14ac:dyDescent="0.35">
      <c r="A1698" s="202"/>
      <c r="B1698" s="239">
        <v>27</v>
      </c>
      <c r="C1698" s="203">
        <v>1301</v>
      </c>
      <c r="D1698" s="204">
        <v>13739</v>
      </c>
      <c r="E1698" s="204">
        <v>8349</v>
      </c>
      <c r="F1698" s="204"/>
      <c r="G1698" s="202" t="s">
        <v>91</v>
      </c>
      <c r="H1698" s="202" t="s">
        <v>95</v>
      </c>
      <c r="I1698" s="202"/>
      <c r="J1698" s="202" t="s">
        <v>69</v>
      </c>
      <c r="K1698" s="204">
        <v>1.8</v>
      </c>
      <c r="L1698" s="204">
        <v>1</v>
      </c>
      <c r="M1698" s="204">
        <v>2</v>
      </c>
      <c r="N1698" s="204"/>
      <c r="O1698" s="204">
        <f t="shared" si="353"/>
        <v>2</v>
      </c>
      <c r="P1698" s="204"/>
      <c r="Q1698" s="204"/>
      <c r="R1698" s="204">
        <f t="shared" si="340"/>
        <v>2</v>
      </c>
      <c r="S1698" s="207" t="s">
        <v>70</v>
      </c>
      <c r="T1698" s="215" t="s">
        <v>58</v>
      </c>
      <c r="U1698" s="216">
        <v>44861</v>
      </c>
      <c r="V1698" s="216">
        <v>44916</v>
      </c>
      <c r="W1698" s="217">
        <v>1</v>
      </c>
      <c r="X1698" s="218"/>
      <c r="Y1698" s="212">
        <f t="shared" si="346"/>
        <v>8</v>
      </c>
      <c r="Z1698" s="237">
        <v>135</v>
      </c>
      <c r="AA1698" s="237">
        <v>12.25</v>
      </c>
      <c r="AB1698" s="213">
        <f t="shared" si="347"/>
        <v>270</v>
      </c>
      <c r="AC1698" s="213">
        <f t="shared" si="348"/>
        <v>24.5</v>
      </c>
      <c r="AD1698" s="213">
        <f t="shared" si="349"/>
        <v>189</v>
      </c>
      <c r="AE1698" s="213">
        <f t="shared" si="345"/>
        <v>81</v>
      </c>
      <c r="AF1698" s="213">
        <f t="shared" si="350"/>
        <v>196</v>
      </c>
      <c r="AG1698" s="213">
        <f t="shared" si="351"/>
        <v>466</v>
      </c>
      <c r="AH1698" s="213">
        <v>466</v>
      </c>
      <c r="AI1698" s="213">
        <f t="shared" si="352"/>
        <v>0</v>
      </c>
      <c r="AJ1698" s="172"/>
    </row>
    <row r="1699" spans="1:36" ht="32.25" hidden="1" customHeight="1" x14ac:dyDescent="0.35">
      <c r="A1699" s="202"/>
      <c r="B1699" s="239">
        <v>27</v>
      </c>
      <c r="C1699" s="203">
        <v>1312</v>
      </c>
      <c r="D1699" s="204">
        <v>13750</v>
      </c>
      <c r="E1699" s="204">
        <v>8319</v>
      </c>
      <c r="F1699" s="204"/>
      <c r="G1699" s="202" t="s">
        <v>113</v>
      </c>
      <c r="H1699" s="202" t="s">
        <v>95</v>
      </c>
      <c r="I1699" s="202"/>
      <c r="J1699" s="202" t="s">
        <v>69</v>
      </c>
      <c r="K1699" s="204">
        <v>2.5</v>
      </c>
      <c r="L1699" s="204">
        <v>1.8</v>
      </c>
      <c r="M1699" s="204">
        <v>2</v>
      </c>
      <c r="N1699" s="204"/>
      <c r="O1699" s="204">
        <f t="shared" si="353"/>
        <v>2</v>
      </c>
      <c r="P1699" s="204"/>
      <c r="Q1699" s="204"/>
      <c r="R1699" s="204">
        <f t="shared" si="340"/>
        <v>2</v>
      </c>
      <c r="S1699" s="207" t="s">
        <v>70</v>
      </c>
      <c r="T1699" s="215" t="s">
        <v>58</v>
      </c>
      <c r="U1699" s="216">
        <v>44862</v>
      </c>
      <c r="V1699" s="216">
        <v>44904</v>
      </c>
      <c r="W1699" s="217">
        <v>1</v>
      </c>
      <c r="X1699" s="218"/>
      <c r="Y1699" s="212">
        <f t="shared" si="346"/>
        <v>6.1428571428571432</v>
      </c>
      <c r="Z1699" s="237">
        <v>135</v>
      </c>
      <c r="AA1699" s="237">
        <v>12.25</v>
      </c>
      <c r="AB1699" s="213">
        <f t="shared" si="347"/>
        <v>270</v>
      </c>
      <c r="AC1699" s="213">
        <f t="shared" si="348"/>
        <v>24.5</v>
      </c>
      <c r="AD1699" s="213">
        <f t="shared" si="349"/>
        <v>189</v>
      </c>
      <c r="AE1699" s="213">
        <f t="shared" si="345"/>
        <v>81</v>
      </c>
      <c r="AF1699" s="213">
        <f t="shared" si="350"/>
        <v>150.5</v>
      </c>
      <c r="AG1699" s="213">
        <f t="shared" si="351"/>
        <v>420.5</v>
      </c>
      <c r="AH1699" s="213">
        <v>420.5</v>
      </c>
      <c r="AI1699" s="213">
        <f t="shared" si="352"/>
        <v>0</v>
      </c>
      <c r="AJ1699" s="172"/>
    </row>
    <row r="1700" spans="1:36" ht="32.25" customHeight="1" x14ac:dyDescent="0.35">
      <c r="A1700" s="202"/>
      <c r="B1700" s="239">
        <v>27</v>
      </c>
      <c r="C1700" s="342">
        <v>1366</v>
      </c>
      <c r="D1700" s="344">
        <v>13854</v>
      </c>
      <c r="E1700" s="344">
        <v>8443</v>
      </c>
      <c r="F1700" s="204"/>
      <c r="G1700" s="202" t="s">
        <v>91</v>
      </c>
      <c r="H1700" s="234" t="s">
        <v>36</v>
      </c>
      <c r="I1700" s="234"/>
      <c r="J1700" s="234" t="s">
        <v>42</v>
      </c>
      <c r="K1700" s="233">
        <v>3.5</v>
      </c>
      <c r="L1700" s="233">
        <v>1</v>
      </c>
      <c r="M1700" s="233">
        <v>2</v>
      </c>
      <c r="N1700" s="204"/>
      <c r="O1700" s="204">
        <f t="shared" si="353"/>
        <v>2</v>
      </c>
      <c r="P1700" s="233"/>
      <c r="Q1700" s="233"/>
      <c r="R1700" s="204">
        <f t="shared" si="340"/>
        <v>7</v>
      </c>
      <c r="S1700" s="261" t="s">
        <v>41</v>
      </c>
      <c r="T1700" s="215" t="s">
        <v>58</v>
      </c>
      <c r="U1700" s="271">
        <v>44869</v>
      </c>
      <c r="V1700" s="271">
        <v>44945</v>
      </c>
      <c r="W1700" s="272">
        <v>1</v>
      </c>
      <c r="X1700" s="273"/>
      <c r="Y1700" s="212">
        <f t="shared" si="346"/>
        <v>11</v>
      </c>
      <c r="Z1700" s="238">
        <v>14</v>
      </c>
      <c r="AA1700" s="238">
        <v>0.84</v>
      </c>
      <c r="AB1700" s="213">
        <f t="shared" si="347"/>
        <v>98</v>
      </c>
      <c r="AC1700" s="213">
        <f t="shared" si="348"/>
        <v>5.88</v>
      </c>
      <c r="AD1700" s="213">
        <f t="shared" si="349"/>
        <v>68.599999999999994</v>
      </c>
      <c r="AE1700" s="213">
        <f t="shared" si="345"/>
        <v>29.400000000000002</v>
      </c>
      <c r="AF1700" s="213">
        <f t="shared" si="350"/>
        <v>64.679999999999993</v>
      </c>
      <c r="AG1700" s="343">
        <f t="shared" si="351"/>
        <v>162.68</v>
      </c>
      <c r="AH1700" s="213">
        <v>117.32</v>
      </c>
      <c r="AI1700" s="213">
        <f t="shared" si="352"/>
        <v>45.360000000000014</v>
      </c>
      <c r="AJ1700" s="172"/>
    </row>
    <row r="1701" spans="1:36" ht="32.25" hidden="1" customHeight="1" x14ac:dyDescent="0.35">
      <c r="A1701" s="202"/>
      <c r="B1701" s="239">
        <v>27</v>
      </c>
      <c r="C1701" s="203">
        <v>1460</v>
      </c>
      <c r="D1701" s="204">
        <v>13948</v>
      </c>
      <c r="E1701" s="204">
        <v>8291</v>
      </c>
      <c r="F1701" s="204"/>
      <c r="G1701" s="202" t="s">
        <v>608</v>
      </c>
      <c r="H1701" s="234" t="s">
        <v>36</v>
      </c>
      <c r="I1701" s="234"/>
      <c r="J1701" s="234" t="s">
        <v>42</v>
      </c>
      <c r="K1701" s="233">
        <v>17</v>
      </c>
      <c r="L1701" s="233">
        <v>1</v>
      </c>
      <c r="M1701" s="233">
        <v>2</v>
      </c>
      <c r="N1701" s="204"/>
      <c r="O1701" s="204">
        <f t="shared" si="353"/>
        <v>2</v>
      </c>
      <c r="P1701" s="233"/>
      <c r="Q1701" s="233"/>
      <c r="R1701" s="204">
        <f t="shared" si="340"/>
        <v>34</v>
      </c>
      <c r="S1701" s="261" t="s">
        <v>41</v>
      </c>
      <c r="T1701" s="215" t="s">
        <v>58</v>
      </c>
      <c r="U1701" s="271">
        <v>44884</v>
      </c>
      <c r="V1701" s="271">
        <v>44894</v>
      </c>
      <c r="W1701" s="272">
        <v>1</v>
      </c>
      <c r="X1701" s="273"/>
      <c r="Y1701" s="212">
        <f t="shared" si="346"/>
        <v>1.5714285714285714</v>
      </c>
      <c r="Z1701" s="238">
        <v>14</v>
      </c>
      <c r="AA1701" s="238">
        <v>0.84</v>
      </c>
      <c r="AB1701" s="213">
        <f t="shared" si="347"/>
        <v>476</v>
      </c>
      <c r="AC1701" s="213">
        <f t="shared" si="348"/>
        <v>28.56</v>
      </c>
      <c r="AD1701" s="213">
        <f t="shared" si="349"/>
        <v>333.19999999999993</v>
      </c>
      <c r="AE1701" s="213">
        <f t="shared" si="345"/>
        <v>142.79999999999998</v>
      </c>
      <c r="AF1701" s="213">
        <f t="shared" si="350"/>
        <v>44.88</v>
      </c>
      <c r="AG1701" s="213">
        <f t="shared" si="351"/>
        <v>520.87999999999988</v>
      </c>
      <c r="AH1701" s="213">
        <v>520.87999999999988</v>
      </c>
      <c r="AI1701" s="213">
        <f t="shared" si="352"/>
        <v>0</v>
      </c>
      <c r="AJ1701" s="172"/>
    </row>
    <row r="1702" spans="1:36" ht="32.25" hidden="1" customHeight="1" x14ac:dyDescent="0.35">
      <c r="A1702" s="202"/>
      <c r="B1702" s="239">
        <v>27</v>
      </c>
      <c r="C1702" s="203">
        <v>1327</v>
      </c>
      <c r="D1702" s="204">
        <v>13815</v>
      </c>
      <c r="E1702" s="204">
        <v>8258</v>
      </c>
      <c r="F1702" s="204"/>
      <c r="G1702" s="205" t="s">
        <v>91</v>
      </c>
      <c r="H1702" s="205" t="s">
        <v>36</v>
      </c>
      <c r="I1702" s="205"/>
      <c r="J1702" s="205" t="s">
        <v>436</v>
      </c>
      <c r="K1702" s="206">
        <v>5</v>
      </c>
      <c r="L1702" s="206">
        <v>1.8</v>
      </c>
      <c r="M1702" s="206">
        <v>6</v>
      </c>
      <c r="N1702" s="206"/>
      <c r="O1702" s="206">
        <v>6</v>
      </c>
      <c r="P1702" s="206"/>
      <c r="Q1702" s="206"/>
      <c r="R1702" s="204">
        <f t="shared" si="340"/>
        <v>30</v>
      </c>
      <c r="S1702" s="173" t="s">
        <v>41</v>
      </c>
      <c r="T1702" s="215" t="s">
        <v>58</v>
      </c>
      <c r="U1702" s="209">
        <v>44865</v>
      </c>
      <c r="V1702" s="209">
        <v>44884</v>
      </c>
      <c r="W1702" s="210">
        <v>1</v>
      </c>
      <c r="X1702" s="211"/>
      <c r="Y1702" s="212">
        <f t="shared" si="346"/>
        <v>2.8571428571428572</v>
      </c>
      <c r="Z1702" s="219">
        <v>18</v>
      </c>
      <c r="AA1702" s="219">
        <v>1.05</v>
      </c>
      <c r="AB1702" s="213">
        <f t="shared" si="347"/>
        <v>540</v>
      </c>
      <c r="AC1702" s="213">
        <f t="shared" si="348"/>
        <v>31.5</v>
      </c>
      <c r="AD1702" s="213">
        <f t="shared" si="349"/>
        <v>378</v>
      </c>
      <c r="AE1702" s="213">
        <f t="shared" si="345"/>
        <v>162</v>
      </c>
      <c r="AF1702" s="213">
        <f t="shared" si="350"/>
        <v>90.000000000000014</v>
      </c>
      <c r="AG1702" s="213">
        <f t="shared" si="351"/>
        <v>630</v>
      </c>
      <c r="AH1702" s="214">
        <v>630</v>
      </c>
      <c r="AI1702" s="213">
        <f t="shared" si="352"/>
        <v>0</v>
      </c>
      <c r="AJ1702" s="172"/>
    </row>
    <row r="1703" spans="1:36" ht="32.25" customHeight="1" x14ac:dyDescent="0.35">
      <c r="A1703" s="202"/>
      <c r="B1703" s="239">
        <v>27</v>
      </c>
      <c r="C1703" s="342">
        <v>1623</v>
      </c>
      <c r="D1703" s="344">
        <v>14160</v>
      </c>
      <c r="E1703" s="344">
        <v>8447</v>
      </c>
      <c r="F1703" s="204"/>
      <c r="G1703" s="202" t="s">
        <v>437</v>
      </c>
      <c r="H1703" s="234" t="s">
        <v>36</v>
      </c>
      <c r="I1703" s="234"/>
      <c r="J1703" s="234" t="s">
        <v>42</v>
      </c>
      <c r="K1703" s="233">
        <v>12</v>
      </c>
      <c r="L1703" s="233">
        <v>1</v>
      </c>
      <c r="M1703" s="233">
        <v>2</v>
      </c>
      <c r="N1703" s="204"/>
      <c r="O1703" s="204">
        <f>M1703-N1703</f>
        <v>2</v>
      </c>
      <c r="P1703" s="233"/>
      <c r="Q1703" s="233"/>
      <c r="R1703" s="204">
        <f t="shared" si="340"/>
        <v>24</v>
      </c>
      <c r="S1703" s="261" t="s">
        <v>41</v>
      </c>
      <c r="T1703" s="215" t="s">
        <v>58</v>
      </c>
      <c r="U1703" s="271">
        <v>44912</v>
      </c>
      <c r="V1703" s="271">
        <v>44947</v>
      </c>
      <c r="W1703" s="272">
        <v>1</v>
      </c>
      <c r="X1703" s="273"/>
      <c r="Y1703" s="212">
        <f t="shared" si="346"/>
        <v>5.1428571428571432</v>
      </c>
      <c r="Z1703" s="238">
        <v>14</v>
      </c>
      <c r="AA1703" s="238">
        <v>0.84</v>
      </c>
      <c r="AB1703" s="213">
        <f t="shared" si="347"/>
        <v>336</v>
      </c>
      <c r="AC1703" s="213">
        <f t="shared" si="348"/>
        <v>20.16</v>
      </c>
      <c r="AD1703" s="213">
        <f t="shared" si="349"/>
        <v>235.19999999999996</v>
      </c>
      <c r="AE1703" s="213">
        <f t="shared" si="345"/>
        <v>100.79999999999998</v>
      </c>
      <c r="AF1703" s="213">
        <f t="shared" si="350"/>
        <v>103.68</v>
      </c>
      <c r="AG1703" s="343">
        <f t="shared" si="351"/>
        <v>439.67999999999995</v>
      </c>
      <c r="AH1703" s="213">
        <v>278.39999999999998</v>
      </c>
      <c r="AI1703" s="213">
        <f t="shared" si="352"/>
        <v>161.27999999999997</v>
      </c>
      <c r="AJ1703" s="172"/>
    </row>
    <row r="1704" spans="1:36" ht="32.25" customHeight="1" x14ac:dyDescent="0.35">
      <c r="A1704" s="202"/>
      <c r="B1704" s="239">
        <v>27</v>
      </c>
      <c r="C1704" s="342">
        <v>1567</v>
      </c>
      <c r="D1704" s="344">
        <v>14101</v>
      </c>
      <c r="E1704" s="204"/>
      <c r="F1704" s="204"/>
      <c r="G1704" s="202" t="s">
        <v>113</v>
      </c>
      <c r="H1704" s="234" t="s">
        <v>36</v>
      </c>
      <c r="I1704" s="234"/>
      <c r="J1704" s="234" t="s">
        <v>42</v>
      </c>
      <c r="K1704" s="233">
        <v>6.3</v>
      </c>
      <c r="L1704" s="233">
        <v>1.3</v>
      </c>
      <c r="M1704" s="233">
        <v>1.8</v>
      </c>
      <c r="N1704" s="204"/>
      <c r="O1704" s="204">
        <f>M1704-N1704</f>
        <v>1.8</v>
      </c>
      <c r="P1704" s="233"/>
      <c r="Q1704" s="233"/>
      <c r="R1704" s="204">
        <f t="shared" si="340"/>
        <v>11.34</v>
      </c>
      <c r="S1704" s="261" t="s">
        <v>41</v>
      </c>
      <c r="T1704" s="215" t="s">
        <v>87</v>
      </c>
      <c r="U1704" s="271">
        <v>44905</v>
      </c>
      <c r="V1704" s="271"/>
      <c r="W1704" s="272">
        <v>1</v>
      </c>
      <c r="X1704" s="273"/>
      <c r="Y1704" s="212">
        <f t="shared" si="346"/>
        <v>7.5714285714285712</v>
      </c>
      <c r="Z1704" s="238">
        <v>14</v>
      </c>
      <c r="AA1704" s="238">
        <v>0.84</v>
      </c>
      <c r="AB1704" s="213">
        <f t="shared" si="347"/>
        <v>158.76</v>
      </c>
      <c r="AC1704" s="213">
        <f t="shared" si="348"/>
        <v>9.525599999999999</v>
      </c>
      <c r="AD1704" s="213">
        <f t="shared" si="349"/>
        <v>111.13199999999999</v>
      </c>
      <c r="AE1704" s="213">
        <f t="shared" si="345"/>
        <v>0</v>
      </c>
      <c r="AF1704" s="213">
        <f t="shared" si="350"/>
        <v>72.122399999999999</v>
      </c>
      <c r="AG1704" s="343">
        <f t="shared" si="351"/>
        <v>183.25439999999998</v>
      </c>
      <c r="AH1704" s="213">
        <v>141.06959999999998</v>
      </c>
      <c r="AI1704" s="213">
        <f t="shared" si="352"/>
        <v>42.184799999999996</v>
      </c>
      <c r="AJ1704" s="172"/>
    </row>
    <row r="1705" spans="1:36" ht="32.25" customHeight="1" x14ac:dyDescent="0.35">
      <c r="A1705" s="202"/>
      <c r="B1705" s="239">
        <v>27</v>
      </c>
      <c r="C1705" s="342">
        <v>1568</v>
      </c>
      <c r="D1705" s="344">
        <v>14101</v>
      </c>
      <c r="E1705" s="204"/>
      <c r="F1705" s="204"/>
      <c r="G1705" s="202" t="s">
        <v>113</v>
      </c>
      <c r="H1705" s="234" t="s">
        <v>36</v>
      </c>
      <c r="I1705" s="234"/>
      <c r="J1705" s="234" t="s">
        <v>42</v>
      </c>
      <c r="K1705" s="233">
        <v>6.3</v>
      </c>
      <c r="L1705" s="233">
        <v>1.3</v>
      </c>
      <c r="M1705" s="233">
        <v>1.8</v>
      </c>
      <c r="N1705" s="204"/>
      <c r="O1705" s="204">
        <f>M1705-N1705</f>
        <v>1.8</v>
      </c>
      <c r="P1705" s="233"/>
      <c r="Q1705" s="233"/>
      <c r="R1705" s="204">
        <f t="shared" si="340"/>
        <v>11.34</v>
      </c>
      <c r="S1705" s="261" t="s">
        <v>41</v>
      </c>
      <c r="T1705" s="215" t="s">
        <v>87</v>
      </c>
      <c r="U1705" s="271">
        <v>44905</v>
      </c>
      <c r="V1705" s="271"/>
      <c r="W1705" s="272">
        <v>1</v>
      </c>
      <c r="X1705" s="273"/>
      <c r="Y1705" s="212">
        <f t="shared" si="346"/>
        <v>7.5714285714285712</v>
      </c>
      <c r="Z1705" s="238">
        <v>14</v>
      </c>
      <c r="AA1705" s="238">
        <v>0.84</v>
      </c>
      <c r="AB1705" s="213">
        <f t="shared" si="347"/>
        <v>158.76</v>
      </c>
      <c r="AC1705" s="213">
        <f t="shared" si="348"/>
        <v>9.525599999999999</v>
      </c>
      <c r="AD1705" s="213">
        <f t="shared" si="349"/>
        <v>111.13199999999999</v>
      </c>
      <c r="AE1705" s="213">
        <f t="shared" si="345"/>
        <v>0</v>
      </c>
      <c r="AF1705" s="213">
        <f t="shared" si="350"/>
        <v>72.122399999999999</v>
      </c>
      <c r="AG1705" s="343">
        <f t="shared" si="351"/>
        <v>183.25439999999998</v>
      </c>
      <c r="AH1705" s="213">
        <v>141.06959999999998</v>
      </c>
      <c r="AI1705" s="213">
        <f t="shared" si="352"/>
        <v>42.184799999999996</v>
      </c>
      <c r="AJ1705" s="172"/>
    </row>
    <row r="1706" spans="1:36" ht="32.25" customHeight="1" x14ac:dyDescent="0.35">
      <c r="A1706" s="202"/>
      <c r="B1706" s="239">
        <v>27</v>
      </c>
      <c r="C1706" s="342">
        <v>1567</v>
      </c>
      <c r="D1706" s="344">
        <v>14101</v>
      </c>
      <c r="E1706" s="204"/>
      <c r="F1706" s="204"/>
      <c r="G1706" s="202" t="s">
        <v>113</v>
      </c>
      <c r="H1706" s="202" t="s">
        <v>241</v>
      </c>
      <c r="I1706" s="234"/>
      <c r="J1706" s="202" t="s">
        <v>81</v>
      </c>
      <c r="K1706" s="204">
        <v>5</v>
      </c>
      <c r="L1706" s="204">
        <v>0.6</v>
      </c>
      <c r="M1706" s="204"/>
      <c r="N1706" s="204"/>
      <c r="O1706" s="204"/>
      <c r="P1706" s="204">
        <v>0.6</v>
      </c>
      <c r="Q1706" s="204"/>
      <c r="R1706" s="204">
        <f t="shared" si="340"/>
        <v>1.7999999999999998</v>
      </c>
      <c r="S1706" s="207" t="s">
        <v>151</v>
      </c>
      <c r="T1706" s="215" t="s">
        <v>87</v>
      </c>
      <c r="U1706" s="216">
        <v>44905</v>
      </c>
      <c r="V1706" s="216"/>
      <c r="W1706" s="217">
        <v>1</v>
      </c>
      <c r="X1706" s="218"/>
      <c r="Y1706" s="212">
        <f t="shared" si="346"/>
        <v>7.5714285714285712</v>
      </c>
      <c r="Z1706" s="237">
        <v>36.5</v>
      </c>
      <c r="AA1706" s="237">
        <v>3.15</v>
      </c>
      <c r="AB1706" s="213">
        <f t="shared" si="347"/>
        <v>65.699999999999989</v>
      </c>
      <c r="AC1706" s="213">
        <f t="shared" si="348"/>
        <v>5.669999999999999</v>
      </c>
      <c r="AD1706" s="213">
        <f t="shared" si="349"/>
        <v>45.989999999999995</v>
      </c>
      <c r="AE1706" s="213">
        <f t="shared" si="345"/>
        <v>0</v>
      </c>
      <c r="AF1706" s="213">
        <f t="shared" si="350"/>
        <v>42.929999999999993</v>
      </c>
      <c r="AG1706" s="343">
        <f t="shared" si="351"/>
        <v>88.919999999999987</v>
      </c>
      <c r="AH1706" s="213">
        <v>63.809999999999988</v>
      </c>
      <c r="AI1706" s="213">
        <f t="shared" si="352"/>
        <v>25.11</v>
      </c>
      <c r="AJ1706" s="172"/>
    </row>
    <row r="1707" spans="1:36" ht="32.25" customHeight="1" x14ac:dyDescent="0.35">
      <c r="A1707" s="202"/>
      <c r="B1707" s="239">
        <v>27</v>
      </c>
      <c r="C1707" s="342">
        <v>1568</v>
      </c>
      <c r="D1707" s="344">
        <v>14101</v>
      </c>
      <c r="E1707" s="204"/>
      <c r="F1707" s="204"/>
      <c r="G1707" s="202" t="s">
        <v>113</v>
      </c>
      <c r="H1707" s="202" t="s">
        <v>241</v>
      </c>
      <c r="I1707" s="234"/>
      <c r="J1707" s="202" t="s">
        <v>81</v>
      </c>
      <c r="K1707" s="204">
        <v>5</v>
      </c>
      <c r="L1707" s="204">
        <v>0.6</v>
      </c>
      <c r="M1707" s="204"/>
      <c r="N1707" s="204"/>
      <c r="O1707" s="204"/>
      <c r="P1707" s="204">
        <v>0.6</v>
      </c>
      <c r="Q1707" s="204"/>
      <c r="R1707" s="204">
        <f t="shared" si="340"/>
        <v>1.7999999999999998</v>
      </c>
      <c r="S1707" s="207" t="s">
        <v>151</v>
      </c>
      <c r="T1707" s="215" t="s">
        <v>87</v>
      </c>
      <c r="U1707" s="216">
        <v>44905</v>
      </c>
      <c r="V1707" s="216"/>
      <c r="W1707" s="217">
        <v>1</v>
      </c>
      <c r="X1707" s="218"/>
      <c r="Y1707" s="212">
        <f t="shared" si="346"/>
        <v>7.5714285714285712</v>
      </c>
      <c r="Z1707" s="237">
        <v>36.5</v>
      </c>
      <c r="AA1707" s="237">
        <v>3.15</v>
      </c>
      <c r="AB1707" s="213">
        <f t="shared" si="347"/>
        <v>65.699999999999989</v>
      </c>
      <c r="AC1707" s="213">
        <f t="shared" si="348"/>
        <v>5.669999999999999</v>
      </c>
      <c r="AD1707" s="213">
        <f t="shared" si="349"/>
        <v>45.989999999999995</v>
      </c>
      <c r="AE1707" s="213">
        <f t="shared" si="345"/>
        <v>0</v>
      </c>
      <c r="AF1707" s="213">
        <f t="shared" si="350"/>
        <v>42.929999999999993</v>
      </c>
      <c r="AG1707" s="343">
        <f t="shared" si="351"/>
        <v>88.919999999999987</v>
      </c>
      <c r="AH1707" s="213">
        <v>63.809999999999988</v>
      </c>
      <c r="AI1707" s="213">
        <f t="shared" si="352"/>
        <v>25.11</v>
      </c>
      <c r="AJ1707" s="172"/>
    </row>
    <row r="1708" spans="1:36" ht="32.25" hidden="1" customHeight="1" x14ac:dyDescent="0.35">
      <c r="A1708" s="202"/>
      <c r="B1708" s="239">
        <v>28</v>
      </c>
      <c r="C1708" s="203"/>
      <c r="D1708" s="204">
        <v>12128</v>
      </c>
      <c r="E1708" s="204">
        <v>7571</v>
      </c>
      <c r="F1708" s="204"/>
      <c r="G1708" s="202" t="s">
        <v>57</v>
      </c>
      <c r="H1708" s="202" t="s">
        <v>36</v>
      </c>
      <c r="I1708" s="202"/>
      <c r="J1708" s="202" t="s">
        <v>42</v>
      </c>
      <c r="K1708" s="204">
        <v>2.5</v>
      </c>
      <c r="L1708" s="204">
        <v>1.3</v>
      </c>
      <c r="M1708" s="204">
        <v>3</v>
      </c>
      <c r="N1708" s="204">
        <v>1</v>
      </c>
      <c r="O1708" s="204">
        <f t="shared" ref="O1708:O1734" si="354">M1708-N1708</f>
        <v>2</v>
      </c>
      <c r="P1708" s="204"/>
      <c r="Q1708" s="204"/>
      <c r="R1708" s="204">
        <f t="shared" si="340"/>
        <v>5</v>
      </c>
      <c r="S1708" s="207" t="s">
        <v>41</v>
      </c>
      <c r="T1708" s="215" t="s">
        <v>58</v>
      </c>
      <c r="U1708" s="216">
        <v>44711</v>
      </c>
      <c r="V1708" s="216">
        <v>44724</v>
      </c>
      <c r="W1708" s="217">
        <v>1</v>
      </c>
      <c r="X1708" s="218"/>
      <c r="Y1708" s="212">
        <f t="shared" si="346"/>
        <v>2</v>
      </c>
      <c r="Z1708" s="237">
        <v>14</v>
      </c>
      <c r="AA1708" s="237"/>
      <c r="AB1708" s="213">
        <f t="shared" si="347"/>
        <v>70</v>
      </c>
      <c r="AC1708" s="213">
        <f t="shared" si="348"/>
        <v>0</v>
      </c>
      <c r="AD1708" s="213">
        <f t="shared" si="349"/>
        <v>49</v>
      </c>
      <c r="AE1708" s="213">
        <f t="shared" si="345"/>
        <v>21</v>
      </c>
      <c r="AF1708" s="213">
        <f t="shared" si="350"/>
        <v>0</v>
      </c>
      <c r="AG1708" s="213">
        <f t="shared" si="351"/>
        <v>70</v>
      </c>
      <c r="AH1708" s="213">
        <v>70</v>
      </c>
      <c r="AI1708" s="213">
        <f t="shared" si="352"/>
        <v>0</v>
      </c>
      <c r="AJ1708" s="172"/>
    </row>
    <row r="1709" spans="1:36" ht="32.25" hidden="1" customHeight="1" x14ac:dyDescent="0.35">
      <c r="A1709" s="202"/>
      <c r="B1709" s="239">
        <v>28</v>
      </c>
      <c r="C1709" s="203"/>
      <c r="D1709" s="204">
        <v>12118</v>
      </c>
      <c r="E1709" s="204">
        <v>7558</v>
      </c>
      <c r="F1709" s="204"/>
      <c r="G1709" s="202" t="s">
        <v>57</v>
      </c>
      <c r="H1709" s="202" t="s">
        <v>36</v>
      </c>
      <c r="I1709" s="202"/>
      <c r="J1709" s="202" t="s">
        <v>42</v>
      </c>
      <c r="K1709" s="204">
        <v>2.5</v>
      </c>
      <c r="L1709" s="204">
        <v>1.8</v>
      </c>
      <c r="M1709" s="204">
        <v>4</v>
      </c>
      <c r="N1709" s="204">
        <v>1</v>
      </c>
      <c r="O1709" s="204">
        <f t="shared" si="354"/>
        <v>3</v>
      </c>
      <c r="P1709" s="204"/>
      <c r="Q1709" s="204"/>
      <c r="R1709" s="204">
        <f t="shared" si="340"/>
        <v>7.5</v>
      </c>
      <c r="S1709" s="207" t="s">
        <v>41</v>
      </c>
      <c r="T1709" s="215" t="s">
        <v>58</v>
      </c>
      <c r="U1709" s="216">
        <v>44710</v>
      </c>
      <c r="V1709" s="216">
        <v>44720</v>
      </c>
      <c r="W1709" s="217">
        <v>1</v>
      </c>
      <c r="X1709" s="218"/>
      <c r="Y1709" s="212">
        <f t="shared" si="346"/>
        <v>1.5714285714285714</v>
      </c>
      <c r="Z1709" s="237">
        <v>18</v>
      </c>
      <c r="AA1709" s="237"/>
      <c r="AB1709" s="213">
        <f t="shared" si="347"/>
        <v>135</v>
      </c>
      <c r="AC1709" s="213">
        <f t="shared" si="348"/>
        <v>0</v>
      </c>
      <c r="AD1709" s="213">
        <f t="shared" si="349"/>
        <v>94.5</v>
      </c>
      <c r="AE1709" s="213">
        <f t="shared" si="345"/>
        <v>40.5</v>
      </c>
      <c r="AF1709" s="213">
        <f t="shared" si="350"/>
        <v>0</v>
      </c>
      <c r="AG1709" s="213">
        <f t="shared" si="351"/>
        <v>135</v>
      </c>
      <c r="AH1709" s="213">
        <v>135</v>
      </c>
      <c r="AI1709" s="213">
        <f t="shared" si="352"/>
        <v>0</v>
      </c>
      <c r="AJ1709" s="172"/>
    </row>
    <row r="1710" spans="1:36" ht="32.25" hidden="1" customHeight="1" x14ac:dyDescent="0.35">
      <c r="A1710" s="202"/>
      <c r="B1710" s="239">
        <v>28</v>
      </c>
      <c r="C1710" s="203">
        <v>309</v>
      </c>
      <c r="D1710" s="204">
        <v>12413</v>
      </c>
      <c r="E1710" s="204">
        <v>7825</v>
      </c>
      <c r="F1710" s="204"/>
      <c r="G1710" s="202" t="s">
        <v>57</v>
      </c>
      <c r="H1710" s="202" t="s">
        <v>95</v>
      </c>
      <c r="I1710" s="202"/>
      <c r="J1710" s="202" t="s">
        <v>69</v>
      </c>
      <c r="K1710" s="204">
        <v>2.5</v>
      </c>
      <c r="L1710" s="204">
        <v>1.3</v>
      </c>
      <c r="M1710" s="204">
        <v>4</v>
      </c>
      <c r="N1710" s="204">
        <v>1</v>
      </c>
      <c r="O1710" s="204">
        <f t="shared" si="354"/>
        <v>3</v>
      </c>
      <c r="P1710" s="204"/>
      <c r="Q1710" s="204"/>
      <c r="R1710" s="204">
        <f t="shared" si="340"/>
        <v>3</v>
      </c>
      <c r="S1710" s="207" t="s">
        <v>70</v>
      </c>
      <c r="T1710" s="215" t="s">
        <v>58</v>
      </c>
      <c r="U1710" s="216">
        <v>44732</v>
      </c>
      <c r="V1710" s="216">
        <v>44789</v>
      </c>
      <c r="W1710" s="217">
        <v>1</v>
      </c>
      <c r="X1710" s="218"/>
      <c r="Y1710" s="212">
        <f t="shared" si="346"/>
        <v>8.2857142857142865</v>
      </c>
      <c r="Z1710" s="237">
        <v>135</v>
      </c>
      <c r="AA1710" s="237">
        <v>12.25</v>
      </c>
      <c r="AB1710" s="213">
        <f t="shared" si="347"/>
        <v>405</v>
      </c>
      <c r="AC1710" s="213">
        <f t="shared" si="348"/>
        <v>36.75</v>
      </c>
      <c r="AD1710" s="213">
        <f t="shared" si="349"/>
        <v>283.49999999999994</v>
      </c>
      <c r="AE1710" s="213">
        <f t="shared" si="345"/>
        <v>121.49999999999999</v>
      </c>
      <c r="AF1710" s="213">
        <f t="shared" si="350"/>
        <v>304.50000000000006</v>
      </c>
      <c r="AG1710" s="213">
        <f t="shared" si="351"/>
        <v>709.5</v>
      </c>
      <c r="AH1710" s="213">
        <v>709.5</v>
      </c>
      <c r="AI1710" s="213">
        <f t="shared" si="352"/>
        <v>0</v>
      </c>
      <c r="AJ1710" s="172"/>
    </row>
    <row r="1711" spans="1:36" ht="32.25" hidden="1" customHeight="1" x14ac:dyDescent="0.35">
      <c r="A1711" s="202"/>
      <c r="B1711" s="239">
        <v>28</v>
      </c>
      <c r="C1711" s="203">
        <v>325</v>
      </c>
      <c r="D1711" s="204">
        <v>12431</v>
      </c>
      <c r="E1711" s="204">
        <v>8183</v>
      </c>
      <c r="F1711" s="204"/>
      <c r="G1711" s="202" t="s">
        <v>57</v>
      </c>
      <c r="H1711" s="202" t="s">
        <v>95</v>
      </c>
      <c r="I1711" s="202"/>
      <c r="J1711" s="202" t="s">
        <v>69</v>
      </c>
      <c r="K1711" s="204">
        <v>2.5</v>
      </c>
      <c r="L1711" s="204">
        <v>1.3</v>
      </c>
      <c r="M1711" s="204">
        <v>5</v>
      </c>
      <c r="N1711" s="204">
        <v>1</v>
      </c>
      <c r="O1711" s="204">
        <f t="shared" si="354"/>
        <v>4</v>
      </c>
      <c r="P1711" s="204"/>
      <c r="Q1711" s="204"/>
      <c r="R1711" s="204">
        <f t="shared" si="340"/>
        <v>4</v>
      </c>
      <c r="S1711" s="207" t="s">
        <v>70</v>
      </c>
      <c r="T1711" s="215" t="s">
        <v>58</v>
      </c>
      <c r="U1711" s="216">
        <v>44734</v>
      </c>
      <c r="V1711" s="216">
        <v>44866</v>
      </c>
      <c r="W1711" s="217">
        <v>1</v>
      </c>
      <c r="X1711" s="218"/>
      <c r="Y1711" s="212">
        <f t="shared" si="346"/>
        <v>19</v>
      </c>
      <c r="Z1711" s="237">
        <v>135</v>
      </c>
      <c r="AA1711" s="237">
        <v>12.25</v>
      </c>
      <c r="AB1711" s="213">
        <f t="shared" si="347"/>
        <v>540</v>
      </c>
      <c r="AC1711" s="213">
        <f t="shared" si="348"/>
        <v>49</v>
      </c>
      <c r="AD1711" s="213">
        <f t="shared" si="349"/>
        <v>378</v>
      </c>
      <c r="AE1711" s="213">
        <f t="shared" si="345"/>
        <v>162</v>
      </c>
      <c r="AF1711" s="213">
        <f t="shared" si="350"/>
        <v>931</v>
      </c>
      <c r="AG1711" s="213">
        <f t="shared" si="351"/>
        <v>1471</v>
      </c>
      <c r="AH1711" s="213">
        <v>1471</v>
      </c>
      <c r="AI1711" s="213">
        <f t="shared" si="352"/>
        <v>0</v>
      </c>
      <c r="AJ1711" s="172"/>
    </row>
    <row r="1712" spans="1:36" ht="32.25" hidden="1" customHeight="1" x14ac:dyDescent="0.35">
      <c r="A1712" s="202"/>
      <c r="B1712" s="239">
        <v>28</v>
      </c>
      <c r="C1712" s="203">
        <v>324</v>
      </c>
      <c r="D1712" s="204">
        <v>12430</v>
      </c>
      <c r="E1712" s="204">
        <v>7810</v>
      </c>
      <c r="F1712" s="204"/>
      <c r="G1712" s="202" t="s">
        <v>57</v>
      </c>
      <c r="H1712" s="202" t="s">
        <v>95</v>
      </c>
      <c r="I1712" s="202"/>
      <c r="J1712" s="202" t="s">
        <v>69</v>
      </c>
      <c r="K1712" s="204">
        <v>2.5</v>
      </c>
      <c r="L1712" s="204">
        <v>1.3</v>
      </c>
      <c r="M1712" s="204">
        <v>5</v>
      </c>
      <c r="N1712" s="204">
        <v>1</v>
      </c>
      <c r="O1712" s="204">
        <f t="shared" si="354"/>
        <v>4</v>
      </c>
      <c r="P1712" s="204"/>
      <c r="Q1712" s="204"/>
      <c r="R1712" s="204">
        <f t="shared" ref="R1712:R1775" si="355">IF(S1712="m3",K1712*L1712*O1712,IF(S1712="m2-LxH",K1712*O1712,IF(S1712="m2-LxW",K1712*L1712*P1712,IF(S1712="rm",O1712,IF(S1712="lm",K1712,IF(S1712="unit",Q1712,))))))</f>
        <v>4</v>
      </c>
      <c r="S1712" s="207" t="s">
        <v>70</v>
      </c>
      <c r="T1712" s="215" t="s">
        <v>58</v>
      </c>
      <c r="U1712" s="216">
        <v>44734</v>
      </c>
      <c r="V1712" s="216">
        <v>44779</v>
      </c>
      <c r="W1712" s="217">
        <v>1</v>
      </c>
      <c r="X1712" s="218"/>
      <c r="Y1712" s="212">
        <f t="shared" si="346"/>
        <v>6.5714285714285712</v>
      </c>
      <c r="Z1712" s="237">
        <v>135</v>
      </c>
      <c r="AA1712" s="237">
        <v>12.25</v>
      </c>
      <c r="AB1712" s="213">
        <f t="shared" si="347"/>
        <v>540</v>
      </c>
      <c r="AC1712" s="213">
        <f t="shared" si="348"/>
        <v>49</v>
      </c>
      <c r="AD1712" s="213">
        <f t="shared" si="349"/>
        <v>378</v>
      </c>
      <c r="AE1712" s="213">
        <f t="shared" si="345"/>
        <v>162</v>
      </c>
      <c r="AF1712" s="213">
        <f t="shared" si="350"/>
        <v>322</v>
      </c>
      <c r="AG1712" s="213">
        <f t="shared" si="351"/>
        <v>862</v>
      </c>
      <c r="AH1712" s="213">
        <v>862</v>
      </c>
      <c r="AI1712" s="213">
        <f t="shared" si="352"/>
        <v>0</v>
      </c>
      <c r="AJ1712" s="172"/>
    </row>
    <row r="1713" spans="1:36" ht="32.25" hidden="1" customHeight="1" x14ac:dyDescent="0.35">
      <c r="A1713" s="202"/>
      <c r="B1713" s="239">
        <v>28</v>
      </c>
      <c r="C1713" s="203">
        <v>129</v>
      </c>
      <c r="D1713" s="204">
        <v>12215</v>
      </c>
      <c r="E1713" s="204">
        <v>7813</v>
      </c>
      <c r="F1713" s="204"/>
      <c r="G1713" s="202" t="s">
        <v>57</v>
      </c>
      <c r="H1713" s="202" t="s">
        <v>36</v>
      </c>
      <c r="I1713" s="202"/>
      <c r="J1713" s="202" t="s">
        <v>42</v>
      </c>
      <c r="K1713" s="204">
        <v>5</v>
      </c>
      <c r="L1713" s="204">
        <v>1.3</v>
      </c>
      <c r="M1713" s="204">
        <v>5</v>
      </c>
      <c r="N1713" s="204">
        <v>1</v>
      </c>
      <c r="O1713" s="204">
        <f t="shared" si="354"/>
        <v>4</v>
      </c>
      <c r="P1713" s="204"/>
      <c r="Q1713" s="204"/>
      <c r="R1713" s="204">
        <f t="shared" si="355"/>
        <v>20</v>
      </c>
      <c r="S1713" s="207" t="s">
        <v>41</v>
      </c>
      <c r="T1713" s="215" t="s">
        <v>58</v>
      </c>
      <c r="U1713" s="216">
        <v>44715</v>
      </c>
      <c r="V1713" s="216">
        <v>44782</v>
      </c>
      <c r="W1713" s="217">
        <v>1</v>
      </c>
      <c r="X1713" s="218"/>
      <c r="Y1713" s="212">
        <f t="shared" si="346"/>
        <v>9.7142857142857135</v>
      </c>
      <c r="Z1713" s="237">
        <v>14</v>
      </c>
      <c r="AA1713" s="237"/>
      <c r="AB1713" s="213">
        <f t="shared" si="347"/>
        <v>280</v>
      </c>
      <c r="AC1713" s="213">
        <f t="shared" si="348"/>
        <v>0</v>
      </c>
      <c r="AD1713" s="213">
        <f t="shared" si="349"/>
        <v>196</v>
      </c>
      <c r="AE1713" s="213">
        <f t="shared" si="345"/>
        <v>84</v>
      </c>
      <c r="AF1713" s="213">
        <f t="shared" si="350"/>
        <v>0</v>
      </c>
      <c r="AG1713" s="213">
        <f t="shared" si="351"/>
        <v>280</v>
      </c>
      <c r="AH1713" s="213">
        <v>280</v>
      </c>
      <c r="AI1713" s="213">
        <f t="shared" si="352"/>
        <v>0</v>
      </c>
      <c r="AJ1713" s="172"/>
    </row>
    <row r="1714" spans="1:36" ht="32.25" hidden="1" customHeight="1" x14ac:dyDescent="0.35">
      <c r="A1714" s="202"/>
      <c r="B1714" s="239">
        <v>28</v>
      </c>
      <c r="C1714" s="203">
        <v>130</v>
      </c>
      <c r="D1714" s="204">
        <v>12216</v>
      </c>
      <c r="E1714" s="204">
        <v>7825</v>
      </c>
      <c r="F1714" s="204"/>
      <c r="G1714" s="202" t="s">
        <v>57</v>
      </c>
      <c r="H1714" s="202" t="s">
        <v>36</v>
      </c>
      <c r="I1714" s="202"/>
      <c r="J1714" s="202" t="s">
        <v>42</v>
      </c>
      <c r="K1714" s="204">
        <v>5</v>
      </c>
      <c r="L1714" s="204">
        <v>1.3</v>
      </c>
      <c r="M1714" s="204">
        <v>5</v>
      </c>
      <c r="N1714" s="204">
        <v>1</v>
      </c>
      <c r="O1714" s="204">
        <f t="shared" si="354"/>
        <v>4</v>
      </c>
      <c r="P1714" s="204"/>
      <c r="Q1714" s="204"/>
      <c r="R1714" s="204">
        <f t="shared" si="355"/>
        <v>20</v>
      </c>
      <c r="S1714" s="207" t="s">
        <v>41</v>
      </c>
      <c r="T1714" s="215" t="s">
        <v>58</v>
      </c>
      <c r="U1714" s="216">
        <v>44715</v>
      </c>
      <c r="V1714" s="216">
        <v>44789</v>
      </c>
      <c r="W1714" s="217">
        <v>1</v>
      </c>
      <c r="X1714" s="218"/>
      <c r="Y1714" s="212">
        <f t="shared" si="346"/>
        <v>10.714285714285714</v>
      </c>
      <c r="Z1714" s="237">
        <v>14</v>
      </c>
      <c r="AA1714" s="237"/>
      <c r="AB1714" s="213">
        <f t="shared" si="347"/>
        <v>280</v>
      </c>
      <c r="AC1714" s="213">
        <f t="shared" si="348"/>
        <v>0</v>
      </c>
      <c r="AD1714" s="213">
        <f t="shared" si="349"/>
        <v>196</v>
      </c>
      <c r="AE1714" s="213">
        <f t="shared" si="345"/>
        <v>84</v>
      </c>
      <c r="AF1714" s="213">
        <f t="shared" si="350"/>
        <v>0</v>
      </c>
      <c r="AG1714" s="213">
        <f t="shared" si="351"/>
        <v>280</v>
      </c>
      <c r="AH1714" s="213">
        <v>280</v>
      </c>
      <c r="AI1714" s="213">
        <f t="shared" si="352"/>
        <v>0</v>
      </c>
      <c r="AJ1714" s="172"/>
    </row>
    <row r="1715" spans="1:36" ht="32.25" hidden="1" customHeight="1" x14ac:dyDescent="0.35">
      <c r="A1715" s="202"/>
      <c r="B1715" s="239">
        <v>28</v>
      </c>
      <c r="C1715" s="203">
        <v>191</v>
      </c>
      <c r="D1715" s="204">
        <v>12188</v>
      </c>
      <c r="E1715" s="204">
        <v>7810</v>
      </c>
      <c r="F1715" s="204"/>
      <c r="G1715" s="202" t="s">
        <v>57</v>
      </c>
      <c r="H1715" s="202" t="s">
        <v>36</v>
      </c>
      <c r="I1715" s="202"/>
      <c r="J1715" s="202" t="s">
        <v>42</v>
      </c>
      <c r="K1715" s="204">
        <v>6</v>
      </c>
      <c r="L1715" s="204">
        <v>1.3</v>
      </c>
      <c r="M1715" s="204">
        <v>5</v>
      </c>
      <c r="N1715" s="204">
        <v>1</v>
      </c>
      <c r="O1715" s="204">
        <f t="shared" si="354"/>
        <v>4</v>
      </c>
      <c r="P1715" s="204"/>
      <c r="Q1715" s="204"/>
      <c r="R1715" s="204">
        <f t="shared" si="355"/>
        <v>24</v>
      </c>
      <c r="S1715" s="207" t="s">
        <v>41</v>
      </c>
      <c r="T1715" s="215" t="s">
        <v>58</v>
      </c>
      <c r="U1715" s="216">
        <v>44721</v>
      </c>
      <c r="V1715" s="216">
        <v>44779</v>
      </c>
      <c r="W1715" s="217">
        <v>1</v>
      </c>
      <c r="X1715" s="218"/>
      <c r="Y1715" s="212">
        <f t="shared" si="346"/>
        <v>8.4285714285714288</v>
      </c>
      <c r="Z1715" s="237">
        <v>14</v>
      </c>
      <c r="AA1715" s="237">
        <v>0.84</v>
      </c>
      <c r="AB1715" s="213">
        <f t="shared" si="347"/>
        <v>336</v>
      </c>
      <c r="AC1715" s="213">
        <f t="shared" si="348"/>
        <v>20.16</v>
      </c>
      <c r="AD1715" s="213">
        <f t="shared" si="349"/>
        <v>235.19999999999996</v>
      </c>
      <c r="AE1715" s="213">
        <f t="shared" si="345"/>
        <v>100.79999999999998</v>
      </c>
      <c r="AF1715" s="213">
        <f t="shared" si="350"/>
        <v>169.92</v>
      </c>
      <c r="AG1715" s="213">
        <f t="shared" si="351"/>
        <v>505.91999999999996</v>
      </c>
      <c r="AH1715" s="213">
        <v>505.91999999999996</v>
      </c>
      <c r="AI1715" s="213">
        <f t="shared" si="352"/>
        <v>0</v>
      </c>
      <c r="AJ1715" s="172"/>
    </row>
    <row r="1716" spans="1:36" ht="32.25" hidden="1" customHeight="1" x14ac:dyDescent="0.35">
      <c r="A1716" s="202"/>
      <c r="B1716" s="239">
        <v>28</v>
      </c>
      <c r="C1716" s="203">
        <v>192</v>
      </c>
      <c r="D1716" s="204">
        <v>12188</v>
      </c>
      <c r="E1716" s="204">
        <v>7810</v>
      </c>
      <c r="F1716" s="204"/>
      <c r="G1716" s="202" t="s">
        <v>57</v>
      </c>
      <c r="H1716" s="202" t="s">
        <v>36</v>
      </c>
      <c r="I1716" s="202"/>
      <c r="J1716" s="202" t="s">
        <v>42</v>
      </c>
      <c r="K1716" s="204">
        <v>2.5</v>
      </c>
      <c r="L1716" s="204">
        <v>1.3</v>
      </c>
      <c r="M1716" s="204">
        <v>5</v>
      </c>
      <c r="N1716" s="204">
        <v>1</v>
      </c>
      <c r="O1716" s="204">
        <f t="shared" si="354"/>
        <v>4</v>
      </c>
      <c r="P1716" s="204"/>
      <c r="Q1716" s="204"/>
      <c r="R1716" s="204">
        <f t="shared" si="355"/>
        <v>10</v>
      </c>
      <c r="S1716" s="207" t="s">
        <v>41</v>
      </c>
      <c r="T1716" s="215" t="s">
        <v>58</v>
      </c>
      <c r="U1716" s="216">
        <v>44721</v>
      </c>
      <c r="V1716" s="216">
        <v>44779</v>
      </c>
      <c r="W1716" s="217">
        <v>1</v>
      </c>
      <c r="X1716" s="218"/>
      <c r="Y1716" s="212">
        <f t="shared" si="346"/>
        <v>8.4285714285714288</v>
      </c>
      <c r="Z1716" s="237">
        <v>14</v>
      </c>
      <c r="AA1716" s="237">
        <v>0.84</v>
      </c>
      <c r="AB1716" s="213">
        <f t="shared" si="347"/>
        <v>140</v>
      </c>
      <c r="AC1716" s="213">
        <f t="shared" si="348"/>
        <v>8.4</v>
      </c>
      <c r="AD1716" s="213">
        <f t="shared" si="349"/>
        <v>98</v>
      </c>
      <c r="AE1716" s="213">
        <f t="shared" si="345"/>
        <v>42</v>
      </c>
      <c r="AF1716" s="213">
        <f t="shared" si="350"/>
        <v>70.8</v>
      </c>
      <c r="AG1716" s="213">
        <f t="shared" si="351"/>
        <v>210.8</v>
      </c>
      <c r="AH1716" s="213">
        <v>210.8</v>
      </c>
      <c r="AI1716" s="213">
        <f t="shared" si="352"/>
        <v>0</v>
      </c>
      <c r="AJ1716" s="172"/>
    </row>
    <row r="1717" spans="1:36" ht="32.25" hidden="1" customHeight="1" x14ac:dyDescent="0.35">
      <c r="A1717" s="202"/>
      <c r="B1717" s="239">
        <v>28</v>
      </c>
      <c r="C1717" s="203">
        <v>211</v>
      </c>
      <c r="D1717" s="204">
        <v>12308</v>
      </c>
      <c r="E1717" s="204">
        <v>7739</v>
      </c>
      <c r="F1717" s="204"/>
      <c r="G1717" s="202" t="s">
        <v>57</v>
      </c>
      <c r="H1717" s="202" t="s">
        <v>36</v>
      </c>
      <c r="I1717" s="202"/>
      <c r="J1717" s="202" t="s">
        <v>42</v>
      </c>
      <c r="K1717" s="204">
        <v>13</v>
      </c>
      <c r="L1717" s="204">
        <v>1.3</v>
      </c>
      <c r="M1717" s="204">
        <v>5</v>
      </c>
      <c r="N1717" s="204">
        <v>1</v>
      </c>
      <c r="O1717" s="204">
        <f t="shared" si="354"/>
        <v>4</v>
      </c>
      <c r="P1717" s="204"/>
      <c r="Q1717" s="204"/>
      <c r="R1717" s="204">
        <f t="shared" si="355"/>
        <v>52</v>
      </c>
      <c r="S1717" s="207" t="s">
        <v>41</v>
      </c>
      <c r="T1717" s="215" t="s">
        <v>58</v>
      </c>
      <c r="U1717" s="216">
        <v>44724</v>
      </c>
      <c r="V1717" s="216">
        <v>44768</v>
      </c>
      <c r="W1717" s="217">
        <v>1</v>
      </c>
      <c r="X1717" s="218"/>
      <c r="Y1717" s="212">
        <f t="shared" si="346"/>
        <v>6.4285714285714288</v>
      </c>
      <c r="Z1717" s="237">
        <v>14</v>
      </c>
      <c r="AA1717" s="237">
        <v>0.84</v>
      </c>
      <c r="AB1717" s="213">
        <f t="shared" si="347"/>
        <v>728</v>
      </c>
      <c r="AC1717" s="213">
        <f t="shared" si="348"/>
        <v>43.68</v>
      </c>
      <c r="AD1717" s="213">
        <f t="shared" si="349"/>
        <v>509.59999999999997</v>
      </c>
      <c r="AE1717" s="213">
        <f t="shared" si="345"/>
        <v>218.4</v>
      </c>
      <c r="AF1717" s="213">
        <f t="shared" si="350"/>
        <v>280.79999999999995</v>
      </c>
      <c r="AG1717" s="213">
        <f t="shared" si="351"/>
        <v>1008.8</v>
      </c>
      <c r="AH1717" s="213">
        <v>1008.8</v>
      </c>
      <c r="AI1717" s="213">
        <f t="shared" si="352"/>
        <v>0</v>
      </c>
      <c r="AJ1717" s="172"/>
    </row>
    <row r="1718" spans="1:36" ht="32.25" hidden="1" customHeight="1" x14ac:dyDescent="0.35">
      <c r="A1718" s="202"/>
      <c r="B1718" s="239">
        <v>28</v>
      </c>
      <c r="C1718" s="203">
        <v>211</v>
      </c>
      <c r="D1718" s="204">
        <v>12308</v>
      </c>
      <c r="E1718" s="204">
        <v>7739</v>
      </c>
      <c r="F1718" s="204"/>
      <c r="G1718" s="202" t="s">
        <v>57</v>
      </c>
      <c r="H1718" s="202" t="s">
        <v>36</v>
      </c>
      <c r="I1718" s="202"/>
      <c r="J1718" s="202" t="s">
        <v>42</v>
      </c>
      <c r="K1718" s="204">
        <v>10</v>
      </c>
      <c r="L1718" s="204">
        <v>1.3</v>
      </c>
      <c r="M1718" s="204">
        <v>5</v>
      </c>
      <c r="N1718" s="204">
        <v>1</v>
      </c>
      <c r="O1718" s="204">
        <f t="shared" si="354"/>
        <v>4</v>
      </c>
      <c r="P1718" s="204"/>
      <c r="Q1718" s="204"/>
      <c r="R1718" s="204">
        <f t="shared" si="355"/>
        <v>40</v>
      </c>
      <c r="S1718" s="207" t="s">
        <v>41</v>
      </c>
      <c r="T1718" s="215" t="s">
        <v>58</v>
      </c>
      <c r="U1718" s="216">
        <v>44724</v>
      </c>
      <c r="V1718" s="216">
        <v>44768</v>
      </c>
      <c r="W1718" s="217">
        <v>1</v>
      </c>
      <c r="X1718" s="218"/>
      <c r="Y1718" s="212">
        <f t="shared" si="346"/>
        <v>6.4285714285714288</v>
      </c>
      <c r="Z1718" s="237">
        <v>14</v>
      </c>
      <c r="AA1718" s="237">
        <v>0.84</v>
      </c>
      <c r="AB1718" s="213">
        <f t="shared" si="347"/>
        <v>560</v>
      </c>
      <c r="AC1718" s="213">
        <f t="shared" si="348"/>
        <v>33.6</v>
      </c>
      <c r="AD1718" s="213">
        <f t="shared" si="349"/>
        <v>392</v>
      </c>
      <c r="AE1718" s="213">
        <f t="shared" si="345"/>
        <v>168</v>
      </c>
      <c r="AF1718" s="213">
        <f t="shared" si="350"/>
        <v>216</v>
      </c>
      <c r="AG1718" s="213">
        <f t="shared" si="351"/>
        <v>776</v>
      </c>
      <c r="AH1718" s="213">
        <v>776</v>
      </c>
      <c r="AI1718" s="213">
        <f t="shared" si="352"/>
        <v>0</v>
      </c>
      <c r="AJ1718" s="172"/>
    </row>
    <row r="1719" spans="1:36" ht="32.25" hidden="1" customHeight="1" x14ac:dyDescent="0.35">
      <c r="A1719" s="202"/>
      <c r="B1719" s="239">
        <v>28</v>
      </c>
      <c r="C1719" s="203">
        <v>246</v>
      </c>
      <c r="D1719" s="204">
        <v>12361</v>
      </c>
      <c r="E1719" s="204">
        <v>7859</v>
      </c>
      <c r="F1719" s="204"/>
      <c r="G1719" s="202" t="s">
        <v>57</v>
      </c>
      <c r="H1719" s="202" t="s">
        <v>36</v>
      </c>
      <c r="I1719" s="202"/>
      <c r="J1719" s="202" t="s">
        <v>42</v>
      </c>
      <c r="K1719" s="204">
        <v>26</v>
      </c>
      <c r="L1719" s="204">
        <v>1.3</v>
      </c>
      <c r="M1719" s="204">
        <v>4.5</v>
      </c>
      <c r="N1719" s="204">
        <v>1</v>
      </c>
      <c r="O1719" s="204">
        <f t="shared" si="354"/>
        <v>3.5</v>
      </c>
      <c r="P1719" s="204"/>
      <c r="Q1719" s="204"/>
      <c r="R1719" s="204">
        <f t="shared" si="355"/>
        <v>91</v>
      </c>
      <c r="S1719" s="207" t="s">
        <v>41</v>
      </c>
      <c r="T1719" s="215" t="s">
        <v>58</v>
      </c>
      <c r="U1719" s="216">
        <v>44727</v>
      </c>
      <c r="V1719" s="216">
        <v>44804</v>
      </c>
      <c r="W1719" s="217">
        <v>1</v>
      </c>
      <c r="X1719" s="218"/>
      <c r="Y1719" s="212">
        <f t="shared" si="346"/>
        <v>11.142857142857142</v>
      </c>
      <c r="Z1719" s="237">
        <v>14</v>
      </c>
      <c r="AA1719" s="237">
        <v>0.84</v>
      </c>
      <c r="AB1719" s="213">
        <f t="shared" si="347"/>
        <v>1274</v>
      </c>
      <c r="AC1719" s="213">
        <f t="shared" si="348"/>
        <v>76.44</v>
      </c>
      <c r="AD1719" s="213">
        <f t="shared" si="349"/>
        <v>891.8</v>
      </c>
      <c r="AE1719" s="213">
        <f t="shared" si="345"/>
        <v>382.2</v>
      </c>
      <c r="AF1719" s="213">
        <f t="shared" si="350"/>
        <v>851.76</v>
      </c>
      <c r="AG1719" s="213">
        <f t="shared" si="351"/>
        <v>2125.7600000000002</v>
      </c>
      <c r="AH1719" s="213">
        <v>2125.7600000000002</v>
      </c>
      <c r="AI1719" s="213">
        <f t="shared" si="352"/>
        <v>0</v>
      </c>
      <c r="AJ1719" s="172"/>
    </row>
    <row r="1720" spans="1:36" ht="32.25" hidden="1" customHeight="1" x14ac:dyDescent="0.35">
      <c r="A1720" s="202"/>
      <c r="B1720" s="239">
        <v>28</v>
      </c>
      <c r="C1720" s="203">
        <v>368</v>
      </c>
      <c r="D1720" s="204">
        <v>12517</v>
      </c>
      <c r="E1720" s="204">
        <v>7893</v>
      </c>
      <c r="F1720" s="204"/>
      <c r="G1720" s="202" t="s">
        <v>57</v>
      </c>
      <c r="H1720" s="202" t="s">
        <v>36</v>
      </c>
      <c r="I1720" s="202"/>
      <c r="J1720" s="202" t="s">
        <v>42</v>
      </c>
      <c r="K1720" s="204">
        <v>24</v>
      </c>
      <c r="L1720" s="204">
        <v>1.3</v>
      </c>
      <c r="M1720" s="204">
        <v>4</v>
      </c>
      <c r="N1720" s="204">
        <v>1</v>
      </c>
      <c r="O1720" s="204">
        <f t="shared" si="354"/>
        <v>3</v>
      </c>
      <c r="P1720" s="204"/>
      <c r="Q1720" s="204"/>
      <c r="R1720" s="204">
        <f t="shared" si="355"/>
        <v>72</v>
      </c>
      <c r="S1720" s="207" t="s">
        <v>41</v>
      </c>
      <c r="T1720" s="215" t="s">
        <v>58</v>
      </c>
      <c r="U1720" s="216">
        <v>44739</v>
      </c>
      <c r="V1720" s="216">
        <v>44820</v>
      </c>
      <c r="W1720" s="217">
        <v>1</v>
      </c>
      <c r="X1720" s="218"/>
      <c r="Y1720" s="212">
        <f t="shared" si="346"/>
        <v>11.714285714285714</v>
      </c>
      <c r="Z1720" s="237">
        <v>14</v>
      </c>
      <c r="AA1720" s="237">
        <v>0.84</v>
      </c>
      <c r="AB1720" s="213">
        <f t="shared" si="347"/>
        <v>1008</v>
      </c>
      <c r="AC1720" s="213">
        <f t="shared" si="348"/>
        <v>60.48</v>
      </c>
      <c r="AD1720" s="213">
        <f t="shared" si="349"/>
        <v>705.6</v>
      </c>
      <c r="AE1720" s="213">
        <f t="shared" si="345"/>
        <v>302.39999999999998</v>
      </c>
      <c r="AF1720" s="213">
        <f t="shared" si="350"/>
        <v>708.4799999999999</v>
      </c>
      <c r="AG1720" s="213">
        <f t="shared" si="351"/>
        <v>1716.48</v>
      </c>
      <c r="AH1720" s="213">
        <v>1716.48</v>
      </c>
      <c r="AI1720" s="213">
        <f t="shared" si="352"/>
        <v>0</v>
      </c>
      <c r="AJ1720" s="172"/>
    </row>
    <row r="1721" spans="1:36" ht="32.25" hidden="1" customHeight="1" x14ac:dyDescent="0.35">
      <c r="A1721" s="202"/>
      <c r="B1721" s="239">
        <v>28</v>
      </c>
      <c r="C1721" s="203">
        <v>344</v>
      </c>
      <c r="D1721" s="204">
        <v>12446</v>
      </c>
      <c r="E1721" s="204">
        <v>7807</v>
      </c>
      <c r="F1721" s="204"/>
      <c r="G1721" s="202" t="s">
        <v>57</v>
      </c>
      <c r="H1721" s="202" t="s">
        <v>36</v>
      </c>
      <c r="I1721" s="202"/>
      <c r="J1721" s="202" t="s">
        <v>42</v>
      </c>
      <c r="K1721" s="204">
        <v>26</v>
      </c>
      <c r="L1721" s="204">
        <v>1.3</v>
      </c>
      <c r="M1721" s="204">
        <v>5</v>
      </c>
      <c r="N1721" s="204">
        <v>1</v>
      </c>
      <c r="O1721" s="204">
        <f t="shared" si="354"/>
        <v>4</v>
      </c>
      <c r="P1721" s="204"/>
      <c r="Q1721" s="204"/>
      <c r="R1721" s="204">
        <f t="shared" si="355"/>
        <v>104</v>
      </c>
      <c r="S1721" s="207" t="s">
        <v>41</v>
      </c>
      <c r="T1721" s="215" t="s">
        <v>58</v>
      </c>
      <c r="U1721" s="216">
        <v>44736</v>
      </c>
      <c r="V1721" s="216">
        <v>44777</v>
      </c>
      <c r="W1721" s="217">
        <v>1</v>
      </c>
      <c r="X1721" s="218"/>
      <c r="Y1721" s="212">
        <f t="shared" si="346"/>
        <v>6</v>
      </c>
      <c r="Z1721" s="237">
        <v>14</v>
      </c>
      <c r="AA1721" s="237">
        <v>0.84</v>
      </c>
      <c r="AB1721" s="213">
        <f t="shared" si="347"/>
        <v>1456</v>
      </c>
      <c r="AC1721" s="213">
        <f t="shared" si="348"/>
        <v>87.36</v>
      </c>
      <c r="AD1721" s="213">
        <f t="shared" si="349"/>
        <v>1019.1999999999999</v>
      </c>
      <c r="AE1721" s="213">
        <f t="shared" si="345"/>
        <v>436.8</v>
      </c>
      <c r="AF1721" s="213">
        <f t="shared" si="350"/>
        <v>524.16</v>
      </c>
      <c r="AG1721" s="213">
        <f t="shared" si="351"/>
        <v>1980.1599999999999</v>
      </c>
      <c r="AH1721" s="213">
        <v>1980.1599999999999</v>
      </c>
      <c r="AI1721" s="213">
        <f t="shared" si="352"/>
        <v>0</v>
      </c>
      <c r="AJ1721" s="172"/>
    </row>
    <row r="1722" spans="1:36" ht="32.25" hidden="1" customHeight="1" x14ac:dyDescent="0.35">
      <c r="A1722" s="202"/>
      <c r="B1722" s="239">
        <v>28</v>
      </c>
      <c r="C1722" s="203">
        <v>128</v>
      </c>
      <c r="D1722" s="204">
        <v>12214</v>
      </c>
      <c r="E1722" s="204">
        <v>7813</v>
      </c>
      <c r="F1722" s="204"/>
      <c r="G1722" s="202" t="s">
        <v>57</v>
      </c>
      <c r="H1722" s="202" t="s">
        <v>60</v>
      </c>
      <c r="I1722" s="202"/>
      <c r="J1722" s="202" t="s">
        <v>61</v>
      </c>
      <c r="K1722" s="204">
        <v>5</v>
      </c>
      <c r="L1722" s="204">
        <v>2.5</v>
      </c>
      <c r="M1722" s="204">
        <v>5</v>
      </c>
      <c r="N1722" s="204">
        <v>1</v>
      </c>
      <c r="O1722" s="204">
        <f t="shared" si="354"/>
        <v>4</v>
      </c>
      <c r="P1722" s="204"/>
      <c r="Q1722" s="204"/>
      <c r="R1722" s="204">
        <f t="shared" si="355"/>
        <v>50</v>
      </c>
      <c r="S1722" s="207" t="s">
        <v>62</v>
      </c>
      <c r="T1722" s="215" t="s">
        <v>58</v>
      </c>
      <c r="U1722" s="216">
        <v>44715</v>
      </c>
      <c r="V1722" s="216">
        <v>44782</v>
      </c>
      <c r="W1722" s="217">
        <v>1</v>
      </c>
      <c r="X1722" s="218"/>
      <c r="Y1722" s="212">
        <f t="shared" si="346"/>
        <v>9.7142857142857135</v>
      </c>
      <c r="Z1722" s="237">
        <v>7.5</v>
      </c>
      <c r="AA1722" s="237"/>
      <c r="AB1722" s="213">
        <f t="shared" si="347"/>
        <v>375</v>
      </c>
      <c r="AC1722" s="213">
        <f t="shared" si="348"/>
        <v>0</v>
      </c>
      <c r="AD1722" s="213">
        <f t="shared" si="349"/>
        <v>262.5</v>
      </c>
      <c r="AE1722" s="213">
        <f t="shared" ref="AE1722:AE1753" si="356">IF(T1722="off hired",0.3*R1722*Z1722*W1722,0)</f>
        <v>112.5</v>
      </c>
      <c r="AF1722" s="213">
        <f t="shared" si="350"/>
        <v>0</v>
      </c>
      <c r="AG1722" s="213">
        <f t="shared" si="351"/>
        <v>375</v>
      </c>
      <c r="AH1722" s="213">
        <v>375</v>
      </c>
      <c r="AI1722" s="213">
        <f t="shared" si="352"/>
        <v>0</v>
      </c>
      <c r="AJ1722" s="172"/>
    </row>
    <row r="1723" spans="1:36" ht="32.25" hidden="1" customHeight="1" x14ac:dyDescent="0.35">
      <c r="A1723" s="202"/>
      <c r="B1723" s="239">
        <v>28</v>
      </c>
      <c r="C1723" s="203"/>
      <c r="D1723" s="204">
        <v>12221</v>
      </c>
      <c r="E1723" s="204">
        <v>6705</v>
      </c>
      <c r="F1723" s="204"/>
      <c r="G1723" s="202" t="s">
        <v>57</v>
      </c>
      <c r="H1723" s="202" t="s">
        <v>60</v>
      </c>
      <c r="I1723" s="202"/>
      <c r="J1723" s="202" t="s">
        <v>61</v>
      </c>
      <c r="K1723" s="204">
        <v>4</v>
      </c>
      <c r="L1723" s="204">
        <v>2.5</v>
      </c>
      <c r="M1723" s="204">
        <v>5</v>
      </c>
      <c r="N1723" s="204">
        <v>1</v>
      </c>
      <c r="O1723" s="204">
        <f t="shared" si="354"/>
        <v>4</v>
      </c>
      <c r="P1723" s="204"/>
      <c r="Q1723" s="204"/>
      <c r="R1723" s="204">
        <f t="shared" si="355"/>
        <v>40</v>
      </c>
      <c r="S1723" s="207" t="s">
        <v>62</v>
      </c>
      <c r="T1723" s="215" t="s">
        <v>58</v>
      </c>
      <c r="U1723" s="216">
        <v>44715</v>
      </c>
      <c r="V1723" s="216">
        <v>44825</v>
      </c>
      <c r="W1723" s="217">
        <v>1</v>
      </c>
      <c r="X1723" s="218"/>
      <c r="Y1723" s="212">
        <f t="shared" si="346"/>
        <v>15.857142857142858</v>
      </c>
      <c r="Z1723" s="237">
        <v>7.5</v>
      </c>
      <c r="AA1723" s="237"/>
      <c r="AB1723" s="213">
        <f t="shared" si="347"/>
        <v>300</v>
      </c>
      <c r="AC1723" s="213">
        <f t="shared" si="348"/>
        <v>0</v>
      </c>
      <c r="AD1723" s="213">
        <f t="shared" si="349"/>
        <v>210</v>
      </c>
      <c r="AE1723" s="213">
        <f t="shared" si="356"/>
        <v>90</v>
      </c>
      <c r="AF1723" s="213">
        <f t="shared" si="350"/>
        <v>0</v>
      </c>
      <c r="AG1723" s="213">
        <f t="shared" si="351"/>
        <v>300</v>
      </c>
      <c r="AH1723" s="213">
        <v>300</v>
      </c>
      <c r="AI1723" s="213">
        <f t="shared" si="352"/>
        <v>0</v>
      </c>
      <c r="AJ1723" s="172"/>
    </row>
    <row r="1724" spans="1:36" ht="32.25" hidden="1" customHeight="1" x14ac:dyDescent="0.35">
      <c r="A1724" s="202"/>
      <c r="B1724" s="239">
        <v>28</v>
      </c>
      <c r="C1724" s="203">
        <v>212</v>
      </c>
      <c r="D1724" s="204">
        <v>12309</v>
      </c>
      <c r="E1724" s="204">
        <v>8289</v>
      </c>
      <c r="F1724" s="204"/>
      <c r="G1724" s="202" t="s">
        <v>57</v>
      </c>
      <c r="H1724" s="202" t="s">
        <v>60</v>
      </c>
      <c r="I1724" s="202"/>
      <c r="J1724" s="202" t="s">
        <v>61</v>
      </c>
      <c r="K1724" s="204">
        <v>4</v>
      </c>
      <c r="L1724" s="204">
        <v>2.5</v>
      </c>
      <c r="M1724" s="204">
        <v>5</v>
      </c>
      <c r="N1724" s="204">
        <v>1</v>
      </c>
      <c r="O1724" s="204">
        <f t="shared" si="354"/>
        <v>4</v>
      </c>
      <c r="P1724" s="204"/>
      <c r="Q1724" s="204"/>
      <c r="R1724" s="204">
        <f t="shared" si="355"/>
        <v>40</v>
      </c>
      <c r="S1724" s="207" t="s">
        <v>62</v>
      </c>
      <c r="T1724" s="215" t="s">
        <v>58</v>
      </c>
      <c r="U1724" s="216">
        <v>44724</v>
      </c>
      <c r="V1724" s="216">
        <v>44894</v>
      </c>
      <c r="W1724" s="217">
        <v>1</v>
      </c>
      <c r="X1724" s="218"/>
      <c r="Y1724" s="212">
        <f t="shared" si="346"/>
        <v>24.428571428571427</v>
      </c>
      <c r="Z1724" s="237">
        <v>7.5</v>
      </c>
      <c r="AA1724" s="237"/>
      <c r="AB1724" s="213">
        <f t="shared" si="347"/>
        <v>300</v>
      </c>
      <c r="AC1724" s="213">
        <f t="shared" si="348"/>
        <v>0</v>
      </c>
      <c r="AD1724" s="213">
        <f t="shared" si="349"/>
        <v>210</v>
      </c>
      <c r="AE1724" s="213">
        <f t="shared" si="356"/>
        <v>90</v>
      </c>
      <c r="AF1724" s="213">
        <f t="shared" si="350"/>
        <v>0</v>
      </c>
      <c r="AG1724" s="213">
        <f t="shared" si="351"/>
        <v>300</v>
      </c>
      <c r="AH1724" s="213">
        <v>300</v>
      </c>
      <c r="AI1724" s="213">
        <f t="shared" si="352"/>
        <v>0</v>
      </c>
      <c r="AJ1724" s="172"/>
    </row>
    <row r="1725" spans="1:36" ht="32.25" hidden="1" customHeight="1" x14ac:dyDescent="0.35">
      <c r="A1725" s="202"/>
      <c r="B1725" s="239">
        <v>28</v>
      </c>
      <c r="C1725" s="203">
        <v>263</v>
      </c>
      <c r="D1725" s="204">
        <v>12377</v>
      </c>
      <c r="E1725" s="204">
        <v>7837</v>
      </c>
      <c r="F1725" s="204"/>
      <c r="G1725" s="202" t="s">
        <v>57</v>
      </c>
      <c r="H1725" s="202" t="s">
        <v>60</v>
      </c>
      <c r="I1725" s="202"/>
      <c r="J1725" s="202" t="s">
        <v>61</v>
      </c>
      <c r="K1725" s="204">
        <v>9</v>
      </c>
      <c r="L1725" s="204">
        <v>7</v>
      </c>
      <c r="M1725" s="204">
        <v>5</v>
      </c>
      <c r="N1725" s="204">
        <v>1</v>
      </c>
      <c r="O1725" s="204">
        <f t="shared" si="354"/>
        <v>4</v>
      </c>
      <c r="P1725" s="204"/>
      <c r="Q1725" s="204"/>
      <c r="R1725" s="204">
        <f t="shared" si="355"/>
        <v>252</v>
      </c>
      <c r="S1725" s="207" t="s">
        <v>62</v>
      </c>
      <c r="T1725" s="215" t="s">
        <v>58</v>
      </c>
      <c r="U1725" s="216">
        <v>44729</v>
      </c>
      <c r="V1725" s="216">
        <v>44796</v>
      </c>
      <c r="W1725" s="217">
        <v>1</v>
      </c>
      <c r="X1725" s="218"/>
      <c r="Y1725" s="212">
        <f t="shared" si="346"/>
        <v>9.7142857142857135</v>
      </c>
      <c r="Z1725" s="237">
        <v>7.5</v>
      </c>
      <c r="AA1725" s="237">
        <v>0.7</v>
      </c>
      <c r="AB1725" s="213">
        <f t="shared" si="347"/>
        <v>1890</v>
      </c>
      <c r="AC1725" s="213">
        <f t="shared" si="348"/>
        <v>176.39999999999998</v>
      </c>
      <c r="AD1725" s="213">
        <f t="shared" si="349"/>
        <v>1322.9999999999998</v>
      </c>
      <c r="AE1725" s="213">
        <f t="shared" si="356"/>
        <v>567</v>
      </c>
      <c r="AF1725" s="213">
        <f t="shared" si="350"/>
        <v>1713.6</v>
      </c>
      <c r="AG1725" s="213">
        <f t="shared" si="351"/>
        <v>3603.5999999999995</v>
      </c>
      <c r="AH1725" s="213">
        <v>3603.5999999999995</v>
      </c>
      <c r="AI1725" s="213">
        <f t="shared" si="352"/>
        <v>0</v>
      </c>
      <c r="AJ1725" s="172"/>
    </row>
    <row r="1726" spans="1:36" ht="32.25" hidden="1" customHeight="1" x14ac:dyDescent="0.35">
      <c r="A1726" s="202"/>
      <c r="B1726" s="239">
        <v>28</v>
      </c>
      <c r="C1726" s="203">
        <v>310</v>
      </c>
      <c r="D1726" s="204">
        <v>12414</v>
      </c>
      <c r="E1726" s="204">
        <v>7739</v>
      </c>
      <c r="F1726" s="204"/>
      <c r="G1726" s="202" t="s">
        <v>57</v>
      </c>
      <c r="H1726" s="202" t="s">
        <v>60</v>
      </c>
      <c r="I1726" s="202"/>
      <c r="J1726" s="202" t="s">
        <v>61</v>
      </c>
      <c r="K1726" s="204">
        <v>6.3</v>
      </c>
      <c r="L1726" s="204">
        <v>2.5</v>
      </c>
      <c r="M1726" s="204">
        <v>5</v>
      </c>
      <c r="N1726" s="204">
        <v>1</v>
      </c>
      <c r="O1726" s="204">
        <f t="shared" si="354"/>
        <v>4</v>
      </c>
      <c r="P1726" s="204"/>
      <c r="Q1726" s="204"/>
      <c r="R1726" s="204">
        <f t="shared" si="355"/>
        <v>63</v>
      </c>
      <c r="S1726" s="207" t="s">
        <v>62</v>
      </c>
      <c r="T1726" s="215" t="s">
        <v>58</v>
      </c>
      <c r="U1726" s="216">
        <v>44732</v>
      </c>
      <c r="V1726" s="216">
        <v>44768</v>
      </c>
      <c r="W1726" s="217">
        <v>1</v>
      </c>
      <c r="X1726" s="218"/>
      <c r="Y1726" s="212">
        <f t="shared" si="346"/>
        <v>5.2857142857142856</v>
      </c>
      <c r="Z1726" s="237">
        <v>7.5</v>
      </c>
      <c r="AA1726" s="237">
        <v>0.7</v>
      </c>
      <c r="AB1726" s="213">
        <f t="shared" si="347"/>
        <v>472.5</v>
      </c>
      <c r="AC1726" s="213">
        <f t="shared" si="348"/>
        <v>44.099999999999994</v>
      </c>
      <c r="AD1726" s="213">
        <f t="shared" si="349"/>
        <v>330.74999999999994</v>
      </c>
      <c r="AE1726" s="213">
        <f t="shared" si="356"/>
        <v>141.75</v>
      </c>
      <c r="AF1726" s="213">
        <f t="shared" si="350"/>
        <v>233.1</v>
      </c>
      <c r="AG1726" s="213">
        <f t="shared" si="351"/>
        <v>705.59999999999991</v>
      </c>
      <c r="AH1726" s="213">
        <v>705.59999999999991</v>
      </c>
      <c r="AI1726" s="213">
        <f t="shared" si="352"/>
        <v>0</v>
      </c>
      <c r="AJ1726" s="172"/>
    </row>
    <row r="1727" spans="1:36" ht="32.25" hidden="1" customHeight="1" x14ac:dyDescent="0.35">
      <c r="A1727" s="202"/>
      <c r="B1727" s="239">
        <v>28</v>
      </c>
      <c r="C1727" s="203">
        <v>583</v>
      </c>
      <c r="D1727" s="204">
        <v>12800</v>
      </c>
      <c r="E1727" s="204">
        <v>7816</v>
      </c>
      <c r="F1727" s="204"/>
      <c r="G1727" s="202" t="s">
        <v>57</v>
      </c>
      <c r="H1727" s="202" t="s">
        <v>95</v>
      </c>
      <c r="I1727" s="202"/>
      <c r="J1727" s="202" t="s">
        <v>69</v>
      </c>
      <c r="K1727" s="204">
        <v>2.5</v>
      </c>
      <c r="L1727" s="204">
        <v>1.3</v>
      </c>
      <c r="M1727" s="204">
        <v>5</v>
      </c>
      <c r="N1727" s="204">
        <v>1</v>
      </c>
      <c r="O1727" s="204">
        <f t="shared" si="354"/>
        <v>4</v>
      </c>
      <c r="P1727" s="204"/>
      <c r="Q1727" s="204"/>
      <c r="R1727" s="204">
        <f t="shared" si="355"/>
        <v>4</v>
      </c>
      <c r="S1727" s="207" t="s">
        <v>70</v>
      </c>
      <c r="T1727" s="215" t="s">
        <v>58</v>
      </c>
      <c r="U1727" s="216">
        <v>44767</v>
      </c>
      <c r="V1727" s="216">
        <v>44785</v>
      </c>
      <c r="W1727" s="217">
        <v>1</v>
      </c>
      <c r="X1727" s="218"/>
      <c r="Y1727" s="212">
        <f t="shared" si="346"/>
        <v>2.7142857142857144</v>
      </c>
      <c r="Z1727" s="237">
        <v>135</v>
      </c>
      <c r="AA1727" s="237"/>
      <c r="AB1727" s="213">
        <f t="shared" si="347"/>
        <v>540</v>
      </c>
      <c r="AC1727" s="213">
        <f t="shared" si="348"/>
        <v>0</v>
      </c>
      <c r="AD1727" s="213">
        <f t="shared" si="349"/>
        <v>378</v>
      </c>
      <c r="AE1727" s="213">
        <f t="shared" si="356"/>
        <v>162</v>
      </c>
      <c r="AF1727" s="213">
        <f t="shared" si="350"/>
        <v>0</v>
      </c>
      <c r="AG1727" s="213">
        <f t="shared" si="351"/>
        <v>540</v>
      </c>
      <c r="AH1727" s="213">
        <v>540</v>
      </c>
      <c r="AI1727" s="213">
        <f t="shared" si="352"/>
        <v>0</v>
      </c>
      <c r="AJ1727" s="172"/>
    </row>
    <row r="1728" spans="1:36" ht="32.25" hidden="1" customHeight="1" x14ac:dyDescent="0.35">
      <c r="A1728" s="202"/>
      <c r="B1728" s="239">
        <v>28</v>
      </c>
      <c r="C1728" s="203">
        <v>591</v>
      </c>
      <c r="D1728" s="204">
        <v>12809</v>
      </c>
      <c r="E1728" s="204">
        <v>7825</v>
      </c>
      <c r="F1728" s="204"/>
      <c r="G1728" s="202" t="s">
        <v>215</v>
      </c>
      <c r="H1728" s="202" t="s">
        <v>95</v>
      </c>
      <c r="I1728" s="202"/>
      <c r="J1728" s="202" t="s">
        <v>69</v>
      </c>
      <c r="K1728" s="204">
        <v>2.5</v>
      </c>
      <c r="L1728" s="204">
        <v>1.8</v>
      </c>
      <c r="M1728" s="204">
        <v>5</v>
      </c>
      <c r="N1728" s="204">
        <v>1</v>
      </c>
      <c r="O1728" s="204">
        <f t="shared" si="354"/>
        <v>4</v>
      </c>
      <c r="P1728" s="204"/>
      <c r="Q1728" s="204"/>
      <c r="R1728" s="204">
        <f t="shared" si="355"/>
        <v>4</v>
      </c>
      <c r="S1728" s="207" t="s">
        <v>70</v>
      </c>
      <c r="T1728" s="215" t="s">
        <v>58</v>
      </c>
      <c r="U1728" s="216">
        <v>44767</v>
      </c>
      <c r="V1728" s="216">
        <v>44789</v>
      </c>
      <c r="W1728" s="217">
        <v>1</v>
      </c>
      <c r="X1728" s="218"/>
      <c r="Y1728" s="212">
        <f t="shared" si="346"/>
        <v>3.2857142857142856</v>
      </c>
      <c r="Z1728" s="237">
        <v>135</v>
      </c>
      <c r="AA1728" s="237">
        <v>12.25</v>
      </c>
      <c r="AB1728" s="213">
        <f t="shared" si="347"/>
        <v>540</v>
      </c>
      <c r="AC1728" s="213">
        <f t="shared" si="348"/>
        <v>49</v>
      </c>
      <c r="AD1728" s="213">
        <f t="shared" si="349"/>
        <v>378</v>
      </c>
      <c r="AE1728" s="213">
        <f t="shared" si="356"/>
        <v>162</v>
      </c>
      <c r="AF1728" s="213">
        <f t="shared" si="350"/>
        <v>161</v>
      </c>
      <c r="AG1728" s="213">
        <f t="shared" si="351"/>
        <v>701</v>
      </c>
      <c r="AH1728" s="213">
        <v>701</v>
      </c>
      <c r="AI1728" s="213">
        <f t="shared" si="352"/>
        <v>0</v>
      </c>
      <c r="AJ1728" s="172"/>
    </row>
    <row r="1729" spans="1:36" ht="32.25" hidden="1" customHeight="1" x14ac:dyDescent="0.35">
      <c r="A1729" s="234"/>
      <c r="B1729" s="239">
        <v>28</v>
      </c>
      <c r="C1729" s="261">
        <v>344</v>
      </c>
      <c r="D1729" s="233">
        <v>12608</v>
      </c>
      <c r="E1729" s="233">
        <v>7828</v>
      </c>
      <c r="F1729" s="233"/>
      <c r="G1729" s="234" t="s">
        <v>57</v>
      </c>
      <c r="H1729" s="234" t="s">
        <v>36</v>
      </c>
      <c r="I1729" s="234"/>
      <c r="J1729" s="234" t="s">
        <v>42</v>
      </c>
      <c r="K1729" s="233">
        <v>6</v>
      </c>
      <c r="L1729" s="233">
        <v>0.6</v>
      </c>
      <c r="M1729" s="233">
        <v>5</v>
      </c>
      <c r="N1729" s="204">
        <v>1</v>
      </c>
      <c r="O1729" s="204">
        <f t="shared" si="354"/>
        <v>4</v>
      </c>
      <c r="P1729" s="233"/>
      <c r="Q1729" s="233"/>
      <c r="R1729" s="204">
        <f t="shared" si="355"/>
        <v>24</v>
      </c>
      <c r="S1729" s="261" t="s">
        <v>41</v>
      </c>
      <c r="T1729" s="270" t="s">
        <v>58</v>
      </c>
      <c r="U1729" s="271">
        <v>44748</v>
      </c>
      <c r="V1729" s="271">
        <v>44789</v>
      </c>
      <c r="W1729" s="272">
        <v>1</v>
      </c>
      <c r="X1729" s="273"/>
      <c r="Y1729" s="212">
        <f t="shared" si="346"/>
        <v>6</v>
      </c>
      <c r="Z1729" s="238">
        <v>14</v>
      </c>
      <c r="AA1729" s="238">
        <v>0.84</v>
      </c>
      <c r="AB1729" s="213">
        <f t="shared" si="347"/>
        <v>336</v>
      </c>
      <c r="AC1729" s="213">
        <f t="shared" si="348"/>
        <v>20.16</v>
      </c>
      <c r="AD1729" s="213">
        <f t="shared" si="349"/>
        <v>235.19999999999996</v>
      </c>
      <c r="AE1729" s="213">
        <f t="shared" si="356"/>
        <v>100.79999999999998</v>
      </c>
      <c r="AF1729" s="213">
        <f t="shared" si="350"/>
        <v>120.96</v>
      </c>
      <c r="AG1729" s="213">
        <f t="shared" si="351"/>
        <v>456.95999999999992</v>
      </c>
      <c r="AH1729" s="213">
        <v>456.95999999999992</v>
      </c>
      <c r="AI1729" s="213">
        <f t="shared" si="352"/>
        <v>0</v>
      </c>
      <c r="AJ1729" s="172"/>
    </row>
    <row r="1730" spans="1:36" ht="32.25" hidden="1" customHeight="1" x14ac:dyDescent="0.35">
      <c r="A1730" s="234"/>
      <c r="B1730" s="239">
        <v>28</v>
      </c>
      <c r="C1730" s="261">
        <v>450</v>
      </c>
      <c r="D1730" s="233">
        <v>12607</v>
      </c>
      <c r="E1730" s="233">
        <v>7815</v>
      </c>
      <c r="F1730" s="233"/>
      <c r="G1730" s="234" t="s">
        <v>57</v>
      </c>
      <c r="H1730" s="234" t="s">
        <v>36</v>
      </c>
      <c r="I1730" s="234"/>
      <c r="J1730" s="234" t="s">
        <v>42</v>
      </c>
      <c r="K1730" s="233">
        <v>4</v>
      </c>
      <c r="L1730" s="233">
        <v>1.3</v>
      </c>
      <c r="M1730" s="233">
        <v>5</v>
      </c>
      <c r="N1730" s="204">
        <v>1</v>
      </c>
      <c r="O1730" s="204">
        <f t="shared" si="354"/>
        <v>4</v>
      </c>
      <c r="P1730" s="233"/>
      <c r="Q1730" s="233"/>
      <c r="R1730" s="204">
        <f t="shared" si="355"/>
        <v>16</v>
      </c>
      <c r="S1730" s="261" t="s">
        <v>41</v>
      </c>
      <c r="T1730" s="270" t="s">
        <v>58</v>
      </c>
      <c r="U1730" s="271">
        <v>44748</v>
      </c>
      <c r="V1730" s="271">
        <v>44781</v>
      </c>
      <c r="W1730" s="272">
        <v>1</v>
      </c>
      <c r="X1730" s="273"/>
      <c r="Y1730" s="212">
        <f t="shared" si="346"/>
        <v>4.8571428571428568</v>
      </c>
      <c r="Z1730" s="238">
        <v>14</v>
      </c>
      <c r="AA1730" s="238">
        <v>0.84</v>
      </c>
      <c r="AB1730" s="213">
        <f t="shared" si="347"/>
        <v>224</v>
      </c>
      <c r="AC1730" s="213">
        <f t="shared" si="348"/>
        <v>13.44</v>
      </c>
      <c r="AD1730" s="213">
        <f t="shared" si="349"/>
        <v>156.79999999999998</v>
      </c>
      <c r="AE1730" s="213">
        <f t="shared" si="356"/>
        <v>67.2</v>
      </c>
      <c r="AF1730" s="213">
        <f t="shared" si="350"/>
        <v>65.279999999999987</v>
      </c>
      <c r="AG1730" s="213">
        <f t="shared" si="351"/>
        <v>289.27999999999997</v>
      </c>
      <c r="AH1730" s="213">
        <v>289.27999999999997</v>
      </c>
      <c r="AI1730" s="213">
        <f t="shared" si="352"/>
        <v>0</v>
      </c>
      <c r="AJ1730" s="172"/>
    </row>
    <row r="1731" spans="1:36" ht="32.25" hidden="1" customHeight="1" x14ac:dyDescent="0.35">
      <c r="A1731" s="234"/>
      <c r="B1731" s="239">
        <v>28</v>
      </c>
      <c r="C1731" s="261">
        <v>420</v>
      </c>
      <c r="D1731" s="233">
        <v>12581</v>
      </c>
      <c r="E1731" s="233">
        <v>8239</v>
      </c>
      <c r="F1731" s="233"/>
      <c r="G1731" s="234" t="s">
        <v>57</v>
      </c>
      <c r="H1731" s="234" t="s">
        <v>36</v>
      </c>
      <c r="I1731" s="234"/>
      <c r="J1731" s="234" t="s">
        <v>42</v>
      </c>
      <c r="K1731" s="233">
        <v>4</v>
      </c>
      <c r="L1731" s="233">
        <v>1.3</v>
      </c>
      <c r="M1731" s="233">
        <v>5</v>
      </c>
      <c r="N1731" s="204">
        <v>1</v>
      </c>
      <c r="O1731" s="204">
        <f t="shared" si="354"/>
        <v>4</v>
      </c>
      <c r="P1731" s="233"/>
      <c r="Q1731" s="233"/>
      <c r="R1731" s="204">
        <f t="shared" si="355"/>
        <v>16</v>
      </c>
      <c r="S1731" s="261" t="s">
        <v>41</v>
      </c>
      <c r="T1731" s="270" t="s">
        <v>58</v>
      </c>
      <c r="U1731" s="271">
        <v>44743</v>
      </c>
      <c r="V1731" s="271">
        <v>44880</v>
      </c>
      <c r="W1731" s="272">
        <v>1</v>
      </c>
      <c r="X1731" s="273"/>
      <c r="Y1731" s="212">
        <f t="shared" si="346"/>
        <v>19.714285714285715</v>
      </c>
      <c r="Z1731" s="238">
        <v>14</v>
      </c>
      <c r="AA1731" s="238">
        <v>0.84</v>
      </c>
      <c r="AB1731" s="213">
        <f t="shared" si="347"/>
        <v>224</v>
      </c>
      <c r="AC1731" s="213">
        <f t="shared" si="348"/>
        <v>13.44</v>
      </c>
      <c r="AD1731" s="213">
        <f t="shared" si="349"/>
        <v>156.79999999999998</v>
      </c>
      <c r="AE1731" s="213">
        <f t="shared" si="356"/>
        <v>67.2</v>
      </c>
      <c r="AF1731" s="213">
        <f t="shared" si="350"/>
        <v>264.95999999999998</v>
      </c>
      <c r="AG1731" s="213">
        <f t="shared" si="351"/>
        <v>488.96</v>
      </c>
      <c r="AH1731" s="213">
        <v>488.96</v>
      </c>
      <c r="AI1731" s="213">
        <f t="shared" si="352"/>
        <v>0</v>
      </c>
      <c r="AJ1731" s="172"/>
    </row>
    <row r="1732" spans="1:36" ht="32.25" hidden="1" customHeight="1" x14ac:dyDescent="0.35">
      <c r="A1732" s="234"/>
      <c r="B1732" s="239">
        <v>28</v>
      </c>
      <c r="C1732" s="261">
        <v>585</v>
      </c>
      <c r="D1732" s="233">
        <v>12802</v>
      </c>
      <c r="E1732" s="233">
        <v>6737</v>
      </c>
      <c r="F1732" s="233"/>
      <c r="G1732" s="234" t="s">
        <v>57</v>
      </c>
      <c r="H1732" s="234" t="s">
        <v>36</v>
      </c>
      <c r="I1732" s="234"/>
      <c r="J1732" s="234" t="s">
        <v>42</v>
      </c>
      <c r="K1732" s="233">
        <v>5</v>
      </c>
      <c r="L1732" s="233">
        <v>1.3</v>
      </c>
      <c r="M1732" s="233">
        <v>5</v>
      </c>
      <c r="N1732" s="204">
        <v>1</v>
      </c>
      <c r="O1732" s="204">
        <f t="shared" si="354"/>
        <v>4</v>
      </c>
      <c r="P1732" s="233"/>
      <c r="Q1732" s="233"/>
      <c r="R1732" s="204">
        <f t="shared" si="355"/>
        <v>20</v>
      </c>
      <c r="S1732" s="261" t="s">
        <v>41</v>
      </c>
      <c r="T1732" s="270" t="s">
        <v>58</v>
      </c>
      <c r="U1732" s="271">
        <v>44767</v>
      </c>
      <c r="V1732" s="271">
        <v>44830</v>
      </c>
      <c r="W1732" s="272">
        <v>1</v>
      </c>
      <c r="X1732" s="273"/>
      <c r="Y1732" s="212">
        <f t="shared" si="346"/>
        <v>9.1428571428571423</v>
      </c>
      <c r="Z1732" s="238">
        <v>14</v>
      </c>
      <c r="AA1732" s="238">
        <v>0.84</v>
      </c>
      <c r="AB1732" s="213">
        <f t="shared" si="347"/>
        <v>280</v>
      </c>
      <c r="AC1732" s="213">
        <f t="shared" si="348"/>
        <v>16.8</v>
      </c>
      <c r="AD1732" s="213">
        <f t="shared" si="349"/>
        <v>196</v>
      </c>
      <c r="AE1732" s="213">
        <f t="shared" si="356"/>
        <v>84</v>
      </c>
      <c r="AF1732" s="213">
        <f t="shared" si="350"/>
        <v>153.59999999999997</v>
      </c>
      <c r="AG1732" s="213">
        <f t="shared" si="351"/>
        <v>433.59999999999997</v>
      </c>
      <c r="AH1732" s="213">
        <v>433.59999999999997</v>
      </c>
      <c r="AI1732" s="213">
        <f t="shared" si="352"/>
        <v>0</v>
      </c>
      <c r="AJ1732" s="172"/>
    </row>
    <row r="1733" spans="1:36" ht="32.25" hidden="1" customHeight="1" x14ac:dyDescent="0.35">
      <c r="A1733" s="234"/>
      <c r="B1733" s="239">
        <v>28</v>
      </c>
      <c r="C1733" s="261">
        <v>582</v>
      </c>
      <c r="D1733" s="233">
        <v>12799</v>
      </c>
      <c r="E1733" s="233">
        <v>7810</v>
      </c>
      <c r="F1733" s="233"/>
      <c r="G1733" s="234" t="s">
        <v>57</v>
      </c>
      <c r="H1733" s="234" t="s">
        <v>36</v>
      </c>
      <c r="I1733" s="234"/>
      <c r="J1733" s="234" t="s">
        <v>42</v>
      </c>
      <c r="K1733" s="233">
        <v>4</v>
      </c>
      <c r="L1733" s="233">
        <v>1.3</v>
      </c>
      <c r="M1733" s="233">
        <v>5</v>
      </c>
      <c r="N1733" s="204">
        <v>1</v>
      </c>
      <c r="O1733" s="204">
        <f t="shared" si="354"/>
        <v>4</v>
      </c>
      <c r="P1733" s="233"/>
      <c r="Q1733" s="233"/>
      <c r="R1733" s="204">
        <f t="shared" si="355"/>
        <v>16</v>
      </c>
      <c r="S1733" s="261" t="s">
        <v>41</v>
      </c>
      <c r="T1733" s="270" t="s">
        <v>58</v>
      </c>
      <c r="U1733" s="271">
        <v>44767</v>
      </c>
      <c r="V1733" s="271">
        <v>44779</v>
      </c>
      <c r="W1733" s="272">
        <v>1</v>
      </c>
      <c r="X1733" s="273"/>
      <c r="Y1733" s="212">
        <f t="shared" si="346"/>
        <v>1.8571428571428572</v>
      </c>
      <c r="Z1733" s="238">
        <v>14</v>
      </c>
      <c r="AA1733" s="238">
        <v>0.84</v>
      </c>
      <c r="AB1733" s="213">
        <f t="shared" si="347"/>
        <v>224</v>
      </c>
      <c r="AC1733" s="213">
        <f t="shared" si="348"/>
        <v>13.44</v>
      </c>
      <c r="AD1733" s="213">
        <f t="shared" si="349"/>
        <v>156.79999999999998</v>
      </c>
      <c r="AE1733" s="213">
        <f t="shared" si="356"/>
        <v>67.2</v>
      </c>
      <c r="AF1733" s="213">
        <f t="shared" si="350"/>
        <v>24.96</v>
      </c>
      <c r="AG1733" s="213">
        <f t="shared" si="351"/>
        <v>248.96</v>
      </c>
      <c r="AH1733" s="213">
        <v>248.96</v>
      </c>
      <c r="AI1733" s="213">
        <f t="shared" si="352"/>
        <v>0</v>
      </c>
      <c r="AJ1733" s="172"/>
    </row>
    <row r="1734" spans="1:36" ht="32.25" hidden="1" customHeight="1" x14ac:dyDescent="0.35">
      <c r="A1734" s="234"/>
      <c r="B1734" s="239">
        <v>28</v>
      </c>
      <c r="C1734" s="261">
        <v>511</v>
      </c>
      <c r="D1734" s="233">
        <v>12716</v>
      </c>
      <c r="E1734" s="233">
        <v>7877</v>
      </c>
      <c r="F1734" s="233"/>
      <c r="G1734" s="234" t="s">
        <v>57</v>
      </c>
      <c r="H1734" s="234" t="s">
        <v>60</v>
      </c>
      <c r="I1734" s="234"/>
      <c r="J1734" s="234" t="s">
        <v>42</v>
      </c>
      <c r="K1734" s="233">
        <v>1.8</v>
      </c>
      <c r="L1734" s="233">
        <v>1.8</v>
      </c>
      <c r="M1734" s="233">
        <v>3.5</v>
      </c>
      <c r="N1734" s="204">
        <v>1</v>
      </c>
      <c r="O1734" s="204">
        <f t="shared" si="354"/>
        <v>2.5</v>
      </c>
      <c r="P1734" s="233"/>
      <c r="Q1734" s="233"/>
      <c r="R1734" s="204">
        <f t="shared" si="355"/>
        <v>4.5</v>
      </c>
      <c r="S1734" s="207" t="s">
        <v>41</v>
      </c>
      <c r="T1734" s="270" t="s">
        <v>58</v>
      </c>
      <c r="U1734" s="271">
        <v>44756</v>
      </c>
      <c r="V1734" s="271">
        <v>44813</v>
      </c>
      <c r="W1734" s="272">
        <v>1</v>
      </c>
      <c r="X1734" s="273"/>
      <c r="Y1734" s="212">
        <f t="shared" si="346"/>
        <v>8.2857142857142865</v>
      </c>
      <c r="Z1734" s="238">
        <v>18</v>
      </c>
      <c r="AA1734" s="238">
        <v>1.05</v>
      </c>
      <c r="AB1734" s="213">
        <f t="shared" si="347"/>
        <v>81</v>
      </c>
      <c r="AC1734" s="213">
        <f t="shared" si="348"/>
        <v>4.7250000000000005</v>
      </c>
      <c r="AD1734" s="213">
        <f t="shared" si="349"/>
        <v>56.699999999999996</v>
      </c>
      <c r="AE1734" s="213">
        <f t="shared" si="356"/>
        <v>24.299999999999997</v>
      </c>
      <c r="AF1734" s="213">
        <f t="shared" si="350"/>
        <v>39.150000000000006</v>
      </c>
      <c r="AG1734" s="213">
        <f t="shared" si="351"/>
        <v>120.15</v>
      </c>
      <c r="AH1734" s="213">
        <v>120.15</v>
      </c>
      <c r="AI1734" s="213">
        <f t="shared" si="352"/>
        <v>0</v>
      </c>
      <c r="AJ1734" s="172"/>
    </row>
    <row r="1735" spans="1:36" ht="32.25" hidden="1" customHeight="1" x14ac:dyDescent="0.35">
      <c r="A1735" s="202"/>
      <c r="B1735" s="239">
        <v>28</v>
      </c>
      <c r="C1735" s="203">
        <v>127</v>
      </c>
      <c r="D1735" s="204">
        <v>12609</v>
      </c>
      <c r="E1735" s="204">
        <v>7828</v>
      </c>
      <c r="F1735" s="204"/>
      <c r="G1735" s="202" t="s">
        <v>57</v>
      </c>
      <c r="H1735" s="202" t="s">
        <v>150</v>
      </c>
      <c r="I1735" s="202"/>
      <c r="J1735" s="202" t="s">
        <v>149</v>
      </c>
      <c r="K1735" s="204">
        <v>25</v>
      </c>
      <c r="L1735" s="204">
        <v>1.3</v>
      </c>
      <c r="M1735" s="204"/>
      <c r="N1735" s="204"/>
      <c r="O1735" s="204"/>
      <c r="P1735" s="204">
        <v>1</v>
      </c>
      <c r="Q1735" s="204"/>
      <c r="R1735" s="204">
        <f t="shared" si="355"/>
        <v>32.5</v>
      </c>
      <c r="S1735" s="207" t="s">
        <v>151</v>
      </c>
      <c r="T1735" s="215" t="s">
        <v>58</v>
      </c>
      <c r="U1735" s="216">
        <v>44748</v>
      </c>
      <c r="V1735" s="216">
        <v>44789</v>
      </c>
      <c r="W1735" s="217">
        <v>1</v>
      </c>
      <c r="X1735" s="218"/>
      <c r="Y1735" s="212">
        <f t="shared" si="346"/>
        <v>6</v>
      </c>
      <c r="Z1735" s="237">
        <v>7.5</v>
      </c>
      <c r="AA1735" s="237">
        <v>1.05</v>
      </c>
      <c r="AB1735" s="213">
        <f t="shared" si="347"/>
        <v>243.75</v>
      </c>
      <c r="AC1735" s="213">
        <f t="shared" si="348"/>
        <v>34.125</v>
      </c>
      <c r="AD1735" s="213">
        <f t="shared" si="349"/>
        <v>170.625</v>
      </c>
      <c r="AE1735" s="213">
        <f t="shared" si="356"/>
        <v>73.125</v>
      </c>
      <c r="AF1735" s="213">
        <f t="shared" si="350"/>
        <v>204.75</v>
      </c>
      <c r="AG1735" s="213">
        <f t="shared" si="351"/>
        <v>448.5</v>
      </c>
      <c r="AH1735" s="213">
        <v>448.5</v>
      </c>
      <c r="AI1735" s="213">
        <f t="shared" si="352"/>
        <v>0</v>
      </c>
      <c r="AJ1735" s="172"/>
    </row>
    <row r="1736" spans="1:36" ht="32.25" hidden="1" customHeight="1" x14ac:dyDescent="0.35">
      <c r="A1736" s="202"/>
      <c r="B1736" s="239">
        <v>28</v>
      </c>
      <c r="C1736" s="203">
        <v>614</v>
      </c>
      <c r="D1736" s="204">
        <v>12834</v>
      </c>
      <c r="E1736" s="204">
        <v>6737</v>
      </c>
      <c r="F1736" s="204"/>
      <c r="G1736" s="202" t="s">
        <v>57</v>
      </c>
      <c r="H1736" s="202" t="s">
        <v>36</v>
      </c>
      <c r="I1736" s="202"/>
      <c r="J1736" s="202" t="s">
        <v>69</v>
      </c>
      <c r="K1736" s="204">
        <v>1.3</v>
      </c>
      <c r="L1736" s="204">
        <v>1</v>
      </c>
      <c r="M1736" s="204">
        <v>6</v>
      </c>
      <c r="N1736" s="204">
        <v>1</v>
      </c>
      <c r="O1736" s="204">
        <f t="shared" ref="O1736:O1751" si="357">M1736-N1736</f>
        <v>5</v>
      </c>
      <c r="P1736" s="204"/>
      <c r="Q1736" s="204"/>
      <c r="R1736" s="204">
        <f t="shared" si="355"/>
        <v>5</v>
      </c>
      <c r="S1736" s="207" t="s">
        <v>70</v>
      </c>
      <c r="T1736" s="215" t="s">
        <v>58</v>
      </c>
      <c r="U1736" s="216">
        <v>44769</v>
      </c>
      <c r="V1736" s="216">
        <v>44830</v>
      </c>
      <c r="W1736" s="217">
        <v>1</v>
      </c>
      <c r="X1736" s="218"/>
      <c r="Y1736" s="212">
        <f t="shared" si="346"/>
        <v>8.8571428571428577</v>
      </c>
      <c r="Z1736" s="238">
        <v>135</v>
      </c>
      <c r="AA1736" s="237"/>
      <c r="AB1736" s="213">
        <f t="shared" si="347"/>
        <v>675</v>
      </c>
      <c r="AC1736" s="213">
        <f t="shared" si="348"/>
        <v>0</v>
      </c>
      <c r="AD1736" s="213">
        <f t="shared" si="349"/>
        <v>472.5</v>
      </c>
      <c r="AE1736" s="213">
        <f t="shared" si="356"/>
        <v>202.5</v>
      </c>
      <c r="AF1736" s="213">
        <f t="shared" si="350"/>
        <v>0</v>
      </c>
      <c r="AG1736" s="213">
        <f t="shared" si="351"/>
        <v>675</v>
      </c>
      <c r="AH1736" s="213">
        <v>675</v>
      </c>
      <c r="AI1736" s="213">
        <f t="shared" si="352"/>
        <v>0</v>
      </c>
      <c r="AJ1736" s="172"/>
    </row>
    <row r="1737" spans="1:36" ht="32.25" hidden="1" customHeight="1" x14ac:dyDescent="0.35">
      <c r="A1737" s="202"/>
      <c r="B1737" s="239">
        <v>28</v>
      </c>
      <c r="C1737" s="203">
        <v>613</v>
      </c>
      <c r="D1737" s="204">
        <v>12833</v>
      </c>
      <c r="E1737" s="204">
        <v>7852</v>
      </c>
      <c r="F1737" s="204"/>
      <c r="G1737" s="202" t="s">
        <v>215</v>
      </c>
      <c r="H1737" s="202" t="s">
        <v>36</v>
      </c>
      <c r="I1737" s="202"/>
      <c r="J1737" s="202" t="s">
        <v>69</v>
      </c>
      <c r="K1737" s="204">
        <v>2.5</v>
      </c>
      <c r="L1737" s="204">
        <v>1.8</v>
      </c>
      <c r="M1737" s="204">
        <v>5</v>
      </c>
      <c r="N1737" s="204">
        <v>1</v>
      </c>
      <c r="O1737" s="204">
        <f t="shared" si="357"/>
        <v>4</v>
      </c>
      <c r="P1737" s="204"/>
      <c r="Q1737" s="204"/>
      <c r="R1737" s="204">
        <f t="shared" si="355"/>
        <v>4</v>
      </c>
      <c r="S1737" s="207" t="s">
        <v>70</v>
      </c>
      <c r="T1737" s="215" t="s">
        <v>58</v>
      </c>
      <c r="U1737" s="216">
        <v>44770</v>
      </c>
      <c r="V1737" s="216">
        <v>44802</v>
      </c>
      <c r="W1737" s="217">
        <v>1</v>
      </c>
      <c r="X1737" s="218"/>
      <c r="Y1737" s="212">
        <f t="shared" si="346"/>
        <v>4.7142857142857144</v>
      </c>
      <c r="Z1737" s="238">
        <v>135</v>
      </c>
      <c r="AA1737" s="237">
        <v>12.25</v>
      </c>
      <c r="AB1737" s="213">
        <f t="shared" si="347"/>
        <v>540</v>
      </c>
      <c r="AC1737" s="213">
        <f t="shared" si="348"/>
        <v>49</v>
      </c>
      <c r="AD1737" s="213">
        <f t="shared" si="349"/>
        <v>378</v>
      </c>
      <c r="AE1737" s="213">
        <f t="shared" si="356"/>
        <v>162</v>
      </c>
      <c r="AF1737" s="213">
        <f t="shared" si="350"/>
        <v>231</v>
      </c>
      <c r="AG1737" s="213">
        <f t="shared" si="351"/>
        <v>771</v>
      </c>
      <c r="AH1737" s="213">
        <v>771</v>
      </c>
      <c r="AI1737" s="213">
        <f t="shared" si="352"/>
        <v>0</v>
      </c>
      <c r="AJ1737" s="172"/>
    </row>
    <row r="1738" spans="1:36" ht="32.25" hidden="1" customHeight="1" x14ac:dyDescent="0.35">
      <c r="A1738" s="202"/>
      <c r="B1738" s="239">
        <v>28</v>
      </c>
      <c r="C1738" s="203">
        <v>642</v>
      </c>
      <c r="D1738" s="204">
        <v>12865</v>
      </c>
      <c r="E1738" s="204">
        <v>8220</v>
      </c>
      <c r="F1738" s="204"/>
      <c r="G1738" s="202" t="s">
        <v>215</v>
      </c>
      <c r="H1738" s="202" t="s">
        <v>36</v>
      </c>
      <c r="I1738" s="202"/>
      <c r="J1738" s="202" t="s">
        <v>69</v>
      </c>
      <c r="K1738" s="204">
        <v>1.3</v>
      </c>
      <c r="L1738" s="204">
        <v>1.3</v>
      </c>
      <c r="M1738" s="204">
        <v>7</v>
      </c>
      <c r="N1738" s="204">
        <v>1</v>
      </c>
      <c r="O1738" s="204">
        <f t="shared" si="357"/>
        <v>6</v>
      </c>
      <c r="P1738" s="204"/>
      <c r="Q1738" s="204"/>
      <c r="R1738" s="204">
        <f t="shared" si="355"/>
        <v>6</v>
      </c>
      <c r="S1738" s="207" t="s">
        <v>70</v>
      </c>
      <c r="T1738" s="215" t="s">
        <v>58</v>
      </c>
      <c r="U1738" s="216">
        <v>44775</v>
      </c>
      <c r="V1738" s="216">
        <v>44875</v>
      </c>
      <c r="W1738" s="217">
        <v>1</v>
      </c>
      <c r="X1738" s="218"/>
      <c r="Y1738" s="212">
        <f t="shared" si="346"/>
        <v>14.428571428571429</v>
      </c>
      <c r="Z1738" s="238">
        <v>135</v>
      </c>
      <c r="AA1738" s="237">
        <v>12.25</v>
      </c>
      <c r="AB1738" s="213">
        <f t="shared" si="347"/>
        <v>810</v>
      </c>
      <c r="AC1738" s="213">
        <f t="shared" si="348"/>
        <v>73.5</v>
      </c>
      <c r="AD1738" s="213">
        <f t="shared" si="349"/>
        <v>566.99999999999989</v>
      </c>
      <c r="AE1738" s="213">
        <f t="shared" si="356"/>
        <v>242.99999999999997</v>
      </c>
      <c r="AF1738" s="213">
        <f t="shared" si="350"/>
        <v>1060.5</v>
      </c>
      <c r="AG1738" s="213">
        <f t="shared" si="351"/>
        <v>1870.5</v>
      </c>
      <c r="AH1738" s="213">
        <v>1870.5</v>
      </c>
      <c r="AI1738" s="213">
        <f t="shared" si="352"/>
        <v>0</v>
      </c>
      <c r="AJ1738" s="172"/>
    </row>
    <row r="1739" spans="1:36" ht="32.25" hidden="1" customHeight="1" x14ac:dyDescent="0.35">
      <c r="A1739" s="202"/>
      <c r="B1739" s="239">
        <v>28</v>
      </c>
      <c r="C1739" s="203">
        <v>743</v>
      </c>
      <c r="D1739" s="204">
        <v>13001</v>
      </c>
      <c r="E1739" s="204">
        <v>7825</v>
      </c>
      <c r="F1739" s="204"/>
      <c r="G1739" s="202" t="s">
        <v>215</v>
      </c>
      <c r="H1739" s="202" t="s">
        <v>36</v>
      </c>
      <c r="I1739" s="202"/>
      <c r="J1739" s="202" t="s">
        <v>69</v>
      </c>
      <c r="K1739" s="204">
        <v>2.5</v>
      </c>
      <c r="L1739" s="204">
        <v>1.3</v>
      </c>
      <c r="M1739" s="204">
        <v>5</v>
      </c>
      <c r="N1739" s="204">
        <v>1</v>
      </c>
      <c r="O1739" s="204">
        <f t="shared" si="357"/>
        <v>4</v>
      </c>
      <c r="P1739" s="204"/>
      <c r="Q1739" s="204"/>
      <c r="R1739" s="204">
        <f t="shared" si="355"/>
        <v>4</v>
      </c>
      <c r="S1739" s="207" t="s">
        <v>70</v>
      </c>
      <c r="T1739" s="215" t="s">
        <v>58</v>
      </c>
      <c r="U1739" s="216">
        <v>44789</v>
      </c>
      <c r="V1739" s="216">
        <v>44789</v>
      </c>
      <c r="W1739" s="217">
        <v>1</v>
      </c>
      <c r="X1739" s="218"/>
      <c r="Y1739" s="212">
        <f t="shared" si="346"/>
        <v>0.14285714285714285</v>
      </c>
      <c r="Z1739" s="238">
        <v>135</v>
      </c>
      <c r="AA1739" s="237">
        <v>12.25</v>
      </c>
      <c r="AB1739" s="213">
        <f t="shared" si="347"/>
        <v>540</v>
      </c>
      <c r="AC1739" s="213">
        <f t="shared" si="348"/>
        <v>49</v>
      </c>
      <c r="AD1739" s="213">
        <f t="shared" si="349"/>
        <v>378</v>
      </c>
      <c r="AE1739" s="213">
        <f t="shared" si="356"/>
        <v>162</v>
      </c>
      <c r="AF1739" s="213">
        <f t="shared" si="350"/>
        <v>7</v>
      </c>
      <c r="AG1739" s="213">
        <f t="shared" si="351"/>
        <v>547</v>
      </c>
      <c r="AH1739" s="213">
        <v>547</v>
      </c>
      <c r="AI1739" s="213">
        <f t="shared" si="352"/>
        <v>0</v>
      </c>
      <c r="AJ1739" s="172"/>
    </row>
    <row r="1740" spans="1:36" ht="32.25" hidden="1" customHeight="1" x14ac:dyDescent="0.35">
      <c r="A1740" s="202"/>
      <c r="B1740" s="239">
        <v>28</v>
      </c>
      <c r="C1740" s="203">
        <v>743</v>
      </c>
      <c r="D1740" s="204">
        <v>13001</v>
      </c>
      <c r="E1740" s="204">
        <v>7825</v>
      </c>
      <c r="F1740" s="204"/>
      <c r="G1740" s="202" t="s">
        <v>215</v>
      </c>
      <c r="H1740" s="202" t="s">
        <v>36</v>
      </c>
      <c r="I1740" s="202"/>
      <c r="J1740" s="202" t="s">
        <v>69</v>
      </c>
      <c r="K1740" s="204">
        <v>2.5</v>
      </c>
      <c r="L1740" s="204">
        <v>1.3</v>
      </c>
      <c r="M1740" s="204">
        <v>5</v>
      </c>
      <c r="N1740" s="204">
        <v>1</v>
      </c>
      <c r="O1740" s="204">
        <f t="shared" si="357"/>
        <v>4</v>
      </c>
      <c r="P1740" s="204"/>
      <c r="Q1740" s="204"/>
      <c r="R1740" s="204">
        <f t="shared" si="355"/>
        <v>4</v>
      </c>
      <c r="S1740" s="207" t="s">
        <v>70</v>
      </c>
      <c r="T1740" s="215" t="s">
        <v>58</v>
      </c>
      <c r="U1740" s="216">
        <v>44789</v>
      </c>
      <c r="V1740" s="216">
        <v>44789</v>
      </c>
      <c r="W1740" s="217">
        <v>1</v>
      </c>
      <c r="X1740" s="218"/>
      <c r="Y1740" s="212">
        <f t="shared" si="346"/>
        <v>0.14285714285714285</v>
      </c>
      <c r="Z1740" s="238">
        <v>135</v>
      </c>
      <c r="AA1740" s="237">
        <v>12.25</v>
      </c>
      <c r="AB1740" s="213">
        <f t="shared" si="347"/>
        <v>540</v>
      </c>
      <c r="AC1740" s="213">
        <f t="shared" si="348"/>
        <v>49</v>
      </c>
      <c r="AD1740" s="213">
        <f t="shared" si="349"/>
        <v>378</v>
      </c>
      <c r="AE1740" s="213">
        <f t="shared" si="356"/>
        <v>162</v>
      </c>
      <c r="AF1740" s="213">
        <f t="shared" si="350"/>
        <v>7</v>
      </c>
      <c r="AG1740" s="213">
        <f t="shared" si="351"/>
        <v>547</v>
      </c>
      <c r="AH1740" s="213">
        <v>547</v>
      </c>
      <c r="AI1740" s="213">
        <f t="shared" si="352"/>
        <v>0</v>
      </c>
      <c r="AJ1740" s="172"/>
    </row>
    <row r="1741" spans="1:36" ht="32.25" hidden="1" customHeight="1" x14ac:dyDescent="0.35">
      <c r="A1741" s="202"/>
      <c r="B1741" s="239">
        <v>28</v>
      </c>
      <c r="C1741" s="203">
        <v>799</v>
      </c>
      <c r="D1741" s="204">
        <v>13059</v>
      </c>
      <c r="E1741" s="204">
        <v>7892</v>
      </c>
      <c r="F1741" s="204"/>
      <c r="G1741" s="202" t="s">
        <v>215</v>
      </c>
      <c r="H1741" s="202" t="s">
        <v>36</v>
      </c>
      <c r="I1741" s="202"/>
      <c r="J1741" s="202" t="s">
        <v>69</v>
      </c>
      <c r="K1741" s="204">
        <v>1.8</v>
      </c>
      <c r="L1741" s="204">
        <v>1.3</v>
      </c>
      <c r="M1741" s="204">
        <v>6</v>
      </c>
      <c r="N1741" s="204"/>
      <c r="O1741" s="204">
        <f t="shared" si="357"/>
        <v>6</v>
      </c>
      <c r="P1741" s="204"/>
      <c r="Q1741" s="204"/>
      <c r="R1741" s="204">
        <f t="shared" si="355"/>
        <v>6</v>
      </c>
      <c r="S1741" s="207" t="s">
        <v>70</v>
      </c>
      <c r="T1741" s="215" t="s">
        <v>58</v>
      </c>
      <c r="U1741" s="216">
        <v>44796</v>
      </c>
      <c r="V1741" s="216">
        <v>44820</v>
      </c>
      <c r="W1741" s="217">
        <v>1</v>
      </c>
      <c r="X1741" s="218"/>
      <c r="Y1741" s="212">
        <f t="shared" si="346"/>
        <v>3.5714285714285716</v>
      </c>
      <c r="Z1741" s="238">
        <v>135</v>
      </c>
      <c r="AA1741" s="237">
        <v>12.25</v>
      </c>
      <c r="AB1741" s="213">
        <f t="shared" si="347"/>
        <v>810</v>
      </c>
      <c r="AC1741" s="213">
        <f t="shared" si="348"/>
        <v>73.5</v>
      </c>
      <c r="AD1741" s="213">
        <f t="shared" si="349"/>
        <v>566.99999999999989</v>
      </c>
      <c r="AE1741" s="213">
        <f t="shared" si="356"/>
        <v>242.99999999999997</v>
      </c>
      <c r="AF1741" s="213">
        <f t="shared" si="350"/>
        <v>262.5</v>
      </c>
      <c r="AG1741" s="213">
        <f t="shared" si="351"/>
        <v>1072.5</v>
      </c>
      <c r="AH1741" s="213">
        <v>1072.5</v>
      </c>
      <c r="AI1741" s="213">
        <f t="shared" si="352"/>
        <v>0</v>
      </c>
      <c r="AJ1741" s="172"/>
    </row>
    <row r="1742" spans="1:36" ht="32.25" customHeight="1" x14ac:dyDescent="0.35">
      <c r="A1742" s="202"/>
      <c r="B1742" s="239">
        <v>28</v>
      </c>
      <c r="C1742" s="203">
        <v>783</v>
      </c>
      <c r="D1742" s="204">
        <v>13043</v>
      </c>
      <c r="E1742" s="204"/>
      <c r="F1742" s="204"/>
      <c r="G1742" s="202" t="s">
        <v>215</v>
      </c>
      <c r="H1742" s="202" t="s">
        <v>36</v>
      </c>
      <c r="I1742" s="202"/>
      <c r="J1742" s="202" t="s">
        <v>69</v>
      </c>
      <c r="K1742" s="204">
        <v>2.5</v>
      </c>
      <c r="L1742" s="204">
        <v>1.3</v>
      </c>
      <c r="M1742" s="204">
        <v>4</v>
      </c>
      <c r="N1742" s="204"/>
      <c r="O1742" s="204">
        <f t="shared" si="357"/>
        <v>4</v>
      </c>
      <c r="P1742" s="204"/>
      <c r="Q1742" s="204"/>
      <c r="R1742" s="204">
        <f t="shared" si="355"/>
        <v>4</v>
      </c>
      <c r="S1742" s="207" t="s">
        <v>70</v>
      </c>
      <c r="T1742" s="215" t="s">
        <v>87</v>
      </c>
      <c r="U1742" s="216">
        <v>44793</v>
      </c>
      <c r="V1742" s="216"/>
      <c r="W1742" s="217">
        <v>1</v>
      </c>
      <c r="X1742" s="218"/>
      <c r="Y1742" s="212">
        <f t="shared" si="346"/>
        <v>23.571428571428573</v>
      </c>
      <c r="Z1742" s="238">
        <v>135</v>
      </c>
      <c r="AA1742" s="237">
        <v>12.25</v>
      </c>
      <c r="AB1742" s="213">
        <f t="shared" si="347"/>
        <v>540</v>
      </c>
      <c r="AC1742" s="213">
        <f t="shared" si="348"/>
        <v>49</v>
      </c>
      <c r="AD1742" s="213">
        <f t="shared" si="349"/>
        <v>378</v>
      </c>
      <c r="AE1742" s="213">
        <f t="shared" si="356"/>
        <v>0</v>
      </c>
      <c r="AF1742" s="213">
        <f t="shared" si="350"/>
        <v>1155</v>
      </c>
      <c r="AG1742" s="251">
        <f t="shared" si="351"/>
        <v>1533</v>
      </c>
      <c r="AH1742" s="213">
        <v>1316</v>
      </c>
      <c r="AI1742" s="213">
        <f t="shared" si="352"/>
        <v>217</v>
      </c>
      <c r="AJ1742" s="172"/>
    </row>
    <row r="1743" spans="1:36" ht="32.25" hidden="1" customHeight="1" x14ac:dyDescent="0.35">
      <c r="A1743" s="202"/>
      <c r="B1743" s="239">
        <v>28</v>
      </c>
      <c r="C1743" s="203">
        <v>628</v>
      </c>
      <c r="D1743" s="204">
        <v>12850</v>
      </c>
      <c r="E1743" s="204">
        <v>7828</v>
      </c>
      <c r="F1743" s="204"/>
      <c r="G1743" s="202" t="s">
        <v>57</v>
      </c>
      <c r="H1743" s="202" t="s">
        <v>36</v>
      </c>
      <c r="I1743" s="202"/>
      <c r="J1743" s="202" t="s">
        <v>436</v>
      </c>
      <c r="K1743" s="204">
        <v>8</v>
      </c>
      <c r="L1743" s="204">
        <v>1.3</v>
      </c>
      <c r="M1743" s="204">
        <v>5</v>
      </c>
      <c r="N1743" s="204">
        <v>1</v>
      </c>
      <c r="O1743" s="204">
        <f t="shared" si="357"/>
        <v>4</v>
      </c>
      <c r="P1743" s="204"/>
      <c r="Q1743" s="204"/>
      <c r="R1743" s="204">
        <f t="shared" si="355"/>
        <v>32</v>
      </c>
      <c r="S1743" s="207" t="s">
        <v>41</v>
      </c>
      <c r="T1743" s="215" t="s">
        <v>58</v>
      </c>
      <c r="U1743" s="216">
        <v>44771</v>
      </c>
      <c r="V1743" s="216">
        <v>44789</v>
      </c>
      <c r="W1743" s="217">
        <v>1</v>
      </c>
      <c r="X1743" s="218"/>
      <c r="Y1743" s="212">
        <f t="shared" si="346"/>
        <v>2.7142857142857144</v>
      </c>
      <c r="Z1743" s="237">
        <v>14</v>
      </c>
      <c r="AA1743" s="237">
        <v>0</v>
      </c>
      <c r="AB1743" s="213">
        <f t="shared" si="347"/>
        <v>448</v>
      </c>
      <c r="AC1743" s="213">
        <f t="shared" si="348"/>
        <v>0</v>
      </c>
      <c r="AD1743" s="213">
        <f t="shared" si="349"/>
        <v>313.59999999999997</v>
      </c>
      <c r="AE1743" s="213">
        <f t="shared" si="356"/>
        <v>134.4</v>
      </c>
      <c r="AF1743" s="213">
        <f t="shared" si="350"/>
        <v>0</v>
      </c>
      <c r="AG1743" s="213">
        <f t="shared" si="351"/>
        <v>448</v>
      </c>
      <c r="AH1743" s="213">
        <v>448</v>
      </c>
      <c r="AI1743" s="213">
        <f t="shared" si="352"/>
        <v>0</v>
      </c>
      <c r="AJ1743" s="172"/>
    </row>
    <row r="1744" spans="1:36" ht="32.25" hidden="1" customHeight="1" x14ac:dyDescent="0.35">
      <c r="A1744" s="202"/>
      <c r="B1744" s="239">
        <v>28</v>
      </c>
      <c r="C1744" s="203">
        <v>790</v>
      </c>
      <c r="D1744" s="204">
        <v>13050</v>
      </c>
      <c r="E1744" s="204">
        <v>7851</v>
      </c>
      <c r="F1744" s="204"/>
      <c r="G1744" s="202" t="s">
        <v>57</v>
      </c>
      <c r="H1744" s="202" t="s">
        <v>36</v>
      </c>
      <c r="I1744" s="202"/>
      <c r="J1744" s="202" t="s">
        <v>436</v>
      </c>
      <c r="K1744" s="204">
        <v>5</v>
      </c>
      <c r="L1744" s="204">
        <v>1.3</v>
      </c>
      <c r="M1744" s="204">
        <v>4</v>
      </c>
      <c r="N1744" s="204"/>
      <c r="O1744" s="204">
        <f t="shared" si="357"/>
        <v>4</v>
      </c>
      <c r="P1744" s="204"/>
      <c r="Q1744" s="204"/>
      <c r="R1744" s="204">
        <f t="shared" si="355"/>
        <v>20</v>
      </c>
      <c r="S1744" s="207" t="s">
        <v>41</v>
      </c>
      <c r="T1744" s="215" t="s">
        <v>58</v>
      </c>
      <c r="U1744" s="216">
        <v>44795</v>
      </c>
      <c r="V1744" s="216">
        <v>44802</v>
      </c>
      <c r="W1744" s="217">
        <v>1</v>
      </c>
      <c r="X1744" s="218"/>
      <c r="Y1744" s="212">
        <f t="shared" si="346"/>
        <v>1.1428571428571428</v>
      </c>
      <c r="Z1744" s="237">
        <v>14</v>
      </c>
      <c r="AA1744" s="237">
        <v>0</v>
      </c>
      <c r="AB1744" s="213">
        <f t="shared" si="347"/>
        <v>280</v>
      </c>
      <c r="AC1744" s="213">
        <f t="shared" si="348"/>
        <v>0</v>
      </c>
      <c r="AD1744" s="213">
        <f t="shared" si="349"/>
        <v>196</v>
      </c>
      <c r="AE1744" s="213">
        <f t="shared" si="356"/>
        <v>84</v>
      </c>
      <c r="AF1744" s="213">
        <f t="shared" si="350"/>
        <v>0</v>
      </c>
      <c r="AG1744" s="213">
        <f t="shared" si="351"/>
        <v>280</v>
      </c>
      <c r="AH1744" s="213">
        <v>280</v>
      </c>
      <c r="AI1744" s="213">
        <f t="shared" si="352"/>
        <v>0</v>
      </c>
      <c r="AJ1744" s="172"/>
    </row>
    <row r="1745" spans="1:36" ht="32.25" hidden="1" customHeight="1" x14ac:dyDescent="0.35">
      <c r="A1745" s="202"/>
      <c r="B1745" s="239">
        <v>28</v>
      </c>
      <c r="C1745" s="203">
        <v>610</v>
      </c>
      <c r="D1745" s="204">
        <v>12829</v>
      </c>
      <c r="E1745" s="204">
        <v>7747</v>
      </c>
      <c r="F1745" s="204"/>
      <c r="G1745" s="202" t="s">
        <v>57</v>
      </c>
      <c r="H1745" s="202" t="s">
        <v>36</v>
      </c>
      <c r="I1745" s="202"/>
      <c r="J1745" s="202" t="s">
        <v>436</v>
      </c>
      <c r="K1745" s="204">
        <v>5</v>
      </c>
      <c r="L1745" s="204">
        <v>1.3</v>
      </c>
      <c r="M1745" s="204">
        <v>5</v>
      </c>
      <c r="N1745" s="204">
        <v>1</v>
      </c>
      <c r="O1745" s="204">
        <f t="shared" si="357"/>
        <v>4</v>
      </c>
      <c r="P1745" s="204"/>
      <c r="Q1745" s="204"/>
      <c r="R1745" s="204">
        <f t="shared" si="355"/>
        <v>20</v>
      </c>
      <c r="S1745" s="207" t="s">
        <v>41</v>
      </c>
      <c r="T1745" s="215" t="s">
        <v>58</v>
      </c>
      <c r="U1745" s="216">
        <v>44769</v>
      </c>
      <c r="V1745" s="216">
        <v>44773</v>
      </c>
      <c r="W1745" s="217">
        <v>1</v>
      </c>
      <c r="X1745" s="218"/>
      <c r="Y1745" s="212">
        <f t="shared" si="346"/>
        <v>0.7142857142857143</v>
      </c>
      <c r="Z1745" s="237">
        <v>14</v>
      </c>
      <c r="AA1745" s="237">
        <v>0.84</v>
      </c>
      <c r="AB1745" s="213">
        <f t="shared" si="347"/>
        <v>280</v>
      </c>
      <c r="AC1745" s="213">
        <f t="shared" si="348"/>
        <v>16.8</v>
      </c>
      <c r="AD1745" s="213">
        <f t="shared" si="349"/>
        <v>196</v>
      </c>
      <c r="AE1745" s="213">
        <f t="shared" si="356"/>
        <v>84</v>
      </c>
      <c r="AF1745" s="213">
        <f t="shared" si="350"/>
        <v>12</v>
      </c>
      <c r="AG1745" s="213">
        <f t="shared" si="351"/>
        <v>292</v>
      </c>
      <c r="AH1745" s="213">
        <v>292</v>
      </c>
      <c r="AI1745" s="213">
        <f t="shared" si="352"/>
        <v>0</v>
      </c>
      <c r="AJ1745" s="172"/>
    </row>
    <row r="1746" spans="1:36" ht="32.25" hidden="1" customHeight="1" x14ac:dyDescent="0.35">
      <c r="A1746" s="202"/>
      <c r="B1746" s="239">
        <v>28</v>
      </c>
      <c r="C1746" s="203">
        <v>602</v>
      </c>
      <c r="D1746" s="204">
        <v>12824</v>
      </c>
      <c r="E1746" s="204">
        <v>7886</v>
      </c>
      <c r="F1746" s="204"/>
      <c r="G1746" s="202" t="s">
        <v>57</v>
      </c>
      <c r="H1746" s="202" t="s">
        <v>36</v>
      </c>
      <c r="I1746" s="202"/>
      <c r="J1746" s="202" t="s">
        <v>436</v>
      </c>
      <c r="K1746" s="204">
        <v>13</v>
      </c>
      <c r="L1746" s="204">
        <v>1.3</v>
      </c>
      <c r="M1746" s="204">
        <v>4</v>
      </c>
      <c r="N1746" s="204">
        <v>1</v>
      </c>
      <c r="O1746" s="204">
        <f t="shared" si="357"/>
        <v>3</v>
      </c>
      <c r="P1746" s="204"/>
      <c r="Q1746" s="204"/>
      <c r="R1746" s="204">
        <f t="shared" si="355"/>
        <v>39</v>
      </c>
      <c r="S1746" s="207" t="s">
        <v>41</v>
      </c>
      <c r="T1746" s="215" t="s">
        <v>58</v>
      </c>
      <c r="U1746" s="216">
        <v>44769</v>
      </c>
      <c r="V1746" s="216">
        <v>44817</v>
      </c>
      <c r="W1746" s="217">
        <v>1</v>
      </c>
      <c r="X1746" s="218"/>
      <c r="Y1746" s="212">
        <f t="shared" si="346"/>
        <v>7</v>
      </c>
      <c r="Z1746" s="237">
        <v>14</v>
      </c>
      <c r="AA1746" s="237">
        <v>0.84</v>
      </c>
      <c r="AB1746" s="213">
        <f t="shared" si="347"/>
        <v>546</v>
      </c>
      <c r="AC1746" s="213">
        <f t="shared" si="348"/>
        <v>32.76</v>
      </c>
      <c r="AD1746" s="213">
        <f t="shared" si="349"/>
        <v>382.19999999999993</v>
      </c>
      <c r="AE1746" s="213">
        <f t="shared" si="356"/>
        <v>163.79999999999998</v>
      </c>
      <c r="AF1746" s="213">
        <f t="shared" si="350"/>
        <v>229.32</v>
      </c>
      <c r="AG1746" s="213">
        <f t="shared" si="351"/>
        <v>775.31999999999994</v>
      </c>
      <c r="AH1746" s="213">
        <v>775.31999999999994</v>
      </c>
      <c r="AI1746" s="213">
        <f t="shared" si="352"/>
        <v>0</v>
      </c>
      <c r="AJ1746" s="172"/>
    </row>
    <row r="1747" spans="1:36" ht="32.25" hidden="1" customHeight="1" x14ac:dyDescent="0.35">
      <c r="A1747" s="202"/>
      <c r="B1747" s="239">
        <v>28</v>
      </c>
      <c r="C1747" s="203">
        <v>643</v>
      </c>
      <c r="D1747" s="204">
        <v>12866</v>
      </c>
      <c r="E1747" s="204">
        <v>7825</v>
      </c>
      <c r="F1747" s="204"/>
      <c r="G1747" s="202" t="s">
        <v>57</v>
      </c>
      <c r="H1747" s="202" t="s">
        <v>36</v>
      </c>
      <c r="I1747" s="202"/>
      <c r="J1747" s="202" t="s">
        <v>436</v>
      </c>
      <c r="K1747" s="204">
        <v>17.5</v>
      </c>
      <c r="L1747" s="204">
        <v>1.3</v>
      </c>
      <c r="M1747" s="204">
        <v>4</v>
      </c>
      <c r="N1747" s="204">
        <v>1</v>
      </c>
      <c r="O1747" s="204">
        <f t="shared" si="357"/>
        <v>3</v>
      </c>
      <c r="P1747" s="204"/>
      <c r="Q1747" s="204"/>
      <c r="R1747" s="204">
        <f t="shared" si="355"/>
        <v>52.5</v>
      </c>
      <c r="S1747" s="207" t="s">
        <v>41</v>
      </c>
      <c r="T1747" s="215" t="s">
        <v>58</v>
      </c>
      <c r="U1747" s="216">
        <v>44775</v>
      </c>
      <c r="V1747" s="216">
        <v>44789</v>
      </c>
      <c r="W1747" s="217">
        <v>1</v>
      </c>
      <c r="X1747" s="218"/>
      <c r="Y1747" s="212">
        <f t="shared" si="346"/>
        <v>2.1428571428571428</v>
      </c>
      <c r="Z1747" s="237">
        <v>14</v>
      </c>
      <c r="AA1747" s="237">
        <v>0.84</v>
      </c>
      <c r="AB1747" s="213">
        <f t="shared" si="347"/>
        <v>735</v>
      </c>
      <c r="AC1747" s="213">
        <f t="shared" si="348"/>
        <v>44.1</v>
      </c>
      <c r="AD1747" s="213">
        <f t="shared" si="349"/>
        <v>514.5</v>
      </c>
      <c r="AE1747" s="213">
        <f t="shared" si="356"/>
        <v>220.5</v>
      </c>
      <c r="AF1747" s="213">
        <f t="shared" si="350"/>
        <v>94.5</v>
      </c>
      <c r="AG1747" s="213">
        <f t="shared" si="351"/>
        <v>829.5</v>
      </c>
      <c r="AH1747" s="213">
        <v>829.5</v>
      </c>
      <c r="AI1747" s="213">
        <f t="shared" si="352"/>
        <v>0</v>
      </c>
      <c r="AJ1747" s="172"/>
    </row>
    <row r="1748" spans="1:36" ht="32.25" hidden="1" customHeight="1" x14ac:dyDescent="0.35">
      <c r="A1748" s="202"/>
      <c r="B1748" s="239">
        <v>28</v>
      </c>
      <c r="C1748" s="203">
        <v>685</v>
      </c>
      <c r="D1748" s="204">
        <v>12956</v>
      </c>
      <c r="E1748" s="204">
        <v>6738</v>
      </c>
      <c r="F1748" s="204"/>
      <c r="G1748" s="202" t="s">
        <v>57</v>
      </c>
      <c r="H1748" s="202" t="s">
        <v>36</v>
      </c>
      <c r="I1748" s="202"/>
      <c r="J1748" s="202" t="s">
        <v>436</v>
      </c>
      <c r="K1748" s="204">
        <v>35</v>
      </c>
      <c r="L1748" s="204">
        <v>1.3</v>
      </c>
      <c r="M1748" s="204">
        <v>4.5</v>
      </c>
      <c r="N1748" s="204">
        <v>1</v>
      </c>
      <c r="O1748" s="204">
        <f t="shared" si="357"/>
        <v>3.5</v>
      </c>
      <c r="P1748" s="204"/>
      <c r="Q1748" s="204"/>
      <c r="R1748" s="204">
        <f t="shared" si="355"/>
        <v>122.5</v>
      </c>
      <c r="S1748" s="207" t="s">
        <v>41</v>
      </c>
      <c r="T1748" s="215" t="s">
        <v>58</v>
      </c>
      <c r="U1748" s="216">
        <v>44781</v>
      </c>
      <c r="V1748" s="216">
        <v>44831</v>
      </c>
      <c r="W1748" s="217">
        <v>1</v>
      </c>
      <c r="X1748" s="218"/>
      <c r="Y1748" s="212">
        <f t="shared" si="346"/>
        <v>7.2857142857142856</v>
      </c>
      <c r="Z1748" s="237">
        <v>14</v>
      </c>
      <c r="AA1748" s="237">
        <v>0.84</v>
      </c>
      <c r="AB1748" s="213">
        <f t="shared" si="347"/>
        <v>1715</v>
      </c>
      <c r="AC1748" s="213">
        <f t="shared" si="348"/>
        <v>102.89999999999999</v>
      </c>
      <c r="AD1748" s="213">
        <f t="shared" si="349"/>
        <v>1200.5</v>
      </c>
      <c r="AE1748" s="213">
        <f t="shared" si="356"/>
        <v>514.5</v>
      </c>
      <c r="AF1748" s="213">
        <f t="shared" si="350"/>
        <v>749.69999999999993</v>
      </c>
      <c r="AG1748" s="213">
        <f t="shared" si="351"/>
        <v>2464.6999999999998</v>
      </c>
      <c r="AH1748" s="213">
        <v>2464.6999999999998</v>
      </c>
      <c r="AI1748" s="213">
        <f t="shared" si="352"/>
        <v>0</v>
      </c>
      <c r="AJ1748" s="172"/>
    </row>
    <row r="1749" spans="1:36" ht="32.25" hidden="1" customHeight="1" x14ac:dyDescent="0.35">
      <c r="A1749" s="202"/>
      <c r="B1749" s="239">
        <v>28</v>
      </c>
      <c r="C1749" s="203">
        <v>783</v>
      </c>
      <c r="D1749" s="204">
        <v>13043</v>
      </c>
      <c r="E1749" s="204">
        <v>7851</v>
      </c>
      <c r="F1749" s="204"/>
      <c r="G1749" s="202" t="s">
        <v>215</v>
      </c>
      <c r="H1749" s="202" t="s">
        <v>36</v>
      </c>
      <c r="I1749" s="202"/>
      <c r="J1749" s="202" t="s">
        <v>436</v>
      </c>
      <c r="K1749" s="204">
        <v>4</v>
      </c>
      <c r="L1749" s="204">
        <v>1.3</v>
      </c>
      <c r="M1749" s="204">
        <v>4</v>
      </c>
      <c r="N1749" s="204"/>
      <c r="O1749" s="204">
        <f t="shared" si="357"/>
        <v>4</v>
      </c>
      <c r="P1749" s="204"/>
      <c r="Q1749" s="204"/>
      <c r="R1749" s="204">
        <f t="shared" si="355"/>
        <v>16</v>
      </c>
      <c r="S1749" s="207" t="s">
        <v>41</v>
      </c>
      <c r="T1749" s="215" t="s">
        <v>58</v>
      </c>
      <c r="U1749" s="216">
        <v>44793</v>
      </c>
      <c r="V1749" s="216">
        <v>44802</v>
      </c>
      <c r="W1749" s="217">
        <v>1</v>
      </c>
      <c r="X1749" s="218"/>
      <c r="Y1749" s="212">
        <f t="shared" si="346"/>
        <v>1.4285714285714286</v>
      </c>
      <c r="Z1749" s="237">
        <v>14</v>
      </c>
      <c r="AA1749" s="237">
        <v>0.84</v>
      </c>
      <c r="AB1749" s="213">
        <f t="shared" si="347"/>
        <v>224</v>
      </c>
      <c r="AC1749" s="213">
        <f t="shared" si="348"/>
        <v>13.44</v>
      </c>
      <c r="AD1749" s="213">
        <f t="shared" si="349"/>
        <v>156.79999999999998</v>
      </c>
      <c r="AE1749" s="213">
        <f t="shared" si="356"/>
        <v>67.2</v>
      </c>
      <c r="AF1749" s="213">
        <f t="shared" si="350"/>
        <v>19.2</v>
      </c>
      <c r="AG1749" s="213">
        <f t="shared" si="351"/>
        <v>243.2</v>
      </c>
      <c r="AH1749" s="213">
        <v>243.2</v>
      </c>
      <c r="AI1749" s="213">
        <f t="shared" si="352"/>
        <v>0</v>
      </c>
      <c r="AJ1749" s="172"/>
    </row>
    <row r="1750" spans="1:36" ht="32.25" hidden="1" customHeight="1" x14ac:dyDescent="0.35">
      <c r="A1750" s="202"/>
      <c r="B1750" s="239">
        <v>28</v>
      </c>
      <c r="C1750" s="203">
        <v>784</v>
      </c>
      <c r="D1750" s="204">
        <v>13045</v>
      </c>
      <c r="E1750" s="204">
        <v>7851</v>
      </c>
      <c r="F1750" s="204"/>
      <c r="G1750" s="202" t="s">
        <v>215</v>
      </c>
      <c r="H1750" s="202" t="s">
        <v>36</v>
      </c>
      <c r="I1750" s="202"/>
      <c r="J1750" s="202" t="s">
        <v>436</v>
      </c>
      <c r="K1750" s="204">
        <v>4</v>
      </c>
      <c r="L1750" s="204">
        <v>1.3</v>
      </c>
      <c r="M1750" s="204">
        <v>4</v>
      </c>
      <c r="N1750" s="204"/>
      <c r="O1750" s="204">
        <f t="shared" si="357"/>
        <v>4</v>
      </c>
      <c r="P1750" s="204"/>
      <c r="Q1750" s="204"/>
      <c r="R1750" s="204">
        <f t="shared" si="355"/>
        <v>16</v>
      </c>
      <c r="S1750" s="207" t="s">
        <v>41</v>
      </c>
      <c r="T1750" s="215" t="s">
        <v>58</v>
      </c>
      <c r="U1750" s="216">
        <v>44793</v>
      </c>
      <c r="V1750" s="216">
        <v>44802</v>
      </c>
      <c r="W1750" s="217">
        <v>1</v>
      </c>
      <c r="X1750" s="218"/>
      <c r="Y1750" s="212">
        <f t="shared" si="346"/>
        <v>1.4285714285714286</v>
      </c>
      <c r="Z1750" s="237">
        <v>14</v>
      </c>
      <c r="AA1750" s="237">
        <v>0.84</v>
      </c>
      <c r="AB1750" s="213">
        <f t="shared" si="347"/>
        <v>224</v>
      </c>
      <c r="AC1750" s="213">
        <f t="shared" si="348"/>
        <v>13.44</v>
      </c>
      <c r="AD1750" s="213">
        <f t="shared" si="349"/>
        <v>156.79999999999998</v>
      </c>
      <c r="AE1750" s="213">
        <f t="shared" si="356"/>
        <v>67.2</v>
      </c>
      <c r="AF1750" s="213">
        <f t="shared" si="350"/>
        <v>19.2</v>
      </c>
      <c r="AG1750" s="213">
        <f t="shared" si="351"/>
        <v>243.2</v>
      </c>
      <c r="AH1750" s="213">
        <v>243.2</v>
      </c>
      <c r="AI1750" s="213">
        <f t="shared" si="352"/>
        <v>0</v>
      </c>
      <c r="AJ1750" s="172"/>
    </row>
    <row r="1751" spans="1:36" ht="32.25" hidden="1" customHeight="1" x14ac:dyDescent="0.35">
      <c r="A1751" s="202"/>
      <c r="B1751" s="239">
        <v>28</v>
      </c>
      <c r="C1751" s="203">
        <v>801</v>
      </c>
      <c r="D1751" s="204">
        <v>13061</v>
      </c>
      <c r="E1751" s="204">
        <v>7872</v>
      </c>
      <c r="F1751" s="204"/>
      <c r="G1751" s="202" t="s">
        <v>57</v>
      </c>
      <c r="H1751" s="202" t="s">
        <v>36</v>
      </c>
      <c r="I1751" s="202"/>
      <c r="J1751" s="202" t="s">
        <v>436</v>
      </c>
      <c r="K1751" s="204">
        <v>4</v>
      </c>
      <c r="L1751" s="204">
        <v>1.3</v>
      </c>
      <c r="M1751" s="204">
        <v>2.5</v>
      </c>
      <c r="N1751" s="204"/>
      <c r="O1751" s="204">
        <f t="shared" si="357"/>
        <v>2.5</v>
      </c>
      <c r="P1751" s="204"/>
      <c r="Q1751" s="204"/>
      <c r="R1751" s="204">
        <f t="shared" si="355"/>
        <v>10</v>
      </c>
      <c r="S1751" s="207" t="s">
        <v>41</v>
      </c>
      <c r="T1751" s="215" t="s">
        <v>58</v>
      </c>
      <c r="U1751" s="216">
        <v>44796</v>
      </c>
      <c r="V1751" s="216">
        <v>44809</v>
      </c>
      <c r="W1751" s="217">
        <v>1</v>
      </c>
      <c r="X1751" s="218"/>
      <c r="Y1751" s="212">
        <f t="shared" si="346"/>
        <v>2</v>
      </c>
      <c r="Z1751" s="237">
        <v>14</v>
      </c>
      <c r="AA1751" s="237">
        <v>0.84</v>
      </c>
      <c r="AB1751" s="213">
        <f t="shared" si="347"/>
        <v>140</v>
      </c>
      <c r="AC1751" s="213">
        <f t="shared" si="348"/>
        <v>8.4</v>
      </c>
      <c r="AD1751" s="213">
        <f t="shared" si="349"/>
        <v>98</v>
      </c>
      <c r="AE1751" s="213">
        <f t="shared" si="356"/>
        <v>42</v>
      </c>
      <c r="AF1751" s="213">
        <f t="shared" si="350"/>
        <v>16.8</v>
      </c>
      <c r="AG1751" s="213">
        <f t="shared" si="351"/>
        <v>156.80000000000001</v>
      </c>
      <c r="AH1751" s="213">
        <v>156.80000000000001</v>
      </c>
      <c r="AI1751" s="213">
        <f t="shared" si="352"/>
        <v>0</v>
      </c>
      <c r="AJ1751" s="172"/>
    </row>
    <row r="1752" spans="1:36" ht="32.25" hidden="1" customHeight="1" x14ac:dyDescent="0.35">
      <c r="A1752" s="205"/>
      <c r="B1752" s="239">
        <v>28</v>
      </c>
      <c r="C1752" s="173">
        <v>835</v>
      </c>
      <c r="D1752" s="206">
        <v>13104</v>
      </c>
      <c r="E1752" s="206">
        <v>7866</v>
      </c>
      <c r="F1752" s="206"/>
      <c r="G1752" s="205" t="s">
        <v>57</v>
      </c>
      <c r="H1752" s="205" t="s">
        <v>36</v>
      </c>
      <c r="I1752" s="205"/>
      <c r="J1752" s="205" t="s">
        <v>436</v>
      </c>
      <c r="K1752" s="206">
        <v>8</v>
      </c>
      <c r="L1752" s="206">
        <v>1.3</v>
      </c>
      <c r="M1752" s="206">
        <v>3.5</v>
      </c>
      <c r="N1752" s="206"/>
      <c r="O1752" s="206">
        <v>3.5</v>
      </c>
      <c r="P1752" s="206"/>
      <c r="Q1752" s="206"/>
      <c r="R1752" s="204">
        <f t="shared" si="355"/>
        <v>28</v>
      </c>
      <c r="S1752" s="173" t="s">
        <v>41</v>
      </c>
      <c r="T1752" s="208" t="s">
        <v>58</v>
      </c>
      <c r="U1752" s="209">
        <v>44799</v>
      </c>
      <c r="V1752" s="209">
        <v>44807</v>
      </c>
      <c r="W1752" s="210">
        <v>1</v>
      </c>
      <c r="X1752" s="211"/>
      <c r="Y1752" s="212">
        <f t="shared" si="346"/>
        <v>1.2857142857142858</v>
      </c>
      <c r="Z1752" s="219">
        <v>14</v>
      </c>
      <c r="AA1752" s="219">
        <v>0.84</v>
      </c>
      <c r="AB1752" s="213">
        <f t="shared" si="347"/>
        <v>392</v>
      </c>
      <c r="AC1752" s="213">
        <f t="shared" si="348"/>
        <v>23.52</v>
      </c>
      <c r="AD1752" s="213">
        <f t="shared" si="349"/>
        <v>274.39999999999998</v>
      </c>
      <c r="AE1752" s="213">
        <f t="shared" si="356"/>
        <v>117.60000000000001</v>
      </c>
      <c r="AF1752" s="213">
        <f t="shared" si="350"/>
        <v>30.24</v>
      </c>
      <c r="AG1752" s="213">
        <f t="shared" si="351"/>
        <v>422.24</v>
      </c>
      <c r="AH1752" s="214">
        <v>422.24</v>
      </c>
      <c r="AI1752" s="213">
        <f t="shared" si="352"/>
        <v>0</v>
      </c>
      <c r="AJ1752" s="172"/>
    </row>
    <row r="1753" spans="1:36" ht="32.25" hidden="1" customHeight="1" x14ac:dyDescent="0.35">
      <c r="A1753" s="205"/>
      <c r="B1753" s="239">
        <v>28</v>
      </c>
      <c r="C1753" s="173">
        <v>849</v>
      </c>
      <c r="D1753" s="206">
        <v>13121</v>
      </c>
      <c r="E1753" s="206">
        <v>7872</v>
      </c>
      <c r="F1753" s="206"/>
      <c r="G1753" s="205" t="s">
        <v>57</v>
      </c>
      <c r="H1753" s="205" t="s">
        <v>60</v>
      </c>
      <c r="I1753" s="205"/>
      <c r="J1753" s="205" t="s">
        <v>61</v>
      </c>
      <c r="K1753" s="206">
        <v>4</v>
      </c>
      <c r="L1753" s="206">
        <v>4</v>
      </c>
      <c r="M1753" s="206">
        <v>4</v>
      </c>
      <c r="N1753" s="206"/>
      <c r="O1753" s="206">
        <v>4</v>
      </c>
      <c r="P1753" s="206"/>
      <c r="Q1753" s="206"/>
      <c r="R1753" s="204">
        <f t="shared" si="355"/>
        <v>64</v>
      </c>
      <c r="S1753" s="207" t="s">
        <v>62</v>
      </c>
      <c r="T1753" s="215" t="s">
        <v>58</v>
      </c>
      <c r="U1753" s="216">
        <v>44802</v>
      </c>
      <c r="V1753" s="216">
        <v>44809</v>
      </c>
      <c r="W1753" s="217">
        <v>1</v>
      </c>
      <c r="X1753" s="218"/>
      <c r="Y1753" s="212">
        <f t="shared" si="346"/>
        <v>1.1428571428571428</v>
      </c>
      <c r="Z1753" s="237">
        <v>7.5</v>
      </c>
      <c r="AA1753" s="237">
        <v>0.7</v>
      </c>
      <c r="AB1753" s="213">
        <f t="shared" si="347"/>
        <v>480</v>
      </c>
      <c r="AC1753" s="213">
        <f t="shared" si="348"/>
        <v>44.8</v>
      </c>
      <c r="AD1753" s="213">
        <f t="shared" si="349"/>
        <v>336</v>
      </c>
      <c r="AE1753" s="213">
        <f t="shared" si="356"/>
        <v>144</v>
      </c>
      <c r="AF1753" s="213">
        <f t="shared" si="350"/>
        <v>51.199999999999996</v>
      </c>
      <c r="AG1753" s="213">
        <f t="shared" si="351"/>
        <v>531.20000000000005</v>
      </c>
      <c r="AH1753" s="213">
        <v>531.20000000000005</v>
      </c>
      <c r="AI1753" s="213">
        <f t="shared" si="352"/>
        <v>0</v>
      </c>
      <c r="AJ1753" s="172"/>
    </row>
    <row r="1754" spans="1:36" ht="32.25" hidden="1" customHeight="1" x14ac:dyDescent="0.35">
      <c r="A1754" s="202"/>
      <c r="B1754" s="239">
        <v>28</v>
      </c>
      <c r="C1754" s="203">
        <v>348</v>
      </c>
      <c r="D1754" s="204">
        <v>12503</v>
      </c>
      <c r="E1754" s="204">
        <v>7744</v>
      </c>
      <c r="F1754" s="204"/>
      <c r="G1754" s="202" t="s">
        <v>68</v>
      </c>
      <c r="H1754" s="202" t="s">
        <v>95</v>
      </c>
      <c r="I1754" s="202"/>
      <c r="J1754" s="202" t="s">
        <v>69</v>
      </c>
      <c r="K1754" s="204">
        <v>1.3</v>
      </c>
      <c r="L1754" s="204">
        <v>1.3</v>
      </c>
      <c r="M1754" s="204">
        <v>4</v>
      </c>
      <c r="N1754" s="204">
        <v>1</v>
      </c>
      <c r="O1754" s="204">
        <f t="shared" ref="O1754:O1763" si="358">M1754-N1754</f>
        <v>3</v>
      </c>
      <c r="P1754" s="204"/>
      <c r="Q1754" s="204"/>
      <c r="R1754" s="204">
        <f t="shared" si="355"/>
        <v>3</v>
      </c>
      <c r="S1754" s="207" t="s">
        <v>70</v>
      </c>
      <c r="T1754" s="215" t="s">
        <v>58</v>
      </c>
      <c r="U1754" s="216">
        <v>44736</v>
      </c>
      <c r="V1754" s="216">
        <v>44771</v>
      </c>
      <c r="W1754" s="217">
        <v>1</v>
      </c>
      <c r="X1754" s="218"/>
      <c r="Y1754" s="212">
        <f t="shared" si="346"/>
        <v>5.1428571428571432</v>
      </c>
      <c r="Z1754" s="237">
        <v>135</v>
      </c>
      <c r="AA1754" s="237"/>
      <c r="AB1754" s="213">
        <f t="shared" si="347"/>
        <v>405</v>
      </c>
      <c r="AC1754" s="213">
        <f t="shared" si="348"/>
        <v>0</v>
      </c>
      <c r="AD1754" s="213">
        <f t="shared" si="349"/>
        <v>283.49999999999994</v>
      </c>
      <c r="AE1754" s="213">
        <f t="shared" ref="AE1754:AE1764" si="359">IF(T1754="off hired",0.3*R1754*Z1754*W1754,0)</f>
        <v>121.49999999999999</v>
      </c>
      <c r="AF1754" s="213">
        <f t="shared" si="350"/>
        <v>0</v>
      </c>
      <c r="AG1754" s="213">
        <f t="shared" si="351"/>
        <v>404.99999999999994</v>
      </c>
      <c r="AH1754" s="213">
        <v>404.99999999999994</v>
      </c>
      <c r="AI1754" s="213">
        <f t="shared" si="352"/>
        <v>0</v>
      </c>
      <c r="AJ1754" s="172"/>
    </row>
    <row r="1755" spans="1:36" ht="32.25" hidden="1" customHeight="1" x14ac:dyDescent="0.35">
      <c r="A1755" s="202"/>
      <c r="B1755" s="239">
        <v>28</v>
      </c>
      <c r="C1755" s="203">
        <v>339</v>
      </c>
      <c r="D1755" s="204">
        <v>12441</v>
      </c>
      <c r="E1755" s="204">
        <v>7744</v>
      </c>
      <c r="F1755" s="204"/>
      <c r="G1755" s="202" t="s">
        <v>68</v>
      </c>
      <c r="H1755" s="202" t="s">
        <v>95</v>
      </c>
      <c r="I1755" s="202"/>
      <c r="J1755" s="202" t="s">
        <v>69</v>
      </c>
      <c r="K1755" s="204">
        <v>2.5</v>
      </c>
      <c r="L1755" s="204">
        <v>1.3</v>
      </c>
      <c r="M1755" s="204">
        <v>4</v>
      </c>
      <c r="N1755" s="204">
        <v>1</v>
      </c>
      <c r="O1755" s="204">
        <f t="shared" si="358"/>
        <v>3</v>
      </c>
      <c r="P1755" s="204"/>
      <c r="Q1755" s="204"/>
      <c r="R1755" s="204">
        <f t="shared" si="355"/>
        <v>3</v>
      </c>
      <c r="S1755" s="207" t="s">
        <v>70</v>
      </c>
      <c r="T1755" s="215" t="s">
        <v>58</v>
      </c>
      <c r="U1755" s="216">
        <v>44735</v>
      </c>
      <c r="V1755" s="216">
        <v>44771</v>
      </c>
      <c r="W1755" s="217">
        <v>1</v>
      </c>
      <c r="X1755" s="218"/>
      <c r="Y1755" s="212">
        <f t="shared" si="346"/>
        <v>5.2857142857142856</v>
      </c>
      <c r="Z1755" s="237">
        <v>135</v>
      </c>
      <c r="AA1755" s="237"/>
      <c r="AB1755" s="213">
        <f t="shared" si="347"/>
        <v>405</v>
      </c>
      <c r="AC1755" s="213">
        <f t="shared" si="348"/>
        <v>0</v>
      </c>
      <c r="AD1755" s="213">
        <f t="shared" si="349"/>
        <v>283.49999999999994</v>
      </c>
      <c r="AE1755" s="213">
        <f t="shared" si="359"/>
        <v>121.49999999999999</v>
      </c>
      <c r="AF1755" s="213">
        <f t="shared" si="350"/>
        <v>0</v>
      </c>
      <c r="AG1755" s="213">
        <f t="shared" si="351"/>
        <v>404.99999999999994</v>
      </c>
      <c r="AH1755" s="213">
        <v>404.99999999999994</v>
      </c>
      <c r="AI1755" s="213">
        <f t="shared" si="352"/>
        <v>0</v>
      </c>
      <c r="AJ1755" s="172"/>
    </row>
    <row r="1756" spans="1:36" ht="32.25" hidden="1" customHeight="1" x14ac:dyDescent="0.35">
      <c r="A1756" s="202"/>
      <c r="B1756" s="239">
        <v>28</v>
      </c>
      <c r="C1756" s="203">
        <v>340</v>
      </c>
      <c r="D1756" s="204">
        <v>12442</v>
      </c>
      <c r="E1756" s="204">
        <v>7712</v>
      </c>
      <c r="F1756" s="204"/>
      <c r="G1756" s="202" t="s">
        <v>68</v>
      </c>
      <c r="H1756" s="202" t="s">
        <v>95</v>
      </c>
      <c r="I1756" s="202"/>
      <c r="J1756" s="202" t="s">
        <v>69</v>
      </c>
      <c r="K1756" s="204">
        <v>1.8</v>
      </c>
      <c r="L1756" s="204">
        <v>1.3</v>
      </c>
      <c r="M1756" s="204">
        <v>4</v>
      </c>
      <c r="N1756" s="204">
        <v>1</v>
      </c>
      <c r="O1756" s="204">
        <f t="shared" si="358"/>
        <v>3</v>
      </c>
      <c r="P1756" s="204"/>
      <c r="Q1756" s="204"/>
      <c r="R1756" s="204">
        <f t="shared" si="355"/>
        <v>3</v>
      </c>
      <c r="S1756" s="207" t="s">
        <v>70</v>
      </c>
      <c r="T1756" s="215" t="s">
        <v>58</v>
      </c>
      <c r="U1756" s="216">
        <v>44735</v>
      </c>
      <c r="V1756" s="216">
        <v>44756</v>
      </c>
      <c r="W1756" s="217">
        <v>1</v>
      </c>
      <c r="X1756" s="218"/>
      <c r="Y1756" s="212">
        <f t="shared" si="346"/>
        <v>3.1428571428571428</v>
      </c>
      <c r="Z1756" s="237">
        <v>135</v>
      </c>
      <c r="AA1756" s="237"/>
      <c r="AB1756" s="213">
        <f t="shared" si="347"/>
        <v>405</v>
      </c>
      <c r="AC1756" s="213">
        <f t="shared" si="348"/>
        <v>0</v>
      </c>
      <c r="AD1756" s="213">
        <f t="shared" si="349"/>
        <v>283.49999999999994</v>
      </c>
      <c r="AE1756" s="213">
        <f t="shared" si="359"/>
        <v>121.49999999999999</v>
      </c>
      <c r="AF1756" s="213">
        <f t="shared" si="350"/>
        <v>0</v>
      </c>
      <c r="AG1756" s="213">
        <f t="shared" si="351"/>
        <v>404.99999999999994</v>
      </c>
      <c r="AH1756" s="213">
        <v>404.99999999999994</v>
      </c>
      <c r="AI1756" s="213">
        <f t="shared" si="352"/>
        <v>0</v>
      </c>
      <c r="AJ1756" s="172"/>
    </row>
    <row r="1757" spans="1:36" ht="32.25" hidden="1" customHeight="1" x14ac:dyDescent="0.35">
      <c r="A1757" s="202"/>
      <c r="B1757" s="239">
        <v>28</v>
      </c>
      <c r="C1757" s="203">
        <v>370</v>
      </c>
      <c r="D1757" s="204">
        <v>12527</v>
      </c>
      <c r="E1757" s="204">
        <v>7803</v>
      </c>
      <c r="F1757" s="204"/>
      <c r="G1757" s="202" t="s">
        <v>68</v>
      </c>
      <c r="H1757" s="202" t="s">
        <v>36</v>
      </c>
      <c r="I1757" s="202"/>
      <c r="J1757" s="202" t="s">
        <v>42</v>
      </c>
      <c r="K1757" s="204">
        <v>7.5</v>
      </c>
      <c r="L1757" s="204">
        <v>1.3</v>
      </c>
      <c r="M1757" s="204">
        <v>4</v>
      </c>
      <c r="N1757" s="204">
        <v>1</v>
      </c>
      <c r="O1757" s="204">
        <f t="shared" si="358"/>
        <v>3</v>
      </c>
      <c r="P1757" s="204"/>
      <c r="Q1757" s="204"/>
      <c r="R1757" s="204">
        <f t="shared" si="355"/>
        <v>22.5</v>
      </c>
      <c r="S1757" s="207" t="s">
        <v>41</v>
      </c>
      <c r="T1757" s="215" t="s">
        <v>58</v>
      </c>
      <c r="U1757" s="216">
        <v>44739</v>
      </c>
      <c r="V1757" s="216">
        <v>44776</v>
      </c>
      <c r="W1757" s="217">
        <v>1</v>
      </c>
      <c r="X1757" s="218"/>
      <c r="Y1757" s="212">
        <f t="shared" si="346"/>
        <v>5.4285714285714288</v>
      </c>
      <c r="Z1757" s="237">
        <v>14</v>
      </c>
      <c r="AA1757" s="237">
        <v>0.84</v>
      </c>
      <c r="AB1757" s="213">
        <f t="shared" si="347"/>
        <v>315</v>
      </c>
      <c r="AC1757" s="213">
        <f t="shared" si="348"/>
        <v>18.899999999999999</v>
      </c>
      <c r="AD1757" s="213">
        <f t="shared" si="349"/>
        <v>220.49999999999997</v>
      </c>
      <c r="AE1757" s="213">
        <f t="shared" si="359"/>
        <v>94.5</v>
      </c>
      <c r="AF1757" s="213">
        <f t="shared" si="350"/>
        <v>102.60000000000001</v>
      </c>
      <c r="AG1757" s="213">
        <f t="shared" si="351"/>
        <v>417.6</v>
      </c>
      <c r="AH1757" s="213">
        <v>417.6</v>
      </c>
      <c r="AI1757" s="213">
        <f t="shared" si="352"/>
        <v>0</v>
      </c>
      <c r="AJ1757" s="172"/>
    </row>
    <row r="1758" spans="1:36" ht="32.25" hidden="1" customHeight="1" x14ac:dyDescent="0.35">
      <c r="A1758" s="202"/>
      <c r="B1758" s="239">
        <v>28</v>
      </c>
      <c r="C1758" s="203">
        <v>379</v>
      </c>
      <c r="D1758" s="204">
        <v>12551</v>
      </c>
      <c r="E1758" s="204">
        <v>7897</v>
      </c>
      <c r="F1758" s="204"/>
      <c r="G1758" s="202" t="s">
        <v>208</v>
      </c>
      <c r="H1758" s="202" t="s">
        <v>95</v>
      </c>
      <c r="I1758" s="202"/>
      <c r="J1758" s="202" t="s">
        <v>69</v>
      </c>
      <c r="K1758" s="204">
        <v>1.3</v>
      </c>
      <c r="L1758" s="204">
        <v>1.3</v>
      </c>
      <c r="M1758" s="204">
        <v>4</v>
      </c>
      <c r="N1758" s="204">
        <v>1</v>
      </c>
      <c r="O1758" s="204">
        <f t="shared" si="358"/>
        <v>3</v>
      </c>
      <c r="P1758" s="204"/>
      <c r="Q1758" s="204"/>
      <c r="R1758" s="204">
        <f t="shared" si="355"/>
        <v>3</v>
      </c>
      <c r="S1758" s="207" t="s">
        <v>70</v>
      </c>
      <c r="T1758" s="215" t="s">
        <v>58</v>
      </c>
      <c r="U1758" s="216">
        <v>44740</v>
      </c>
      <c r="V1758" s="216">
        <v>44820</v>
      </c>
      <c r="W1758" s="217">
        <v>1</v>
      </c>
      <c r="X1758" s="218"/>
      <c r="Y1758" s="212">
        <f t="shared" si="346"/>
        <v>11.571428571428571</v>
      </c>
      <c r="Z1758" s="237">
        <v>135</v>
      </c>
      <c r="AA1758" s="237"/>
      <c r="AB1758" s="213">
        <f t="shared" si="347"/>
        <v>405</v>
      </c>
      <c r="AC1758" s="213">
        <f t="shared" si="348"/>
        <v>0</v>
      </c>
      <c r="AD1758" s="213">
        <f t="shared" si="349"/>
        <v>283.49999999999994</v>
      </c>
      <c r="AE1758" s="213">
        <f t="shared" si="359"/>
        <v>121.49999999999999</v>
      </c>
      <c r="AF1758" s="213">
        <f t="shared" si="350"/>
        <v>0</v>
      </c>
      <c r="AG1758" s="213">
        <f t="shared" si="351"/>
        <v>404.99999999999994</v>
      </c>
      <c r="AH1758" s="213">
        <v>404.99999999999994</v>
      </c>
      <c r="AI1758" s="213">
        <f t="shared" si="352"/>
        <v>0</v>
      </c>
      <c r="AJ1758" s="172"/>
    </row>
    <row r="1759" spans="1:36" ht="32.25" hidden="1" customHeight="1" x14ac:dyDescent="0.35">
      <c r="A1759" s="202"/>
      <c r="B1759" s="239">
        <v>28</v>
      </c>
      <c r="C1759" s="203">
        <v>549</v>
      </c>
      <c r="D1759" s="204">
        <v>12758</v>
      </c>
      <c r="E1759" s="204">
        <v>7804</v>
      </c>
      <c r="F1759" s="204"/>
      <c r="G1759" s="202" t="s">
        <v>68</v>
      </c>
      <c r="H1759" s="202" t="s">
        <v>95</v>
      </c>
      <c r="I1759" s="202"/>
      <c r="J1759" s="202" t="s">
        <v>69</v>
      </c>
      <c r="K1759" s="204">
        <v>2.5</v>
      </c>
      <c r="L1759" s="204">
        <v>1.3</v>
      </c>
      <c r="M1759" s="204">
        <v>4</v>
      </c>
      <c r="N1759" s="204">
        <v>1</v>
      </c>
      <c r="O1759" s="204">
        <f t="shared" si="358"/>
        <v>3</v>
      </c>
      <c r="P1759" s="204"/>
      <c r="Q1759" s="204"/>
      <c r="R1759" s="204">
        <f t="shared" si="355"/>
        <v>3</v>
      </c>
      <c r="S1759" s="207" t="s">
        <v>70</v>
      </c>
      <c r="T1759" s="215" t="s">
        <v>58</v>
      </c>
      <c r="U1759" s="216">
        <v>44761</v>
      </c>
      <c r="V1759" s="216">
        <v>44776</v>
      </c>
      <c r="W1759" s="217">
        <v>1</v>
      </c>
      <c r="X1759" s="218"/>
      <c r="Y1759" s="212">
        <f t="shared" ref="Y1759:Y1822" si="360">IF(T1759="on hire",$C$5-U1759+1,IF(T1759="off hired",V1759-U1759+1,0))/7</f>
        <v>2.2857142857142856</v>
      </c>
      <c r="Z1759" s="237">
        <v>135</v>
      </c>
      <c r="AA1759" s="237">
        <v>12.25</v>
      </c>
      <c r="AB1759" s="213">
        <f t="shared" ref="AB1759:AB1822" si="361">Z1759*R1759</f>
        <v>405</v>
      </c>
      <c r="AC1759" s="213">
        <f t="shared" ref="AC1759:AC1822" si="362">AA1759*R1759</f>
        <v>36.75</v>
      </c>
      <c r="AD1759" s="213">
        <f t="shared" ref="AD1759:AD1822" si="363">0.7*R1759*Z1759</f>
        <v>283.49999999999994</v>
      </c>
      <c r="AE1759" s="213">
        <f t="shared" si="359"/>
        <v>121.49999999999999</v>
      </c>
      <c r="AF1759" s="213">
        <f t="shared" ref="AF1759:AF1822" si="364">IF(Y1759&gt;X1759,(Y1759-X1759)*R1759*AA1759,0)</f>
        <v>84</v>
      </c>
      <c r="AG1759" s="213">
        <f t="shared" ref="AG1759:AG1771" si="365">AD1759+AE1759+AF1759</f>
        <v>488.99999999999994</v>
      </c>
      <c r="AH1759" s="213">
        <v>488.99999999999994</v>
      </c>
      <c r="AI1759" s="213">
        <f t="shared" ref="AI1759:AI1771" si="366">AG1759-AH1759</f>
        <v>0</v>
      </c>
      <c r="AJ1759" s="172"/>
    </row>
    <row r="1760" spans="1:36" ht="32.25" hidden="1" customHeight="1" x14ac:dyDescent="0.35">
      <c r="A1760" s="234"/>
      <c r="B1760" s="239">
        <v>28</v>
      </c>
      <c r="C1760" s="261">
        <v>436</v>
      </c>
      <c r="D1760" s="233">
        <v>12595</v>
      </c>
      <c r="E1760" s="233">
        <v>7822</v>
      </c>
      <c r="F1760" s="233"/>
      <c r="G1760" s="234" t="s">
        <v>221</v>
      </c>
      <c r="H1760" s="234" t="s">
        <v>36</v>
      </c>
      <c r="I1760" s="234"/>
      <c r="J1760" s="234" t="s">
        <v>42</v>
      </c>
      <c r="K1760" s="233">
        <v>12</v>
      </c>
      <c r="L1760" s="233">
        <v>1</v>
      </c>
      <c r="M1760" s="233">
        <v>4</v>
      </c>
      <c r="N1760" s="204">
        <v>1</v>
      </c>
      <c r="O1760" s="204">
        <f t="shared" si="358"/>
        <v>3</v>
      </c>
      <c r="P1760" s="233"/>
      <c r="Q1760" s="233"/>
      <c r="R1760" s="204">
        <f t="shared" si="355"/>
        <v>36</v>
      </c>
      <c r="S1760" s="261" t="s">
        <v>41</v>
      </c>
      <c r="T1760" s="270" t="s">
        <v>58</v>
      </c>
      <c r="U1760" s="271">
        <v>44746</v>
      </c>
      <c r="V1760" s="271">
        <v>44781</v>
      </c>
      <c r="W1760" s="272">
        <v>1</v>
      </c>
      <c r="X1760" s="273"/>
      <c r="Y1760" s="212">
        <f t="shared" si="360"/>
        <v>5.1428571428571432</v>
      </c>
      <c r="Z1760" s="238">
        <v>14</v>
      </c>
      <c r="AA1760" s="238">
        <v>0.84</v>
      </c>
      <c r="AB1760" s="213">
        <f t="shared" si="361"/>
        <v>504</v>
      </c>
      <c r="AC1760" s="213">
        <f t="shared" si="362"/>
        <v>30.24</v>
      </c>
      <c r="AD1760" s="213">
        <f t="shared" si="363"/>
        <v>352.8</v>
      </c>
      <c r="AE1760" s="213">
        <f t="shared" si="359"/>
        <v>151.19999999999999</v>
      </c>
      <c r="AF1760" s="213">
        <f t="shared" si="364"/>
        <v>155.52000000000001</v>
      </c>
      <c r="AG1760" s="213">
        <f t="shared" si="365"/>
        <v>659.52</v>
      </c>
      <c r="AH1760" s="213">
        <v>659.52</v>
      </c>
      <c r="AI1760" s="213">
        <f t="shared" si="366"/>
        <v>0</v>
      </c>
      <c r="AJ1760" s="172"/>
    </row>
    <row r="1761" spans="1:36" ht="32.25" hidden="1" customHeight="1" x14ac:dyDescent="0.35">
      <c r="A1761" s="234"/>
      <c r="B1761" s="239">
        <v>28</v>
      </c>
      <c r="C1761" s="261">
        <v>434</v>
      </c>
      <c r="D1761" s="233">
        <v>12594</v>
      </c>
      <c r="E1761" s="233">
        <v>8281</v>
      </c>
      <c r="F1761" s="233"/>
      <c r="G1761" s="234" t="s">
        <v>221</v>
      </c>
      <c r="H1761" s="234" t="s">
        <v>36</v>
      </c>
      <c r="I1761" s="234"/>
      <c r="J1761" s="234" t="s">
        <v>42</v>
      </c>
      <c r="K1761" s="233">
        <v>12.5</v>
      </c>
      <c r="L1761" s="233">
        <v>1.3</v>
      </c>
      <c r="M1761" s="233">
        <v>3</v>
      </c>
      <c r="N1761" s="204">
        <v>1</v>
      </c>
      <c r="O1761" s="204">
        <f t="shared" si="358"/>
        <v>2</v>
      </c>
      <c r="P1761" s="233"/>
      <c r="Q1761" s="233"/>
      <c r="R1761" s="204">
        <f t="shared" si="355"/>
        <v>25</v>
      </c>
      <c r="S1761" s="261" t="s">
        <v>41</v>
      </c>
      <c r="T1761" s="270" t="s">
        <v>58</v>
      </c>
      <c r="U1761" s="271">
        <v>44746</v>
      </c>
      <c r="V1761" s="271">
        <v>44892</v>
      </c>
      <c r="W1761" s="272">
        <v>1</v>
      </c>
      <c r="X1761" s="273"/>
      <c r="Y1761" s="212">
        <f t="shared" si="360"/>
        <v>21</v>
      </c>
      <c r="Z1761" s="238">
        <v>14</v>
      </c>
      <c r="AA1761" s="238">
        <v>0.84</v>
      </c>
      <c r="AB1761" s="213">
        <f t="shared" si="361"/>
        <v>350</v>
      </c>
      <c r="AC1761" s="213">
        <f t="shared" si="362"/>
        <v>21</v>
      </c>
      <c r="AD1761" s="213">
        <f t="shared" si="363"/>
        <v>245</v>
      </c>
      <c r="AE1761" s="213">
        <f t="shared" si="359"/>
        <v>105</v>
      </c>
      <c r="AF1761" s="213">
        <f t="shared" si="364"/>
        <v>441</v>
      </c>
      <c r="AG1761" s="213">
        <f t="shared" si="365"/>
        <v>791</v>
      </c>
      <c r="AH1761" s="213">
        <v>791</v>
      </c>
      <c r="AI1761" s="213">
        <f t="shared" si="366"/>
        <v>0</v>
      </c>
      <c r="AJ1761" s="172"/>
    </row>
    <row r="1762" spans="1:36" ht="32.25" hidden="1" customHeight="1" x14ac:dyDescent="0.35">
      <c r="A1762" s="202"/>
      <c r="B1762" s="239">
        <v>28</v>
      </c>
      <c r="C1762" s="203">
        <v>692</v>
      </c>
      <c r="D1762" s="204">
        <v>12957</v>
      </c>
      <c r="E1762" s="279">
        <v>7838</v>
      </c>
      <c r="F1762" s="204"/>
      <c r="G1762" s="202" t="s">
        <v>68</v>
      </c>
      <c r="H1762" s="202" t="s">
        <v>36</v>
      </c>
      <c r="I1762" s="202"/>
      <c r="J1762" s="202" t="s">
        <v>69</v>
      </c>
      <c r="K1762" s="204">
        <v>2.5</v>
      </c>
      <c r="L1762" s="204">
        <v>1.8</v>
      </c>
      <c r="M1762" s="204">
        <v>3</v>
      </c>
      <c r="N1762" s="204">
        <v>1</v>
      </c>
      <c r="O1762" s="204">
        <f t="shared" si="358"/>
        <v>2</v>
      </c>
      <c r="P1762" s="204"/>
      <c r="Q1762" s="204"/>
      <c r="R1762" s="204">
        <f t="shared" si="355"/>
        <v>2</v>
      </c>
      <c r="S1762" s="207" t="s">
        <v>70</v>
      </c>
      <c r="T1762" s="215" t="s">
        <v>58</v>
      </c>
      <c r="U1762" s="216">
        <v>44781</v>
      </c>
      <c r="V1762" s="216">
        <v>44796</v>
      </c>
      <c r="W1762" s="217">
        <v>1</v>
      </c>
      <c r="X1762" s="218"/>
      <c r="Y1762" s="212">
        <f t="shared" si="360"/>
        <v>2.2857142857142856</v>
      </c>
      <c r="Z1762" s="238">
        <v>135</v>
      </c>
      <c r="AA1762" s="237">
        <v>12.25</v>
      </c>
      <c r="AB1762" s="213">
        <f t="shared" si="361"/>
        <v>270</v>
      </c>
      <c r="AC1762" s="213">
        <f t="shared" si="362"/>
        <v>24.5</v>
      </c>
      <c r="AD1762" s="213">
        <f t="shared" si="363"/>
        <v>189</v>
      </c>
      <c r="AE1762" s="213">
        <f t="shared" si="359"/>
        <v>81</v>
      </c>
      <c r="AF1762" s="213">
        <f t="shared" si="364"/>
        <v>56</v>
      </c>
      <c r="AG1762" s="213">
        <f t="shared" si="365"/>
        <v>326</v>
      </c>
      <c r="AH1762" s="213">
        <v>326</v>
      </c>
      <c r="AI1762" s="213">
        <f t="shared" si="366"/>
        <v>0</v>
      </c>
      <c r="AJ1762" s="172"/>
    </row>
    <row r="1763" spans="1:36" ht="32.25" hidden="1" customHeight="1" x14ac:dyDescent="0.35">
      <c r="A1763" s="202"/>
      <c r="B1763" s="239">
        <v>28</v>
      </c>
      <c r="C1763" s="203">
        <v>812</v>
      </c>
      <c r="D1763" s="204">
        <v>13075</v>
      </c>
      <c r="E1763" s="204">
        <v>6735</v>
      </c>
      <c r="F1763" s="204"/>
      <c r="G1763" s="202" t="s">
        <v>68</v>
      </c>
      <c r="H1763" s="202" t="s">
        <v>36</v>
      </c>
      <c r="I1763" s="202"/>
      <c r="J1763" s="202" t="s">
        <v>69</v>
      </c>
      <c r="K1763" s="204">
        <v>2.5</v>
      </c>
      <c r="L1763" s="204">
        <v>1.8</v>
      </c>
      <c r="M1763" s="204">
        <v>3</v>
      </c>
      <c r="N1763" s="204"/>
      <c r="O1763" s="204">
        <f t="shared" si="358"/>
        <v>3</v>
      </c>
      <c r="P1763" s="204"/>
      <c r="Q1763" s="204"/>
      <c r="R1763" s="204">
        <f t="shared" si="355"/>
        <v>3</v>
      </c>
      <c r="S1763" s="207" t="s">
        <v>70</v>
      </c>
      <c r="T1763" s="215" t="s">
        <v>58</v>
      </c>
      <c r="U1763" s="216">
        <v>44797</v>
      </c>
      <c r="V1763" s="216">
        <v>44832</v>
      </c>
      <c r="W1763" s="217">
        <v>1</v>
      </c>
      <c r="X1763" s="218"/>
      <c r="Y1763" s="212">
        <f t="shared" si="360"/>
        <v>5.1428571428571432</v>
      </c>
      <c r="Z1763" s="238">
        <v>135</v>
      </c>
      <c r="AA1763" s="237">
        <v>12.25</v>
      </c>
      <c r="AB1763" s="213">
        <f t="shared" si="361"/>
        <v>405</v>
      </c>
      <c r="AC1763" s="213">
        <f t="shared" si="362"/>
        <v>36.75</v>
      </c>
      <c r="AD1763" s="213">
        <f t="shared" si="363"/>
        <v>283.49999999999994</v>
      </c>
      <c r="AE1763" s="213">
        <f t="shared" si="359"/>
        <v>121.49999999999999</v>
      </c>
      <c r="AF1763" s="213">
        <f t="shared" si="364"/>
        <v>189.00000000000003</v>
      </c>
      <c r="AG1763" s="213">
        <f t="shared" si="365"/>
        <v>594</v>
      </c>
      <c r="AH1763" s="213">
        <v>594</v>
      </c>
      <c r="AI1763" s="213">
        <f t="shared" si="366"/>
        <v>0</v>
      </c>
      <c r="AJ1763" s="172"/>
    </row>
    <row r="1764" spans="1:36" ht="32.25" hidden="1" customHeight="1" x14ac:dyDescent="0.35">
      <c r="A1764" s="202"/>
      <c r="B1764" s="239">
        <v>28</v>
      </c>
      <c r="C1764" s="203">
        <v>785</v>
      </c>
      <c r="D1764" s="204">
        <v>13044</v>
      </c>
      <c r="E1764" s="204">
        <v>7869</v>
      </c>
      <c r="F1764" s="204"/>
      <c r="G1764" s="202" t="s">
        <v>68</v>
      </c>
      <c r="H1764" s="202" t="s">
        <v>241</v>
      </c>
      <c r="I1764" s="202"/>
      <c r="J1764" s="202" t="s">
        <v>81</v>
      </c>
      <c r="K1764" s="204">
        <v>3</v>
      </c>
      <c r="L1764" s="204">
        <v>1.2</v>
      </c>
      <c r="M1764" s="204"/>
      <c r="N1764" s="204"/>
      <c r="O1764" s="204"/>
      <c r="P1764" s="204">
        <v>1</v>
      </c>
      <c r="Q1764" s="204"/>
      <c r="R1764" s="204">
        <f t="shared" si="355"/>
        <v>3.5999999999999996</v>
      </c>
      <c r="S1764" s="207" t="s">
        <v>151</v>
      </c>
      <c r="T1764" s="215" t="s">
        <v>58</v>
      </c>
      <c r="U1764" s="216">
        <v>44793</v>
      </c>
      <c r="V1764" s="216">
        <v>44807</v>
      </c>
      <c r="W1764" s="217">
        <v>1</v>
      </c>
      <c r="X1764" s="218"/>
      <c r="Y1764" s="212">
        <f t="shared" si="360"/>
        <v>2.1428571428571428</v>
      </c>
      <c r="Z1764" s="237">
        <v>36.5</v>
      </c>
      <c r="AA1764" s="237">
        <v>3.15</v>
      </c>
      <c r="AB1764" s="213">
        <f t="shared" si="361"/>
        <v>131.39999999999998</v>
      </c>
      <c r="AC1764" s="213">
        <f t="shared" si="362"/>
        <v>11.339999999999998</v>
      </c>
      <c r="AD1764" s="213">
        <f t="shared" si="363"/>
        <v>91.97999999999999</v>
      </c>
      <c r="AE1764" s="213">
        <f t="shared" si="359"/>
        <v>39.419999999999995</v>
      </c>
      <c r="AF1764" s="213">
        <f t="shared" si="364"/>
        <v>24.299999999999997</v>
      </c>
      <c r="AG1764" s="213">
        <f t="shared" si="365"/>
        <v>155.69999999999999</v>
      </c>
      <c r="AH1764" s="213">
        <v>155.69999999999999</v>
      </c>
      <c r="AI1764" s="213">
        <f t="shared" si="366"/>
        <v>0</v>
      </c>
      <c r="AJ1764" s="172"/>
    </row>
    <row r="1765" spans="1:36" ht="32.25" hidden="1" customHeight="1" x14ac:dyDescent="0.35">
      <c r="A1765" s="205"/>
      <c r="B1765" s="239">
        <v>28</v>
      </c>
      <c r="C1765" s="173">
        <v>892</v>
      </c>
      <c r="D1765" s="206">
        <v>13263</v>
      </c>
      <c r="E1765" s="206">
        <v>7874</v>
      </c>
      <c r="F1765" s="206"/>
      <c r="G1765" s="205" t="s">
        <v>68</v>
      </c>
      <c r="H1765" s="205" t="s">
        <v>95</v>
      </c>
      <c r="I1765" s="205"/>
      <c r="J1765" s="205" t="s">
        <v>69</v>
      </c>
      <c r="K1765" s="206">
        <v>1.8</v>
      </c>
      <c r="L1765" s="206">
        <v>1</v>
      </c>
      <c r="M1765" s="206">
        <v>3</v>
      </c>
      <c r="N1765" s="206"/>
      <c r="O1765" s="206">
        <v>3</v>
      </c>
      <c r="P1765" s="206"/>
      <c r="Q1765" s="206"/>
      <c r="R1765" s="204">
        <f t="shared" si="355"/>
        <v>3</v>
      </c>
      <c r="S1765" s="207" t="s">
        <v>70</v>
      </c>
      <c r="T1765" s="236" t="s">
        <v>58</v>
      </c>
      <c r="U1765" s="209">
        <v>44809</v>
      </c>
      <c r="V1765" s="209">
        <v>44810</v>
      </c>
      <c r="W1765" s="210">
        <v>1</v>
      </c>
      <c r="X1765" s="211"/>
      <c r="Y1765" s="212">
        <f t="shared" si="360"/>
        <v>0.2857142857142857</v>
      </c>
      <c r="Z1765" s="237">
        <v>135</v>
      </c>
      <c r="AA1765" s="237">
        <v>12.25</v>
      </c>
      <c r="AB1765" s="213">
        <f t="shared" si="361"/>
        <v>405</v>
      </c>
      <c r="AC1765" s="213">
        <f t="shared" si="362"/>
        <v>36.75</v>
      </c>
      <c r="AD1765" s="213">
        <f t="shared" si="363"/>
        <v>283.49999999999994</v>
      </c>
      <c r="AE1765" s="214">
        <v>0</v>
      </c>
      <c r="AF1765" s="213">
        <f t="shared" si="364"/>
        <v>10.5</v>
      </c>
      <c r="AG1765" s="213">
        <f t="shared" si="365"/>
        <v>293.99999999999994</v>
      </c>
      <c r="AH1765" s="214">
        <v>293.99999999999994</v>
      </c>
      <c r="AI1765" s="213">
        <f t="shared" si="366"/>
        <v>0</v>
      </c>
      <c r="AJ1765" s="172"/>
    </row>
    <row r="1766" spans="1:36" ht="32.25" hidden="1" customHeight="1" x14ac:dyDescent="0.35">
      <c r="A1766" s="202"/>
      <c r="B1766" s="239">
        <v>28</v>
      </c>
      <c r="C1766" s="203">
        <v>664</v>
      </c>
      <c r="D1766" s="204">
        <v>12887</v>
      </c>
      <c r="E1766" s="204">
        <v>7813</v>
      </c>
      <c r="F1766" s="204"/>
      <c r="G1766" s="202" t="s">
        <v>57</v>
      </c>
      <c r="H1766" s="202" t="s">
        <v>36</v>
      </c>
      <c r="I1766" s="202"/>
      <c r="J1766" s="202" t="s">
        <v>69</v>
      </c>
      <c r="K1766" s="204">
        <v>2.5</v>
      </c>
      <c r="L1766" s="204">
        <v>1.3</v>
      </c>
      <c r="M1766" s="204">
        <v>5</v>
      </c>
      <c r="N1766" s="204">
        <v>1</v>
      </c>
      <c r="O1766" s="204">
        <f>M1766-N1766</f>
        <v>4</v>
      </c>
      <c r="P1766" s="204"/>
      <c r="Q1766" s="204"/>
      <c r="R1766" s="204">
        <f t="shared" si="355"/>
        <v>4</v>
      </c>
      <c r="S1766" s="207" t="s">
        <v>70</v>
      </c>
      <c r="T1766" s="215" t="s">
        <v>58</v>
      </c>
      <c r="U1766" s="216">
        <v>44778</v>
      </c>
      <c r="V1766" s="216">
        <v>44782</v>
      </c>
      <c r="W1766" s="217">
        <v>1</v>
      </c>
      <c r="X1766" s="218"/>
      <c r="Y1766" s="212">
        <f t="shared" si="360"/>
        <v>0.7142857142857143</v>
      </c>
      <c r="Z1766" s="238">
        <v>135</v>
      </c>
      <c r="AA1766" s="237">
        <v>12.25</v>
      </c>
      <c r="AB1766" s="213">
        <f t="shared" si="361"/>
        <v>540</v>
      </c>
      <c r="AC1766" s="213">
        <f t="shared" si="362"/>
        <v>49</v>
      </c>
      <c r="AD1766" s="213">
        <f t="shared" si="363"/>
        <v>378</v>
      </c>
      <c r="AE1766" s="213">
        <f t="shared" ref="AE1766:AE1829" si="367">IF(T1766="off hired",0.3*R1766*Z1766*W1766,0)</f>
        <v>162</v>
      </c>
      <c r="AF1766" s="213">
        <f t="shared" si="364"/>
        <v>35</v>
      </c>
      <c r="AG1766" s="213">
        <f t="shared" si="365"/>
        <v>575</v>
      </c>
      <c r="AH1766" s="213">
        <v>575</v>
      </c>
      <c r="AI1766" s="213">
        <f t="shared" si="366"/>
        <v>0</v>
      </c>
      <c r="AJ1766" s="172"/>
    </row>
    <row r="1767" spans="1:36" ht="32.25" hidden="1" customHeight="1" x14ac:dyDescent="0.35">
      <c r="A1767" s="202"/>
      <c r="B1767" s="239">
        <v>28</v>
      </c>
      <c r="C1767" s="203">
        <v>650</v>
      </c>
      <c r="D1767" s="204">
        <v>12873</v>
      </c>
      <c r="E1767" s="204">
        <v>7816</v>
      </c>
      <c r="F1767" s="204"/>
      <c r="G1767" s="202" t="s">
        <v>57</v>
      </c>
      <c r="H1767" s="202" t="s">
        <v>36</v>
      </c>
      <c r="I1767" s="202"/>
      <c r="J1767" s="202" t="s">
        <v>436</v>
      </c>
      <c r="K1767" s="204">
        <v>5</v>
      </c>
      <c r="L1767" s="204">
        <v>1.3</v>
      </c>
      <c r="M1767" s="204">
        <v>5</v>
      </c>
      <c r="N1767" s="204">
        <v>1</v>
      </c>
      <c r="O1767" s="204">
        <f>M1767-N1767</f>
        <v>4</v>
      </c>
      <c r="P1767" s="204"/>
      <c r="Q1767" s="204"/>
      <c r="R1767" s="204">
        <f t="shared" si="355"/>
        <v>20</v>
      </c>
      <c r="S1767" s="207" t="s">
        <v>41</v>
      </c>
      <c r="T1767" s="215" t="s">
        <v>58</v>
      </c>
      <c r="U1767" s="216">
        <v>44776</v>
      </c>
      <c r="V1767" s="216">
        <v>44785</v>
      </c>
      <c r="W1767" s="217">
        <v>1</v>
      </c>
      <c r="X1767" s="218"/>
      <c r="Y1767" s="212">
        <f t="shared" si="360"/>
        <v>1.4285714285714286</v>
      </c>
      <c r="Z1767" s="237">
        <v>14</v>
      </c>
      <c r="AA1767" s="237">
        <v>0.84</v>
      </c>
      <c r="AB1767" s="213">
        <f t="shared" si="361"/>
        <v>280</v>
      </c>
      <c r="AC1767" s="213">
        <f t="shared" si="362"/>
        <v>16.8</v>
      </c>
      <c r="AD1767" s="213">
        <f t="shared" si="363"/>
        <v>196</v>
      </c>
      <c r="AE1767" s="213">
        <f t="shared" si="367"/>
        <v>84</v>
      </c>
      <c r="AF1767" s="213">
        <f t="shared" si="364"/>
        <v>24</v>
      </c>
      <c r="AG1767" s="213">
        <f t="shared" si="365"/>
        <v>304</v>
      </c>
      <c r="AH1767" s="213">
        <v>304</v>
      </c>
      <c r="AI1767" s="213">
        <f t="shared" si="366"/>
        <v>0</v>
      </c>
      <c r="AJ1767" s="172"/>
    </row>
    <row r="1768" spans="1:36" ht="32.25" hidden="1" customHeight="1" x14ac:dyDescent="0.35">
      <c r="A1768" s="202"/>
      <c r="B1768" s="239">
        <v>28</v>
      </c>
      <c r="C1768" s="203">
        <v>785</v>
      </c>
      <c r="D1768" s="204">
        <v>13044</v>
      </c>
      <c r="E1768" s="204">
        <v>7869</v>
      </c>
      <c r="F1768" s="204"/>
      <c r="G1768" s="202" t="s">
        <v>68</v>
      </c>
      <c r="H1768" s="202" t="s">
        <v>36</v>
      </c>
      <c r="I1768" s="202"/>
      <c r="J1768" s="202" t="s">
        <v>436</v>
      </c>
      <c r="K1768" s="204">
        <v>2.6</v>
      </c>
      <c r="L1768" s="204">
        <v>1.3</v>
      </c>
      <c r="M1768" s="204">
        <v>4</v>
      </c>
      <c r="N1768" s="204"/>
      <c r="O1768" s="204">
        <f>M1768-N1768</f>
        <v>4</v>
      </c>
      <c r="P1768" s="204"/>
      <c r="Q1768" s="204"/>
      <c r="R1768" s="204">
        <f t="shared" si="355"/>
        <v>10.4</v>
      </c>
      <c r="S1768" s="207" t="s">
        <v>41</v>
      </c>
      <c r="T1768" s="215" t="s">
        <v>58</v>
      </c>
      <c r="U1768" s="216">
        <v>44793</v>
      </c>
      <c r="V1768" s="216">
        <v>44807</v>
      </c>
      <c r="W1768" s="217">
        <v>1</v>
      </c>
      <c r="X1768" s="218"/>
      <c r="Y1768" s="212">
        <f t="shared" si="360"/>
        <v>2.1428571428571428</v>
      </c>
      <c r="Z1768" s="237">
        <v>14</v>
      </c>
      <c r="AA1768" s="237">
        <v>0.84</v>
      </c>
      <c r="AB1768" s="213">
        <f t="shared" si="361"/>
        <v>145.6</v>
      </c>
      <c r="AC1768" s="213">
        <f t="shared" si="362"/>
        <v>8.7360000000000007</v>
      </c>
      <c r="AD1768" s="213">
        <f t="shared" si="363"/>
        <v>101.91999999999999</v>
      </c>
      <c r="AE1768" s="213">
        <f t="shared" si="367"/>
        <v>43.68</v>
      </c>
      <c r="AF1768" s="213">
        <f t="shared" si="364"/>
        <v>18.72</v>
      </c>
      <c r="AG1768" s="213">
        <f t="shared" si="365"/>
        <v>164.32</v>
      </c>
      <c r="AH1768" s="213">
        <v>164.32</v>
      </c>
      <c r="AI1768" s="213">
        <f t="shared" si="366"/>
        <v>0</v>
      </c>
      <c r="AJ1768" s="172"/>
    </row>
    <row r="1769" spans="1:36" ht="32.25" customHeight="1" x14ac:dyDescent="0.35">
      <c r="A1769" s="202"/>
      <c r="B1769" s="239">
        <v>28</v>
      </c>
      <c r="C1769" s="342">
        <v>818</v>
      </c>
      <c r="D1769" s="344">
        <v>13081</v>
      </c>
      <c r="E1769" s="204"/>
      <c r="F1769" s="204"/>
      <c r="G1769" s="202" t="s">
        <v>57</v>
      </c>
      <c r="H1769" s="202" t="s">
        <v>36</v>
      </c>
      <c r="I1769" s="202"/>
      <c r="J1769" s="202" t="s">
        <v>436</v>
      </c>
      <c r="K1769" s="204">
        <v>35</v>
      </c>
      <c r="L1769" s="204">
        <v>1.3</v>
      </c>
      <c r="M1769" s="204">
        <v>3.5</v>
      </c>
      <c r="N1769" s="204"/>
      <c r="O1769" s="204">
        <f>M1769-N1769</f>
        <v>3.5</v>
      </c>
      <c r="P1769" s="204"/>
      <c r="Q1769" s="204"/>
      <c r="R1769" s="204">
        <f t="shared" si="355"/>
        <v>122.5</v>
      </c>
      <c r="S1769" s="207" t="s">
        <v>41</v>
      </c>
      <c r="T1769" s="215" t="s">
        <v>87</v>
      </c>
      <c r="U1769" s="216">
        <v>44798</v>
      </c>
      <c r="V1769" s="216"/>
      <c r="W1769" s="217">
        <v>1</v>
      </c>
      <c r="X1769" s="218"/>
      <c r="Y1769" s="212">
        <f t="shared" si="360"/>
        <v>22.857142857142858</v>
      </c>
      <c r="Z1769" s="237">
        <v>14</v>
      </c>
      <c r="AA1769" s="237">
        <v>0.84</v>
      </c>
      <c r="AB1769" s="213">
        <f t="shared" si="361"/>
        <v>1715</v>
      </c>
      <c r="AC1769" s="213">
        <f t="shared" si="362"/>
        <v>102.89999999999999</v>
      </c>
      <c r="AD1769" s="213">
        <f t="shared" si="363"/>
        <v>1200.5</v>
      </c>
      <c r="AE1769" s="213">
        <f t="shared" si="367"/>
        <v>0</v>
      </c>
      <c r="AF1769" s="213">
        <f t="shared" si="364"/>
        <v>2352</v>
      </c>
      <c r="AG1769" s="343">
        <f t="shared" si="365"/>
        <v>3552.5</v>
      </c>
      <c r="AH1769" s="213">
        <v>3096.8</v>
      </c>
      <c r="AI1769" s="213">
        <f t="shared" si="366"/>
        <v>455.69999999999982</v>
      </c>
      <c r="AJ1769" s="172"/>
    </row>
    <row r="1770" spans="1:36" ht="32.25" hidden="1" customHeight="1" x14ac:dyDescent="0.35">
      <c r="A1770" s="202"/>
      <c r="B1770" s="239">
        <v>28</v>
      </c>
      <c r="C1770" s="173">
        <v>1016</v>
      </c>
      <c r="D1770" s="206">
        <v>13451</v>
      </c>
      <c r="E1770" s="206">
        <v>8208</v>
      </c>
      <c r="F1770" s="206"/>
      <c r="G1770" s="205" t="s">
        <v>57</v>
      </c>
      <c r="H1770" s="205" t="s">
        <v>95</v>
      </c>
      <c r="I1770" s="205"/>
      <c r="J1770" s="205" t="s">
        <v>69</v>
      </c>
      <c r="K1770" s="206">
        <v>2.5</v>
      </c>
      <c r="L1770" s="206">
        <v>1.8</v>
      </c>
      <c r="M1770" s="206">
        <v>4</v>
      </c>
      <c r="N1770" s="206"/>
      <c r="O1770" s="206">
        <v>4</v>
      </c>
      <c r="P1770" s="206"/>
      <c r="Q1770" s="206"/>
      <c r="R1770" s="204">
        <f t="shared" si="355"/>
        <v>4</v>
      </c>
      <c r="S1770" s="207" t="s">
        <v>70</v>
      </c>
      <c r="T1770" s="208" t="s">
        <v>58</v>
      </c>
      <c r="U1770" s="209">
        <v>44824</v>
      </c>
      <c r="V1770" s="209">
        <v>44872</v>
      </c>
      <c r="W1770" s="210">
        <v>1</v>
      </c>
      <c r="X1770" s="211"/>
      <c r="Y1770" s="212">
        <f t="shared" si="360"/>
        <v>7</v>
      </c>
      <c r="Z1770" s="237">
        <v>135</v>
      </c>
      <c r="AA1770" s="237">
        <v>12.25</v>
      </c>
      <c r="AB1770" s="213">
        <f t="shared" si="361"/>
        <v>540</v>
      </c>
      <c r="AC1770" s="213">
        <f t="shared" si="362"/>
        <v>49</v>
      </c>
      <c r="AD1770" s="213">
        <f t="shared" si="363"/>
        <v>378</v>
      </c>
      <c r="AE1770" s="213">
        <f t="shared" si="367"/>
        <v>162</v>
      </c>
      <c r="AF1770" s="213">
        <f t="shared" si="364"/>
        <v>343</v>
      </c>
      <c r="AG1770" s="213">
        <f t="shared" si="365"/>
        <v>883</v>
      </c>
      <c r="AH1770" s="214">
        <v>883</v>
      </c>
      <c r="AI1770" s="213">
        <f t="shared" si="366"/>
        <v>0</v>
      </c>
      <c r="AJ1770" s="172"/>
    </row>
    <row r="1771" spans="1:36" ht="32.25" hidden="1" customHeight="1" x14ac:dyDescent="0.35">
      <c r="A1771" s="202"/>
      <c r="B1771" s="239">
        <v>28</v>
      </c>
      <c r="C1771" s="203">
        <v>1019</v>
      </c>
      <c r="D1771" s="204">
        <v>13454</v>
      </c>
      <c r="E1771" s="204">
        <v>8074</v>
      </c>
      <c r="F1771" s="204"/>
      <c r="G1771" s="202" t="s">
        <v>68</v>
      </c>
      <c r="H1771" s="205" t="s">
        <v>95</v>
      </c>
      <c r="I1771" s="205"/>
      <c r="J1771" s="205" t="s">
        <v>69</v>
      </c>
      <c r="K1771" s="206">
        <v>2.5</v>
      </c>
      <c r="L1771" s="206">
        <v>1.3</v>
      </c>
      <c r="M1771" s="206">
        <v>2</v>
      </c>
      <c r="N1771" s="206"/>
      <c r="O1771" s="206">
        <v>2</v>
      </c>
      <c r="P1771" s="206"/>
      <c r="Q1771" s="206"/>
      <c r="R1771" s="204">
        <f t="shared" si="355"/>
        <v>2</v>
      </c>
      <c r="S1771" s="207" t="s">
        <v>70</v>
      </c>
      <c r="T1771" s="208" t="s">
        <v>58</v>
      </c>
      <c r="U1771" s="209">
        <v>44826</v>
      </c>
      <c r="V1771" s="209">
        <v>44839</v>
      </c>
      <c r="W1771" s="210">
        <v>1</v>
      </c>
      <c r="X1771" s="211"/>
      <c r="Y1771" s="212">
        <f t="shared" si="360"/>
        <v>2</v>
      </c>
      <c r="Z1771" s="237">
        <v>135</v>
      </c>
      <c r="AA1771" s="237">
        <v>12.25</v>
      </c>
      <c r="AB1771" s="213">
        <f t="shared" si="361"/>
        <v>270</v>
      </c>
      <c r="AC1771" s="213">
        <f t="shared" si="362"/>
        <v>24.5</v>
      </c>
      <c r="AD1771" s="213">
        <f t="shared" si="363"/>
        <v>189</v>
      </c>
      <c r="AE1771" s="213">
        <f t="shared" si="367"/>
        <v>81</v>
      </c>
      <c r="AF1771" s="213">
        <f t="shared" si="364"/>
        <v>49</v>
      </c>
      <c r="AG1771" s="213">
        <f t="shared" si="365"/>
        <v>319</v>
      </c>
      <c r="AH1771" s="214">
        <v>319</v>
      </c>
      <c r="AI1771" s="213">
        <f t="shared" si="366"/>
        <v>0</v>
      </c>
      <c r="AJ1771" s="172"/>
    </row>
    <row r="1772" spans="1:36" ht="32.25" hidden="1" customHeight="1" x14ac:dyDescent="0.35">
      <c r="A1772" s="202"/>
      <c r="B1772" s="239">
        <v>28</v>
      </c>
      <c r="C1772" s="203">
        <v>1035</v>
      </c>
      <c r="D1772" s="204">
        <v>13472</v>
      </c>
      <c r="E1772" s="204"/>
      <c r="F1772" s="204"/>
      <c r="G1772" s="202" t="s">
        <v>57</v>
      </c>
      <c r="H1772" s="205" t="s">
        <v>95</v>
      </c>
      <c r="I1772" s="205"/>
      <c r="J1772" s="205" t="s">
        <v>69</v>
      </c>
      <c r="K1772" s="206">
        <v>2.5</v>
      </c>
      <c r="L1772" s="206">
        <v>1.3</v>
      </c>
      <c r="M1772" s="206">
        <v>4</v>
      </c>
      <c r="N1772" s="206"/>
      <c r="O1772" s="206">
        <v>4</v>
      </c>
      <c r="P1772" s="206"/>
      <c r="Q1772" s="206"/>
      <c r="R1772" s="204">
        <f t="shared" si="355"/>
        <v>4</v>
      </c>
      <c r="S1772" s="207" t="s">
        <v>70</v>
      </c>
      <c r="T1772" s="208" t="s">
        <v>87</v>
      </c>
      <c r="U1772" s="209">
        <v>44827</v>
      </c>
      <c r="V1772" s="209"/>
      <c r="W1772" s="210">
        <v>1</v>
      </c>
      <c r="X1772" s="211"/>
      <c r="Y1772" s="212">
        <f t="shared" si="360"/>
        <v>18.714285714285715</v>
      </c>
      <c r="Z1772" s="237">
        <v>135</v>
      </c>
      <c r="AA1772" s="237">
        <v>12.25</v>
      </c>
      <c r="AB1772" s="213">
        <f t="shared" si="361"/>
        <v>540</v>
      </c>
      <c r="AC1772" s="213">
        <f t="shared" si="362"/>
        <v>49</v>
      </c>
      <c r="AD1772" s="213">
        <f t="shared" si="363"/>
        <v>378</v>
      </c>
      <c r="AE1772" s="213">
        <f t="shared" si="367"/>
        <v>0</v>
      </c>
      <c r="AF1772" s="213">
        <f t="shared" si="364"/>
        <v>917</v>
      </c>
      <c r="AG1772" s="213">
        <v>434</v>
      </c>
      <c r="AH1772" s="214">
        <v>434</v>
      </c>
      <c r="AI1772" s="213">
        <v>0</v>
      </c>
      <c r="AJ1772" s="172"/>
    </row>
    <row r="1773" spans="1:36" ht="32.25" hidden="1" customHeight="1" x14ac:dyDescent="0.35">
      <c r="A1773" s="202"/>
      <c r="B1773" s="239">
        <v>28</v>
      </c>
      <c r="C1773" s="203">
        <v>1036</v>
      </c>
      <c r="D1773" s="204">
        <v>13473</v>
      </c>
      <c r="E1773" s="204">
        <v>8084</v>
      </c>
      <c r="F1773" s="204"/>
      <c r="G1773" s="202" t="s">
        <v>57</v>
      </c>
      <c r="H1773" s="205" t="s">
        <v>95</v>
      </c>
      <c r="I1773" s="205"/>
      <c r="J1773" s="205" t="s">
        <v>69</v>
      </c>
      <c r="K1773" s="206">
        <v>2.5</v>
      </c>
      <c r="L1773" s="206">
        <v>1.3</v>
      </c>
      <c r="M1773" s="206">
        <v>4</v>
      </c>
      <c r="N1773" s="206"/>
      <c r="O1773" s="206">
        <v>4</v>
      </c>
      <c r="P1773" s="206"/>
      <c r="Q1773" s="206"/>
      <c r="R1773" s="204">
        <f t="shared" si="355"/>
        <v>4</v>
      </c>
      <c r="S1773" s="207" t="s">
        <v>70</v>
      </c>
      <c r="T1773" s="208" t="s">
        <v>58</v>
      </c>
      <c r="U1773" s="209">
        <v>44827</v>
      </c>
      <c r="V1773" s="209">
        <v>44841</v>
      </c>
      <c r="W1773" s="210">
        <v>1</v>
      </c>
      <c r="X1773" s="211"/>
      <c r="Y1773" s="212">
        <f t="shared" si="360"/>
        <v>2.1428571428571428</v>
      </c>
      <c r="Z1773" s="237">
        <v>135</v>
      </c>
      <c r="AA1773" s="237">
        <v>12.25</v>
      </c>
      <c r="AB1773" s="213">
        <f t="shared" si="361"/>
        <v>540</v>
      </c>
      <c r="AC1773" s="213">
        <f t="shared" si="362"/>
        <v>49</v>
      </c>
      <c r="AD1773" s="213">
        <f t="shared" si="363"/>
        <v>378</v>
      </c>
      <c r="AE1773" s="213">
        <f t="shared" si="367"/>
        <v>162</v>
      </c>
      <c r="AF1773" s="213">
        <f t="shared" si="364"/>
        <v>105</v>
      </c>
      <c r="AG1773" s="213">
        <f>AD1773+AE1773+AF1773</f>
        <v>645</v>
      </c>
      <c r="AH1773" s="214">
        <v>645</v>
      </c>
      <c r="AI1773" s="213">
        <f>AG1773-AH1773</f>
        <v>0</v>
      </c>
      <c r="AJ1773" s="172"/>
    </row>
    <row r="1774" spans="1:36" ht="32.25" hidden="1" customHeight="1" x14ac:dyDescent="0.35">
      <c r="A1774" s="202"/>
      <c r="B1774" s="239">
        <v>28</v>
      </c>
      <c r="C1774" s="203">
        <v>1049</v>
      </c>
      <c r="D1774" s="204">
        <v>13488</v>
      </c>
      <c r="E1774" s="204">
        <v>8052</v>
      </c>
      <c r="F1774" s="204"/>
      <c r="G1774" s="202" t="s">
        <v>57</v>
      </c>
      <c r="H1774" s="205" t="s">
        <v>95</v>
      </c>
      <c r="I1774" s="205"/>
      <c r="J1774" s="205" t="s">
        <v>69</v>
      </c>
      <c r="K1774" s="206">
        <v>1.3</v>
      </c>
      <c r="L1774" s="206">
        <v>1.3</v>
      </c>
      <c r="M1774" s="206">
        <v>2</v>
      </c>
      <c r="N1774" s="206"/>
      <c r="O1774" s="206">
        <v>2</v>
      </c>
      <c r="P1774" s="206"/>
      <c r="Q1774" s="206"/>
      <c r="R1774" s="204">
        <f t="shared" si="355"/>
        <v>2</v>
      </c>
      <c r="S1774" s="207" t="s">
        <v>70</v>
      </c>
      <c r="T1774" s="208" t="s">
        <v>58</v>
      </c>
      <c r="U1774" s="209">
        <v>44830</v>
      </c>
      <c r="V1774" s="209">
        <v>44835</v>
      </c>
      <c r="W1774" s="210">
        <v>1</v>
      </c>
      <c r="X1774" s="211"/>
      <c r="Y1774" s="212">
        <f t="shared" si="360"/>
        <v>0.8571428571428571</v>
      </c>
      <c r="Z1774" s="237">
        <v>135</v>
      </c>
      <c r="AA1774" s="237">
        <v>12.25</v>
      </c>
      <c r="AB1774" s="213">
        <f t="shared" si="361"/>
        <v>270</v>
      </c>
      <c r="AC1774" s="213">
        <f t="shared" si="362"/>
        <v>24.5</v>
      </c>
      <c r="AD1774" s="213">
        <f t="shared" si="363"/>
        <v>189</v>
      </c>
      <c r="AE1774" s="213">
        <f t="shared" si="367"/>
        <v>81</v>
      </c>
      <c r="AF1774" s="213">
        <f t="shared" si="364"/>
        <v>21</v>
      </c>
      <c r="AG1774" s="213">
        <f>AD1774+AE1774+AF1774</f>
        <v>291</v>
      </c>
      <c r="AH1774" s="214">
        <v>291</v>
      </c>
      <c r="AI1774" s="213">
        <f>AG1774-AH1774</f>
        <v>0</v>
      </c>
      <c r="AJ1774" s="172"/>
    </row>
    <row r="1775" spans="1:36" ht="32.25" hidden="1" customHeight="1" x14ac:dyDescent="0.35">
      <c r="A1775" s="202"/>
      <c r="B1775" s="239">
        <v>28</v>
      </c>
      <c r="C1775" s="203">
        <v>994</v>
      </c>
      <c r="D1775" s="204">
        <v>13378</v>
      </c>
      <c r="E1775" s="204">
        <v>8208</v>
      </c>
      <c r="F1775" s="204"/>
      <c r="G1775" s="202" t="s">
        <v>57</v>
      </c>
      <c r="H1775" s="205" t="s">
        <v>95</v>
      </c>
      <c r="I1775" s="205"/>
      <c r="J1775" s="205" t="s">
        <v>69</v>
      </c>
      <c r="K1775" s="206">
        <v>2.5</v>
      </c>
      <c r="L1775" s="206">
        <v>1.3</v>
      </c>
      <c r="M1775" s="206">
        <v>4.5</v>
      </c>
      <c r="N1775" s="206"/>
      <c r="O1775" s="206">
        <v>4.5</v>
      </c>
      <c r="P1775" s="206"/>
      <c r="Q1775" s="206"/>
      <c r="R1775" s="204">
        <f t="shared" si="355"/>
        <v>4.5</v>
      </c>
      <c r="S1775" s="207" t="s">
        <v>70</v>
      </c>
      <c r="T1775" s="208" t="s">
        <v>58</v>
      </c>
      <c r="U1775" s="209">
        <v>44823</v>
      </c>
      <c r="V1775" s="209">
        <v>44872</v>
      </c>
      <c r="W1775" s="210">
        <v>1</v>
      </c>
      <c r="X1775" s="211"/>
      <c r="Y1775" s="212">
        <f t="shared" si="360"/>
        <v>7.1428571428571432</v>
      </c>
      <c r="Z1775" s="237">
        <v>135</v>
      </c>
      <c r="AA1775" s="237">
        <v>12.25</v>
      </c>
      <c r="AB1775" s="213">
        <f t="shared" si="361"/>
        <v>607.5</v>
      </c>
      <c r="AC1775" s="213">
        <f t="shared" si="362"/>
        <v>55.125</v>
      </c>
      <c r="AD1775" s="213">
        <f t="shared" si="363"/>
        <v>425.25</v>
      </c>
      <c r="AE1775" s="213">
        <f t="shared" si="367"/>
        <v>182.24999999999997</v>
      </c>
      <c r="AF1775" s="213">
        <f t="shared" si="364"/>
        <v>393.75000000000006</v>
      </c>
      <c r="AG1775" s="213">
        <f>AD1775+AE1775+AF1775</f>
        <v>1001.25</v>
      </c>
      <c r="AH1775" s="214">
        <v>1001.25</v>
      </c>
      <c r="AI1775" s="213">
        <f>AG1775-AH1775</f>
        <v>0</v>
      </c>
      <c r="AJ1775" s="172"/>
    </row>
    <row r="1776" spans="1:36" ht="32.25" hidden="1" customHeight="1" x14ac:dyDescent="0.35">
      <c r="A1776" s="202"/>
      <c r="B1776" s="239">
        <v>28</v>
      </c>
      <c r="C1776" s="203">
        <v>999</v>
      </c>
      <c r="D1776" s="204">
        <v>13383</v>
      </c>
      <c r="E1776" s="204">
        <v>6703</v>
      </c>
      <c r="F1776" s="204"/>
      <c r="G1776" s="202" t="s">
        <v>68</v>
      </c>
      <c r="H1776" s="205" t="s">
        <v>95</v>
      </c>
      <c r="I1776" s="205"/>
      <c r="J1776" s="205" t="s">
        <v>69</v>
      </c>
      <c r="K1776" s="206">
        <v>2.5</v>
      </c>
      <c r="L1776" s="206">
        <v>1.3</v>
      </c>
      <c r="M1776" s="206">
        <v>3</v>
      </c>
      <c r="N1776" s="206"/>
      <c r="O1776" s="206">
        <v>3</v>
      </c>
      <c r="P1776" s="206"/>
      <c r="Q1776" s="206"/>
      <c r="R1776" s="204">
        <f t="shared" ref="R1776:R1839" si="368">IF(S1776="m3",K1776*L1776*O1776,IF(S1776="m2-LxH",K1776*O1776,IF(S1776="m2-LxW",K1776*L1776*P1776,IF(S1776="rm",O1776,IF(S1776="lm",K1776,IF(S1776="unit",Q1776,))))))</f>
        <v>3</v>
      </c>
      <c r="S1776" s="207" t="s">
        <v>70</v>
      </c>
      <c r="T1776" s="208" t="s">
        <v>58</v>
      </c>
      <c r="U1776" s="209">
        <v>44824</v>
      </c>
      <c r="V1776" s="209">
        <v>44827</v>
      </c>
      <c r="W1776" s="210">
        <v>1</v>
      </c>
      <c r="X1776" s="211"/>
      <c r="Y1776" s="212">
        <f t="shared" si="360"/>
        <v>0.5714285714285714</v>
      </c>
      <c r="Z1776" s="237">
        <v>135</v>
      </c>
      <c r="AA1776" s="237">
        <v>12.25</v>
      </c>
      <c r="AB1776" s="213">
        <f t="shared" si="361"/>
        <v>405</v>
      </c>
      <c r="AC1776" s="213">
        <f t="shared" si="362"/>
        <v>36.75</v>
      </c>
      <c r="AD1776" s="213">
        <f t="shared" si="363"/>
        <v>283.49999999999994</v>
      </c>
      <c r="AE1776" s="213">
        <f t="shared" si="367"/>
        <v>121.49999999999999</v>
      </c>
      <c r="AF1776" s="213">
        <f t="shared" si="364"/>
        <v>21</v>
      </c>
      <c r="AG1776" s="213">
        <f>AD1776+AE1776+AF1776</f>
        <v>425.99999999999994</v>
      </c>
      <c r="AH1776" s="214">
        <v>425.99999999999994</v>
      </c>
      <c r="AI1776" s="213">
        <f>AG1776-AH1776</f>
        <v>0</v>
      </c>
      <c r="AJ1776" s="172"/>
    </row>
    <row r="1777" spans="1:36" ht="32.25" hidden="1" customHeight="1" x14ac:dyDescent="0.35">
      <c r="A1777" s="202"/>
      <c r="B1777" s="239">
        <v>28</v>
      </c>
      <c r="C1777" s="203">
        <v>986</v>
      </c>
      <c r="D1777" s="204">
        <v>13366</v>
      </c>
      <c r="E1777" s="204">
        <v>8176</v>
      </c>
      <c r="F1777" s="204"/>
      <c r="G1777" s="202" t="s">
        <v>57</v>
      </c>
      <c r="H1777" s="205" t="s">
        <v>36</v>
      </c>
      <c r="I1777" s="205"/>
      <c r="J1777" s="205" t="s">
        <v>436</v>
      </c>
      <c r="K1777" s="206">
        <v>4</v>
      </c>
      <c r="L1777" s="206">
        <v>1.3</v>
      </c>
      <c r="M1777" s="206">
        <v>4</v>
      </c>
      <c r="N1777" s="206"/>
      <c r="O1777" s="206">
        <v>4</v>
      </c>
      <c r="P1777" s="206"/>
      <c r="Q1777" s="206"/>
      <c r="R1777" s="204">
        <f t="shared" si="368"/>
        <v>16</v>
      </c>
      <c r="S1777" s="173" t="s">
        <v>41</v>
      </c>
      <c r="T1777" s="208" t="s">
        <v>58</v>
      </c>
      <c r="U1777" s="209">
        <v>44821</v>
      </c>
      <c r="V1777" s="209">
        <v>44865</v>
      </c>
      <c r="W1777" s="210">
        <v>1</v>
      </c>
      <c r="X1777" s="211"/>
      <c r="Y1777" s="212">
        <f t="shared" si="360"/>
        <v>6.4285714285714288</v>
      </c>
      <c r="Z1777" s="219">
        <v>14</v>
      </c>
      <c r="AA1777" s="219"/>
      <c r="AB1777" s="213">
        <f t="shared" si="361"/>
        <v>224</v>
      </c>
      <c r="AC1777" s="213">
        <f t="shared" si="362"/>
        <v>0</v>
      </c>
      <c r="AD1777" s="213">
        <f t="shared" si="363"/>
        <v>156.79999999999998</v>
      </c>
      <c r="AE1777" s="213">
        <f t="shared" si="367"/>
        <v>67.2</v>
      </c>
      <c r="AF1777" s="213">
        <f t="shared" si="364"/>
        <v>0</v>
      </c>
      <c r="AG1777" s="213">
        <f>AD1777+AE1777+AF1777</f>
        <v>224</v>
      </c>
      <c r="AH1777" s="214">
        <v>224</v>
      </c>
      <c r="AI1777" s="213">
        <f>AG1777-AH1777</f>
        <v>0</v>
      </c>
      <c r="AJ1777" s="172"/>
    </row>
    <row r="1778" spans="1:36" ht="32.25" hidden="1" customHeight="1" x14ac:dyDescent="0.35">
      <c r="A1778" s="205"/>
      <c r="B1778" s="260">
        <v>28</v>
      </c>
      <c r="C1778" s="173">
        <v>827</v>
      </c>
      <c r="D1778" s="206">
        <v>13095</v>
      </c>
      <c r="E1778" s="206">
        <v>8007</v>
      </c>
      <c r="F1778" s="206"/>
      <c r="G1778" s="205" t="s">
        <v>57</v>
      </c>
      <c r="H1778" s="205" t="s">
        <v>36</v>
      </c>
      <c r="I1778" s="205"/>
      <c r="J1778" s="205" t="s">
        <v>436</v>
      </c>
      <c r="K1778" s="206">
        <v>17.5</v>
      </c>
      <c r="L1778" s="206">
        <v>1.3</v>
      </c>
      <c r="M1778" s="206">
        <v>4</v>
      </c>
      <c r="N1778" s="206"/>
      <c r="O1778" s="206">
        <v>4</v>
      </c>
      <c r="P1778" s="206"/>
      <c r="Q1778" s="206"/>
      <c r="R1778" s="204">
        <f t="shared" si="368"/>
        <v>70</v>
      </c>
      <c r="S1778" s="173" t="s">
        <v>41</v>
      </c>
      <c r="T1778" s="208" t="s">
        <v>58</v>
      </c>
      <c r="U1778" s="209">
        <v>44812</v>
      </c>
      <c r="V1778" s="209">
        <v>44840</v>
      </c>
      <c r="W1778" s="210">
        <v>1</v>
      </c>
      <c r="X1778" s="211"/>
      <c r="Y1778" s="212">
        <f t="shared" si="360"/>
        <v>4.1428571428571432</v>
      </c>
      <c r="Z1778" s="219">
        <v>14</v>
      </c>
      <c r="AA1778" s="219">
        <v>0.84</v>
      </c>
      <c r="AB1778" s="213">
        <f t="shared" si="361"/>
        <v>980</v>
      </c>
      <c r="AC1778" s="213">
        <f t="shared" si="362"/>
        <v>58.8</v>
      </c>
      <c r="AD1778" s="213">
        <f t="shared" si="363"/>
        <v>686</v>
      </c>
      <c r="AE1778" s="213">
        <f t="shared" si="367"/>
        <v>294</v>
      </c>
      <c r="AF1778" s="213">
        <f t="shared" si="364"/>
        <v>243.6</v>
      </c>
      <c r="AG1778" s="213"/>
      <c r="AH1778" s="214"/>
      <c r="AI1778" s="213"/>
      <c r="AJ1778" s="172"/>
    </row>
    <row r="1779" spans="1:36" ht="32.25" hidden="1" customHeight="1" x14ac:dyDescent="0.35">
      <c r="A1779" s="202"/>
      <c r="B1779" s="239">
        <v>28</v>
      </c>
      <c r="C1779" s="203">
        <v>1048</v>
      </c>
      <c r="D1779" s="204">
        <v>13487</v>
      </c>
      <c r="E1779" s="204">
        <v>6743</v>
      </c>
      <c r="F1779" s="204"/>
      <c r="G1779" s="202" t="s">
        <v>57</v>
      </c>
      <c r="H1779" s="205" t="s">
        <v>36</v>
      </c>
      <c r="I1779" s="205"/>
      <c r="J1779" s="205" t="s">
        <v>436</v>
      </c>
      <c r="K1779" s="206">
        <v>10</v>
      </c>
      <c r="L1779" s="206">
        <v>1.3</v>
      </c>
      <c r="M1779" s="206">
        <v>3</v>
      </c>
      <c r="N1779" s="206"/>
      <c r="O1779" s="206">
        <v>3</v>
      </c>
      <c r="P1779" s="206"/>
      <c r="Q1779" s="206"/>
      <c r="R1779" s="204">
        <f t="shared" si="368"/>
        <v>30</v>
      </c>
      <c r="S1779" s="173" t="s">
        <v>41</v>
      </c>
      <c r="T1779" s="208" t="s">
        <v>58</v>
      </c>
      <c r="U1779" s="209">
        <v>44830</v>
      </c>
      <c r="V1779" s="209">
        <v>44833</v>
      </c>
      <c r="W1779" s="210">
        <v>1</v>
      </c>
      <c r="X1779" s="211"/>
      <c r="Y1779" s="212">
        <f t="shared" si="360"/>
        <v>0.5714285714285714</v>
      </c>
      <c r="Z1779" s="219">
        <v>14</v>
      </c>
      <c r="AA1779" s="219">
        <v>0.84</v>
      </c>
      <c r="AB1779" s="213">
        <f t="shared" si="361"/>
        <v>420</v>
      </c>
      <c r="AC1779" s="213">
        <f t="shared" si="362"/>
        <v>25.2</v>
      </c>
      <c r="AD1779" s="213">
        <f t="shared" si="363"/>
        <v>294</v>
      </c>
      <c r="AE1779" s="213">
        <f t="shared" si="367"/>
        <v>126</v>
      </c>
      <c r="AF1779" s="213">
        <f t="shared" si="364"/>
        <v>14.399999999999999</v>
      </c>
      <c r="AG1779" s="213">
        <f t="shared" ref="AG1779:AG1810" si="369">AD1779+AE1779+AF1779</f>
        <v>434.4</v>
      </c>
      <c r="AH1779" s="214">
        <v>434.4</v>
      </c>
      <c r="AI1779" s="213">
        <f t="shared" ref="AI1779:AI1810" si="370">AG1779-AH1779</f>
        <v>0</v>
      </c>
      <c r="AJ1779" s="172"/>
    </row>
    <row r="1780" spans="1:36" ht="32.25" hidden="1" customHeight="1" x14ac:dyDescent="0.35">
      <c r="A1780" s="202"/>
      <c r="B1780" s="239">
        <v>28</v>
      </c>
      <c r="C1780" s="203" t="s">
        <v>540</v>
      </c>
      <c r="D1780" s="204">
        <v>13376</v>
      </c>
      <c r="E1780" s="204">
        <v>6705</v>
      </c>
      <c r="F1780" s="204"/>
      <c r="G1780" s="202" t="s">
        <v>57</v>
      </c>
      <c r="H1780" s="205" t="s">
        <v>36</v>
      </c>
      <c r="I1780" s="205"/>
      <c r="J1780" s="205" t="s">
        <v>436</v>
      </c>
      <c r="K1780" s="206">
        <v>5</v>
      </c>
      <c r="L1780" s="206">
        <v>1</v>
      </c>
      <c r="M1780" s="206">
        <v>3.5</v>
      </c>
      <c r="N1780" s="206"/>
      <c r="O1780" s="206">
        <v>3.5</v>
      </c>
      <c r="P1780" s="206"/>
      <c r="Q1780" s="206"/>
      <c r="R1780" s="204">
        <f t="shared" si="368"/>
        <v>17.5</v>
      </c>
      <c r="S1780" s="173" t="s">
        <v>41</v>
      </c>
      <c r="T1780" s="208" t="s">
        <v>58</v>
      </c>
      <c r="U1780" s="209">
        <v>44823</v>
      </c>
      <c r="V1780" s="209">
        <v>44825</v>
      </c>
      <c r="W1780" s="210">
        <v>1</v>
      </c>
      <c r="X1780" s="211"/>
      <c r="Y1780" s="212">
        <f t="shared" si="360"/>
        <v>0.42857142857142855</v>
      </c>
      <c r="Z1780" s="219">
        <v>14</v>
      </c>
      <c r="AA1780" s="219">
        <v>0.84</v>
      </c>
      <c r="AB1780" s="213">
        <f t="shared" si="361"/>
        <v>245</v>
      </c>
      <c r="AC1780" s="213">
        <f t="shared" si="362"/>
        <v>14.7</v>
      </c>
      <c r="AD1780" s="213">
        <f t="shared" si="363"/>
        <v>171.5</v>
      </c>
      <c r="AE1780" s="213">
        <f t="shared" si="367"/>
        <v>73.5</v>
      </c>
      <c r="AF1780" s="213">
        <f t="shared" si="364"/>
        <v>6.3</v>
      </c>
      <c r="AG1780" s="213">
        <f t="shared" si="369"/>
        <v>251.3</v>
      </c>
      <c r="AH1780" s="214">
        <v>251.3</v>
      </c>
      <c r="AI1780" s="213">
        <f t="shared" si="370"/>
        <v>0</v>
      </c>
      <c r="AJ1780" s="172"/>
    </row>
    <row r="1781" spans="1:36" ht="32.25" hidden="1" customHeight="1" x14ac:dyDescent="0.35">
      <c r="A1781" s="202"/>
      <c r="B1781" s="239">
        <v>28</v>
      </c>
      <c r="C1781" s="203">
        <v>1001</v>
      </c>
      <c r="D1781" s="204">
        <v>13385</v>
      </c>
      <c r="E1781" s="204">
        <v>8086</v>
      </c>
      <c r="F1781" s="204"/>
      <c r="G1781" s="202" t="s">
        <v>68</v>
      </c>
      <c r="H1781" s="205" t="s">
        <v>36</v>
      </c>
      <c r="I1781" s="205"/>
      <c r="J1781" s="205" t="s">
        <v>436</v>
      </c>
      <c r="K1781" s="206">
        <v>8</v>
      </c>
      <c r="L1781" s="206">
        <v>1</v>
      </c>
      <c r="M1781" s="206">
        <v>3</v>
      </c>
      <c r="N1781" s="206"/>
      <c r="O1781" s="206">
        <v>3</v>
      </c>
      <c r="P1781" s="206"/>
      <c r="Q1781" s="206"/>
      <c r="R1781" s="204">
        <f t="shared" si="368"/>
        <v>24</v>
      </c>
      <c r="S1781" s="173" t="s">
        <v>41</v>
      </c>
      <c r="T1781" s="208" t="s">
        <v>58</v>
      </c>
      <c r="U1781" s="209">
        <v>44824</v>
      </c>
      <c r="V1781" s="209">
        <v>44841</v>
      </c>
      <c r="W1781" s="210">
        <v>1</v>
      </c>
      <c r="X1781" s="211"/>
      <c r="Y1781" s="212">
        <f t="shared" si="360"/>
        <v>2.5714285714285716</v>
      </c>
      <c r="Z1781" s="219">
        <v>14</v>
      </c>
      <c r="AA1781" s="219">
        <v>0.84</v>
      </c>
      <c r="AB1781" s="213">
        <f t="shared" si="361"/>
        <v>336</v>
      </c>
      <c r="AC1781" s="213">
        <f t="shared" si="362"/>
        <v>20.16</v>
      </c>
      <c r="AD1781" s="213">
        <f t="shared" si="363"/>
        <v>235.19999999999996</v>
      </c>
      <c r="AE1781" s="213">
        <f t="shared" si="367"/>
        <v>100.79999999999998</v>
      </c>
      <c r="AF1781" s="213">
        <f t="shared" si="364"/>
        <v>51.84</v>
      </c>
      <c r="AG1781" s="213">
        <f t="shared" si="369"/>
        <v>387.83999999999992</v>
      </c>
      <c r="AH1781" s="214">
        <v>387.83999999999992</v>
      </c>
      <c r="AI1781" s="213">
        <f t="shared" si="370"/>
        <v>0</v>
      </c>
      <c r="AJ1781" s="172"/>
    </row>
    <row r="1782" spans="1:36" ht="32.25" hidden="1" customHeight="1" x14ac:dyDescent="0.35">
      <c r="A1782" s="202"/>
      <c r="B1782" s="239">
        <v>28</v>
      </c>
      <c r="C1782" s="203">
        <v>981</v>
      </c>
      <c r="D1782" s="204">
        <v>13359</v>
      </c>
      <c r="E1782" s="204">
        <v>8101</v>
      </c>
      <c r="F1782" s="204"/>
      <c r="G1782" s="202" t="s">
        <v>57</v>
      </c>
      <c r="H1782" s="205" t="s">
        <v>36</v>
      </c>
      <c r="I1782" s="205"/>
      <c r="J1782" s="205" t="s">
        <v>436</v>
      </c>
      <c r="K1782" s="206">
        <v>5</v>
      </c>
      <c r="L1782" s="206">
        <v>1.3</v>
      </c>
      <c r="M1782" s="206">
        <v>4</v>
      </c>
      <c r="N1782" s="206"/>
      <c r="O1782" s="206">
        <v>4</v>
      </c>
      <c r="P1782" s="206"/>
      <c r="Q1782" s="206"/>
      <c r="R1782" s="204">
        <f t="shared" si="368"/>
        <v>20</v>
      </c>
      <c r="S1782" s="173" t="s">
        <v>41</v>
      </c>
      <c r="T1782" s="208" t="s">
        <v>58</v>
      </c>
      <c r="U1782" s="209">
        <v>44820</v>
      </c>
      <c r="V1782" s="209">
        <v>44847</v>
      </c>
      <c r="W1782" s="210">
        <v>1</v>
      </c>
      <c r="X1782" s="211"/>
      <c r="Y1782" s="212">
        <f t="shared" si="360"/>
        <v>4</v>
      </c>
      <c r="Z1782" s="219">
        <v>14</v>
      </c>
      <c r="AA1782" s="219">
        <v>0.84</v>
      </c>
      <c r="AB1782" s="213">
        <f t="shared" si="361"/>
        <v>280</v>
      </c>
      <c r="AC1782" s="213">
        <f t="shared" si="362"/>
        <v>16.8</v>
      </c>
      <c r="AD1782" s="213">
        <f t="shared" si="363"/>
        <v>196</v>
      </c>
      <c r="AE1782" s="213">
        <f t="shared" si="367"/>
        <v>84</v>
      </c>
      <c r="AF1782" s="213">
        <f t="shared" si="364"/>
        <v>67.2</v>
      </c>
      <c r="AG1782" s="213">
        <f t="shared" si="369"/>
        <v>347.2</v>
      </c>
      <c r="AH1782" s="214">
        <v>347.2</v>
      </c>
      <c r="AI1782" s="213">
        <f t="shared" si="370"/>
        <v>0</v>
      </c>
      <c r="AJ1782" s="172"/>
    </row>
    <row r="1783" spans="1:36" ht="32.25" hidden="1" customHeight="1" x14ac:dyDescent="0.35">
      <c r="A1783" s="202"/>
      <c r="B1783" s="239">
        <v>28</v>
      </c>
      <c r="C1783" s="203">
        <v>986</v>
      </c>
      <c r="D1783" s="204">
        <v>13366</v>
      </c>
      <c r="E1783" s="204">
        <v>8176</v>
      </c>
      <c r="F1783" s="204"/>
      <c r="G1783" s="202" t="s">
        <v>57</v>
      </c>
      <c r="H1783" s="205" t="s">
        <v>36</v>
      </c>
      <c r="I1783" s="205"/>
      <c r="J1783" s="205" t="s">
        <v>436</v>
      </c>
      <c r="K1783" s="206">
        <v>4</v>
      </c>
      <c r="L1783" s="206">
        <v>1.8</v>
      </c>
      <c r="M1783" s="206">
        <v>4</v>
      </c>
      <c r="N1783" s="206"/>
      <c r="O1783" s="206">
        <v>4</v>
      </c>
      <c r="P1783" s="206"/>
      <c r="Q1783" s="206"/>
      <c r="R1783" s="204">
        <f t="shared" si="368"/>
        <v>16</v>
      </c>
      <c r="S1783" s="173" t="s">
        <v>41</v>
      </c>
      <c r="T1783" s="208" t="s">
        <v>58</v>
      </c>
      <c r="U1783" s="209">
        <v>44821</v>
      </c>
      <c r="V1783" s="209">
        <v>44865</v>
      </c>
      <c r="W1783" s="210">
        <v>1</v>
      </c>
      <c r="X1783" s="211"/>
      <c r="Y1783" s="212">
        <f t="shared" si="360"/>
        <v>6.4285714285714288</v>
      </c>
      <c r="Z1783" s="219">
        <v>18</v>
      </c>
      <c r="AA1783" s="219"/>
      <c r="AB1783" s="213">
        <f t="shared" si="361"/>
        <v>288</v>
      </c>
      <c r="AC1783" s="213">
        <f t="shared" si="362"/>
        <v>0</v>
      </c>
      <c r="AD1783" s="213">
        <f t="shared" si="363"/>
        <v>201.6</v>
      </c>
      <c r="AE1783" s="213">
        <f t="shared" si="367"/>
        <v>86.399999999999991</v>
      </c>
      <c r="AF1783" s="213">
        <f t="shared" si="364"/>
        <v>0</v>
      </c>
      <c r="AG1783" s="213">
        <f t="shared" si="369"/>
        <v>288</v>
      </c>
      <c r="AH1783" s="214">
        <v>288</v>
      </c>
      <c r="AI1783" s="213">
        <f t="shared" si="370"/>
        <v>0</v>
      </c>
      <c r="AJ1783" s="172"/>
    </row>
    <row r="1784" spans="1:36" ht="32.25" hidden="1" customHeight="1" x14ac:dyDescent="0.35">
      <c r="A1784" s="202"/>
      <c r="B1784" s="239">
        <v>28</v>
      </c>
      <c r="C1784" s="203">
        <v>1009</v>
      </c>
      <c r="D1784" s="204">
        <v>13393</v>
      </c>
      <c r="E1784" s="204">
        <v>8091</v>
      </c>
      <c r="F1784" s="204"/>
      <c r="G1784" s="202" t="s">
        <v>57</v>
      </c>
      <c r="H1784" s="202" t="s">
        <v>60</v>
      </c>
      <c r="I1784" s="202"/>
      <c r="J1784" s="202" t="s">
        <v>61</v>
      </c>
      <c r="K1784" s="204">
        <v>24</v>
      </c>
      <c r="L1784" s="204">
        <v>2.5</v>
      </c>
      <c r="M1784" s="204">
        <v>3</v>
      </c>
      <c r="N1784" s="204"/>
      <c r="O1784" s="204">
        <f>M1784-N1784</f>
        <v>3</v>
      </c>
      <c r="P1784" s="204"/>
      <c r="Q1784" s="204"/>
      <c r="R1784" s="204">
        <f t="shared" si="368"/>
        <v>180</v>
      </c>
      <c r="S1784" s="207" t="s">
        <v>62</v>
      </c>
      <c r="T1784" s="215" t="s">
        <v>58</v>
      </c>
      <c r="U1784" s="216">
        <v>44825</v>
      </c>
      <c r="V1784" s="216">
        <v>44844</v>
      </c>
      <c r="W1784" s="217">
        <v>1</v>
      </c>
      <c r="X1784" s="218"/>
      <c r="Y1784" s="212">
        <f t="shared" si="360"/>
        <v>2.8571428571428572</v>
      </c>
      <c r="Z1784" s="237">
        <v>7.5</v>
      </c>
      <c r="AA1784" s="237">
        <v>0.7</v>
      </c>
      <c r="AB1784" s="213">
        <f t="shared" si="361"/>
        <v>1350</v>
      </c>
      <c r="AC1784" s="213">
        <f t="shared" si="362"/>
        <v>125.99999999999999</v>
      </c>
      <c r="AD1784" s="213">
        <f t="shared" si="363"/>
        <v>944.99999999999989</v>
      </c>
      <c r="AE1784" s="213">
        <f t="shared" si="367"/>
        <v>405</v>
      </c>
      <c r="AF1784" s="213">
        <f t="shared" si="364"/>
        <v>360</v>
      </c>
      <c r="AG1784" s="213">
        <f t="shared" si="369"/>
        <v>1710</v>
      </c>
      <c r="AH1784" s="213">
        <v>1710</v>
      </c>
      <c r="AI1784" s="213">
        <f t="shared" si="370"/>
        <v>0</v>
      </c>
      <c r="AJ1784" s="172"/>
    </row>
    <row r="1785" spans="1:36" ht="32.25" hidden="1" customHeight="1" x14ac:dyDescent="0.35">
      <c r="A1785" s="202"/>
      <c r="B1785" s="239">
        <v>28</v>
      </c>
      <c r="C1785" s="203">
        <v>909</v>
      </c>
      <c r="D1785" s="204">
        <v>13283</v>
      </c>
      <c r="E1785" s="204">
        <v>7886</v>
      </c>
      <c r="F1785" s="204"/>
      <c r="G1785" s="202" t="s">
        <v>57</v>
      </c>
      <c r="H1785" s="202" t="s">
        <v>241</v>
      </c>
      <c r="I1785" s="202"/>
      <c r="J1785" s="202" t="s">
        <v>81</v>
      </c>
      <c r="K1785" s="204">
        <v>10</v>
      </c>
      <c r="L1785" s="204">
        <v>1</v>
      </c>
      <c r="M1785" s="204"/>
      <c r="N1785" s="204"/>
      <c r="O1785" s="204"/>
      <c r="P1785" s="204">
        <v>1</v>
      </c>
      <c r="Q1785" s="204"/>
      <c r="R1785" s="204">
        <f t="shared" si="368"/>
        <v>10</v>
      </c>
      <c r="S1785" s="207" t="s">
        <v>151</v>
      </c>
      <c r="T1785" s="215" t="s">
        <v>58</v>
      </c>
      <c r="U1785" s="216">
        <v>44812</v>
      </c>
      <c r="V1785" s="216">
        <v>44817</v>
      </c>
      <c r="W1785" s="217">
        <v>1</v>
      </c>
      <c r="X1785" s="218"/>
      <c r="Y1785" s="212">
        <f t="shared" si="360"/>
        <v>0.8571428571428571</v>
      </c>
      <c r="Z1785" s="237">
        <v>36.5</v>
      </c>
      <c r="AA1785" s="237">
        <v>3.15</v>
      </c>
      <c r="AB1785" s="213">
        <f t="shared" si="361"/>
        <v>365</v>
      </c>
      <c r="AC1785" s="213">
        <f t="shared" si="362"/>
        <v>31.5</v>
      </c>
      <c r="AD1785" s="213">
        <f t="shared" si="363"/>
        <v>255.5</v>
      </c>
      <c r="AE1785" s="213">
        <f t="shared" si="367"/>
        <v>109.5</v>
      </c>
      <c r="AF1785" s="213">
        <f t="shared" si="364"/>
        <v>27</v>
      </c>
      <c r="AG1785" s="213">
        <f t="shared" si="369"/>
        <v>392</v>
      </c>
      <c r="AH1785" s="213">
        <v>392</v>
      </c>
      <c r="AI1785" s="213">
        <f t="shared" si="370"/>
        <v>0</v>
      </c>
      <c r="AJ1785" s="172"/>
    </row>
    <row r="1786" spans="1:36" ht="32.25" hidden="1" customHeight="1" x14ac:dyDescent="0.35">
      <c r="A1786" s="202"/>
      <c r="B1786" s="239">
        <v>28</v>
      </c>
      <c r="C1786" s="203">
        <v>909</v>
      </c>
      <c r="D1786" s="204">
        <v>13283</v>
      </c>
      <c r="E1786" s="204">
        <v>7866</v>
      </c>
      <c r="F1786" s="204"/>
      <c r="G1786" s="202" t="s">
        <v>57</v>
      </c>
      <c r="H1786" s="202" t="s">
        <v>241</v>
      </c>
      <c r="I1786" s="202"/>
      <c r="J1786" s="202" t="s">
        <v>81</v>
      </c>
      <c r="K1786" s="204">
        <v>10</v>
      </c>
      <c r="L1786" s="204">
        <v>1</v>
      </c>
      <c r="M1786" s="204"/>
      <c r="N1786" s="204"/>
      <c r="O1786" s="204"/>
      <c r="P1786" s="204">
        <v>1</v>
      </c>
      <c r="Q1786" s="204"/>
      <c r="R1786" s="204">
        <f t="shared" si="368"/>
        <v>10</v>
      </c>
      <c r="S1786" s="207" t="s">
        <v>151</v>
      </c>
      <c r="T1786" s="215" t="s">
        <v>58</v>
      </c>
      <c r="U1786" s="216">
        <v>44812</v>
      </c>
      <c r="V1786" s="216">
        <v>44817</v>
      </c>
      <c r="W1786" s="217">
        <v>1</v>
      </c>
      <c r="X1786" s="218"/>
      <c r="Y1786" s="212">
        <f t="shared" si="360"/>
        <v>0.8571428571428571</v>
      </c>
      <c r="Z1786" s="237">
        <v>36.5</v>
      </c>
      <c r="AA1786" s="237">
        <v>3.15</v>
      </c>
      <c r="AB1786" s="213">
        <f t="shared" si="361"/>
        <v>365</v>
      </c>
      <c r="AC1786" s="213">
        <f t="shared" si="362"/>
        <v>31.5</v>
      </c>
      <c r="AD1786" s="213">
        <f t="shared" si="363"/>
        <v>255.5</v>
      </c>
      <c r="AE1786" s="213">
        <f t="shared" si="367"/>
        <v>109.5</v>
      </c>
      <c r="AF1786" s="213">
        <f t="shared" si="364"/>
        <v>27</v>
      </c>
      <c r="AG1786" s="213">
        <f t="shared" si="369"/>
        <v>392</v>
      </c>
      <c r="AH1786" s="213">
        <v>392</v>
      </c>
      <c r="AI1786" s="213">
        <f t="shared" si="370"/>
        <v>0</v>
      </c>
      <c r="AJ1786" s="172"/>
    </row>
    <row r="1787" spans="1:36" ht="32.25" hidden="1" customHeight="1" x14ac:dyDescent="0.35">
      <c r="A1787" s="202"/>
      <c r="B1787" s="239">
        <v>28</v>
      </c>
      <c r="C1787" s="203">
        <v>1123</v>
      </c>
      <c r="D1787" s="204">
        <v>13607</v>
      </c>
      <c r="E1787" s="204">
        <v>8095</v>
      </c>
      <c r="F1787" s="204"/>
      <c r="G1787" s="202" t="s">
        <v>57</v>
      </c>
      <c r="H1787" s="202" t="s">
        <v>95</v>
      </c>
      <c r="I1787" s="202"/>
      <c r="J1787" s="202" t="s">
        <v>69</v>
      </c>
      <c r="K1787" s="204">
        <v>1.3</v>
      </c>
      <c r="L1787" s="204">
        <v>1.3</v>
      </c>
      <c r="M1787" s="204">
        <v>2</v>
      </c>
      <c r="N1787" s="204"/>
      <c r="O1787" s="204">
        <f>M1787-N1787</f>
        <v>2</v>
      </c>
      <c r="P1787" s="204"/>
      <c r="Q1787" s="204"/>
      <c r="R1787" s="204">
        <f t="shared" si="368"/>
        <v>2</v>
      </c>
      <c r="S1787" s="207" t="s">
        <v>70</v>
      </c>
      <c r="T1787" s="215" t="s">
        <v>58</v>
      </c>
      <c r="U1787" s="216">
        <v>44838</v>
      </c>
      <c r="V1787" s="216">
        <v>44845</v>
      </c>
      <c r="W1787" s="217">
        <v>1</v>
      </c>
      <c r="X1787" s="218"/>
      <c r="Y1787" s="212">
        <f t="shared" si="360"/>
        <v>1.1428571428571428</v>
      </c>
      <c r="Z1787" s="213">
        <v>135</v>
      </c>
      <c r="AA1787" s="213">
        <v>12.25</v>
      </c>
      <c r="AB1787" s="213">
        <f t="shared" si="361"/>
        <v>270</v>
      </c>
      <c r="AC1787" s="213">
        <f t="shared" si="362"/>
        <v>24.5</v>
      </c>
      <c r="AD1787" s="213">
        <f t="shared" si="363"/>
        <v>189</v>
      </c>
      <c r="AE1787" s="213">
        <f t="shared" si="367"/>
        <v>81</v>
      </c>
      <c r="AF1787" s="213">
        <f t="shared" si="364"/>
        <v>28</v>
      </c>
      <c r="AG1787" s="213">
        <f t="shared" si="369"/>
        <v>298</v>
      </c>
      <c r="AH1787" s="213">
        <v>298</v>
      </c>
      <c r="AI1787" s="213">
        <f t="shared" si="370"/>
        <v>0</v>
      </c>
      <c r="AJ1787" s="172"/>
    </row>
    <row r="1788" spans="1:36" ht="32.25" hidden="1" customHeight="1" x14ac:dyDescent="0.35">
      <c r="A1788" s="202"/>
      <c r="B1788" s="239">
        <v>28</v>
      </c>
      <c r="C1788" s="203">
        <v>1203</v>
      </c>
      <c r="D1788" s="204">
        <v>13689</v>
      </c>
      <c r="E1788" s="204">
        <v>8108</v>
      </c>
      <c r="F1788" s="204"/>
      <c r="G1788" s="202" t="s">
        <v>560</v>
      </c>
      <c r="H1788" s="202" t="s">
        <v>95</v>
      </c>
      <c r="I1788" s="202"/>
      <c r="J1788" s="202" t="s">
        <v>69</v>
      </c>
      <c r="K1788" s="204">
        <v>2.5</v>
      </c>
      <c r="L1788" s="204">
        <v>1.3</v>
      </c>
      <c r="M1788" s="204">
        <v>3</v>
      </c>
      <c r="N1788" s="204"/>
      <c r="O1788" s="204">
        <f>M1788-N1788</f>
        <v>3</v>
      </c>
      <c r="P1788" s="204"/>
      <c r="Q1788" s="204"/>
      <c r="R1788" s="204">
        <f t="shared" si="368"/>
        <v>3</v>
      </c>
      <c r="S1788" s="207" t="s">
        <v>70</v>
      </c>
      <c r="T1788" s="215" t="s">
        <v>58</v>
      </c>
      <c r="U1788" s="216">
        <v>44847</v>
      </c>
      <c r="V1788" s="216">
        <v>44849</v>
      </c>
      <c r="W1788" s="217">
        <v>1</v>
      </c>
      <c r="X1788" s="218"/>
      <c r="Y1788" s="212">
        <f t="shared" si="360"/>
        <v>0.42857142857142855</v>
      </c>
      <c r="Z1788" s="213">
        <v>135</v>
      </c>
      <c r="AA1788" s="213">
        <v>12.25</v>
      </c>
      <c r="AB1788" s="213">
        <f t="shared" si="361"/>
        <v>405</v>
      </c>
      <c r="AC1788" s="213">
        <f t="shared" si="362"/>
        <v>36.75</v>
      </c>
      <c r="AD1788" s="213">
        <f t="shared" si="363"/>
        <v>283.49999999999994</v>
      </c>
      <c r="AE1788" s="213">
        <f t="shared" si="367"/>
        <v>121.49999999999999</v>
      </c>
      <c r="AF1788" s="213">
        <f t="shared" si="364"/>
        <v>15.749999999999998</v>
      </c>
      <c r="AG1788" s="213">
        <f t="shared" si="369"/>
        <v>420.74999999999994</v>
      </c>
      <c r="AH1788" s="213">
        <v>420.74999999999994</v>
      </c>
      <c r="AI1788" s="213">
        <f t="shared" si="370"/>
        <v>0</v>
      </c>
      <c r="AJ1788" s="172"/>
    </row>
    <row r="1789" spans="1:36" ht="32.25" customHeight="1" x14ac:dyDescent="0.35">
      <c r="A1789" s="202"/>
      <c r="B1789" s="239">
        <v>28</v>
      </c>
      <c r="C1789" s="342">
        <v>1209</v>
      </c>
      <c r="D1789" s="344">
        <v>13695</v>
      </c>
      <c r="E1789" s="204"/>
      <c r="F1789" s="204"/>
      <c r="G1789" s="202" t="s">
        <v>114</v>
      </c>
      <c r="H1789" s="202" t="s">
        <v>95</v>
      </c>
      <c r="I1789" s="202"/>
      <c r="J1789" s="202" t="s">
        <v>69</v>
      </c>
      <c r="K1789" s="204">
        <v>2.5</v>
      </c>
      <c r="L1789" s="204">
        <v>1.3</v>
      </c>
      <c r="M1789" s="204">
        <v>3</v>
      </c>
      <c r="N1789" s="204"/>
      <c r="O1789" s="204">
        <f>M1789-N1789</f>
        <v>3</v>
      </c>
      <c r="P1789" s="204"/>
      <c r="Q1789" s="204"/>
      <c r="R1789" s="204">
        <f t="shared" si="368"/>
        <v>3</v>
      </c>
      <c r="S1789" s="207" t="s">
        <v>70</v>
      </c>
      <c r="T1789" s="215" t="s">
        <v>87</v>
      </c>
      <c r="U1789" s="216">
        <v>44848</v>
      </c>
      <c r="V1789" s="216"/>
      <c r="W1789" s="217">
        <v>1</v>
      </c>
      <c r="X1789" s="218"/>
      <c r="Y1789" s="212">
        <f t="shared" si="360"/>
        <v>15.714285714285714</v>
      </c>
      <c r="Z1789" s="213">
        <v>135</v>
      </c>
      <c r="AA1789" s="213">
        <v>12.25</v>
      </c>
      <c r="AB1789" s="213">
        <f t="shared" si="361"/>
        <v>405</v>
      </c>
      <c r="AC1789" s="213">
        <f t="shared" si="362"/>
        <v>36.75</v>
      </c>
      <c r="AD1789" s="213">
        <f t="shared" si="363"/>
        <v>283.49999999999994</v>
      </c>
      <c r="AE1789" s="213">
        <f t="shared" si="367"/>
        <v>0</v>
      </c>
      <c r="AF1789" s="213">
        <f t="shared" si="364"/>
        <v>577.5</v>
      </c>
      <c r="AG1789" s="343">
        <f t="shared" si="369"/>
        <v>861</v>
      </c>
      <c r="AH1789" s="213">
        <v>698.25</v>
      </c>
      <c r="AI1789" s="213">
        <f t="shared" si="370"/>
        <v>162.75</v>
      </c>
      <c r="AJ1789" s="172"/>
    </row>
    <row r="1790" spans="1:36" ht="32.25" hidden="1" customHeight="1" x14ac:dyDescent="0.35">
      <c r="A1790" s="205"/>
      <c r="B1790" s="241">
        <v>28</v>
      </c>
      <c r="C1790" s="173">
        <v>1249</v>
      </c>
      <c r="D1790" s="206">
        <v>13787</v>
      </c>
      <c r="E1790" s="206">
        <v>8187</v>
      </c>
      <c r="F1790" s="206"/>
      <c r="G1790" s="205" t="s">
        <v>68</v>
      </c>
      <c r="H1790" s="202" t="s">
        <v>95</v>
      </c>
      <c r="I1790" s="202"/>
      <c r="J1790" s="202" t="s">
        <v>69</v>
      </c>
      <c r="K1790" s="204">
        <v>1.8</v>
      </c>
      <c r="L1790" s="204">
        <v>1.3</v>
      </c>
      <c r="M1790" s="204">
        <v>2</v>
      </c>
      <c r="N1790" s="204"/>
      <c r="O1790" s="204">
        <f>M1790-N1790</f>
        <v>2</v>
      </c>
      <c r="P1790" s="204"/>
      <c r="Q1790" s="204"/>
      <c r="R1790" s="204">
        <f t="shared" si="368"/>
        <v>2</v>
      </c>
      <c r="S1790" s="207" t="s">
        <v>70</v>
      </c>
      <c r="T1790" s="215" t="s">
        <v>58</v>
      </c>
      <c r="U1790" s="216">
        <v>44853</v>
      </c>
      <c r="V1790" s="216">
        <v>44868</v>
      </c>
      <c r="W1790" s="217">
        <v>1</v>
      </c>
      <c r="X1790" s="218"/>
      <c r="Y1790" s="212">
        <f t="shared" si="360"/>
        <v>2.2857142857142856</v>
      </c>
      <c r="Z1790" s="213">
        <v>135</v>
      </c>
      <c r="AA1790" s="213">
        <v>12.25</v>
      </c>
      <c r="AB1790" s="213">
        <f t="shared" si="361"/>
        <v>270</v>
      </c>
      <c r="AC1790" s="213">
        <f t="shared" si="362"/>
        <v>24.5</v>
      </c>
      <c r="AD1790" s="213">
        <f t="shared" si="363"/>
        <v>189</v>
      </c>
      <c r="AE1790" s="213">
        <f t="shared" si="367"/>
        <v>81</v>
      </c>
      <c r="AF1790" s="213">
        <f t="shared" si="364"/>
        <v>56</v>
      </c>
      <c r="AG1790" s="213">
        <f t="shared" si="369"/>
        <v>326</v>
      </c>
      <c r="AH1790" s="213">
        <v>326</v>
      </c>
      <c r="AI1790" s="213">
        <f t="shared" si="370"/>
        <v>0</v>
      </c>
      <c r="AJ1790" s="172"/>
    </row>
    <row r="1791" spans="1:36" ht="32.25" hidden="1" customHeight="1" x14ac:dyDescent="0.35">
      <c r="A1791" s="205"/>
      <c r="B1791" s="241">
        <v>28</v>
      </c>
      <c r="C1791" s="173">
        <v>1197</v>
      </c>
      <c r="D1791" s="206">
        <v>13683</v>
      </c>
      <c r="E1791" s="206">
        <v>8114</v>
      </c>
      <c r="F1791" s="206"/>
      <c r="G1791" s="205" t="s">
        <v>57</v>
      </c>
      <c r="H1791" s="205" t="s">
        <v>36</v>
      </c>
      <c r="I1791" s="205"/>
      <c r="J1791" s="205" t="s">
        <v>436</v>
      </c>
      <c r="K1791" s="206">
        <v>7</v>
      </c>
      <c r="L1791" s="206">
        <v>1</v>
      </c>
      <c r="M1791" s="206">
        <v>3.5</v>
      </c>
      <c r="N1791" s="206"/>
      <c r="O1791" s="206">
        <v>3.5</v>
      </c>
      <c r="P1791" s="206"/>
      <c r="Q1791" s="206"/>
      <c r="R1791" s="204">
        <f t="shared" si="368"/>
        <v>24.5</v>
      </c>
      <c r="S1791" s="173" t="s">
        <v>41</v>
      </c>
      <c r="T1791" s="208" t="s">
        <v>58</v>
      </c>
      <c r="U1791" s="209">
        <v>44847</v>
      </c>
      <c r="V1791" s="209">
        <v>44851</v>
      </c>
      <c r="W1791" s="210">
        <v>1</v>
      </c>
      <c r="X1791" s="211"/>
      <c r="Y1791" s="212">
        <f t="shared" si="360"/>
        <v>0.7142857142857143</v>
      </c>
      <c r="Z1791" s="214">
        <v>14</v>
      </c>
      <c r="AA1791" s="214">
        <v>0.84</v>
      </c>
      <c r="AB1791" s="213">
        <f t="shared" si="361"/>
        <v>343</v>
      </c>
      <c r="AC1791" s="213">
        <f t="shared" si="362"/>
        <v>20.58</v>
      </c>
      <c r="AD1791" s="213">
        <f t="shared" si="363"/>
        <v>240.09999999999997</v>
      </c>
      <c r="AE1791" s="213">
        <f t="shared" si="367"/>
        <v>102.89999999999999</v>
      </c>
      <c r="AF1791" s="213">
        <f t="shared" si="364"/>
        <v>14.7</v>
      </c>
      <c r="AG1791" s="213">
        <f t="shared" si="369"/>
        <v>357.69999999999993</v>
      </c>
      <c r="AH1791" s="214">
        <v>357.69999999999993</v>
      </c>
      <c r="AI1791" s="213">
        <f t="shared" si="370"/>
        <v>0</v>
      </c>
      <c r="AJ1791" s="172"/>
    </row>
    <row r="1792" spans="1:36" ht="32.25" hidden="1" customHeight="1" x14ac:dyDescent="0.35">
      <c r="A1792" s="205"/>
      <c r="B1792" s="241">
        <v>28</v>
      </c>
      <c r="C1792" s="173">
        <v>1151</v>
      </c>
      <c r="D1792" s="206">
        <v>13635</v>
      </c>
      <c r="E1792" s="206">
        <v>8297</v>
      </c>
      <c r="F1792" s="206"/>
      <c r="G1792" s="205" t="s">
        <v>57</v>
      </c>
      <c r="H1792" s="205" t="s">
        <v>36</v>
      </c>
      <c r="I1792" s="205"/>
      <c r="J1792" s="205" t="s">
        <v>436</v>
      </c>
      <c r="K1792" s="206">
        <v>5</v>
      </c>
      <c r="L1792" s="206">
        <v>0.6</v>
      </c>
      <c r="M1792" s="206">
        <v>3</v>
      </c>
      <c r="N1792" s="206"/>
      <c r="O1792" s="206">
        <v>3</v>
      </c>
      <c r="P1792" s="206"/>
      <c r="Q1792" s="206"/>
      <c r="R1792" s="204">
        <f t="shared" si="368"/>
        <v>15</v>
      </c>
      <c r="S1792" s="173" t="s">
        <v>41</v>
      </c>
      <c r="T1792" s="208" t="s">
        <v>58</v>
      </c>
      <c r="U1792" s="209">
        <v>44841</v>
      </c>
      <c r="V1792" s="209">
        <v>44895</v>
      </c>
      <c r="W1792" s="210">
        <v>1</v>
      </c>
      <c r="X1792" s="211"/>
      <c r="Y1792" s="212">
        <f t="shared" si="360"/>
        <v>7.8571428571428568</v>
      </c>
      <c r="Z1792" s="214">
        <v>14</v>
      </c>
      <c r="AA1792" s="214">
        <v>0.84</v>
      </c>
      <c r="AB1792" s="213">
        <f t="shared" si="361"/>
        <v>210</v>
      </c>
      <c r="AC1792" s="213">
        <f t="shared" si="362"/>
        <v>12.6</v>
      </c>
      <c r="AD1792" s="213">
        <f t="shared" si="363"/>
        <v>147</v>
      </c>
      <c r="AE1792" s="213">
        <f t="shared" si="367"/>
        <v>63</v>
      </c>
      <c r="AF1792" s="213">
        <f t="shared" si="364"/>
        <v>98.999999999999986</v>
      </c>
      <c r="AG1792" s="213">
        <f t="shared" si="369"/>
        <v>309</v>
      </c>
      <c r="AH1792" s="214">
        <v>309</v>
      </c>
      <c r="AI1792" s="213">
        <f t="shared" si="370"/>
        <v>0</v>
      </c>
      <c r="AJ1792" s="172"/>
    </row>
    <row r="1793" spans="1:36" ht="32.25" customHeight="1" x14ac:dyDescent="0.35">
      <c r="A1793" s="205"/>
      <c r="B1793" s="241">
        <v>28</v>
      </c>
      <c r="C1793" s="399">
        <v>1093</v>
      </c>
      <c r="D1793" s="400">
        <v>13526</v>
      </c>
      <c r="E1793" s="206"/>
      <c r="F1793" s="206"/>
      <c r="G1793" s="205" t="s">
        <v>57</v>
      </c>
      <c r="H1793" s="205" t="s">
        <v>36</v>
      </c>
      <c r="I1793" s="205"/>
      <c r="J1793" s="205" t="s">
        <v>436</v>
      </c>
      <c r="K1793" s="206">
        <v>15</v>
      </c>
      <c r="L1793" s="206">
        <v>1.3</v>
      </c>
      <c r="M1793" s="206">
        <v>4</v>
      </c>
      <c r="N1793" s="206"/>
      <c r="O1793" s="206">
        <v>4</v>
      </c>
      <c r="P1793" s="206"/>
      <c r="Q1793" s="206"/>
      <c r="R1793" s="204">
        <f t="shared" si="368"/>
        <v>60</v>
      </c>
      <c r="S1793" s="173" t="s">
        <v>41</v>
      </c>
      <c r="T1793" s="208" t="s">
        <v>87</v>
      </c>
      <c r="U1793" s="209">
        <v>44834</v>
      </c>
      <c r="V1793" s="209"/>
      <c r="W1793" s="210">
        <v>1</v>
      </c>
      <c r="X1793" s="211"/>
      <c r="Y1793" s="212">
        <f t="shared" si="360"/>
        <v>17.714285714285715</v>
      </c>
      <c r="Z1793" s="214">
        <v>14</v>
      </c>
      <c r="AA1793" s="214">
        <v>0.84</v>
      </c>
      <c r="AB1793" s="213">
        <f t="shared" si="361"/>
        <v>840</v>
      </c>
      <c r="AC1793" s="213">
        <f t="shared" si="362"/>
        <v>50.4</v>
      </c>
      <c r="AD1793" s="213">
        <f t="shared" si="363"/>
        <v>588</v>
      </c>
      <c r="AE1793" s="213">
        <f t="shared" si="367"/>
        <v>0</v>
      </c>
      <c r="AF1793" s="213">
        <f t="shared" si="364"/>
        <v>892.8</v>
      </c>
      <c r="AG1793" s="343">
        <f t="shared" si="369"/>
        <v>1480.8</v>
      </c>
      <c r="AH1793" s="214">
        <v>1257.5999999999999</v>
      </c>
      <c r="AI1793" s="213">
        <f t="shared" si="370"/>
        <v>223.20000000000005</v>
      </c>
      <c r="AJ1793" s="172"/>
    </row>
    <row r="1794" spans="1:36" ht="32.25" customHeight="1" x14ac:dyDescent="0.35">
      <c r="A1794" s="205"/>
      <c r="B1794" s="241">
        <v>28</v>
      </c>
      <c r="C1794" s="399">
        <v>1092</v>
      </c>
      <c r="D1794" s="400">
        <v>13525</v>
      </c>
      <c r="E1794" s="206"/>
      <c r="F1794" s="206"/>
      <c r="G1794" s="205" t="s">
        <v>57</v>
      </c>
      <c r="H1794" s="205" t="s">
        <v>36</v>
      </c>
      <c r="I1794" s="205"/>
      <c r="J1794" s="205" t="s">
        <v>436</v>
      </c>
      <c r="K1794" s="206">
        <v>17.5</v>
      </c>
      <c r="L1794" s="206">
        <v>1.3</v>
      </c>
      <c r="M1794" s="206">
        <v>4</v>
      </c>
      <c r="N1794" s="206"/>
      <c r="O1794" s="206">
        <v>4</v>
      </c>
      <c r="P1794" s="206"/>
      <c r="Q1794" s="206"/>
      <c r="R1794" s="204">
        <f t="shared" si="368"/>
        <v>70</v>
      </c>
      <c r="S1794" s="173" t="s">
        <v>41</v>
      </c>
      <c r="T1794" s="208" t="s">
        <v>87</v>
      </c>
      <c r="U1794" s="209">
        <v>44834</v>
      </c>
      <c r="V1794" s="209"/>
      <c r="W1794" s="210">
        <v>1</v>
      </c>
      <c r="X1794" s="211"/>
      <c r="Y1794" s="212">
        <f t="shared" si="360"/>
        <v>17.714285714285715</v>
      </c>
      <c r="Z1794" s="214">
        <v>14</v>
      </c>
      <c r="AA1794" s="214">
        <v>0.84</v>
      </c>
      <c r="AB1794" s="213">
        <f t="shared" si="361"/>
        <v>980</v>
      </c>
      <c r="AC1794" s="213">
        <f t="shared" si="362"/>
        <v>58.8</v>
      </c>
      <c r="AD1794" s="213">
        <f t="shared" si="363"/>
        <v>686</v>
      </c>
      <c r="AE1794" s="213">
        <f t="shared" si="367"/>
        <v>0</v>
      </c>
      <c r="AF1794" s="213">
        <f t="shared" si="364"/>
        <v>1041.5999999999999</v>
      </c>
      <c r="AG1794" s="343">
        <f t="shared" si="369"/>
        <v>1727.6</v>
      </c>
      <c r="AH1794" s="214">
        <v>1467.1999999999998</v>
      </c>
      <c r="AI1794" s="213">
        <f t="shared" si="370"/>
        <v>260.40000000000009</v>
      </c>
      <c r="AJ1794" s="172"/>
    </row>
    <row r="1795" spans="1:36" ht="32.25" customHeight="1" x14ac:dyDescent="0.35">
      <c r="A1795" s="205"/>
      <c r="B1795" s="241">
        <v>28</v>
      </c>
      <c r="C1795" s="399">
        <v>1235</v>
      </c>
      <c r="D1795" s="400">
        <v>13773</v>
      </c>
      <c r="E1795" s="206"/>
      <c r="F1795" s="206"/>
      <c r="G1795" s="205" t="s">
        <v>57</v>
      </c>
      <c r="H1795" s="205" t="s">
        <v>36</v>
      </c>
      <c r="I1795" s="205"/>
      <c r="J1795" s="205" t="s">
        <v>436</v>
      </c>
      <c r="K1795" s="206">
        <v>25</v>
      </c>
      <c r="L1795" s="206">
        <v>1.3</v>
      </c>
      <c r="M1795" s="206">
        <v>4</v>
      </c>
      <c r="N1795" s="206"/>
      <c r="O1795" s="206">
        <v>4</v>
      </c>
      <c r="P1795" s="206"/>
      <c r="Q1795" s="206"/>
      <c r="R1795" s="204">
        <f t="shared" si="368"/>
        <v>100</v>
      </c>
      <c r="S1795" s="173" t="s">
        <v>41</v>
      </c>
      <c r="T1795" s="208" t="s">
        <v>87</v>
      </c>
      <c r="U1795" s="209">
        <v>44851</v>
      </c>
      <c r="V1795" s="209"/>
      <c r="W1795" s="210">
        <v>1</v>
      </c>
      <c r="X1795" s="211"/>
      <c r="Y1795" s="212">
        <f t="shared" si="360"/>
        <v>15.285714285714286</v>
      </c>
      <c r="Z1795" s="214">
        <v>14</v>
      </c>
      <c r="AA1795" s="214">
        <v>0.84</v>
      </c>
      <c r="AB1795" s="213">
        <f t="shared" si="361"/>
        <v>1400</v>
      </c>
      <c r="AC1795" s="213">
        <f t="shared" si="362"/>
        <v>84</v>
      </c>
      <c r="AD1795" s="213">
        <f t="shared" si="363"/>
        <v>980</v>
      </c>
      <c r="AE1795" s="213">
        <f t="shared" si="367"/>
        <v>0</v>
      </c>
      <c r="AF1795" s="213">
        <f t="shared" si="364"/>
        <v>1284</v>
      </c>
      <c r="AG1795" s="343">
        <f t="shared" si="369"/>
        <v>2264</v>
      </c>
      <c r="AH1795" s="214">
        <v>1892</v>
      </c>
      <c r="AI1795" s="213">
        <f t="shared" si="370"/>
        <v>372</v>
      </c>
      <c r="AJ1795" s="172"/>
    </row>
    <row r="1796" spans="1:36" ht="32.25" hidden="1" customHeight="1" x14ac:dyDescent="0.35">
      <c r="A1796" s="205"/>
      <c r="B1796" s="241">
        <v>28</v>
      </c>
      <c r="C1796" s="173">
        <v>1285</v>
      </c>
      <c r="D1796" s="206">
        <v>13724</v>
      </c>
      <c r="E1796" s="206">
        <v>8179</v>
      </c>
      <c r="F1796" s="206"/>
      <c r="G1796" s="205" t="s">
        <v>57</v>
      </c>
      <c r="H1796" s="205" t="s">
        <v>36</v>
      </c>
      <c r="I1796" s="205"/>
      <c r="J1796" s="205" t="s">
        <v>436</v>
      </c>
      <c r="K1796" s="206">
        <v>3.9</v>
      </c>
      <c r="L1796" s="206">
        <v>1.3</v>
      </c>
      <c r="M1796" s="206">
        <v>4</v>
      </c>
      <c r="N1796" s="206"/>
      <c r="O1796" s="206">
        <v>4</v>
      </c>
      <c r="P1796" s="206"/>
      <c r="Q1796" s="206"/>
      <c r="R1796" s="204">
        <f t="shared" si="368"/>
        <v>15.6</v>
      </c>
      <c r="S1796" s="173" t="s">
        <v>41</v>
      </c>
      <c r="T1796" s="208" t="s">
        <v>58</v>
      </c>
      <c r="U1796" s="209">
        <v>44858</v>
      </c>
      <c r="V1796" s="209">
        <v>44866</v>
      </c>
      <c r="W1796" s="210">
        <v>1</v>
      </c>
      <c r="X1796" s="211"/>
      <c r="Y1796" s="212">
        <f t="shared" si="360"/>
        <v>1.2857142857142858</v>
      </c>
      <c r="Z1796" s="214">
        <v>14</v>
      </c>
      <c r="AA1796" s="214">
        <v>0.84</v>
      </c>
      <c r="AB1796" s="213">
        <f t="shared" si="361"/>
        <v>218.4</v>
      </c>
      <c r="AC1796" s="213">
        <f t="shared" si="362"/>
        <v>13.103999999999999</v>
      </c>
      <c r="AD1796" s="213">
        <f t="shared" si="363"/>
        <v>152.88</v>
      </c>
      <c r="AE1796" s="213">
        <f t="shared" si="367"/>
        <v>65.52</v>
      </c>
      <c r="AF1796" s="213">
        <f t="shared" si="364"/>
        <v>16.847999999999999</v>
      </c>
      <c r="AG1796" s="213">
        <f t="shared" si="369"/>
        <v>235.24799999999999</v>
      </c>
      <c r="AH1796" s="214">
        <v>235.24799999999999</v>
      </c>
      <c r="AI1796" s="213">
        <f t="shared" si="370"/>
        <v>0</v>
      </c>
      <c r="AJ1796" s="172"/>
    </row>
    <row r="1797" spans="1:36" ht="32.25" hidden="1" customHeight="1" x14ac:dyDescent="0.35">
      <c r="A1797" s="205"/>
      <c r="B1797" s="241">
        <v>28</v>
      </c>
      <c r="C1797" s="173">
        <v>1191</v>
      </c>
      <c r="D1797" s="206">
        <v>13676</v>
      </c>
      <c r="E1797" s="206">
        <v>8332</v>
      </c>
      <c r="F1797" s="206"/>
      <c r="G1797" s="205" t="s">
        <v>57</v>
      </c>
      <c r="H1797" s="205" t="s">
        <v>36</v>
      </c>
      <c r="I1797" s="205"/>
      <c r="J1797" s="205" t="s">
        <v>436</v>
      </c>
      <c r="K1797" s="206">
        <v>4</v>
      </c>
      <c r="L1797" s="206">
        <v>1.8</v>
      </c>
      <c r="M1797" s="206">
        <v>1.5</v>
      </c>
      <c r="N1797" s="206"/>
      <c r="O1797" s="206">
        <v>1.5</v>
      </c>
      <c r="P1797" s="206"/>
      <c r="Q1797" s="206"/>
      <c r="R1797" s="204">
        <f t="shared" si="368"/>
        <v>6</v>
      </c>
      <c r="S1797" s="173" t="s">
        <v>41</v>
      </c>
      <c r="T1797" s="208" t="s">
        <v>58</v>
      </c>
      <c r="U1797" s="209">
        <v>44852</v>
      </c>
      <c r="V1797" s="209">
        <v>44910</v>
      </c>
      <c r="W1797" s="210">
        <v>1</v>
      </c>
      <c r="X1797" s="211"/>
      <c r="Y1797" s="212">
        <f t="shared" si="360"/>
        <v>8.4285714285714288</v>
      </c>
      <c r="Z1797" s="219">
        <v>18</v>
      </c>
      <c r="AA1797" s="219">
        <v>1.05</v>
      </c>
      <c r="AB1797" s="213">
        <f t="shared" si="361"/>
        <v>108</v>
      </c>
      <c r="AC1797" s="213">
        <f t="shared" si="362"/>
        <v>6.3000000000000007</v>
      </c>
      <c r="AD1797" s="213">
        <f t="shared" si="363"/>
        <v>75.599999999999994</v>
      </c>
      <c r="AE1797" s="213">
        <f t="shared" si="367"/>
        <v>32.4</v>
      </c>
      <c r="AF1797" s="213">
        <f t="shared" si="364"/>
        <v>53.1</v>
      </c>
      <c r="AG1797" s="213">
        <f t="shared" si="369"/>
        <v>161.1</v>
      </c>
      <c r="AH1797" s="214">
        <v>161.1</v>
      </c>
      <c r="AI1797" s="213">
        <f t="shared" si="370"/>
        <v>0</v>
      </c>
      <c r="AJ1797" s="172"/>
    </row>
    <row r="1798" spans="1:36" ht="32.25" hidden="1" customHeight="1" x14ac:dyDescent="0.35">
      <c r="A1798" s="205"/>
      <c r="B1798" s="241">
        <v>28</v>
      </c>
      <c r="C1798" s="173">
        <v>1242</v>
      </c>
      <c r="D1798" s="206">
        <v>13780</v>
      </c>
      <c r="E1798" s="206">
        <v>8127</v>
      </c>
      <c r="F1798" s="206"/>
      <c r="G1798" s="205" t="s">
        <v>57</v>
      </c>
      <c r="H1798" s="205" t="s">
        <v>36</v>
      </c>
      <c r="I1798" s="205"/>
      <c r="J1798" s="205" t="s">
        <v>436</v>
      </c>
      <c r="K1798" s="206">
        <v>1.8</v>
      </c>
      <c r="L1798" s="206">
        <v>1.8</v>
      </c>
      <c r="M1798" s="206">
        <v>4</v>
      </c>
      <c r="N1798" s="206"/>
      <c r="O1798" s="206">
        <v>4</v>
      </c>
      <c r="P1798" s="206"/>
      <c r="Q1798" s="206"/>
      <c r="R1798" s="204">
        <f t="shared" si="368"/>
        <v>7.2</v>
      </c>
      <c r="S1798" s="173" t="s">
        <v>41</v>
      </c>
      <c r="T1798" s="208" t="s">
        <v>58</v>
      </c>
      <c r="U1798" s="209">
        <v>44852</v>
      </c>
      <c r="V1798" s="209">
        <v>44853</v>
      </c>
      <c r="W1798" s="210">
        <v>1</v>
      </c>
      <c r="X1798" s="211"/>
      <c r="Y1798" s="212">
        <f t="shared" si="360"/>
        <v>0.2857142857142857</v>
      </c>
      <c r="Z1798" s="219">
        <v>18</v>
      </c>
      <c r="AA1798" s="219">
        <v>1.05</v>
      </c>
      <c r="AB1798" s="213">
        <f t="shared" si="361"/>
        <v>129.6</v>
      </c>
      <c r="AC1798" s="213">
        <f t="shared" si="362"/>
        <v>7.5600000000000005</v>
      </c>
      <c r="AD1798" s="213">
        <f t="shared" si="363"/>
        <v>90.72</v>
      </c>
      <c r="AE1798" s="213">
        <f t="shared" si="367"/>
        <v>38.880000000000003</v>
      </c>
      <c r="AF1798" s="213">
        <f t="shared" si="364"/>
        <v>2.1599999999999997</v>
      </c>
      <c r="AG1798" s="213">
        <f t="shared" si="369"/>
        <v>131.76</v>
      </c>
      <c r="AH1798" s="214">
        <v>131.76</v>
      </c>
      <c r="AI1798" s="213">
        <f t="shared" si="370"/>
        <v>0</v>
      </c>
      <c r="AJ1798" s="172"/>
    </row>
    <row r="1799" spans="1:36" ht="32.25" hidden="1" customHeight="1" x14ac:dyDescent="0.35">
      <c r="A1799" s="205"/>
      <c r="B1799" s="241">
        <v>28</v>
      </c>
      <c r="C1799" s="173">
        <v>1213</v>
      </c>
      <c r="D1799" s="206">
        <v>13699</v>
      </c>
      <c r="E1799" s="206">
        <v>8276</v>
      </c>
      <c r="F1799" s="206"/>
      <c r="G1799" s="205" t="s">
        <v>57</v>
      </c>
      <c r="H1799" s="202" t="s">
        <v>60</v>
      </c>
      <c r="I1799" s="202"/>
      <c r="J1799" s="202" t="s">
        <v>61</v>
      </c>
      <c r="K1799" s="204">
        <v>2.5</v>
      </c>
      <c r="L1799" s="204">
        <v>2.5</v>
      </c>
      <c r="M1799" s="204">
        <v>3.5</v>
      </c>
      <c r="N1799" s="204"/>
      <c r="O1799" s="204">
        <f>M1799-N1799</f>
        <v>3.5</v>
      </c>
      <c r="P1799" s="204"/>
      <c r="Q1799" s="204"/>
      <c r="R1799" s="204">
        <f t="shared" si="368"/>
        <v>21.875</v>
      </c>
      <c r="S1799" s="207" t="s">
        <v>62</v>
      </c>
      <c r="T1799" s="215" t="s">
        <v>58</v>
      </c>
      <c r="U1799" s="216">
        <v>44849</v>
      </c>
      <c r="V1799" s="216">
        <v>44891</v>
      </c>
      <c r="W1799" s="217">
        <v>1</v>
      </c>
      <c r="X1799" s="218"/>
      <c r="Y1799" s="212">
        <f t="shared" si="360"/>
        <v>6.1428571428571432</v>
      </c>
      <c r="Z1799" s="237">
        <v>7.5</v>
      </c>
      <c r="AA1799" s="237">
        <v>0.7</v>
      </c>
      <c r="AB1799" s="213">
        <f t="shared" si="361"/>
        <v>164.0625</v>
      </c>
      <c r="AC1799" s="213">
        <f t="shared" si="362"/>
        <v>15.312499999999998</v>
      </c>
      <c r="AD1799" s="213">
        <f t="shared" si="363"/>
        <v>114.84374999999999</v>
      </c>
      <c r="AE1799" s="213">
        <f t="shared" si="367"/>
        <v>49.21875</v>
      </c>
      <c r="AF1799" s="213">
        <f t="shared" si="364"/>
        <v>94.0625</v>
      </c>
      <c r="AG1799" s="213">
        <f t="shared" si="369"/>
        <v>258.125</v>
      </c>
      <c r="AH1799" s="213">
        <v>258.125</v>
      </c>
      <c r="AI1799" s="213">
        <f t="shared" si="370"/>
        <v>0</v>
      </c>
      <c r="AJ1799" s="172"/>
    </row>
    <row r="1800" spans="1:36" ht="32.25" hidden="1" customHeight="1" x14ac:dyDescent="0.35">
      <c r="A1800" s="205"/>
      <c r="B1800" s="241">
        <v>28</v>
      </c>
      <c r="C1800" s="173">
        <v>1064</v>
      </c>
      <c r="D1800" s="206">
        <v>13501</v>
      </c>
      <c r="E1800" s="206">
        <v>8091</v>
      </c>
      <c r="F1800" s="206"/>
      <c r="G1800" s="205" t="s">
        <v>57</v>
      </c>
      <c r="H1800" s="202" t="s">
        <v>60</v>
      </c>
      <c r="I1800" s="202"/>
      <c r="J1800" s="202" t="s">
        <v>61</v>
      </c>
      <c r="K1800" s="204">
        <v>7.5</v>
      </c>
      <c r="L1800" s="204">
        <v>2.5</v>
      </c>
      <c r="M1800" s="204">
        <v>4</v>
      </c>
      <c r="N1800" s="204"/>
      <c r="O1800" s="204">
        <f>M1800-N1800</f>
        <v>4</v>
      </c>
      <c r="P1800" s="204"/>
      <c r="Q1800" s="204"/>
      <c r="R1800" s="204">
        <f t="shared" si="368"/>
        <v>75</v>
      </c>
      <c r="S1800" s="207" t="s">
        <v>62</v>
      </c>
      <c r="T1800" s="215" t="s">
        <v>58</v>
      </c>
      <c r="U1800" s="216">
        <v>44830</v>
      </c>
      <c r="V1800" s="216">
        <v>44844</v>
      </c>
      <c r="W1800" s="217">
        <v>1</v>
      </c>
      <c r="X1800" s="218"/>
      <c r="Y1800" s="212">
        <f t="shared" si="360"/>
        <v>2.1428571428571428</v>
      </c>
      <c r="Z1800" s="237">
        <v>7.5</v>
      </c>
      <c r="AA1800" s="237">
        <v>0.7</v>
      </c>
      <c r="AB1800" s="213">
        <f t="shared" si="361"/>
        <v>562.5</v>
      </c>
      <c r="AC1800" s="213">
        <f t="shared" si="362"/>
        <v>52.5</v>
      </c>
      <c r="AD1800" s="213">
        <f t="shared" si="363"/>
        <v>393.75</v>
      </c>
      <c r="AE1800" s="213">
        <f t="shared" si="367"/>
        <v>168.75</v>
      </c>
      <c r="AF1800" s="213">
        <f t="shared" si="364"/>
        <v>112.5</v>
      </c>
      <c r="AG1800" s="213">
        <f t="shared" si="369"/>
        <v>675</v>
      </c>
      <c r="AH1800" s="213">
        <v>675</v>
      </c>
      <c r="AI1800" s="213">
        <f t="shared" si="370"/>
        <v>0</v>
      </c>
      <c r="AJ1800" s="172"/>
    </row>
    <row r="1801" spans="1:36" ht="32.25" hidden="1" customHeight="1" x14ac:dyDescent="0.35">
      <c r="A1801" s="205"/>
      <c r="B1801" s="241">
        <v>28</v>
      </c>
      <c r="C1801" s="173">
        <v>1139</v>
      </c>
      <c r="D1801" s="206">
        <v>13623</v>
      </c>
      <c r="E1801" s="206">
        <v>8202</v>
      </c>
      <c r="F1801" s="206"/>
      <c r="G1801" s="205" t="s">
        <v>68</v>
      </c>
      <c r="H1801" s="202" t="s">
        <v>60</v>
      </c>
      <c r="I1801" s="202"/>
      <c r="J1801" s="202" t="s">
        <v>61</v>
      </c>
      <c r="K1801" s="204">
        <v>2.5</v>
      </c>
      <c r="L1801" s="204">
        <v>2.8</v>
      </c>
      <c r="M1801" s="204">
        <v>2.5</v>
      </c>
      <c r="N1801" s="204"/>
      <c r="O1801" s="204">
        <f>M1801-N1801</f>
        <v>2.5</v>
      </c>
      <c r="P1801" s="204"/>
      <c r="Q1801" s="204"/>
      <c r="R1801" s="204">
        <f t="shared" si="368"/>
        <v>17.5</v>
      </c>
      <c r="S1801" s="207" t="s">
        <v>62</v>
      </c>
      <c r="T1801" s="215" t="s">
        <v>58</v>
      </c>
      <c r="U1801" s="216">
        <v>44839</v>
      </c>
      <c r="V1801" s="216">
        <v>44870</v>
      </c>
      <c r="W1801" s="217">
        <v>1</v>
      </c>
      <c r="X1801" s="218"/>
      <c r="Y1801" s="212">
        <f t="shared" si="360"/>
        <v>4.5714285714285712</v>
      </c>
      <c r="Z1801" s="237">
        <v>7.5</v>
      </c>
      <c r="AA1801" s="237">
        <v>0.7</v>
      </c>
      <c r="AB1801" s="213">
        <f t="shared" si="361"/>
        <v>131.25</v>
      </c>
      <c r="AC1801" s="213">
        <f t="shared" si="362"/>
        <v>12.25</v>
      </c>
      <c r="AD1801" s="213">
        <f t="shared" si="363"/>
        <v>91.875</v>
      </c>
      <c r="AE1801" s="213">
        <f t="shared" si="367"/>
        <v>39.375</v>
      </c>
      <c r="AF1801" s="213">
        <f t="shared" si="364"/>
        <v>56</v>
      </c>
      <c r="AG1801" s="213">
        <f t="shared" si="369"/>
        <v>187.25</v>
      </c>
      <c r="AH1801" s="213">
        <v>187.25</v>
      </c>
      <c r="AI1801" s="213">
        <f t="shared" si="370"/>
        <v>0</v>
      </c>
      <c r="AJ1801" s="172"/>
    </row>
    <row r="1802" spans="1:36" ht="32.25" customHeight="1" x14ac:dyDescent="0.35">
      <c r="A1802" s="205"/>
      <c r="B1802" s="241">
        <v>28</v>
      </c>
      <c r="C1802" s="399">
        <v>1121</v>
      </c>
      <c r="D1802" s="400">
        <v>13605</v>
      </c>
      <c r="E1802" s="400">
        <v>8609</v>
      </c>
      <c r="F1802" s="206"/>
      <c r="G1802" s="205" t="s">
        <v>57</v>
      </c>
      <c r="H1802" s="202" t="s">
        <v>150</v>
      </c>
      <c r="I1802" s="202"/>
      <c r="J1802" s="202" t="s">
        <v>149</v>
      </c>
      <c r="K1802" s="204">
        <v>4</v>
      </c>
      <c r="L1802" s="204">
        <v>2</v>
      </c>
      <c r="M1802" s="204"/>
      <c r="N1802" s="204"/>
      <c r="O1802" s="204"/>
      <c r="P1802" s="204">
        <v>1</v>
      </c>
      <c r="Q1802" s="204"/>
      <c r="R1802" s="204">
        <f t="shared" si="368"/>
        <v>8</v>
      </c>
      <c r="S1802" s="207" t="s">
        <v>151</v>
      </c>
      <c r="T1802" s="215" t="s">
        <v>58</v>
      </c>
      <c r="U1802" s="216">
        <v>44838</v>
      </c>
      <c r="V1802" s="216">
        <v>44952</v>
      </c>
      <c r="W1802" s="217">
        <v>1</v>
      </c>
      <c r="X1802" s="218"/>
      <c r="Y1802" s="212">
        <f t="shared" si="360"/>
        <v>16.428571428571427</v>
      </c>
      <c r="Z1802" s="237">
        <v>7.5</v>
      </c>
      <c r="AA1802" s="237">
        <v>1.05</v>
      </c>
      <c r="AB1802" s="213">
        <f t="shared" si="361"/>
        <v>60</v>
      </c>
      <c r="AC1802" s="213">
        <f t="shared" si="362"/>
        <v>8.4</v>
      </c>
      <c r="AD1802" s="213">
        <f t="shared" si="363"/>
        <v>42</v>
      </c>
      <c r="AE1802" s="213">
        <f t="shared" si="367"/>
        <v>18</v>
      </c>
      <c r="AF1802" s="213">
        <f t="shared" si="364"/>
        <v>138</v>
      </c>
      <c r="AG1802" s="343">
        <f t="shared" si="369"/>
        <v>198</v>
      </c>
      <c r="AH1802" s="213">
        <v>148.80000000000001</v>
      </c>
      <c r="AI1802" s="213">
        <f t="shared" si="370"/>
        <v>49.199999999999989</v>
      </c>
      <c r="AJ1802" s="172"/>
    </row>
    <row r="1803" spans="1:36" ht="32.25" customHeight="1" x14ac:dyDescent="0.35">
      <c r="A1803" s="205"/>
      <c r="B1803" s="241">
        <v>28</v>
      </c>
      <c r="C1803" s="399">
        <v>1121</v>
      </c>
      <c r="D1803" s="400">
        <v>13605</v>
      </c>
      <c r="E1803" s="400">
        <v>8609</v>
      </c>
      <c r="F1803" s="206"/>
      <c r="G1803" s="205" t="s">
        <v>57</v>
      </c>
      <c r="H1803" s="202" t="s">
        <v>150</v>
      </c>
      <c r="I1803" s="202"/>
      <c r="J1803" s="202" t="s">
        <v>149</v>
      </c>
      <c r="K1803" s="204">
        <v>4</v>
      </c>
      <c r="L1803" s="204">
        <v>2</v>
      </c>
      <c r="M1803" s="204"/>
      <c r="N1803" s="204"/>
      <c r="O1803" s="204"/>
      <c r="P1803" s="204">
        <v>1</v>
      </c>
      <c r="Q1803" s="204"/>
      <c r="R1803" s="204">
        <f t="shared" si="368"/>
        <v>8</v>
      </c>
      <c r="S1803" s="207" t="s">
        <v>151</v>
      </c>
      <c r="T1803" s="215" t="s">
        <v>58</v>
      </c>
      <c r="U1803" s="216">
        <v>44838</v>
      </c>
      <c r="V1803" s="216">
        <v>44952</v>
      </c>
      <c r="W1803" s="217">
        <v>1</v>
      </c>
      <c r="X1803" s="218"/>
      <c r="Y1803" s="212">
        <f t="shared" si="360"/>
        <v>16.428571428571427</v>
      </c>
      <c r="Z1803" s="237">
        <v>7.5</v>
      </c>
      <c r="AA1803" s="237">
        <v>1.05</v>
      </c>
      <c r="AB1803" s="213">
        <f t="shared" si="361"/>
        <v>60</v>
      </c>
      <c r="AC1803" s="213">
        <f t="shared" si="362"/>
        <v>8.4</v>
      </c>
      <c r="AD1803" s="213">
        <f t="shared" si="363"/>
        <v>42</v>
      </c>
      <c r="AE1803" s="213">
        <f t="shared" si="367"/>
        <v>18</v>
      </c>
      <c r="AF1803" s="213">
        <f t="shared" si="364"/>
        <v>138</v>
      </c>
      <c r="AG1803" s="343">
        <f t="shared" si="369"/>
        <v>198</v>
      </c>
      <c r="AH1803" s="213">
        <v>148.80000000000001</v>
      </c>
      <c r="AI1803" s="213">
        <f t="shared" si="370"/>
        <v>49.199999999999989</v>
      </c>
      <c r="AJ1803" s="172"/>
    </row>
    <row r="1804" spans="1:36" ht="32.25" customHeight="1" x14ac:dyDescent="0.35">
      <c r="A1804" s="205"/>
      <c r="B1804" s="241">
        <v>28</v>
      </c>
      <c r="C1804" s="399">
        <v>1121</v>
      </c>
      <c r="D1804" s="400">
        <v>13605</v>
      </c>
      <c r="E1804" s="400">
        <v>8609</v>
      </c>
      <c r="F1804" s="206"/>
      <c r="G1804" s="205" t="s">
        <v>57</v>
      </c>
      <c r="H1804" s="202" t="s">
        <v>150</v>
      </c>
      <c r="I1804" s="202"/>
      <c r="J1804" s="202" t="s">
        <v>149</v>
      </c>
      <c r="K1804" s="204">
        <v>4</v>
      </c>
      <c r="L1804" s="204">
        <v>2</v>
      </c>
      <c r="M1804" s="204"/>
      <c r="N1804" s="204"/>
      <c r="O1804" s="204"/>
      <c r="P1804" s="204">
        <v>1</v>
      </c>
      <c r="Q1804" s="204"/>
      <c r="R1804" s="204">
        <f t="shared" si="368"/>
        <v>8</v>
      </c>
      <c r="S1804" s="207" t="s">
        <v>151</v>
      </c>
      <c r="T1804" s="215" t="s">
        <v>58</v>
      </c>
      <c r="U1804" s="216">
        <v>44838</v>
      </c>
      <c r="V1804" s="216">
        <v>44952</v>
      </c>
      <c r="W1804" s="217">
        <v>1</v>
      </c>
      <c r="X1804" s="218"/>
      <c r="Y1804" s="212">
        <f t="shared" si="360"/>
        <v>16.428571428571427</v>
      </c>
      <c r="Z1804" s="237">
        <v>7.5</v>
      </c>
      <c r="AA1804" s="237">
        <v>1.05</v>
      </c>
      <c r="AB1804" s="213">
        <f t="shared" si="361"/>
        <v>60</v>
      </c>
      <c r="AC1804" s="213">
        <f t="shared" si="362"/>
        <v>8.4</v>
      </c>
      <c r="AD1804" s="213">
        <f t="shared" si="363"/>
        <v>42</v>
      </c>
      <c r="AE1804" s="213">
        <f t="shared" si="367"/>
        <v>18</v>
      </c>
      <c r="AF1804" s="213">
        <f t="shared" si="364"/>
        <v>138</v>
      </c>
      <c r="AG1804" s="343">
        <f t="shared" si="369"/>
        <v>198</v>
      </c>
      <c r="AH1804" s="213">
        <v>148.80000000000001</v>
      </c>
      <c r="AI1804" s="213">
        <f t="shared" si="370"/>
        <v>49.199999999999989</v>
      </c>
      <c r="AJ1804" s="172"/>
    </row>
    <row r="1805" spans="1:36" ht="32.25" customHeight="1" x14ac:dyDescent="0.35">
      <c r="A1805" s="202"/>
      <c r="B1805" s="239">
        <v>28</v>
      </c>
      <c r="C1805" s="342">
        <v>1395</v>
      </c>
      <c r="D1805" s="344">
        <v>13883</v>
      </c>
      <c r="E1805" s="344">
        <v>8445</v>
      </c>
      <c r="F1805" s="204"/>
      <c r="G1805" s="202" t="s">
        <v>57</v>
      </c>
      <c r="H1805" s="202" t="s">
        <v>95</v>
      </c>
      <c r="I1805" s="202"/>
      <c r="J1805" s="202" t="s">
        <v>69</v>
      </c>
      <c r="K1805" s="204">
        <v>1.8</v>
      </c>
      <c r="L1805" s="204">
        <v>1</v>
      </c>
      <c r="M1805" s="204">
        <v>4</v>
      </c>
      <c r="N1805" s="204"/>
      <c r="O1805" s="204">
        <f>M1805-N1805</f>
        <v>4</v>
      </c>
      <c r="P1805" s="204"/>
      <c r="Q1805" s="204"/>
      <c r="R1805" s="204">
        <f t="shared" si="368"/>
        <v>4</v>
      </c>
      <c r="S1805" s="207" t="s">
        <v>70</v>
      </c>
      <c r="T1805" s="215" t="s">
        <v>58</v>
      </c>
      <c r="U1805" s="216">
        <v>44873</v>
      </c>
      <c r="V1805" s="216">
        <v>44946</v>
      </c>
      <c r="W1805" s="217">
        <v>1</v>
      </c>
      <c r="X1805" s="218"/>
      <c r="Y1805" s="212">
        <f t="shared" si="360"/>
        <v>10.571428571428571</v>
      </c>
      <c r="Z1805" s="237">
        <v>135</v>
      </c>
      <c r="AA1805" s="237"/>
      <c r="AB1805" s="213">
        <f t="shared" si="361"/>
        <v>540</v>
      </c>
      <c r="AC1805" s="213">
        <f t="shared" si="362"/>
        <v>0</v>
      </c>
      <c r="AD1805" s="213">
        <f t="shared" si="363"/>
        <v>378</v>
      </c>
      <c r="AE1805" s="213">
        <f t="shared" si="367"/>
        <v>162</v>
      </c>
      <c r="AF1805" s="213">
        <f t="shared" si="364"/>
        <v>0</v>
      </c>
      <c r="AG1805" s="343">
        <f t="shared" si="369"/>
        <v>540</v>
      </c>
      <c r="AH1805" s="213">
        <v>378</v>
      </c>
      <c r="AI1805" s="213">
        <f t="shared" si="370"/>
        <v>162</v>
      </c>
      <c r="AJ1805" s="172"/>
    </row>
    <row r="1806" spans="1:36" ht="32.25" hidden="1" customHeight="1" x14ac:dyDescent="0.35">
      <c r="A1806" s="202"/>
      <c r="B1806" s="239">
        <v>28</v>
      </c>
      <c r="C1806" s="203">
        <v>1354</v>
      </c>
      <c r="D1806" s="204">
        <v>13842</v>
      </c>
      <c r="E1806" s="204">
        <v>8325</v>
      </c>
      <c r="F1806" s="204"/>
      <c r="G1806" s="202" t="s">
        <v>57</v>
      </c>
      <c r="H1806" s="234" t="s">
        <v>36</v>
      </c>
      <c r="I1806" s="234"/>
      <c r="J1806" s="234" t="s">
        <v>42</v>
      </c>
      <c r="K1806" s="233">
        <v>3</v>
      </c>
      <c r="L1806" s="233">
        <v>1</v>
      </c>
      <c r="M1806" s="233">
        <v>3</v>
      </c>
      <c r="N1806" s="204"/>
      <c r="O1806" s="204">
        <f>M1806-N1806</f>
        <v>3</v>
      </c>
      <c r="P1806" s="233"/>
      <c r="Q1806" s="233"/>
      <c r="R1806" s="204">
        <f t="shared" si="368"/>
        <v>9</v>
      </c>
      <c r="S1806" s="261" t="s">
        <v>41</v>
      </c>
      <c r="T1806" s="215" t="s">
        <v>58</v>
      </c>
      <c r="U1806" s="271">
        <v>44868</v>
      </c>
      <c r="V1806" s="271">
        <v>44908</v>
      </c>
      <c r="W1806" s="272">
        <v>1</v>
      </c>
      <c r="X1806" s="273"/>
      <c r="Y1806" s="212">
        <f t="shared" si="360"/>
        <v>5.8571428571428568</v>
      </c>
      <c r="Z1806" s="238">
        <v>14</v>
      </c>
      <c r="AA1806" s="238">
        <v>0.84</v>
      </c>
      <c r="AB1806" s="213">
        <f t="shared" si="361"/>
        <v>126</v>
      </c>
      <c r="AC1806" s="213">
        <f t="shared" si="362"/>
        <v>7.56</v>
      </c>
      <c r="AD1806" s="213">
        <f t="shared" si="363"/>
        <v>88.2</v>
      </c>
      <c r="AE1806" s="213">
        <f t="shared" si="367"/>
        <v>37.799999999999997</v>
      </c>
      <c r="AF1806" s="213">
        <f t="shared" si="364"/>
        <v>44.279999999999994</v>
      </c>
      <c r="AG1806" s="213">
        <f t="shared" si="369"/>
        <v>170.28</v>
      </c>
      <c r="AH1806" s="213">
        <v>170.28</v>
      </c>
      <c r="AI1806" s="213">
        <f t="shared" si="370"/>
        <v>0</v>
      </c>
      <c r="AJ1806" s="172"/>
    </row>
    <row r="1807" spans="1:36" ht="32.25" hidden="1" customHeight="1" x14ac:dyDescent="0.35">
      <c r="A1807" s="202"/>
      <c r="B1807" s="239">
        <v>28</v>
      </c>
      <c r="C1807" s="203">
        <v>1438</v>
      </c>
      <c r="D1807" s="204">
        <v>13926</v>
      </c>
      <c r="E1807" s="204">
        <v>8318</v>
      </c>
      <c r="F1807" s="204"/>
      <c r="G1807" s="202" t="s">
        <v>57</v>
      </c>
      <c r="H1807" s="234" t="s">
        <v>36</v>
      </c>
      <c r="I1807" s="234"/>
      <c r="J1807" s="234" t="s">
        <v>42</v>
      </c>
      <c r="K1807" s="233">
        <v>12.5</v>
      </c>
      <c r="L1807" s="233">
        <v>1.3</v>
      </c>
      <c r="M1807" s="233">
        <v>3.5</v>
      </c>
      <c r="N1807" s="204"/>
      <c r="O1807" s="204">
        <f>M1807-N1807</f>
        <v>3.5</v>
      </c>
      <c r="P1807" s="233"/>
      <c r="Q1807" s="233"/>
      <c r="R1807" s="204">
        <f t="shared" si="368"/>
        <v>43.75</v>
      </c>
      <c r="S1807" s="261" t="s">
        <v>41</v>
      </c>
      <c r="T1807" s="215" t="s">
        <v>58</v>
      </c>
      <c r="U1807" s="271">
        <v>44880</v>
      </c>
      <c r="V1807" s="271">
        <v>44904</v>
      </c>
      <c r="W1807" s="272">
        <v>1</v>
      </c>
      <c r="X1807" s="273"/>
      <c r="Y1807" s="212">
        <f t="shared" si="360"/>
        <v>3.5714285714285716</v>
      </c>
      <c r="Z1807" s="238">
        <v>14</v>
      </c>
      <c r="AA1807" s="238">
        <v>0.84</v>
      </c>
      <c r="AB1807" s="213">
        <f t="shared" si="361"/>
        <v>612.5</v>
      </c>
      <c r="AC1807" s="213">
        <f t="shared" si="362"/>
        <v>36.75</v>
      </c>
      <c r="AD1807" s="213">
        <f t="shared" si="363"/>
        <v>428.74999999999994</v>
      </c>
      <c r="AE1807" s="213">
        <f t="shared" si="367"/>
        <v>183.75</v>
      </c>
      <c r="AF1807" s="213">
        <f t="shared" si="364"/>
        <v>131.25</v>
      </c>
      <c r="AG1807" s="213">
        <f t="shared" si="369"/>
        <v>743.75</v>
      </c>
      <c r="AH1807" s="213">
        <v>743.75</v>
      </c>
      <c r="AI1807" s="213">
        <f t="shared" si="370"/>
        <v>0</v>
      </c>
      <c r="AJ1807" s="172"/>
    </row>
    <row r="1808" spans="1:36" ht="32.25" hidden="1" customHeight="1" x14ac:dyDescent="0.35">
      <c r="A1808" s="202"/>
      <c r="B1808" s="239">
        <v>28</v>
      </c>
      <c r="C1808" s="203">
        <v>1446</v>
      </c>
      <c r="D1808" s="204">
        <v>13934</v>
      </c>
      <c r="E1808" s="204">
        <v>8262</v>
      </c>
      <c r="F1808" s="204"/>
      <c r="G1808" s="202" t="s">
        <v>57</v>
      </c>
      <c r="H1808" s="234" t="s">
        <v>36</v>
      </c>
      <c r="I1808" s="234"/>
      <c r="J1808" s="234" t="s">
        <v>42</v>
      </c>
      <c r="K1808" s="233">
        <v>5</v>
      </c>
      <c r="L1808" s="233">
        <v>1.3</v>
      </c>
      <c r="M1808" s="233">
        <v>3.5</v>
      </c>
      <c r="N1808" s="204"/>
      <c r="O1808" s="204">
        <f>M1808-N1808</f>
        <v>3.5</v>
      </c>
      <c r="P1808" s="233"/>
      <c r="Q1808" s="233"/>
      <c r="R1808" s="204">
        <f t="shared" si="368"/>
        <v>17.5</v>
      </c>
      <c r="S1808" s="261" t="s">
        <v>41</v>
      </c>
      <c r="T1808" s="215" t="s">
        <v>58</v>
      </c>
      <c r="U1808" s="271">
        <v>44882</v>
      </c>
      <c r="V1808" s="271">
        <v>44887</v>
      </c>
      <c r="W1808" s="272">
        <v>1</v>
      </c>
      <c r="X1808" s="273"/>
      <c r="Y1808" s="212">
        <f t="shared" si="360"/>
        <v>0.8571428571428571</v>
      </c>
      <c r="Z1808" s="238">
        <v>14</v>
      </c>
      <c r="AA1808" s="238">
        <v>0.84</v>
      </c>
      <c r="AB1808" s="213">
        <f t="shared" si="361"/>
        <v>245</v>
      </c>
      <c r="AC1808" s="213">
        <f t="shared" si="362"/>
        <v>14.7</v>
      </c>
      <c r="AD1808" s="213">
        <f t="shared" si="363"/>
        <v>171.5</v>
      </c>
      <c r="AE1808" s="213">
        <f t="shared" si="367"/>
        <v>73.5</v>
      </c>
      <c r="AF1808" s="213">
        <f t="shared" si="364"/>
        <v>12.6</v>
      </c>
      <c r="AG1808" s="213">
        <f t="shared" si="369"/>
        <v>257.60000000000002</v>
      </c>
      <c r="AH1808" s="213">
        <v>257.60000000000002</v>
      </c>
      <c r="AI1808" s="213">
        <f t="shared" si="370"/>
        <v>0</v>
      </c>
      <c r="AJ1808" s="172"/>
    </row>
    <row r="1809" spans="1:36" ht="32.25" customHeight="1" x14ac:dyDescent="0.35">
      <c r="A1809" s="202"/>
      <c r="B1809" s="239">
        <v>28</v>
      </c>
      <c r="C1809" s="342">
        <v>1408</v>
      </c>
      <c r="D1809" s="344">
        <v>13896</v>
      </c>
      <c r="E1809" s="344">
        <v>8492</v>
      </c>
      <c r="F1809" s="204"/>
      <c r="G1809" s="202" t="s">
        <v>68</v>
      </c>
      <c r="H1809" s="202" t="s">
        <v>241</v>
      </c>
      <c r="I1809" s="202"/>
      <c r="J1809" s="202" t="s">
        <v>81</v>
      </c>
      <c r="K1809" s="204">
        <v>2.5</v>
      </c>
      <c r="L1809" s="204">
        <v>0.6</v>
      </c>
      <c r="M1809" s="204"/>
      <c r="N1809" s="204"/>
      <c r="O1809" s="204"/>
      <c r="P1809" s="204">
        <v>1</v>
      </c>
      <c r="Q1809" s="204"/>
      <c r="R1809" s="204">
        <f t="shared" si="368"/>
        <v>1.5</v>
      </c>
      <c r="S1809" s="207" t="s">
        <v>151</v>
      </c>
      <c r="T1809" s="215" t="s">
        <v>58</v>
      </c>
      <c r="U1809" s="216">
        <v>44875</v>
      </c>
      <c r="V1809" s="216">
        <v>44931</v>
      </c>
      <c r="W1809" s="217">
        <v>1</v>
      </c>
      <c r="X1809" s="218"/>
      <c r="Y1809" s="212">
        <f t="shared" si="360"/>
        <v>8.1428571428571423</v>
      </c>
      <c r="Z1809" s="237">
        <v>36.5</v>
      </c>
      <c r="AA1809" s="237">
        <v>3.15</v>
      </c>
      <c r="AB1809" s="213">
        <f t="shared" si="361"/>
        <v>54.75</v>
      </c>
      <c r="AC1809" s="213">
        <f t="shared" si="362"/>
        <v>4.7249999999999996</v>
      </c>
      <c r="AD1809" s="213">
        <f t="shared" si="363"/>
        <v>38.324999999999996</v>
      </c>
      <c r="AE1809" s="213">
        <f t="shared" si="367"/>
        <v>16.424999999999997</v>
      </c>
      <c r="AF1809" s="213">
        <f t="shared" si="364"/>
        <v>38.474999999999994</v>
      </c>
      <c r="AG1809" s="343">
        <f t="shared" si="369"/>
        <v>93.224999999999994</v>
      </c>
      <c r="AH1809" s="213">
        <v>73.424999999999983</v>
      </c>
      <c r="AI1809" s="213">
        <f t="shared" si="370"/>
        <v>19.800000000000011</v>
      </c>
      <c r="AJ1809" s="172"/>
    </row>
    <row r="1810" spans="1:36" ht="32.25" customHeight="1" x14ac:dyDescent="0.35">
      <c r="A1810" s="202"/>
      <c r="B1810" s="239">
        <v>28</v>
      </c>
      <c r="C1810" s="342">
        <v>1596</v>
      </c>
      <c r="D1810" s="344">
        <v>14131</v>
      </c>
      <c r="E1810" s="204"/>
      <c r="F1810" s="204"/>
      <c r="G1810" s="202" t="s">
        <v>57</v>
      </c>
      <c r="H1810" s="202" t="s">
        <v>95</v>
      </c>
      <c r="I1810" s="202"/>
      <c r="J1810" s="202" t="s">
        <v>69</v>
      </c>
      <c r="K1810" s="204">
        <v>2.5</v>
      </c>
      <c r="L1810" s="204">
        <v>1.3</v>
      </c>
      <c r="M1810" s="204">
        <v>2.5</v>
      </c>
      <c r="N1810" s="204"/>
      <c r="O1810" s="204">
        <f t="shared" ref="O1810:O1815" si="371">M1810-N1810</f>
        <v>2.5</v>
      </c>
      <c r="P1810" s="204"/>
      <c r="Q1810" s="204"/>
      <c r="R1810" s="204">
        <f t="shared" si="368"/>
        <v>2.5</v>
      </c>
      <c r="S1810" s="207" t="s">
        <v>70</v>
      </c>
      <c r="T1810" s="215" t="s">
        <v>87</v>
      </c>
      <c r="U1810" s="216">
        <v>44909</v>
      </c>
      <c r="V1810" s="216"/>
      <c r="W1810" s="217">
        <v>1</v>
      </c>
      <c r="X1810" s="218"/>
      <c r="Y1810" s="212">
        <f t="shared" si="360"/>
        <v>7</v>
      </c>
      <c r="Z1810" s="213">
        <v>135</v>
      </c>
      <c r="AA1810" s="213">
        <v>12.25</v>
      </c>
      <c r="AB1810" s="213">
        <f t="shared" si="361"/>
        <v>337.5</v>
      </c>
      <c r="AC1810" s="213">
        <f t="shared" si="362"/>
        <v>30.625</v>
      </c>
      <c r="AD1810" s="213">
        <f t="shared" si="363"/>
        <v>236.25</v>
      </c>
      <c r="AE1810" s="213">
        <f t="shared" si="367"/>
        <v>0</v>
      </c>
      <c r="AF1810" s="213">
        <f t="shared" si="364"/>
        <v>214.375</v>
      </c>
      <c r="AG1810" s="343">
        <f t="shared" si="369"/>
        <v>450.625</v>
      </c>
      <c r="AH1810" s="213">
        <v>315</v>
      </c>
      <c r="AI1810" s="213">
        <f t="shared" si="370"/>
        <v>135.625</v>
      </c>
      <c r="AJ1810" s="172"/>
    </row>
    <row r="1811" spans="1:36" ht="32.25" customHeight="1" x14ac:dyDescent="0.35">
      <c r="A1811" s="202"/>
      <c r="B1811" s="239">
        <v>28</v>
      </c>
      <c r="C1811" s="342">
        <v>1599</v>
      </c>
      <c r="D1811" s="344">
        <v>14134</v>
      </c>
      <c r="E1811" s="204"/>
      <c r="F1811" s="204"/>
      <c r="G1811" s="202" t="s">
        <v>57</v>
      </c>
      <c r="H1811" s="202" t="s">
        <v>95</v>
      </c>
      <c r="I1811" s="202"/>
      <c r="J1811" s="202" t="s">
        <v>69</v>
      </c>
      <c r="K1811" s="204">
        <v>2.5</v>
      </c>
      <c r="L1811" s="204">
        <v>2.5</v>
      </c>
      <c r="M1811" s="204">
        <v>2</v>
      </c>
      <c r="N1811" s="204"/>
      <c r="O1811" s="204">
        <f t="shared" si="371"/>
        <v>2</v>
      </c>
      <c r="P1811" s="204"/>
      <c r="Q1811" s="204"/>
      <c r="R1811" s="204">
        <f t="shared" si="368"/>
        <v>2</v>
      </c>
      <c r="S1811" s="207" t="s">
        <v>70</v>
      </c>
      <c r="T1811" s="215" t="s">
        <v>87</v>
      </c>
      <c r="U1811" s="216">
        <v>44910</v>
      </c>
      <c r="V1811" s="216"/>
      <c r="W1811" s="217">
        <v>1</v>
      </c>
      <c r="X1811" s="218"/>
      <c r="Y1811" s="212">
        <f t="shared" si="360"/>
        <v>6.8571428571428568</v>
      </c>
      <c r="Z1811" s="213">
        <v>135</v>
      </c>
      <c r="AA1811" s="213">
        <v>12.25</v>
      </c>
      <c r="AB1811" s="213">
        <f t="shared" si="361"/>
        <v>270</v>
      </c>
      <c r="AC1811" s="213">
        <f t="shared" si="362"/>
        <v>24.5</v>
      </c>
      <c r="AD1811" s="213">
        <f t="shared" si="363"/>
        <v>189</v>
      </c>
      <c r="AE1811" s="213">
        <f t="shared" si="367"/>
        <v>0</v>
      </c>
      <c r="AF1811" s="213">
        <f t="shared" si="364"/>
        <v>168</v>
      </c>
      <c r="AG1811" s="343">
        <f t="shared" ref="AG1811:AG1842" si="372">AD1811+AE1811+AF1811</f>
        <v>357</v>
      </c>
      <c r="AH1811" s="213">
        <v>248.5</v>
      </c>
      <c r="AI1811" s="213">
        <f t="shared" ref="AI1811:AI1842" si="373">AG1811-AH1811</f>
        <v>108.5</v>
      </c>
      <c r="AJ1811" s="172"/>
    </row>
    <row r="1812" spans="1:36" ht="32.25" customHeight="1" x14ac:dyDescent="0.35">
      <c r="A1812" s="202"/>
      <c r="B1812" s="239">
        <v>28</v>
      </c>
      <c r="C1812" s="342">
        <v>1612</v>
      </c>
      <c r="D1812" s="344">
        <v>14147</v>
      </c>
      <c r="E1812" s="204"/>
      <c r="F1812" s="204"/>
      <c r="G1812" s="202" t="s">
        <v>57</v>
      </c>
      <c r="H1812" s="202" t="s">
        <v>95</v>
      </c>
      <c r="I1812" s="202"/>
      <c r="J1812" s="202" t="s">
        <v>69</v>
      </c>
      <c r="K1812" s="204">
        <v>2.5</v>
      </c>
      <c r="L1812" s="204">
        <v>1.3</v>
      </c>
      <c r="M1812" s="204">
        <v>4</v>
      </c>
      <c r="N1812" s="204"/>
      <c r="O1812" s="204">
        <f t="shared" si="371"/>
        <v>4</v>
      </c>
      <c r="P1812" s="204"/>
      <c r="Q1812" s="204"/>
      <c r="R1812" s="204">
        <f t="shared" si="368"/>
        <v>4</v>
      </c>
      <c r="S1812" s="207" t="s">
        <v>70</v>
      </c>
      <c r="T1812" s="215" t="s">
        <v>87</v>
      </c>
      <c r="U1812" s="216">
        <v>44911</v>
      </c>
      <c r="V1812" s="216"/>
      <c r="W1812" s="217">
        <v>1</v>
      </c>
      <c r="X1812" s="218"/>
      <c r="Y1812" s="212">
        <f t="shared" si="360"/>
        <v>6.7142857142857144</v>
      </c>
      <c r="Z1812" s="213">
        <v>135</v>
      </c>
      <c r="AA1812" s="213">
        <v>12.25</v>
      </c>
      <c r="AB1812" s="213">
        <f t="shared" si="361"/>
        <v>540</v>
      </c>
      <c r="AC1812" s="213">
        <f t="shared" si="362"/>
        <v>49</v>
      </c>
      <c r="AD1812" s="213">
        <f t="shared" si="363"/>
        <v>378</v>
      </c>
      <c r="AE1812" s="213">
        <f t="shared" si="367"/>
        <v>0</v>
      </c>
      <c r="AF1812" s="213">
        <f t="shared" si="364"/>
        <v>329</v>
      </c>
      <c r="AG1812" s="343">
        <f t="shared" si="372"/>
        <v>707</v>
      </c>
      <c r="AH1812" s="213">
        <v>490</v>
      </c>
      <c r="AI1812" s="213">
        <f t="shared" si="373"/>
        <v>217</v>
      </c>
      <c r="AJ1812" s="172"/>
    </row>
    <row r="1813" spans="1:36" ht="32.25" customHeight="1" x14ac:dyDescent="0.35">
      <c r="A1813" s="202"/>
      <c r="B1813" s="239">
        <v>28</v>
      </c>
      <c r="C1813" s="203">
        <v>1672</v>
      </c>
      <c r="D1813" s="204">
        <v>14257</v>
      </c>
      <c r="E1813" s="204"/>
      <c r="F1813" s="204"/>
      <c r="G1813" s="202" t="s">
        <v>57</v>
      </c>
      <c r="H1813" s="202" t="s">
        <v>95</v>
      </c>
      <c r="I1813" s="202"/>
      <c r="J1813" s="202" t="s">
        <v>69</v>
      </c>
      <c r="K1813" s="204">
        <v>4</v>
      </c>
      <c r="L1813" s="204">
        <v>1.3</v>
      </c>
      <c r="M1813" s="204">
        <v>3</v>
      </c>
      <c r="N1813" s="204"/>
      <c r="O1813" s="204">
        <f t="shared" si="371"/>
        <v>3</v>
      </c>
      <c r="P1813" s="204"/>
      <c r="Q1813" s="204"/>
      <c r="R1813" s="204">
        <f t="shared" si="368"/>
        <v>3</v>
      </c>
      <c r="S1813" s="207" t="s">
        <v>70</v>
      </c>
      <c r="T1813" s="215" t="s">
        <v>87</v>
      </c>
      <c r="U1813" s="216">
        <v>44922</v>
      </c>
      <c r="V1813" s="216"/>
      <c r="W1813" s="217">
        <v>1</v>
      </c>
      <c r="X1813" s="218"/>
      <c r="Y1813" s="212">
        <f t="shared" si="360"/>
        <v>5.1428571428571432</v>
      </c>
      <c r="Z1813" s="213">
        <v>135</v>
      </c>
      <c r="AA1813" s="213">
        <v>12.25</v>
      </c>
      <c r="AB1813" s="213">
        <f t="shared" si="361"/>
        <v>405</v>
      </c>
      <c r="AC1813" s="213">
        <f t="shared" si="362"/>
        <v>36.75</v>
      </c>
      <c r="AD1813" s="213">
        <f t="shared" si="363"/>
        <v>283.49999999999994</v>
      </c>
      <c r="AE1813" s="213">
        <f t="shared" si="367"/>
        <v>0</v>
      </c>
      <c r="AF1813" s="213">
        <f t="shared" si="364"/>
        <v>189.00000000000003</v>
      </c>
      <c r="AG1813" s="251">
        <f t="shared" si="372"/>
        <v>472.5</v>
      </c>
      <c r="AH1813" s="213">
        <v>309.74999999999994</v>
      </c>
      <c r="AI1813" s="213">
        <f t="shared" si="373"/>
        <v>162.75000000000006</v>
      </c>
      <c r="AJ1813" s="172"/>
    </row>
    <row r="1814" spans="1:36" ht="32.25" customHeight="1" x14ac:dyDescent="0.35">
      <c r="A1814" s="202"/>
      <c r="B1814" s="239">
        <v>28</v>
      </c>
      <c r="C1814" s="342">
        <v>1555</v>
      </c>
      <c r="D1814" s="344">
        <v>14087</v>
      </c>
      <c r="E1814" s="204"/>
      <c r="F1814" s="204"/>
      <c r="G1814" s="202" t="s">
        <v>57</v>
      </c>
      <c r="H1814" s="234" t="s">
        <v>36</v>
      </c>
      <c r="I1814" s="234"/>
      <c r="J1814" s="234" t="s">
        <v>42</v>
      </c>
      <c r="K1814" s="233">
        <v>4.3</v>
      </c>
      <c r="L1814" s="233">
        <v>1.3</v>
      </c>
      <c r="M1814" s="233">
        <v>2</v>
      </c>
      <c r="N1814" s="204"/>
      <c r="O1814" s="204">
        <f t="shared" si="371"/>
        <v>2</v>
      </c>
      <c r="P1814" s="233"/>
      <c r="Q1814" s="233"/>
      <c r="R1814" s="204">
        <f t="shared" si="368"/>
        <v>8.6</v>
      </c>
      <c r="S1814" s="261" t="s">
        <v>41</v>
      </c>
      <c r="T1814" s="215" t="s">
        <v>87</v>
      </c>
      <c r="U1814" s="271">
        <v>44903</v>
      </c>
      <c r="V1814" s="271"/>
      <c r="W1814" s="272">
        <v>1</v>
      </c>
      <c r="X1814" s="273"/>
      <c r="Y1814" s="212">
        <f t="shared" si="360"/>
        <v>7.8571428571428568</v>
      </c>
      <c r="Z1814" s="238">
        <v>14</v>
      </c>
      <c r="AA1814" s="238">
        <v>0.84</v>
      </c>
      <c r="AB1814" s="213">
        <f t="shared" si="361"/>
        <v>120.39999999999999</v>
      </c>
      <c r="AC1814" s="213">
        <f t="shared" si="362"/>
        <v>7.2239999999999993</v>
      </c>
      <c r="AD1814" s="213">
        <f t="shared" si="363"/>
        <v>84.28</v>
      </c>
      <c r="AE1814" s="213">
        <f t="shared" si="367"/>
        <v>0</v>
      </c>
      <c r="AF1814" s="213">
        <f t="shared" si="364"/>
        <v>56.76</v>
      </c>
      <c r="AG1814" s="343">
        <f t="shared" si="372"/>
        <v>141.04</v>
      </c>
      <c r="AH1814" s="213">
        <v>109.048</v>
      </c>
      <c r="AI1814" s="213">
        <f t="shared" si="373"/>
        <v>31.99199999999999</v>
      </c>
      <c r="AJ1814" s="172"/>
    </row>
    <row r="1815" spans="1:36" ht="32.25" customHeight="1" x14ac:dyDescent="0.35">
      <c r="A1815" s="202"/>
      <c r="B1815" s="239">
        <v>28</v>
      </c>
      <c r="C1815" s="342">
        <v>1555</v>
      </c>
      <c r="D1815" s="344">
        <v>14087</v>
      </c>
      <c r="E1815" s="204"/>
      <c r="F1815" s="204"/>
      <c r="G1815" s="202" t="s">
        <v>57</v>
      </c>
      <c r="H1815" s="234" t="s">
        <v>36</v>
      </c>
      <c r="I1815" s="234"/>
      <c r="J1815" s="234" t="s">
        <v>42</v>
      </c>
      <c r="K1815" s="233">
        <v>7</v>
      </c>
      <c r="L1815" s="233">
        <v>0.6</v>
      </c>
      <c r="M1815" s="233">
        <v>4</v>
      </c>
      <c r="N1815" s="204"/>
      <c r="O1815" s="204">
        <f t="shared" si="371"/>
        <v>4</v>
      </c>
      <c r="P1815" s="233"/>
      <c r="Q1815" s="233"/>
      <c r="R1815" s="204">
        <f t="shared" si="368"/>
        <v>28</v>
      </c>
      <c r="S1815" s="261" t="s">
        <v>41</v>
      </c>
      <c r="T1815" s="215" t="s">
        <v>87</v>
      </c>
      <c r="U1815" s="271">
        <v>44903</v>
      </c>
      <c r="V1815" s="271"/>
      <c r="W1815" s="272">
        <v>1</v>
      </c>
      <c r="X1815" s="273"/>
      <c r="Y1815" s="212">
        <f t="shared" si="360"/>
        <v>7.8571428571428568</v>
      </c>
      <c r="Z1815" s="238">
        <v>14</v>
      </c>
      <c r="AA1815" s="238">
        <v>0.84</v>
      </c>
      <c r="AB1815" s="213">
        <f t="shared" si="361"/>
        <v>392</v>
      </c>
      <c r="AC1815" s="213">
        <f t="shared" si="362"/>
        <v>23.52</v>
      </c>
      <c r="AD1815" s="213">
        <f t="shared" si="363"/>
        <v>274.39999999999998</v>
      </c>
      <c r="AE1815" s="213">
        <f t="shared" si="367"/>
        <v>0</v>
      </c>
      <c r="AF1815" s="213">
        <f t="shared" si="364"/>
        <v>184.79999999999998</v>
      </c>
      <c r="AG1815" s="343">
        <f t="shared" si="372"/>
        <v>459.19999999999993</v>
      </c>
      <c r="AH1815" s="213">
        <v>355.03999999999996</v>
      </c>
      <c r="AI1815" s="213">
        <f t="shared" si="373"/>
        <v>104.15999999999997</v>
      </c>
      <c r="AJ1815" s="172"/>
    </row>
    <row r="1816" spans="1:36" ht="32.25" customHeight="1" x14ac:dyDescent="0.35">
      <c r="A1816" s="202"/>
      <c r="B1816" s="239">
        <v>28</v>
      </c>
      <c r="C1816" s="203">
        <v>1672</v>
      </c>
      <c r="D1816" s="204">
        <v>14257</v>
      </c>
      <c r="E1816" s="204"/>
      <c r="F1816" s="204"/>
      <c r="G1816" s="202" t="s">
        <v>57</v>
      </c>
      <c r="H1816" s="205" t="s">
        <v>36</v>
      </c>
      <c r="I1816" s="205"/>
      <c r="J1816" s="205" t="s">
        <v>436</v>
      </c>
      <c r="K1816" s="206">
        <v>5.5</v>
      </c>
      <c r="L1816" s="206">
        <v>1.8</v>
      </c>
      <c r="M1816" s="206">
        <v>3</v>
      </c>
      <c r="N1816" s="206"/>
      <c r="O1816" s="206">
        <v>3</v>
      </c>
      <c r="P1816" s="206"/>
      <c r="Q1816" s="206"/>
      <c r="R1816" s="204">
        <f t="shared" si="368"/>
        <v>16.5</v>
      </c>
      <c r="S1816" s="173" t="s">
        <v>41</v>
      </c>
      <c r="T1816" s="215" t="s">
        <v>87</v>
      </c>
      <c r="U1816" s="209">
        <v>44922</v>
      </c>
      <c r="V1816" s="209"/>
      <c r="W1816" s="210">
        <v>1</v>
      </c>
      <c r="X1816" s="211"/>
      <c r="Y1816" s="212">
        <f t="shared" si="360"/>
        <v>5.1428571428571432</v>
      </c>
      <c r="Z1816" s="219">
        <v>18</v>
      </c>
      <c r="AA1816" s="219">
        <v>1.05</v>
      </c>
      <c r="AB1816" s="213">
        <f t="shared" si="361"/>
        <v>297</v>
      </c>
      <c r="AC1816" s="213">
        <f t="shared" si="362"/>
        <v>17.324999999999999</v>
      </c>
      <c r="AD1816" s="213">
        <f t="shared" si="363"/>
        <v>207.89999999999998</v>
      </c>
      <c r="AE1816" s="213">
        <f t="shared" si="367"/>
        <v>0</v>
      </c>
      <c r="AF1816" s="213">
        <f t="shared" si="364"/>
        <v>89.100000000000009</v>
      </c>
      <c r="AG1816" s="251">
        <f t="shared" si="372"/>
        <v>297</v>
      </c>
      <c r="AH1816" s="214">
        <v>220.27499999999998</v>
      </c>
      <c r="AI1816" s="213">
        <f t="shared" si="373"/>
        <v>76.725000000000023</v>
      </c>
      <c r="AJ1816" s="172"/>
    </row>
    <row r="1817" spans="1:36" ht="32.25" customHeight="1" x14ac:dyDescent="0.35">
      <c r="A1817" s="202"/>
      <c r="B1817" s="239">
        <v>28</v>
      </c>
      <c r="C1817" s="342">
        <v>1555</v>
      </c>
      <c r="D1817" s="344">
        <v>14087</v>
      </c>
      <c r="E1817" s="204"/>
      <c r="F1817" s="204"/>
      <c r="G1817" s="202" t="s">
        <v>57</v>
      </c>
      <c r="H1817" s="202" t="s">
        <v>60</v>
      </c>
      <c r="I1817" s="202"/>
      <c r="J1817" s="202" t="s">
        <v>61</v>
      </c>
      <c r="K1817" s="204">
        <v>9.1999999999999993</v>
      </c>
      <c r="L1817" s="204">
        <v>2.5</v>
      </c>
      <c r="M1817" s="204">
        <v>4</v>
      </c>
      <c r="N1817" s="204"/>
      <c r="O1817" s="204">
        <f>M1817-N1817</f>
        <v>4</v>
      </c>
      <c r="P1817" s="204"/>
      <c r="Q1817" s="204"/>
      <c r="R1817" s="204">
        <f t="shared" si="368"/>
        <v>92</v>
      </c>
      <c r="S1817" s="207" t="s">
        <v>62</v>
      </c>
      <c r="T1817" s="215" t="s">
        <v>87</v>
      </c>
      <c r="U1817" s="216">
        <v>44903</v>
      </c>
      <c r="V1817" s="216"/>
      <c r="W1817" s="217">
        <v>1</v>
      </c>
      <c r="X1817" s="218"/>
      <c r="Y1817" s="212">
        <f t="shared" si="360"/>
        <v>7.8571428571428568</v>
      </c>
      <c r="Z1817" s="237">
        <v>7.5</v>
      </c>
      <c r="AA1817" s="237">
        <v>0.7</v>
      </c>
      <c r="AB1817" s="213">
        <f t="shared" si="361"/>
        <v>690</v>
      </c>
      <c r="AC1817" s="213">
        <f t="shared" si="362"/>
        <v>64.399999999999991</v>
      </c>
      <c r="AD1817" s="213">
        <f t="shared" si="363"/>
        <v>482.99999999999994</v>
      </c>
      <c r="AE1817" s="213">
        <f t="shared" si="367"/>
        <v>0</v>
      </c>
      <c r="AF1817" s="213">
        <f t="shared" si="364"/>
        <v>505.99999999999989</v>
      </c>
      <c r="AG1817" s="343">
        <f t="shared" si="372"/>
        <v>988.99999999999977</v>
      </c>
      <c r="AH1817" s="213">
        <v>703.8</v>
      </c>
      <c r="AI1817" s="213">
        <f t="shared" si="373"/>
        <v>285.19999999999982</v>
      </c>
      <c r="AJ1817" s="172"/>
    </row>
    <row r="1818" spans="1:36" ht="32.25" customHeight="1" x14ac:dyDescent="0.35">
      <c r="A1818" s="202"/>
      <c r="B1818" s="239">
        <v>28</v>
      </c>
      <c r="C1818" s="342">
        <v>1574</v>
      </c>
      <c r="D1818" s="344">
        <v>14107</v>
      </c>
      <c r="E1818" s="204"/>
      <c r="F1818" s="204"/>
      <c r="G1818" s="202" t="s">
        <v>57</v>
      </c>
      <c r="H1818" s="202" t="s">
        <v>60</v>
      </c>
      <c r="I1818" s="202"/>
      <c r="J1818" s="202" t="s">
        <v>61</v>
      </c>
      <c r="K1818" s="204">
        <v>3.5</v>
      </c>
      <c r="L1818" s="204">
        <v>3.5</v>
      </c>
      <c r="M1818" s="204">
        <v>3</v>
      </c>
      <c r="N1818" s="204"/>
      <c r="O1818" s="204">
        <f>M1818-N1818</f>
        <v>3</v>
      </c>
      <c r="P1818" s="204"/>
      <c r="Q1818" s="204"/>
      <c r="R1818" s="204">
        <f t="shared" si="368"/>
        <v>36.75</v>
      </c>
      <c r="S1818" s="207" t="s">
        <v>62</v>
      </c>
      <c r="T1818" s="215" t="s">
        <v>87</v>
      </c>
      <c r="U1818" s="216">
        <v>44905</v>
      </c>
      <c r="V1818" s="216"/>
      <c r="W1818" s="217">
        <v>1</v>
      </c>
      <c r="X1818" s="218"/>
      <c r="Y1818" s="212">
        <f t="shared" si="360"/>
        <v>7.5714285714285712</v>
      </c>
      <c r="Z1818" s="237">
        <v>7.5</v>
      </c>
      <c r="AA1818" s="237">
        <v>0.7</v>
      </c>
      <c r="AB1818" s="213">
        <f t="shared" si="361"/>
        <v>275.625</v>
      </c>
      <c r="AC1818" s="213">
        <f t="shared" si="362"/>
        <v>25.724999999999998</v>
      </c>
      <c r="AD1818" s="213">
        <f t="shared" si="363"/>
        <v>192.93749999999997</v>
      </c>
      <c r="AE1818" s="213">
        <f t="shared" si="367"/>
        <v>0</v>
      </c>
      <c r="AF1818" s="213">
        <f t="shared" si="364"/>
        <v>194.77499999999998</v>
      </c>
      <c r="AG1818" s="343">
        <f t="shared" si="372"/>
        <v>387.71249999999998</v>
      </c>
      <c r="AH1818" s="213">
        <v>273.78749999999997</v>
      </c>
      <c r="AI1818" s="213">
        <f t="shared" si="373"/>
        <v>113.92500000000001</v>
      </c>
      <c r="AJ1818" s="172"/>
    </row>
    <row r="1819" spans="1:36" ht="32.25" customHeight="1" x14ac:dyDescent="0.35">
      <c r="A1819" s="202"/>
      <c r="B1819" s="239">
        <v>28</v>
      </c>
      <c r="C1819" s="203">
        <v>1672</v>
      </c>
      <c r="D1819" s="204">
        <v>14257</v>
      </c>
      <c r="E1819" s="204"/>
      <c r="F1819" s="204"/>
      <c r="G1819" s="202" t="s">
        <v>57</v>
      </c>
      <c r="H1819" s="202" t="s">
        <v>241</v>
      </c>
      <c r="I1819" s="234"/>
      <c r="J1819" s="202" t="s">
        <v>81</v>
      </c>
      <c r="K1819" s="204">
        <v>1.5</v>
      </c>
      <c r="L1819" s="204">
        <v>1.5</v>
      </c>
      <c r="M1819" s="204"/>
      <c r="N1819" s="204"/>
      <c r="O1819" s="204"/>
      <c r="P1819" s="204">
        <v>1.5</v>
      </c>
      <c r="Q1819" s="204"/>
      <c r="R1819" s="204">
        <f t="shared" si="368"/>
        <v>3.375</v>
      </c>
      <c r="S1819" s="207" t="s">
        <v>151</v>
      </c>
      <c r="T1819" s="215" t="s">
        <v>87</v>
      </c>
      <c r="U1819" s="216">
        <v>44922</v>
      </c>
      <c r="V1819" s="216"/>
      <c r="W1819" s="217">
        <v>1</v>
      </c>
      <c r="X1819" s="218"/>
      <c r="Y1819" s="212">
        <f t="shared" si="360"/>
        <v>5.1428571428571432</v>
      </c>
      <c r="Z1819" s="237">
        <v>36.5</v>
      </c>
      <c r="AA1819" s="237">
        <v>3.15</v>
      </c>
      <c r="AB1819" s="213">
        <f t="shared" si="361"/>
        <v>123.1875</v>
      </c>
      <c r="AC1819" s="213">
        <f t="shared" si="362"/>
        <v>10.63125</v>
      </c>
      <c r="AD1819" s="213">
        <f t="shared" si="363"/>
        <v>86.231249999999989</v>
      </c>
      <c r="AE1819" s="213">
        <f t="shared" si="367"/>
        <v>0</v>
      </c>
      <c r="AF1819" s="213">
        <f t="shared" si="364"/>
        <v>54.674999999999997</v>
      </c>
      <c r="AG1819" s="251">
        <f t="shared" si="372"/>
        <v>140.90625</v>
      </c>
      <c r="AH1819" s="213">
        <v>93.824999999999989</v>
      </c>
      <c r="AI1819" s="213">
        <f t="shared" si="373"/>
        <v>47.081250000000011</v>
      </c>
      <c r="AJ1819" s="172"/>
    </row>
    <row r="1820" spans="1:36" ht="32.25" hidden="1" customHeight="1" x14ac:dyDescent="0.35">
      <c r="A1820" s="202"/>
      <c r="B1820" s="239">
        <v>29</v>
      </c>
      <c r="C1820" s="203">
        <v>323</v>
      </c>
      <c r="D1820" s="204">
        <v>12422</v>
      </c>
      <c r="E1820" s="204">
        <v>7591</v>
      </c>
      <c r="F1820" s="204"/>
      <c r="G1820" s="202" t="s">
        <v>103</v>
      </c>
      <c r="H1820" s="202" t="s">
        <v>95</v>
      </c>
      <c r="I1820" s="202"/>
      <c r="J1820" s="202" t="s">
        <v>69</v>
      </c>
      <c r="K1820" s="204">
        <v>2.5</v>
      </c>
      <c r="L1820" s="204">
        <v>1.3</v>
      </c>
      <c r="M1820" s="204">
        <v>5</v>
      </c>
      <c r="N1820" s="204">
        <v>1</v>
      </c>
      <c r="O1820" s="204">
        <f t="shared" ref="O1820:O1845" si="374">M1820-N1820</f>
        <v>4</v>
      </c>
      <c r="P1820" s="204"/>
      <c r="Q1820" s="204"/>
      <c r="R1820" s="204">
        <f t="shared" si="368"/>
        <v>4</v>
      </c>
      <c r="S1820" s="207" t="s">
        <v>70</v>
      </c>
      <c r="T1820" s="215" t="s">
        <v>58</v>
      </c>
      <c r="U1820" s="216">
        <v>44733</v>
      </c>
      <c r="V1820" s="216">
        <v>44741</v>
      </c>
      <c r="W1820" s="217">
        <v>1</v>
      </c>
      <c r="X1820" s="218"/>
      <c r="Y1820" s="212">
        <f t="shared" si="360"/>
        <v>1.2857142857142858</v>
      </c>
      <c r="Z1820" s="237">
        <v>135</v>
      </c>
      <c r="AA1820" s="237">
        <v>12.25</v>
      </c>
      <c r="AB1820" s="213">
        <f t="shared" si="361"/>
        <v>540</v>
      </c>
      <c r="AC1820" s="213">
        <f t="shared" si="362"/>
        <v>49</v>
      </c>
      <c r="AD1820" s="213">
        <f t="shared" si="363"/>
        <v>378</v>
      </c>
      <c r="AE1820" s="213">
        <f t="shared" si="367"/>
        <v>162</v>
      </c>
      <c r="AF1820" s="213">
        <f t="shared" si="364"/>
        <v>63.000000000000007</v>
      </c>
      <c r="AG1820" s="213">
        <f t="shared" si="372"/>
        <v>603</v>
      </c>
      <c r="AH1820" s="213">
        <v>603</v>
      </c>
      <c r="AI1820" s="213">
        <f t="shared" si="373"/>
        <v>0</v>
      </c>
      <c r="AJ1820" s="172"/>
    </row>
    <row r="1821" spans="1:36" ht="32.25" hidden="1" customHeight="1" x14ac:dyDescent="0.35">
      <c r="A1821" s="202"/>
      <c r="B1821" s="239">
        <v>29</v>
      </c>
      <c r="C1821" s="203">
        <v>349</v>
      </c>
      <c r="D1821" s="204">
        <v>12504</v>
      </c>
      <c r="E1821" s="204">
        <v>7591</v>
      </c>
      <c r="F1821" s="204"/>
      <c r="G1821" s="202" t="s">
        <v>103</v>
      </c>
      <c r="H1821" s="202" t="s">
        <v>95</v>
      </c>
      <c r="I1821" s="202"/>
      <c r="J1821" s="202" t="s">
        <v>69</v>
      </c>
      <c r="K1821" s="204">
        <v>1.3</v>
      </c>
      <c r="L1821" s="204">
        <v>1.3</v>
      </c>
      <c r="M1821" s="204">
        <v>4</v>
      </c>
      <c r="N1821" s="204">
        <v>1</v>
      </c>
      <c r="O1821" s="204">
        <f t="shared" si="374"/>
        <v>3</v>
      </c>
      <c r="P1821" s="204"/>
      <c r="Q1821" s="204"/>
      <c r="R1821" s="204">
        <f t="shared" si="368"/>
        <v>3</v>
      </c>
      <c r="S1821" s="207" t="s">
        <v>70</v>
      </c>
      <c r="T1821" s="215" t="s">
        <v>58</v>
      </c>
      <c r="U1821" s="216">
        <v>44736</v>
      </c>
      <c r="V1821" s="216">
        <v>44741</v>
      </c>
      <c r="W1821" s="217">
        <v>1</v>
      </c>
      <c r="X1821" s="218"/>
      <c r="Y1821" s="212">
        <f t="shared" si="360"/>
        <v>0.8571428571428571</v>
      </c>
      <c r="Z1821" s="237">
        <v>135</v>
      </c>
      <c r="AA1821" s="237">
        <v>12.25</v>
      </c>
      <c r="AB1821" s="213">
        <f t="shared" si="361"/>
        <v>405</v>
      </c>
      <c r="AC1821" s="213">
        <f t="shared" si="362"/>
        <v>36.75</v>
      </c>
      <c r="AD1821" s="213">
        <f t="shared" si="363"/>
        <v>283.49999999999994</v>
      </c>
      <c r="AE1821" s="213">
        <f t="shared" si="367"/>
        <v>121.49999999999999</v>
      </c>
      <c r="AF1821" s="213">
        <f t="shared" si="364"/>
        <v>31.499999999999996</v>
      </c>
      <c r="AG1821" s="213">
        <f t="shared" si="372"/>
        <v>436.49999999999994</v>
      </c>
      <c r="AH1821" s="213">
        <v>436.49999999999994</v>
      </c>
      <c r="AI1821" s="213">
        <f t="shared" si="373"/>
        <v>0</v>
      </c>
      <c r="AJ1821" s="172"/>
    </row>
    <row r="1822" spans="1:36" ht="32.25" hidden="1" customHeight="1" x14ac:dyDescent="0.35">
      <c r="A1822" s="202"/>
      <c r="B1822" s="239">
        <v>29</v>
      </c>
      <c r="C1822" s="203">
        <v>341</v>
      </c>
      <c r="D1822" s="204">
        <v>12443</v>
      </c>
      <c r="E1822" s="204">
        <v>7592</v>
      </c>
      <c r="F1822" s="204"/>
      <c r="G1822" s="202" t="s">
        <v>103</v>
      </c>
      <c r="H1822" s="202" t="s">
        <v>95</v>
      </c>
      <c r="I1822" s="202"/>
      <c r="J1822" s="202" t="s">
        <v>69</v>
      </c>
      <c r="K1822" s="204">
        <v>1.8</v>
      </c>
      <c r="L1822" s="204">
        <v>1.3</v>
      </c>
      <c r="M1822" s="204">
        <v>5</v>
      </c>
      <c r="N1822" s="204">
        <v>1</v>
      </c>
      <c r="O1822" s="204">
        <f t="shared" si="374"/>
        <v>4</v>
      </c>
      <c r="P1822" s="204"/>
      <c r="Q1822" s="204"/>
      <c r="R1822" s="204">
        <f t="shared" si="368"/>
        <v>4</v>
      </c>
      <c r="S1822" s="207" t="s">
        <v>70</v>
      </c>
      <c r="T1822" s="215" t="s">
        <v>58</v>
      </c>
      <c r="U1822" s="216">
        <v>44736</v>
      </c>
      <c r="V1822" s="216">
        <v>44741</v>
      </c>
      <c r="W1822" s="217">
        <v>1</v>
      </c>
      <c r="X1822" s="218"/>
      <c r="Y1822" s="212">
        <f t="shared" si="360"/>
        <v>0.8571428571428571</v>
      </c>
      <c r="Z1822" s="237">
        <v>135</v>
      </c>
      <c r="AA1822" s="237">
        <v>12.25</v>
      </c>
      <c r="AB1822" s="213">
        <f t="shared" si="361"/>
        <v>540</v>
      </c>
      <c r="AC1822" s="213">
        <f t="shared" si="362"/>
        <v>49</v>
      </c>
      <c r="AD1822" s="213">
        <f t="shared" si="363"/>
        <v>378</v>
      </c>
      <c r="AE1822" s="213">
        <f t="shared" si="367"/>
        <v>162</v>
      </c>
      <c r="AF1822" s="213">
        <f t="shared" si="364"/>
        <v>42</v>
      </c>
      <c r="AG1822" s="213">
        <f t="shared" si="372"/>
        <v>582</v>
      </c>
      <c r="AH1822" s="213">
        <v>582</v>
      </c>
      <c r="AI1822" s="213">
        <f t="shared" si="373"/>
        <v>0</v>
      </c>
      <c r="AJ1822" s="172"/>
    </row>
    <row r="1823" spans="1:36" ht="32.25" hidden="1" customHeight="1" x14ac:dyDescent="0.35">
      <c r="A1823" s="202"/>
      <c r="B1823" s="239">
        <v>29</v>
      </c>
      <c r="C1823" s="203">
        <v>136</v>
      </c>
      <c r="D1823" s="204">
        <v>12212</v>
      </c>
      <c r="E1823" s="204">
        <v>6705</v>
      </c>
      <c r="F1823" s="204"/>
      <c r="G1823" s="202" t="s">
        <v>103</v>
      </c>
      <c r="H1823" s="202" t="s">
        <v>36</v>
      </c>
      <c r="I1823" s="202"/>
      <c r="J1823" s="202" t="s">
        <v>42</v>
      </c>
      <c r="K1823" s="204">
        <v>15</v>
      </c>
      <c r="L1823" s="204">
        <v>1.3</v>
      </c>
      <c r="M1823" s="204">
        <v>5</v>
      </c>
      <c r="N1823" s="204">
        <v>1</v>
      </c>
      <c r="O1823" s="204">
        <f t="shared" si="374"/>
        <v>4</v>
      </c>
      <c r="P1823" s="204"/>
      <c r="Q1823" s="204"/>
      <c r="R1823" s="204">
        <f t="shared" si="368"/>
        <v>60</v>
      </c>
      <c r="S1823" s="207" t="s">
        <v>41</v>
      </c>
      <c r="T1823" s="215" t="s">
        <v>58</v>
      </c>
      <c r="U1823" s="216">
        <v>44715</v>
      </c>
      <c r="V1823" s="216">
        <v>44825</v>
      </c>
      <c r="W1823" s="217">
        <v>1</v>
      </c>
      <c r="X1823" s="218"/>
      <c r="Y1823" s="212">
        <f t="shared" ref="Y1823:Y1886" si="375">IF(T1823="on hire",$C$5-U1823+1,IF(T1823="off hired",V1823-U1823+1,0))/7</f>
        <v>15.857142857142858</v>
      </c>
      <c r="Z1823" s="237">
        <v>14</v>
      </c>
      <c r="AA1823" s="237"/>
      <c r="AB1823" s="213">
        <f t="shared" ref="AB1823:AB1886" si="376">Z1823*R1823</f>
        <v>840</v>
      </c>
      <c r="AC1823" s="213">
        <f t="shared" ref="AC1823:AC1886" si="377">AA1823*R1823</f>
        <v>0</v>
      </c>
      <c r="AD1823" s="213">
        <f t="shared" ref="AD1823:AD1886" si="378">0.7*R1823*Z1823</f>
        <v>588</v>
      </c>
      <c r="AE1823" s="213">
        <f t="shared" si="367"/>
        <v>252</v>
      </c>
      <c r="AF1823" s="213">
        <f t="shared" ref="AF1823:AF1886" si="379">IF(Y1823&gt;X1823,(Y1823-X1823)*R1823*AA1823,0)</f>
        <v>0</v>
      </c>
      <c r="AG1823" s="213">
        <f t="shared" si="372"/>
        <v>840</v>
      </c>
      <c r="AH1823" s="213">
        <v>840</v>
      </c>
      <c r="AI1823" s="213">
        <f t="shared" si="373"/>
        <v>0</v>
      </c>
      <c r="AJ1823" s="172"/>
    </row>
    <row r="1824" spans="1:36" ht="32.25" hidden="1" customHeight="1" x14ac:dyDescent="0.35">
      <c r="A1824" s="202"/>
      <c r="B1824" s="239">
        <v>29</v>
      </c>
      <c r="C1824" s="203">
        <v>127</v>
      </c>
      <c r="D1824" s="204">
        <v>12213</v>
      </c>
      <c r="E1824" s="204">
        <v>7810</v>
      </c>
      <c r="F1824" s="204"/>
      <c r="G1824" s="202" t="s">
        <v>103</v>
      </c>
      <c r="H1824" s="202" t="s">
        <v>36</v>
      </c>
      <c r="I1824" s="202"/>
      <c r="J1824" s="202" t="s">
        <v>42</v>
      </c>
      <c r="K1824" s="204">
        <v>25</v>
      </c>
      <c r="L1824" s="204">
        <v>1.3</v>
      </c>
      <c r="M1824" s="204">
        <v>4.5</v>
      </c>
      <c r="N1824" s="204">
        <v>1</v>
      </c>
      <c r="O1824" s="204">
        <f t="shared" si="374"/>
        <v>3.5</v>
      </c>
      <c r="P1824" s="204"/>
      <c r="Q1824" s="204"/>
      <c r="R1824" s="204">
        <f t="shared" si="368"/>
        <v>87.5</v>
      </c>
      <c r="S1824" s="207" t="s">
        <v>41</v>
      </c>
      <c r="T1824" s="215" t="s">
        <v>58</v>
      </c>
      <c r="U1824" s="216">
        <v>44715</v>
      </c>
      <c r="V1824" s="216">
        <v>44779</v>
      </c>
      <c r="W1824" s="217">
        <v>1</v>
      </c>
      <c r="X1824" s="218"/>
      <c r="Y1824" s="212">
        <f t="shared" si="375"/>
        <v>9.2857142857142865</v>
      </c>
      <c r="Z1824" s="237">
        <v>14</v>
      </c>
      <c r="AA1824" s="237"/>
      <c r="AB1824" s="213">
        <f t="shared" si="376"/>
        <v>1225</v>
      </c>
      <c r="AC1824" s="213">
        <f t="shared" si="377"/>
        <v>0</v>
      </c>
      <c r="AD1824" s="213">
        <f t="shared" si="378"/>
        <v>857.49999999999989</v>
      </c>
      <c r="AE1824" s="213">
        <f t="shared" si="367"/>
        <v>367.5</v>
      </c>
      <c r="AF1824" s="213">
        <f t="shared" si="379"/>
        <v>0</v>
      </c>
      <c r="AG1824" s="213">
        <f t="shared" si="372"/>
        <v>1225</v>
      </c>
      <c r="AH1824" s="213">
        <v>1225</v>
      </c>
      <c r="AI1824" s="213">
        <f t="shared" si="373"/>
        <v>0</v>
      </c>
      <c r="AJ1824" s="172"/>
    </row>
    <row r="1825" spans="1:36" ht="32.25" hidden="1" customHeight="1" x14ac:dyDescent="0.35">
      <c r="A1825" s="202"/>
      <c r="B1825" s="239">
        <v>29</v>
      </c>
      <c r="C1825" s="203">
        <v>135</v>
      </c>
      <c r="D1825" s="204">
        <v>12146</v>
      </c>
      <c r="E1825" s="204">
        <v>6737</v>
      </c>
      <c r="F1825" s="204"/>
      <c r="G1825" s="202" t="s">
        <v>103</v>
      </c>
      <c r="H1825" s="202" t="s">
        <v>36</v>
      </c>
      <c r="I1825" s="202"/>
      <c r="J1825" s="202" t="s">
        <v>42</v>
      </c>
      <c r="K1825" s="204">
        <v>17</v>
      </c>
      <c r="L1825" s="204">
        <v>1.3</v>
      </c>
      <c r="M1825" s="204">
        <v>9</v>
      </c>
      <c r="N1825" s="204">
        <v>1</v>
      </c>
      <c r="O1825" s="204">
        <f t="shared" si="374"/>
        <v>8</v>
      </c>
      <c r="P1825" s="204"/>
      <c r="Q1825" s="204"/>
      <c r="R1825" s="204">
        <f t="shared" si="368"/>
        <v>136</v>
      </c>
      <c r="S1825" s="207" t="s">
        <v>41</v>
      </c>
      <c r="T1825" s="215" t="s">
        <v>58</v>
      </c>
      <c r="U1825" s="216">
        <v>44713</v>
      </c>
      <c r="V1825" s="216">
        <v>44830</v>
      </c>
      <c r="W1825" s="217">
        <v>1</v>
      </c>
      <c r="X1825" s="218"/>
      <c r="Y1825" s="212">
        <f t="shared" si="375"/>
        <v>16.857142857142858</v>
      </c>
      <c r="Z1825" s="237">
        <v>14</v>
      </c>
      <c r="AA1825" s="237">
        <v>0.84</v>
      </c>
      <c r="AB1825" s="213">
        <f t="shared" si="376"/>
        <v>1904</v>
      </c>
      <c r="AC1825" s="213">
        <f t="shared" si="377"/>
        <v>114.24</v>
      </c>
      <c r="AD1825" s="213">
        <f t="shared" si="378"/>
        <v>1332.7999999999997</v>
      </c>
      <c r="AE1825" s="213">
        <f t="shared" si="367"/>
        <v>571.19999999999993</v>
      </c>
      <c r="AF1825" s="213">
        <f t="shared" si="379"/>
        <v>1925.7599999999998</v>
      </c>
      <c r="AG1825" s="213">
        <f t="shared" si="372"/>
        <v>3829.7599999999993</v>
      </c>
      <c r="AH1825" s="213">
        <v>3829.7599999999993</v>
      </c>
      <c r="AI1825" s="213">
        <f t="shared" si="373"/>
        <v>0</v>
      </c>
      <c r="AJ1825" s="172"/>
    </row>
    <row r="1826" spans="1:36" ht="32.25" hidden="1" customHeight="1" x14ac:dyDescent="0.35">
      <c r="A1826" s="202"/>
      <c r="B1826" s="239">
        <v>29</v>
      </c>
      <c r="C1826" s="203">
        <v>308</v>
      </c>
      <c r="D1826" s="204">
        <v>12412</v>
      </c>
      <c r="E1826" s="204">
        <v>7592</v>
      </c>
      <c r="F1826" s="204"/>
      <c r="G1826" s="202" t="s">
        <v>103</v>
      </c>
      <c r="H1826" s="202" t="s">
        <v>36</v>
      </c>
      <c r="I1826" s="202"/>
      <c r="J1826" s="202" t="s">
        <v>42</v>
      </c>
      <c r="K1826" s="204">
        <v>4</v>
      </c>
      <c r="L1826" s="204">
        <v>1.3</v>
      </c>
      <c r="M1826" s="204">
        <v>4</v>
      </c>
      <c r="N1826" s="204">
        <v>1</v>
      </c>
      <c r="O1826" s="204">
        <f t="shared" si="374"/>
        <v>3</v>
      </c>
      <c r="P1826" s="204"/>
      <c r="Q1826" s="204"/>
      <c r="R1826" s="204">
        <f t="shared" si="368"/>
        <v>12</v>
      </c>
      <c r="S1826" s="207" t="s">
        <v>41</v>
      </c>
      <c r="T1826" s="215" t="s">
        <v>58</v>
      </c>
      <c r="U1826" s="216">
        <v>44732</v>
      </c>
      <c r="V1826" s="216">
        <v>44741</v>
      </c>
      <c r="W1826" s="217">
        <v>1</v>
      </c>
      <c r="X1826" s="218"/>
      <c r="Y1826" s="212">
        <f t="shared" si="375"/>
        <v>1.4285714285714286</v>
      </c>
      <c r="Z1826" s="237">
        <v>14</v>
      </c>
      <c r="AA1826" s="237">
        <v>0.84</v>
      </c>
      <c r="AB1826" s="213">
        <f t="shared" si="376"/>
        <v>168</v>
      </c>
      <c r="AC1826" s="213">
        <f t="shared" si="377"/>
        <v>10.08</v>
      </c>
      <c r="AD1826" s="213">
        <f t="shared" si="378"/>
        <v>117.59999999999998</v>
      </c>
      <c r="AE1826" s="213">
        <f t="shared" si="367"/>
        <v>50.399999999999991</v>
      </c>
      <c r="AF1826" s="213">
        <f t="shared" si="379"/>
        <v>14.399999999999999</v>
      </c>
      <c r="AG1826" s="213">
        <f t="shared" si="372"/>
        <v>182.39999999999998</v>
      </c>
      <c r="AH1826" s="213">
        <v>182.39999999999998</v>
      </c>
      <c r="AI1826" s="213">
        <f t="shared" si="373"/>
        <v>0</v>
      </c>
      <c r="AJ1826" s="172"/>
    </row>
    <row r="1827" spans="1:36" ht="32.25" hidden="1" customHeight="1" x14ac:dyDescent="0.35">
      <c r="A1827" s="202"/>
      <c r="B1827" s="239">
        <v>29</v>
      </c>
      <c r="C1827" s="203">
        <v>314</v>
      </c>
      <c r="D1827" s="204">
        <v>12415</v>
      </c>
      <c r="E1827" s="204">
        <v>7581</v>
      </c>
      <c r="F1827" s="204"/>
      <c r="G1827" s="202" t="s">
        <v>103</v>
      </c>
      <c r="H1827" s="202" t="s">
        <v>36</v>
      </c>
      <c r="I1827" s="202"/>
      <c r="J1827" s="202" t="s">
        <v>42</v>
      </c>
      <c r="K1827" s="204">
        <v>4</v>
      </c>
      <c r="L1827" s="204">
        <v>1.3</v>
      </c>
      <c r="M1827" s="204">
        <v>4</v>
      </c>
      <c r="N1827" s="204">
        <v>1</v>
      </c>
      <c r="O1827" s="204">
        <f t="shared" si="374"/>
        <v>3</v>
      </c>
      <c r="P1827" s="204"/>
      <c r="Q1827" s="204"/>
      <c r="R1827" s="204">
        <f t="shared" si="368"/>
        <v>12</v>
      </c>
      <c r="S1827" s="207" t="s">
        <v>41</v>
      </c>
      <c r="T1827" s="215" t="s">
        <v>58</v>
      </c>
      <c r="U1827" s="216">
        <v>44732</v>
      </c>
      <c r="V1827" s="216">
        <v>44735</v>
      </c>
      <c r="W1827" s="217">
        <v>1</v>
      </c>
      <c r="X1827" s="218"/>
      <c r="Y1827" s="212">
        <f t="shared" si="375"/>
        <v>0.5714285714285714</v>
      </c>
      <c r="Z1827" s="237">
        <v>14</v>
      </c>
      <c r="AA1827" s="237">
        <v>0.84</v>
      </c>
      <c r="AB1827" s="213">
        <f t="shared" si="376"/>
        <v>168</v>
      </c>
      <c r="AC1827" s="213">
        <f t="shared" si="377"/>
        <v>10.08</v>
      </c>
      <c r="AD1827" s="213">
        <f t="shared" si="378"/>
        <v>117.59999999999998</v>
      </c>
      <c r="AE1827" s="213">
        <f t="shared" si="367"/>
        <v>50.399999999999991</v>
      </c>
      <c r="AF1827" s="213">
        <f t="shared" si="379"/>
        <v>5.76</v>
      </c>
      <c r="AG1827" s="213">
        <f t="shared" si="372"/>
        <v>173.75999999999996</v>
      </c>
      <c r="AH1827" s="213">
        <v>173.75999999999996</v>
      </c>
      <c r="AI1827" s="213">
        <f t="shared" si="373"/>
        <v>0</v>
      </c>
      <c r="AJ1827" s="172"/>
    </row>
    <row r="1828" spans="1:36" ht="32.25" hidden="1" customHeight="1" x14ac:dyDescent="0.35">
      <c r="A1828" s="202"/>
      <c r="B1828" s="239">
        <v>29</v>
      </c>
      <c r="C1828" s="203">
        <v>374</v>
      </c>
      <c r="D1828" s="204">
        <v>12531</v>
      </c>
      <c r="E1828" s="204">
        <v>7730</v>
      </c>
      <c r="F1828" s="204"/>
      <c r="G1828" s="202" t="s">
        <v>103</v>
      </c>
      <c r="H1828" s="202" t="s">
        <v>36</v>
      </c>
      <c r="I1828" s="202"/>
      <c r="J1828" s="202" t="s">
        <v>42</v>
      </c>
      <c r="K1828" s="204">
        <v>6</v>
      </c>
      <c r="L1828" s="204">
        <v>4</v>
      </c>
      <c r="M1828" s="204">
        <v>3.5</v>
      </c>
      <c r="N1828" s="204">
        <v>1</v>
      </c>
      <c r="O1828" s="204">
        <f t="shared" si="374"/>
        <v>2.5</v>
      </c>
      <c r="P1828" s="204"/>
      <c r="Q1828" s="204"/>
      <c r="R1828" s="204">
        <f t="shared" si="368"/>
        <v>15</v>
      </c>
      <c r="S1828" s="207" t="s">
        <v>41</v>
      </c>
      <c r="T1828" s="215" t="s">
        <v>58</v>
      </c>
      <c r="U1828" s="216">
        <v>44740</v>
      </c>
      <c r="V1828" s="216">
        <v>44761</v>
      </c>
      <c r="W1828" s="217">
        <v>1</v>
      </c>
      <c r="X1828" s="218"/>
      <c r="Y1828" s="212">
        <f t="shared" si="375"/>
        <v>3.1428571428571428</v>
      </c>
      <c r="Z1828" s="237">
        <v>14</v>
      </c>
      <c r="AA1828" s="237">
        <v>0.84</v>
      </c>
      <c r="AB1828" s="213">
        <f t="shared" si="376"/>
        <v>210</v>
      </c>
      <c r="AC1828" s="213">
        <f t="shared" si="377"/>
        <v>12.6</v>
      </c>
      <c r="AD1828" s="213">
        <f t="shared" si="378"/>
        <v>147</v>
      </c>
      <c r="AE1828" s="213">
        <f t="shared" si="367"/>
        <v>63</v>
      </c>
      <c r="AF1828" s="213">
        <f t="shared" si="379"/>
        <v>39.599999999999994</v>
      </c>
      <c r="AG1828" s="213">
        <f t="shared" si="372"/>
        <v>249.6</v>
      </c>
      <c r="AH1828" s="213">
        <v>249.6</v>
      </c>
      <c r="AI1828" s="213">
        <f t="shared" si="373"/>
        <v>0</v>
      </c>
      <c r="AJ1828" s="172"/>
    </row>
    <row r="1829" spans="1:36" ht="32.25" hidden="1" customHeight="1" x14ac:dyDescent="0.35">
      <c r="A1829" s="202"/>
      <c r="B1829" s="239">
        <v>29</v>
      </c>
      <c r="C1829" s="203">
        <v>393</v>
      </c>
      <c r="D1829" s="204">
        <v>12550</v>
      </c>
      <c r="E1829" s="204">
        <v>7730</v>
      </c>
      <c r="F1829" s="204"/>
      <c r="G1829" s="202" t="s">
        <v>103</v>
      </c>
      <c r="H1829" s="202" t="s">
        <v>36</v>
      </c>
      <c r="I1829" s="202"/>
      <c r="J1829" s="202" t="s">
        <v>42</v>
      </c>
      <c r="K1829" s="204">
        <v>8</v>
      </c>
      <c r="L1829" s="204">
        <v>1.3</v>
      </c>
      <c r="M1829" s="204">
        <v>6</v>
      </c>
      <c r="N1829" s="204">
        <v>1</v>
      </c>
      <c r="O1829" s="204">
        <f t="shared" si="374"/>
        <v>5</v>
      </c>
      <c r="P1829" s="204"/>
      <c r="Q1829" s="204"/>
      <c r="R1829" s="204">
        <f t="shared" si="368"/>
        <v>40</v>
      </c>
      <c r="S1829" s="207" t="s">
        <v>41</v>
      </c>
      <c r="T1829" s="215" t="s">
        <v>58</v>
      </c>
      <c r="U1829" s="216">
        <v>44741</v>
      </c>
      <c r="V1829" s="216">
        <v>44761</v>
      </c>
      <c r="W1829" s="217">
        <v>1</v>
      </c>
      <c r="X1829" s="218"/>
      <c r="Y1829" s="212">
        <f t="shared" si="375"/>
        <v>3</v>
      </c>
      <c r="Z1829" s="237">
        <v>14</v>
      </c>
      <c r="AA1829" s="237">
        <v>0.84</v>
      </c>
      <c r="AB1829" s="213">
        <f t="shared" si="376"/>
        <v>560</v>
      </c>
      <c r="AC1829" s="213">
        <f t="shared" si="377"/>
        <v>33.6</v>
      </c>
      <c r="AD1829" s="213">
        <f t="shared" si="378"/>
        <v>392</v>
      </c>
      <c r="AE1829" s="213">
        <f t="shared" si="367"/>
        <v>168</v>
      </c>
      <c r="AF1829" s="213">
        <f t="shared" si="379"/>
        <v>100.8</v>
      </c>
      <c r="AG1829" s="213">
        <f t="shared" si="372"/>
        <v>660.8</v>
      </c>
      <c r="AH1829" s="213">
        <v>660.8</v>
      </c>
      <c r="AI1829" s="213">
        <f t="shared" si="373"/>
        <v>0</v>
      </c>
      <c r="AJ1829" s="172"/>
    </row>
    <row r="1830" spans="1:36" ht="32.25" hidden="1" customHeight="1" x14ac:dyDescent="0.35">
      <c r="A1830" s="202"/>
      <c r="B1830" s="239">
        <v>29</v>
      </c>
      <c r="C1830" s="203">
        <v>135</v>
      </c>
      <c r="D1830" s="204">
        <v>12146</v>
      </c>
      <c r="E1830" s="204">
        <v>6737</v>
      </c>
      <c r="F1830" s="204"/>
      <c r="G1830" s="202" t="s">
        <v>103</v>
      </c>
      <c r="H1830" s="202" t="s">
        <v>147</v>
      </c>
      <c r="I1830" s="202"/>
      <c r="J1830" s="202" t="s">
        <v>61</v>
      </c>
      <c r="K1830" s="204">
        <v>2.5</v>
      </c>
      <c r="L1830" s="204">
        <v>2.5</v>
      </c>
      <c r="M1830" s="204">
        <v>5</v>
      </c>
      <c r="N1830" s="204">
        <v>1</v>
      </c>
      <c r="O1830" s="204">
        <f t="shared" si="374"/>
        <v>4</v>
      </c>
      <c r="P1830" s="204"/>
      <c r="Q1830" s="204"/>
      <c r="R1830" s="204">
        <f t="shared" si="368"/>
        <v>25</v>
      </c>
      <c r="S1830" s="207" t="s">
        <v>62</v>
      </c>
      <c r="T1830" s="215" t="s">
        <v>58</v>
      </c>
      <c r="U1830" s="216">
        <v>44713</v>
      </c>
      <c r="V1830" s="216">
        <v>44830</v>
      </c>
      <c r="W1830" s="217">
        <v>1</v>
      </c>
      <c r="X1830" s="218"/>
      <c r="Y1830" s="212">
        <f t="shared" si="375"/>
        <v>16.857142857142858</v>
      </c>
      <c r="Z1830" s="237">
        <v>5.25</v>
      </c>
      <c r="AA1830" s="237">
        <v>0.35</v>
      </c>
      <c r="AB1830" s="213">
        <f t="shared" si="376"/>
        <v>131.25</v>
      </c>
      <c r="AC1830" s="213">
        <f t="shared" si="377"/>
        <v>8.75</v>
      </c>
      <c r="AD1830" s="213">
        <f t="shared" si="378"/>
        <v>91.875</v>
      </c>
      <c r="AE1830" s="213">
        <f t="shared" ref="AE1830:AE1893" si="380">IF(T1830="off hired",0.3*R1830*Z1830*W1830,0)</f>
        <v>39.375</v>
      </c>
      <c r="AF1830" s="213">
        <f t="shared" si="379"/>
        <v>147.5</v>
      </c>
      <c r="AG1830" s="213">
        <f t="shared" si="372"/>
        <v>278.75</v>
      </c>
      <c r="AH1830" s="213">
        <v>278.75</v>
      </c>
      <c r="AI1830" s="213">
        <f t="shared" si="373"/>
        <v>0</v>
      </c>
      <c r="AJ1830" s="172"/>
    </row>
    <row r="1831" spans="1:36" ht="32.25" hidden="1" customHeight="1" x14ac:dyDescent="0.35">
      <c r="A1831" s="202"/>
      <c r="B1831" s="239">
        <v>29</v>
      </c>
      <c r="C1831" s="203">
        <v>135</v>
      </c>
      <c r="D1831" s="204">
        <v>12146</v>
      </c>
      <c r="E1831" s="204">
        <v>6737</v>
      </c>
      <c r="F1831" s="204"/>
      <c r="G1831" s="202" t="s">
        <v>103</v>
      </c>
      <c r="H1831" s="202" t="s">
        <v>147</v>
      </c>
      <c r="I1831" s="202"/>
      <c r="J1831" s="202" t="s">
        <v>61</v>
      </c>
      <c r="K1831" s="204">
        <v>2.5</v>
      </c>
      <c r="L1831" s="204">
        <v>2.5</v>
      </c>
      <c r="M1831" s="204">
        <v>5</v>
      </c>
      <c r="N1831" s="204">
        <v>1</v>
      </c>
      <c r="O1831" s="204">
        <f t="shared" si="374"/>
        <v>4</v>
      </c>
      <c r="P1831" s="204"/>
      <c r="Q1831" s="204"/>
      <c r="R1831" s="204">
        <f t="shared" si="368"/>
        <v>25</v>
      </c>
      <c r="S1831" s="207" t="s">
        <v>62</v>
      </c>
      <c r="T1831" s="215" t="s">
        <v>58</v>
      </c>
      <c r="U1831" s="216">
        <v>44713</v>
      </c>
      <c r="V1831" s="216">
        <v>44830</v>
      </c>
      <c r="W1831" s="217">
        <v>1</v>
      </c>
      <c r="X1831" s="218"/>
      <c r="Y1831" s="212">
        <f t="shared" si="375"/>
        <v>16.857142857142858</v>
      </c>
      <c r="Z1831" s="237">
        <v>5.25</v>
      </c>
      <c r="AA1831" s="237">
        <v>0.35</v>
      </c>
      <c r="AB1831" s="213">
        <f t="shared" si="376"/>
        <v>131.25</v>
      </c>
      <c r="AC1831" s="213">
        <f t="shared" si="377"/>
        <v>8.75</v>
      </c>
      <c r="AD1831" s="213">
        <f t="shared" si="378"/>
        <v>91.875</v>
      </c>
      <c r="AE1831" s="213">
        <f t="shared" si="380"/>
        <v>39.375</v>
      </c>
      <c r="AF1831" s="213">
        <f t="shared" si="379"/>
        <v>147.5</v>
      </c>
      <c r="AG1831" s="213">
        <f t="shared" si="372"/>
        <v>278.75</v>
      </c>
      <c r="AH1831" s="213">
        <v>278.75</v>
      </c>
      <c r="AI1831" s="213">
        <f t="shared" si="373"/>
        <v>0</v>
      </c>
      <c r="AJ1831" s="172"/>
    </row>
    <row r="1832" spans="1:36" ht="32.25" hidden="1" customHeight="1" x14ac:dyDescent="0.35">
      <c r="A1832" s="202"/>
      <c r="B1832" s="239">
        <v>29</v>
      </c>
      <c r="C1832" s="203">
        <v>537</v>
      </c>
      <c r="D1832" s="204">
        <v>12747</v>
      </c>
      <c r="E1832" s="204">
        <v>7807</v>
      </c>
      <c r="F1832" s="204"/>
      <c r="G1832" s="202" t="s">
        <v>103</v>
      </c>
      <c r="H1832" s="202" t="s">
        <v>95</v>
      </c>
      <c r="I1832" s="202"/>
      <c r="J1832" s="202" t="s">
        <v>69</v>
      </c>
      <c r="K1832" s="204">
        <v>1.3</v>
      </c>
      <c r="L1832" s="204">
        <v>1.3</v>
      </c>
      <c r="M1832" s="204">
        <v>3</v>
      </c>
      <c r="N1832" s="204">
        <v>1</v>
      </c>
      <c r="O1832" s="204">
        <f t="shared" si="374"/>
        <v>2</v>
      </c>
      <c r="P1832" s="204"/>
      <c r="Q1832" s="204"/>
      <c r="R1832" s="204">
        <f t="shared" si="368"/>
        <v>2</v>
      </c>
      <c r="S1832" s="207" t="s">
        <v>70</v>
      </c>
      <c r="T1832" s="215" t="s">
        <v>58</v>
      </c>
      <c r="U1832" s="216">
        <v>44759</v>
      </c>
      <c r="V1832" s="216">
        <v>44777</v>
      </c>
      <c r="W1832" s="217">
        <v>1</v>
      </c>
      <c r="X1832" s="218"/>
      <c r="Y1832" s="212">
        <f t="shared" si="375"/>
        <v>2.7142857142857144</v>
      </c>
      <c r="Z1832" s="237">
        <v>135</v>
      </c>
      <c r="AA1832" s="237">
        <v>12.25</v>
      </c>
      <c r="AB1832" s="213">
        <f t="shared" si="376"/>
        <v>270</v>
      </c>
      <c r="AC1832" s="213">
        <f t="shared" si="377"/>
        <v>24.5</v>
      </c>
      <c r="AD1832" s="213">
        <f t="shared" si="378"/>
        <v>189</v>
      </c>
      <c r="AE1832" s="213">
        <f t="shared" si="380"/>
        <v>81</v>
      </c>
      <c r="AF1832" s="213">
        <f t="shared" si="379"/>
        <v>66.5</v>
      </c>
      <c r="AG1832" s="213">
        <f t="shared" si="372"/>
        <v>336.5</v>
      </c>
      <c r="AH1832" s="213">
        <v>336.5</v>
      </c>
      <c r="AI1832" s="213">
        <f t="shared" si="373"/>
        <v>0</v>
      </c>
      <c r="AJ1832" s="172"/>
    </row>
    <row r="1833" spans="1:36" ht="32.25" hidden="1" customHeight="1" x14ac:dyDescent="0.35">
      <c r="A1833" s="234"/>
      <c r="B1833" s="239">
        <v>29</v>
      </c>
      <c r="C1833" s="261">
        <v>476</v>
      </c>
      <c r="D1833" s="233">
        <v>12637</v>
      </c>
      <c r="E1833" s="233">
        <v>8127</v>
      </c>
      <c r="F1833" s="233"/>
      <c r="G1833" s="280" t="s">
        <v>103</v>
      </c>
      <c r="H1833" s="234" t="s">
        <v>36</v>
      </c>
      <c r="I1833" s="234"/>
      <c r="J1833" s="234" t="s">
        <v>42</v>
      </c>
      <c r="K1833" s="233">
        <v>12</v>
      </c>
      <c r="L1833" s="233">
        <v>1.3</v>
      </c>
      <c r="M1833" s="233">
        <v>3.5</v>
      </c>
      <c r="N1833" s="204">
        <v>1</v>
      </c>
      <c r="O1833" s="204">
        <f t="shared" si="374"/>
        <v>2.5</v>
      </c>
      <c r="P1833" s="233"/>
      <c r="Q1833" s="233"/>
      <c r="R1833" s="204">
        <f t="shared" si="368"/>
        <v>30</v>
      </c>
      <c r="S1833" s="261" t="s">
        <v>41</v>
      </c>
      <c r="T1833" s="270" t="s">
        <v>58</v>
      </c>
      <c r="U1833" s="271">
        <v>44749</v>
      </c>
      <c r="V1833" s="271">
        <v>44853</v>
      </c>
      <c r="W1833" s="272">
        <v>1</v>
      </c>
      <c r="X1833" s="273"/>
      <c r="Y1833" s="212">
        <f t="shared" si="375"/>
        <v>15</v>
      </c>
      <c r="Z1833" s="238">
        <v>14</v>
      </c>
      <c r="AA1833" s="238"/>
      <c r="AB1833" s="213">
        <f t="shared" si="376"/>
        <v>420</v>
      </c>
      <c r="AC1833" s="213">
        <f t="shared" si="377"/>
        <v>0</v>
      </c>
      <c r="AD1833" s="213">
        <f t="shared" si="378"/>
        <v>294</v>
      </c>
      <c r="AE1833" s="213">
        <f t="shared" si="380"/>
        <v>126</v>
      </c>
      <c r="AF1833" s="213">
        <f t="shared" si="379"/>
        <v>0</v>
      </c>
      <c r="AG1833" s="213">
        <f t="shared" si="372"/>
        <v>420</v>
      </c>
      <c r="AH1833" s="213">
        <v>420</v>
      </c>
      <c r="AI1833" s="213">
        <f t="shared" si="373"/>
        <v>0</v>
      </c>
      <c r="AJ1833" s="172"/>
    </row>
    <row r="1834" spans="1:36" ht="32.25" hidden="1" customHeight="1" x14ac:dyDescent="0.35">
      <c r="A1834" s="234"/>
      <c r="B1834" s="239">
        <v>29</v>
      </c>
      <c r="C1834" s="261">
        <v>414</v>
      </c>
      <c r="D1834" s="233">
        <v>12573</v>
      </c>
      <c r="E1834" s="233">
        <v>7739</v>
      </c>
      <c r="F1834" s="233"/>
      <c r="G1834" s="234" t="s">
        <v>103</v>
      </c>
      <c r="H1834" s="234" t="s">
        <v>36</v>
      </c>
      <c r="I1834" s="234"/>
      <c r="J1834" s="234" t="s">
        <v>42</v>
      </c>
      <c r="K1834" s="233">
        <v>4.5</v>
      </c>
      <c r="L1834" s="233">
        <v>1.3</v>
      </c>
      <c r="M1834" s="233">
        <v>3.5</v>
      </c>
      <c r="N1834" s="204">
        <v>1</v>
      </c>
      <c r="O1834" s="204">
        <f t="shared" si="374"/>
        <v>2.5</v>
      </c>
      <c r="P1834" s="233"/>
      <c r="Q1834" s="233"/>
      <c r="R1834" s="204">
        <f t="shared" si="368"/>
        <v>11.25</v>
      </c>
      <c r="S1834" s="261" t="s">
        <v>41</v>
      </c>
      <c r="T1834" s="270" t="s">
        <v>58</v>
      </c>
      <c r="U1834" s="271">
        <v>44743</v>
      </c>
      <c r="V1834" s="271">
        <v>44768</v>
      </c>
      <c r="W1834" s="272">
        <v>1</v>
      </c>
      <c r="X1834" s="273"/>
      <c r="Y1834" s="212">
        <f t="shared" si="375"/>
        <v>3.7142857142857144</v>
      </c>
      <c r="Z1834" s="238">
        <v>14</v>
      </c>
      <c r="AA1834" s="238">
        <v>0.84</v>
      </c>
      <c r="AB1834" s="213">
        <f t="shared" si="376"/>
        <v>157.5</v>
      </c>
      <c r="AC1834" s="213">
        <f t="shared" si="377"/>
        <v>9.4499999999999993</v>
      </c>
      <c r="AD1834" s="213">
        <f t="shared" si="378"/>
        <v>110.24999999999999</v>
      </c>
      <c r="AE1834" s="213">
        <f t="shared" si="380"/>
        <v>47.25</v>
      </c>
      <c r="AF1834" s="213">
        <f t="shared" si="379"/>
        <v>35.099999999999994</v>
      </c>
      <c r="AG1834" s="213">
        <f t="shared" si="372"/>
        <v>192.6</v>
      </c>
      <c r="AH1834" s="213">
        <v>192.6</v>
      </c>
      <c r="AI1834" s="213">
        <f t="shared" si="373"/>
        <v>0</v>
      </c>
      <c r="AJ1834" s="172"/>
    </row>
    <row r="1835" spans="1:36" ht="32.25" hidden="1" customHeight="1" x14ac:dyDescent="0.35">
      <c r="A1835" s="234"/>
      <c r="B1835" s="239">
        <v>29</v>
      </c>
      <c r="C1835" s="261" t="s">
        <v>230</v>
      </c>
      <c r="D1835" s="233">
        <v>12650</v>
      </c>
      <c r="E1835" s="233">
        <v>6705</v>
      </c>
      <c r="F1835" s="233"/>
      <c r="G1835" s="234" t="s">
        <v>231</v>
      </c>
      <c r="H1835" s="234" t="s">
        <v>36</v>
      </c>
      <c r="I1835" s="234"/>
      <c r="J1835" s="234" t="s">
        <v>42</v>
      </c>
      <c r="K1835" s="233">
        <v>15</v>
      </c>
      <c r="L1835" s="233">
        <v>1.3</v>
      </c>
      <c r="M1835" s="233">
        <v>5</v>
      </c>
      <c r="N1835" s="204">
        <v>1</v>
      </c>
      <c r="O1835" s="204">
        <f t="shared" si="374"/>
        <v>4</v>
      </c>
      <c r="P1835" s="233"/>
      <c r="Q1835" s="233"/>
      <c r="R1835" s="204">
        <f t="shared" si="368"/>
        <v>60</v>
      </c>
      <c r="S1835" s="261" t="s">
        <v>41</v>
      </c>
      <c r="T1835" s="270" t="s">
        <v>58</v>
      </c>
      <c r="U1835" s="271">
        <v>44749</v>
      </c>
      <c r="V1835" s="271">
        <v>44825</v>
      </c>
      <c r="W1835" s="272">
        <v>1</v>
      </c>
      <c r="X1835" s="273"/>
      <c r="Y1835" s="212">
        <f t="shared" si="375"/>
        <v>11</v>
      </c>
      <c r="Z1835" s="238">
        <v>14</v>
      </c>
      <c r="AA1835" s="238">
        <v>0.84</v>
      </c>
      <c r="AB1835" s="213">
        <f t="shared" si="376"/>
        <v>840</v>
      </c>
      <c r="AC1835" s="213">
        <f t="shared" si="377"/>
        <v>50.4</v>
      </c>
      <c r="AD1835" s="213">
        <f t="shared" si="378"/>
        <v>588</v>
      </c>
      <c r="AE1835" s="213">
        <f t="shared" si="380"/>
        <v>252</v>
      </c>
      <c r="AF1835" s="213">
        <f t="shared" si="379"/>
        <v>554.4</v>
      </c>
      <c r="AG1835" s="213">
        <f t="shared" si="372"/>
        <v>1394.4</v>
      </c>
      <c r="AH1835" s="213">
        <v>1394.4</v>
      </c>
      <c r="AI1835" s="213">
        <f t="shared" si="373"/>
        <v>0</v>
      </c>
      <c r="AJ1835" s="172"/>
    </row>
    <row r="1836" spans="1:36" ht="32.25" hidden="1" customHeight="1" x14ac:dyDescent="0.35">
      <c r="A1836" s="202"/>
      <c r="B1836" s="239">
        <v>29</v>
      </c>
      <c r="C1836" s="203">
        <v>528</v>
      </c>
      <c r="D1836" s="204">
        <v>12736</v>
      </c>
      <c r="E1836" s="204">
        <v>7837</v>
      </c>
      <c r="F1836" s="204"/>
      <c r="G1836" s="202" t="s">
        <v>103</v>
      </c>
      <c r="H1836" s="202" t="s">
        <v>60</v>
      </c>
      <c r="I1836" s="202"/>
      <c r="J1836" s="202" t="s">
        <v>61</v>
      </c>
      <c r="K1836" s="204">
        <v>18</v>
      </c>
      <c r="L1836" s="204">
        <v>6</v>
      </c>
      <c r="M1836" s="204">
        <f>3.5</f>
        <v>3.5</v>
      </c>
      <c r="N1836" s="204">
        <v>1</v>
      </c>
      <c r="O1836" s="204">
        <f t="shared" si="374"/>
        <v>2.5</v>
      </c>
      <c r="P1836" s="204"/>
      <c r="Q1836" s="204"/>
      <c r="R1836" s="204">
        <f t="shared" si="368"/>
        <v>270</v>
      </c>
      <c r="S1836" s="207" t="s">
        <v>62</v>
      </c>
      <c r="T1836" s="215" t="s">
        <v>58</v>
      </c>
      <c r="U1836" s="216">
        <v>44757</v>
      </c>
      <c r="V1836" s="216">
        <v>44796</v>
      </c>
      <c r="W1836" s="217">
        <v>1</v>
      </c>
      <c r="X1836" s="218"/>
      <c r="Y1836" s="212">
        <f t="shared" si="375"/>
        <v>5.7142857142857144</v>
      </c>
      <c r="Z1836" s="237">
        <v>7.5</v>
      </c>
      <c r="AA1836" s="237">
        <v>0.7</v>
      </c>
      <c r="AB1836" s="213">
        <f t="shared" si="376"/>
        <v>2025</v>
      </c>
      <c r="AC1836" s="213">
        <f t="shared" si="377"/>
        <v>189</v>
      </c>
      <c r="AD1836" s="213">
        <f t="shared" si="378"/>
        <v>1417.5</v>
      </c>
      <c r="AE1836" s="213">
        <f t="shared" si="380"/>
        <v>607.5</v>
      </c>
      <c r="AF1836" s="213">
        <f t="shared" si="379"/>
        <v>1080</v>
      </c>
      <c r="AG1836" s="213">
        <f t="shared" si="372"/>
        <v>3105</v>
      </c>
      <c r="AH1836" s="213">
        <v>3105</v>
      </c>
      <c r="AI1836" s="213">
        <f t="shared" si="373"/>
        <v>0</v>
      </c>
      <c r="AJ1836" s="172"/>
    </row>
    <row r="1837" spans="1:36" ht="32.25" hidden="1" customHeight="1" x14ac:dyDescent="0.35">
      <c r="A1837" s="202"/>
      <c r="B1837" s="239">
        <v>29</v>
      </c>
      <c r="C1837" s="203">
        <v>619</v>
      </c>
      <c r="D1837" s="204">
        <v>12841</v>
      </c>
      <c r="E1837" s="204">
        <v>7893</v>
      </c>
      <c r="F1837" s="204"/>
      <c r="G1837" s="202" t="s">
        <v>103</v>
      </c>
      <c r="H1837" s="202" t="s">
        <v>36</v>
      </c>
      <c r="I1837" s="202"/>
      <c r="J1837" s="202" t="s">
        <v>69</v>
      </c>
      <c r="K1837" s="204">
        <v>1.8</v>
      </c>
      <c r="L1837" s="204">
        <v>1.8</v>
      </c>
      <c r="M1837" s="204">
        <v>3</v>
      </c>
      <c r="N1837" s="204">
        <v>1</v>
      </c>
      <c r="O1837" s="204">
        <f t="shared" si="374"/>
        <v>2</v>
      </c>
      <c r="P1837" s="204"/>
      <c r="Q1837" s="204"/>
      <c r="R1837" s="204">
        <f t="shared" si="368"/>
        <v>2</v>
      </c>
      <c r="S1837" s="207" t="s">
        <v>70</v>
      </c>
      <c r="T1837" s="215" t="s">
        <v>58</v>
      </c>
      <c r="U1837" s="216">
        <v>44769</v>
      </c>
      <c r="V1837" s="216">
        <v>44820</v>
      </c>
      <c r="W1837" s="217">
        <v>1</v>
      </c>
      <c r="X1837" s="218"/>
      <c r="Y1837" s="212">
        <f t="shared" si="375"/>
        <v>7.4285714285714288</v>
      </c>
      <c r="Z1837" s="238">
        <v>135</v>
      </c>
      <c r="AA1837" s="237"/>
      <c r="AB1837" s="213">
        <f t="shared" si="376"/>
        <v>270</v>
      </c>
      <c r="AC1837" s="213">
        <f t="shared" si="377"/>
        <v>0</v>
      </c>
      <c r="AD1837" s="213">
        <f t="shared" si="378"/>
        <v>189</v>
      </c>
      <c r="AE1837" s="213">
        <f t="shared" si="380"/>
        <v>81</v>
      </c>
      <c r="AF1837" s="213">
        <f t="shared" si="379"/>
        <v>0</v>
      </c>
      <c r="AG1837" s="213">
        <f t="shared" si="372"/>
        <v>270</v>
      </c>
      <c r="AH1837" s="213">
        <v>270</v>
      </c>
      <c r="AI1837" s="213">
        <f t="shared" si="373"/>
        <v>0</v>
      </c>
      <c r="AJ1837" s="172"/>
    </row>
    <row r="1838" spans="1:36" ht="32.25" hidden="1" customHeight="1" x14ac:dyDescent="0.35">
      <c r="A1838" s="202"/>
      <c r="B1838" s="239">
        <v>29</v>
      </c>
      <c r="C1838" s="203">
        <v>626</v>
      </c>
      <c r="D1838" s="204">
        <v>12848</v>
      </c>
      <c r="E1838" s="204">
        <v>7982</v>
      </c>
      <c r="F1838" s="204"/>
      <c r="G1838" s="202" t="s">
        <v>417</v>
      </c>
      <c r="H1838" s="202" t="s">
        <v>36</v>
      </c>
      <c r="I1838" s="202"/>
      <c r="J1838" s="202" t="s">
        <v>69</v>
      </c>
      <c r="K1838" s="204">
        <v>2.5</v>
      </c>
      <c r="L1838" s="204">
        <v>1.3</v>
      </c>
      <c r="M1838" s="204">
        <v>5</v>
      </c>
      <c r="N1838" s="204">
        <v>1</v>
      </c>
      <c r="O1838" s="204">
        <f t="shared" si="374"/>
        <v>4</v>
      </c>
      <c r="P1838" s="204"/>
      <c r="Q1838" s="204"/>
      <c r="R1838" s="204">
        <f t="shared" si="368"/>
        <v>4</v>
      </c>
      <c r="S1838" s="207" t="s">
        <v>70</v>
      </c>
      <c r="T1838" s="215" t="s">
        <v>58</v>
      </c>
      <c r="U1838" s="216">
        <v>44771</v>
      </c>
      <c r="V1838" s="216">
        <v>44820</v>
      </c>
      <c r="W1838" s="217">
        <v>1</v>
      </c>
      <c r="X1838" s="218"/>
      <c r="Y1838" s="212">
        <f t="shared" si="375"/>
        <v>7.1428571428571432</v>
      </c>
      <c r="Z1838" s="238">
        <v>135</v>
      </c>
      <c r="AA1838" s="237"/>
      <c r="AB1838" s="213">
        <f t="shared" si="376"/>
        <v>540</v>
      </c>
      <c r="AC1838" s="213">
        <f t="shared" si="377"/>
        <v>0</v>
      </c>
      <c r="AD1838" s="213">
        <f t="shared" si="378"/>
        <v>378</v>
      </c>
      <c r="AE1838" s="213">
        <f t="shared" si="380"/>
        <v>162</v>
      </c>
      <c r="AF1838" s="213">
        <f t="shared" si="379"/>
        <v>0</v>
      </c>
      <c r="AG1838" s="213">
        <f t="shared" si="372"/>
        <v>540</v>
      </c>
      <c r="AH1838" s="213">
        <v>540</v>
      </c>
      <c r="AI1838" s="213">
        <f t="shared" si="373"/>
        <v>0</v>
      </c>
      <c r="AJ1838" s="172"/>
    </row>
    <row r="1839" spans="1:36" ht="32.25" hidden="1" customHeight="1" x14ac:dyDescent="0.35">
      <c r="A1839" s="202"/>
      <c r="B1839" s="239">
        <v>29</v>
      </c>
      <c r="C1839" s="203">
        <v>809</v>
      </c>
      <c r="D1839" s="204">
        <v>13072</v>
      </c>
      <c r="E1839" s="204">
        <v>7866</v>
      </c>
      <c r="F1839" s="204"/>
      <c r="G1839" s="202" t="s">
        <v>103</v>
      </c>
      <c r="H1839" s="202" t="s">
        <v>36</v>
      </c>
      <c r="I1839" s="202"/>
      <c r="J1839" s="202" t="s">
        <v>69</v>
      </c>
      <c r="K1839" s="204">
        <v>2.5</v>
      </c>
      <c r="L1839" s="204">
        <v>2.5</v>
      </c>
      <c r="M1839" s="204">
        <v>2.5</v>
      </c>
      <c r="N1839" s="204">
        <v>1</v>
      </c>
      <c r="O1839" s="204">
        <f t="shared" si="374"/>
        <v>1.5</v>
      </c>
      <c r="P1839" s="204"/>
      <c r="Q1839" s="204"/>
      <c r="R1839" s="204">
        <f t="shared" si="368"/>
        <v>1.5</v>
      </c>
      <c r="S1839" s="207" t="s">
        <v>70</v>
      </c>
      <c r="T1839" s="215" t="s">
        <v>58</v>
      </c>
      <c r="U1839" s="216">
        <v>44790</v>
      </c>
      <c r="V1839" s="216">
        <v>44807</v>
      </c>
      <c r="W1839" s="217">
        <v>1</v>
      </c>
      <c r="X1839" s="218"/>
      <c r="Y1839" s="212">
        <f t="shared" si="375"/>
        <v>2.5714285714285716</v>
      </c>
      <c r="Z1839" s="238">
        <v>135</v>
      </c>
      <c r="AA1839" s="237"/>
      <c r="AB1839" s="213">
        <f t="shared" si="376"/>
        <v>202.5</v>
      </c>
      <c r="AC1839" s="213">
        <f t="shared" si="377"/>
        <v>0</v>
      </c>
      <c r="AD1839" s="213">
        <f t="shared" si="378"/>
        <v>141.74999999999997</v>
      </c>
      <c r="AE1839" s="213">
        <f t="shared" si="380"/>
        <v>60.749999999999993</v>
      </c>
      <c r="AF1839" s="213">
        <f t="shared" si="379"/>
        <v>0</v>
      </c>
      <c r="AG1839" s="213">
        <f t="shared" si="372"/>
        <v>202.49999999999997</v>
      </c>
      <c r="AH1839" s="213">
        <v>202.49999999999997</v>
      </c>
      <c r="AI1839" s="213">
        <f t="shared" si="373"/>
        <v>0</v>
      </c>
      <c r="AJ1839" s="172"/>
    </row>
    <row r="1840" spans="1:36" ht="32.25" hidden="1" customHeight="1" x14ac:dyDescent="0.35">
      <c r="A1840" s="202"/>
      <c r="B1840" s="239">
        <v>29</v>
      </c>
      <c r="C1840" s="203">
        <v>800</v>
      </c>
      <c r="D1840" s="204">
        <v>13060</v>
      </c>
      <c r="E1840" s="204">
        <v>6738</v>
      </c>
      <c r="F1840" s="204"/>
      <c r="G1840" s="202" t="s">
        <v>103</v>
      </c>
      <c r="H1840" s="202" t="s">
        <v>36</v>
      </c>
      <c r="I1840" s="202"/>
      <c r="J1840" s="202" t="s">
        <v>436</v>
      </c>
      <c r="K1840" s="204">
        <v>9</v>
      </c>
      <c r="L1840" s="204">
        <v>1.3</v>
      </c>
      <c r="M1840" s="204">
        <v>4</v>
      </c>
      <c r="N1840" s="204"/>
      <c r="O1840" s="204">
        <f t="shared" si="374"/>
        <v>4</v>
      </c>
      <c r="P1840" s="204"/>
      <c r="Q1840" s="204"/>
      <c r="R1840" s="204">
        <f t="shared" ref="R1840:R1903" si="381">IF(S1840="m3",K1840*L1840*O1840,IF(S1840="m2-LxH",K1840*O1840,IF(S1840="m2-LxW",K1840*L1840*P1840,IF(S1840="rm",O1840,IF(S1840="lm",K1840,IF(S1840="unit",Q1840,))))))</f>
        <v>36</v>
      </c>
      <c r="S1840" s="207" t="s">
        <v>41</v>
      </c>
      <c r="T1840" s="215" t="s">
        <v>58</v>
      </c>
      <c r="U1840" s="216">
        <v>44796</v>
      </c>
      <c r="V1840" s="216">
        <v>44800</v>
      </c>
      <c r="W1840" s="217">
        <v>1</v>
      </c>
      <c r="X1840" s="218"/>
      <c r="Y1840" s="212">
        <f t="shared" si="375"/>
        <v>0.7142857142857143</v>
      </c>
      <c r="Z1840" s="237">
        <v>14</v>
      </c>
      <c r="AA1840" s="237">
        <v>0</v>
      </c>
      <c r="AB1840" s="213">
        <f t="shared" si="376"/>
        <v>504</v>
      </c>
      <c r="AC1840" s="213">
        <f t="shared" si="377"/>
        <v>0</v>
      </c>
      <c r="AD1840" s="213">
        <f t="shared" si="378"/>
        <v>352.8</v>
      </c>
      <c r="AE1840" s="213">
        <f t="shared" si="380"/>
        <v>151.19999999999999</v>
      </c>
      <c r="AF1840" s="213">
        <f t="shared" si="379"/>
        <v>0</v>
      </c>
      <c r="AG1840" s="213">
        <f t="shared" si="372"/>
        <v>504</v>
      </c>
      <c r="AH1840" s="213">
        <v>504</v>
      </c>
      <c r="AI1840" s="213">
        <f t="shared" si="373"/>
        <v>0</v>
      </c>
      <c r="AJ1840" s="172"/>
    </row>
    <row r="1841" spans="1:36" ht="32.25" hidden="1" customHeight="1" x14ac:dyDescent="0.35">
      <c r="A1841" s="202"/>
      <c r="B1841" s="239">
        <v>29</v>
      </c>
      <c r="C1841" s="203">
        <v>782</v>
      </c>
      <c r="D1841" s="204">
        <v>13042</v>
      </c>
      <c r="E1841" s="204">
        <v>8457</v>
      </c>
      <c r="F1841" s="204"/>
      <c r="G1841" s="202" t="s">
        <v>103</v>
      </c>
      <c r="H1841" s="202" t="s">
        <v>36</v>
      </c>
      <c r="I1841" s="202"/>
      <c r="J1841" s="202" t="s">
        <v>436</v>
      </c>
      <c r="K1841" s="204">
        <v>10</v>
      </c>
      <c r="L1841" s="204">
        <v>1.3</v>
      </c>
      <c r="M1841" s="204">
        <v>4</v>
      </c>
      <c r="N1841" s="204"/>
      <c r="O1841" s="204">
        <f t="shared" si="374"/>
        <v>4</v>
      </c>
      <c r="P1841" s="204"/>
      <c r="Q1841" s="204"/>
      <c r="R1841" s="204">
        <f t="shared" si="381"/>
        <v>40</v>
      </c>
      <c r="S1841" s="207" t="s">
        <v>41</v>
      </c>
      <c r="T1841" s="215" t="s">
        <v>58</v>
      </c>
      <c r="U1841" s="216">
        <v>44793</v>
      </c>
      <c r="V1841" s="216">
        <v>44917</v>
      </c>
      <c r="W1841" s="217">
        <v>1</v>
      </c>
      <c r="X1841" s="218"/>
      <c r="Y1841" s="212">
        <f t="shared" si="375"/>
        <v>17.857142857142858</v>
      </c>
      <c r="Z1841" s="237">
        <v>14</v>
      </c>
      <c r="AA1841" s="237">
        <v>0</v>
      </c>
      <c r="AB1841" s="213">
        <f t="shared" si="376"/>
        <v>560</v>
      </c>
      <c r="AC1841" s="213">
        <f t="shared" si="377"/>
        <v>0</v>
      </c>
      <c r="AD1841" s="213">
        <f t="shared" si="378"/>
        <v>392</v>
      </c>
      <c r="AE1841" s="213">
        <f t="shared" si="380"/>
        <v>168</v>
      </c>
      <c r="AF1841" s="213">
        <f t="shared" si="379"/>
        <v>0</v>
      </c>
      <c r="AG1841" s="213">
        <f t="shared" si="372"/>
        <v>560</v>
      </c>
      <c r="AH1841" s="213">
        <v>560</v>
      </c>
      <c r="AI1841" s="213">
        <f t="shared" si="373"/>
        <v>0</v>
      </c>
      <c r="AJ1841" s="172"/>
    </row>
    <row r="1842" spans="1:36" ht="32.25" hidden="1" customHeight="1" x14ac:dyDescent="0.35">
      <c r="A1842" s="202"/>
      <c r="B1842" s="239">
        <v>29</v>
      </c>
      <c r="C1842" s="203">
        <v>618</v>
      </c>
      <c r="D1842" s="204">
        <v>12840</v>
      </c>
      <c r="E1842" s="204">
        <v>7747</v>
      </c>
      <c r="F1842" s="204"/>
      <c r="G1842" s="202" t="s">
        <v>103</v>
      </c>
      <c r="H1842" s="202" t="s">
        <v>36</v>
      </c>
      <c r="I1842" s="202"/>
      <c r="J1842" s="202" t="s">
        <v>436</v>
      </c>
      <c r="K1842" s="204">
        <v>7.5</v>
      </c>
      <c r="L1842" s="204">
        <v>1.3</v>
      </c>
      <c r="M1842" s="204">
        <v>4.5</v>
      </c>
      <c r="N1842" s="204">
        <v>1</v>
      </c>
      <c r="O1842" s="204">
        <f t="shared" si="374"/>
        <v>3.5</v>
      </c>
      <c r="P1842" s="204"/>
      <c r="Q1842" s="204"/>
      <c r="R1842" s="204">
        <f t="shared" si="381"/>
        <v>26.25</v>
      </c>
      <c r="S1842" s="207" t="s">
        <v>41</v>
      </c>
      <c r="T1842" s="215" t="s">
        <v>58</v>
      </c>
      <c r="U1842" s="216">
        <v>44771</v>
      </c>
      <c r="V1842" s="216">
        <v>44773</v>
      </c>
      <c r="W1842" s="217">
        <v>1</v>
      </c>
      <c r="X1842" s="218"/>
      <c r="Y1842" s="212">
        <f t="shared" si="375"/>
        <v>0.42857142857142855</v>
      </c>
      <c r="Z1842" s="237">
        <v>14</v>
      </c>
      <c r="AA1842" s="237">
        <v>0.84</v>
      </c>
      <c r="AB1842" s="213">
        <f t="shared" si="376"/>
        <v>367.5</v>
      </c>
      <c r="AC1842" s="213">
        <f t="shared" si="377"/>
        <v>22.05</v>
      </c>
      <c r="AD1842" s="213">
        <f t="shared" si="378"/>
        <v>257.25</v>
      </c>
      <c r="AE1842" s="213">
        <f t="shared" si="380"/>
        <v>110.25</v>
      </c>
      <c r="AF1842" s="213">
        <f t="shared" si="379"/>
        <v>9.4499999999999993</v>
      </c>
      <c r="AG1842" s="213">
        <f t="shared" si="372"/>
        <v>376.95</v>
      </c>
      <c r="AH1842" s="213">
        <v>376.95</v>
      </c>
      <c r="AI1842" s="213">
        <f t="shared" si="373"/>
        <v>0</v>
      </c>
      <c r="AJ1842" s="172"/>
    </row>
    <row r="1843" spans="1:36" ht="32.25" hidden="1" customHeight="1" x14ac:dyDescent="0.35">
      <c r="A1843" s="202"/>
      <c r="B1843" s="239">
        <v>29</v>
      </c>
      <c r="C1843" s="203">
        <v>627</v>
      </c>
      <c r="D1843" s="204">
        <v>12849</v>
      </c>
      <c r="E1843" s="204">
        <v>8138</v>
      </c>
      <c r="F1843" s="204"/>
      <c r="G1843" s="202" t="s">
        <v>103</v>
      </c>
      <c r="H1843" s="202" t="s">
        <v>36</v>
      </c>
      <c r="I1843" s="202"/>
      <c r="J1843" s="202" t="s">
        <v>436</v>
      </c>
      <c r="K1843" s="204">
        <v>10</v>
      </c>
      <c r="L1843" s="204">
        <v>1.3</v>
      </c>
      <c r="M1843" s="204">
        <v>5</v>
      </c>
      <c r="N1843" s="204">
        <v>1</v>
      </c>
      <c r="O1843" s="204">
        <f t="shared" si="374"/>
        <v>4</v>
      </c>
      <c r="P1843" s="204"/>
      <c r="Q1843" s="204"/>
      <c r="R1843" s="204">
        <f t="shared" si="381"/>
        <v>40</v>
      </c>
      <c r="S1843" s="207" t="s">
        <v>41</v>
      </c>
      <c r="T1843" s="215" t="s">
        <v>58</v>
      </c>
      <c r="U1843" s="216">
        <v>44771</v>
      </c>
      <c r="V1843" s="216">
        <v>44858</v>
      </c>
      <c r="W1843" s="217">
        <v>1</v>
      </c>
      <c r="X1843" s="218"/>
      <c r="Y1843" s="212">
        <f t="shared" si="375"/>
        <v>12.571428571428571</v>
      </c>
      <c r="Z1843" s="237">
        <v>14</v>
      </c>
      <c r="AA1843" s="237">
        <v>0.84</v>
      </c>
      <c r="AB1843" s="213">
        <f t="shared" si="376"/>
        <v>560</v>
      </c>
      <c r="AC1843" s="213">
        <f t="shared" si="377"/>
        <v>33.6</v>
      </c>
      <c r="AD1843" s="213">
        <f t="shared" si="378"/>
        <v>392</v>
      </c>
      <c r="AE1843" s="213">
        <f t="shared" si="380"/>
        <v>168</v>
      </c>
      <c r="AF1843" s="213">
        <f t="shared" si="379"/>
        <v>422.4</v>
      </c>
      <c r="AG1843" s="213">
        <f t="shared" ref="AG1843:AG1874" si="382">AD1843+AE1843+AF1843</f>
        <v>982.4</v>
      </c>
      <c r="AH1843" s="213">
        <v>982.4</v>
      </c>
      <c r="AI1843" s="213">
        <f t="shared" ref="AI1843:AI1874" si="383">AG1843-AH1843</f>
        <v>0</v>
      </c>
      <c r="AJ1843" s="172"/>
    </row>
    <row r="1844" spans="1:36" ht="32.25" hidden="1" customHeight="1" x14ac:dyDescent="0.35">
      <c r="A1844" s="202"/>
      <c r="B1844" s="239">
        <v>29</v>
      </c>
      <c r="C1844" s="203">
        <v>651</v>
      </c>
      <c r="D1844" s="204">
        <v>12874</v>
      </c>
      <c r="E1844" s="204">
        <v>7815</v>
      </c>
      <c r="F1844" s="204"/>
      <c r="G1844" s="202" t="s">
        <v>417</v>
      </c>
      <c r="H1844" s="202" t="s">
        <v>36</v>
      </c>
      <c r="I1844" s="202"/>
      <c r="J1844" s="202" t="s">
        <v>436</v>
      </c>
      <c r="K1844" s="204">
        <v>4</v>
      </c>
      <c r="L1844" s="204">
        <v>1.3</v>
      </c>
      <c r="M1844" s="204">
        <v>3.5</v>
      </c>
      <c r="N1844" s="204">
        <v>1</v>
      </c>
      <c r="O1844" s="204">
        <f t="shared" si="374"/>
        <v>2.5</v>
      </c>
      <c r="P1844" s="204"/>
      <c r="Q1844" s="204"/>
      <c r="R1844" s="204">
        <f t="shared" si="381"/>
        <v>10</v>
      </c>
      <c r="S1844" s="207" t="s">
        <v>41</v>
      </c>
      <c r="T1844" s="215" t="s">
        <v>58</v>
      </c>
      <c r="U1844" s="216">
        <v>44776</v>
      </c>
      <c r="V1844" s="216">
        <v>44781</v>
      </c>
      <c r="W1844" s="217">
        <v>1</v>
      </c>
      <c r="X1844" s="218"/>
      <c r="Y1844" s="212">
        <f t="shared" si="375"/>
        <v>0.8571428571428571</v>
      </c>
      <c r="Z1844" s="237">
        <v>14</v>
      </c>
      <c r="AA1844" s="237">
        <v>0.84</v>
      </c>
      <c r="AB1844" s="213">
        <f t="shared" si="376"/>
        <v>140</v>
      </c>
      <c r="AC1844" s="213">
        <f t="shared" si="377"/>
        <v>8.4</v>
      </c>
      <c r="AD1844" s="213">
        <f t="shared" si="378"/>
        <v>98</v>
      </c>
      <c r="AE1844" s="213">
        <f t="shared" si="380"/>
        <v>42</v>
      </c>
      <c r="AF1844" s="213">
        <f t="shared" si="379"/>
        <v>7.1999999999999993</v>
      </c>
      <c r="AG1844" s="213">
        <f t="shared" si="382"/>
        <v>147.19999999999999</v>
      </c>
      <c r="AH1844" s="213">
        <v>147.19999999999999</v>
      </c>
      <c r="AI1844" s="213">
        <f t="shared" si="383"/>
        <v>0</v>
      </c>
      <c r="AJ1844" s="172"/>
    </row>
    <row r="1845" spans="1:36" ht="32.25" hidden="1" customHeight="1" x14ac:dyDescent="0.35">
      <c r="A1845" s="202"/>
      <c r="B1845" s="239">
        <v>29</v>
      </c>
      <c r="C1845" s="203">
        <v>634</v>
      </c>
      <c r="D1845" s="204">
        <v>12857</v>
      </c>
      <c r="E1845" s="204">
        <v>7892</v>
      </c>
      <c r="F1845" s="204"/>
      <c r="G1845" s="202" t="s">
        <v>446</v>
      </c>
      <c r="H1845" s="202" t="s">
        <v>60</v>
      </c>
      <c r="I1845" s="202"/>
      <c r="J1845" s="202" t="s">
        <v>61</v>
      </c>
      <c r="K1845" s="204">
        <v>7.5</v>
      </c>
      <c r="L1845" s="204">
        <v>2.5</v>
      </c>
      <c r="M1845" s="204">
        <v>5.5</v>
      </c>
      <c r="N1845" s="204">
        <v>1</v>
      </c>
      <c r="O1845" s="204">
        <f t="shared" si="374"/>
        <v>4.5</v>
      </c>
      <c r="P1845" s="204"/>
      <c r="Q1845" s="204"/>
      <c r="R1845" s="204">
        <f t="shared" si="381"/>
        <v>84.375</v>
      </c>
      <c r="S1845" s="207" t="s">
        <v>62</v>
      </c>
      <c r="T1845" s="215" t="s">
        <v>58</v>
      </c>
      <c r="U1845" s="216">
        <v>44773</v>
      </c>
      <c r="V1845" s="216">
        <v>44820</v>
      </c>
      <c r="W1845" s="217">
        <v>1</v>
      </c>
      <c r="X1845" s="218"/>
      <c r="Y1845" s="212">
        <f t="shared" si="375"/>
        <v>6.8571428571428568</v>
      </c>
      <c r="Z1845" s="237">
        <v>7.5</v>
      </c>
      <c r="AA1845" s="237">
        <v>0.7</v>
      </c>
      <c r="AB1845" s="213">
        <f t="shared" si="376"/>
        <v>632.8125</v>
      </c>
      <c r="AC1845" s="213">
        <f t="shared" si="377"/>
        <v>59.062499999999993</v>
      </c>
      <c r="AD1845" s="213">
        <f t="shared" si="378"/>
        <v>442.96874999999994</v>
      </c>
      <c r="AE1845" s="213">
        <f t="shared" si="380"/>
        <v>189.84375</v>
      </c>
      <c r="AF1845" s="213">
        <f t="shared" si="379"/>
        <v>404.99999999999994</v>
      </c>
      <c r="AG1845" s="213">
        <f t="shared" si="382"/>
        <v>1037.8125</v>
      </c>
      <c r="AH1845" s="213">
        <v>1037.8125</v>
      </c>
      <c r="AI1845" s="213">
        <f t="shared" si="383"/>
        <v>0</v>
      </c>
      <c r="AJ1845" s="172"/>
    </row>
    <row r="1846" spans="1:36" ht="32.25" hidden="1" customHeight="1" x14ac:dyDescent="0.35">
      <c r="A1846" s="202"/>
      <c r="B1846" s="239">
        <v>29</v>
      </c>
      <c r="C1846" s="203">
        <v>136</v>
      </c>
      <c r="D1846" s="204">
        <v>12968</v>
      </c>
      <c r="E1846" s="204">
        <v>6738</v>
      </c>
      <c r="F1846" s="204"/>
      <c r="G1846" s="202" t="s">
        <v>103</v>
      </c>
      <c r="H1846" s="202" t="s">
        <v>241</v>
      </c>
      <c r="I1846" s="202"/>
      <c r="J1846" s="202" t="s">
        <v>81</v>
      </c>
      <c r="K1846" s="204">
        <v>18</v>
      </c>
      <c r="L1846" s="204">
        <v>0.6</v>
      </c>
      <c r="M1846" s="204"/>
      <c r="N1846" s="204"/>
      <c r="O1846" s="204"/>
      <c r="P1846" s="204">
        <v>1</v>
      </c>
      <c r="Q1846" s="204"/>
      <c r="R1846" s="204">
        <f t="shared" si="381"/>
        <v>10.799999999999999</v>
      </c>
      <c r="S1846" s="207" t="s">
        <v>151</v>
      </c>
      <c r="T1846" s="215" t="s">
        <v>58</v>
      </c>
      <c r="U1846" s="216">
        <v>44782</v>
      </c>
      <c r="V1846" s="216">
        <v>44831</v>
      </c>
      <c r="W1846" s="217">
        <v>1</v>
      </c>
      <c r="X1846" s="218"/>
      <c r="Y1846" s="212">
        <f t="shared" si="375"/>
        <v>7.1428571428571432</v>
      </c>
      <c r="Z1846" s="237">
        <v>36.5</v>
      </c>
      <c r="AA1846" s="237">
        <v>3.15</v>
      </c>
      <c r="AB1846" s="213">
        <f t="shared" si="376"/>
        <v>394.2</v>
      </c>
      <c r="AC1846" s="213">
        <f t="shared" si="377"/>
        <v>34.019999999999996</v>
      </c>
      <c r="AD1846" s="213">
        <f t="shared" si="378"/>
        <v>275.93999999999994</v>
      </c>
      <c r="AE1846" s="213">
        <f t="shared" si="380"/>
        <v>118.25999999999999</v>
      </c>
      <c r="AF1846" s="213">
        <f t="shared" si="379"/>
        <v>242.99999999999997</v>
      </c>
      <c r="AG1846" s="213">
        <f t="shared" si="382"/>
        <v>637.19999999999993</v>
      </c>
      <c r="AH1846" s="213">
        <v>637.19999999999993</v>
      </c>
      <c r="AI1846" s="213">
        <f t="shared" si="383"/>
        <v>0</v>
      </c>
      <c r="AJ1846" s="172"/>
    </row>
    <row r="1847" spans="1:36" ht="32.25" hidden="1" customHeight="1" x14ac:dyDescent="0.35">
      <c r="A1847" s="205"/>
      <c r="B1847" s="239">
        <v>29</v>
      </c>
      <c r="C1847" s="173">
        <v>888</v>
      </c>
      <c r="D1847" s="206">
        <v>13259</v>
      </c>
      <c r="E1847" s="206">
        <v>8146</v>
      </c>
      <c r="F1847" s="206"/>
      <c r="G1847" s="205" t="s">
        <v>417</v>
      </c>
      <c r="H1847" s="205" t="s">
        <v>95</v>
      </c>
      <c r="I1847" s="205"/>
      <c r="J1847" s="205" t="s">
        <v>69</v>
      </c>
      <c r="K1847" s="206">
        <v>1.8</v>
      </c>
      <c r="L1847" s="206">
        <v>1.3</v>
      </c>
      <c r="M1847" s="206">
        <v>2.5</v>
      </c>
      <c r="N1847" s="206"/>
      <c r="O1847" s="206">
        <v>2.5</v>
      </c>
      <c r="P1847" s="206"/>
      <c r="Q1847" s="206"/>
      <c r="R1847" s="204">
        <f t="shared" si="381"/>
        <v>2.5</v>
      </c>
      <c r="S1847" s="207" t="s">
        <v>70</v>
      </c>
      <c r="T1847" s="208" t="s">
        <v>58</v>
      </c>
      <c r="U1847" s="209">
        <v>44807</v>
      </c>
      <c r="V1847" s="209">
        <v>44859</v>
      </c>
      <c r="W1847" s="210">
        <v>1</v>
      </c>
      <c r="X1847" s="211"/>
      <c r="Y1847" s="212">
        <f t="shared" si="375"/>
        <v>7.5714285714285712</v>
      </c>
      <c r="Z1847" s="237">
        <v>135</v>
      </c>
      <c r="AA1847" s="237">
        <v>12.25</v>
      </c>
      <c r="AB1847" s="213">
        <f t="shared" si="376"/>
        <v>337.5</v>
      </c>
      <c r="AC1847" s="213">
        <f t="shared" si="377"/>
        <v>30.625</v>
      </c>
      <c r="AD1847" s="213">
        <f t="shared" si="378"/>
        <v>236.25</v>
      </c>
      <c r="AE1847" s="213">
        <f t="shared" si="380"/>
        <v>101.25</v>
      </c>
      <c r="AF1847" s="213">
        <f t="shared" si="379"/>
        <v>231.87499999999997</v>
      </c>
      <c r="AG1847" s="213">
        <f t="shared" si="382"/>
        <v>569.375</v>
      </c>
      <c r="AH1847" s="214">
        <v>569.375</v>
      </c>
      <c r="AI1847" s="213">
        <f t="shared" si="383"/>
        <v>0</v>
      </c>
      <c r="AJ1847" s="172"/>
    </row>
    <row r="1848" spans="1:36" ht="32.25" hidden="1" customHeight="1" x14ac:dyDescent="0.35">
      <c r="A1848" s="205"/>
      <c r="B1848" s="239">
        <v>29</v>
      </c>
      <c r="C1848" s="173">
        <v>898</v>
      </c>
      <c r="D1848" s="206">
        <v>13270</v>
      </c>
      <c r="E1848" s="206">
        <v>8146</v>
      </c>
      <c r="F1848" s="206"/>
      <c r="G1848" s="205" t="s">
        <v>417</v>
      </c>
      <c r="H1848" s="205" t="s">
        <v>95</v>
      </c>
      <c r="I1848" s="205"/>
      <c r="J1848" s="205" t="s">
        <v>69</v>
      </c>
      <c r="K1848" s="206">
        <v>2.5</v>
      </c>
      <c r="L1848" s="206">
        <v>1.8</v>
      </c>
      <c r="M1848" s="206">
        <v>3</v>
      </c>
      <c r="N1848" s="206"/>
      <c r="O1848" s="206">
        <v>3</v>
      </c>
      <c r="P1848" s="206"/>
      <c r="Q1848" s="206"/>
      <c r="R1848" s="204">
        <f t="shared" si="381"/>
        <v>3</v>
      </c>
      <c r="S1848" s="207" t="s">
        <v>70</v>
      </c>
      <c r="T1848" s="208" t="s">
        <v>58</v>
      </c>
      <c r="U1848" s="209">
        <v>44810</v>
      </c>
      <c r="V1848" s="209">
        <v>44859</v>
      </c>
      <c r="W1848" s="210">
        <v>1</v>
      </c>
      <c r="X1848" s="211"/>
      <c r="Y1848" s="212">
        <f t="shared" si="375"/>
        <v>7.1428571428571432</v>
      </c>
      <c r="Z1848" s="237">
        <v>135</v>
      </c>
      <c r="AA1848" s="237">
        <v>12.25</v>
      </c>
      <c r="AB1848" s="213">
        <f t="shared" si="376"/>
        <v>405</v>
      </c>
      <c r="AC1848" s="213">
        <f t="shared" si="377"/>
        <v>36.75</v>
      </c>
      <c r="AD1848" s="213">
        <f t="shared" si="378"/>
        <v>283.49999999999994</v>
      </c>
      <c r="AE1848" s="213">
        <f t="shared" si="380"/>
        <v>121.49999999999999</v>
      </c>
      <c r="AF1848" s="213">
        <f t="shared" si="379"/>
        <v>262.5</v>
      </c>
      <c r="AG1848" s="213">
        <f t="shared" si="382"/>
        <v>667.5</v>
      </c>
      <c r="AH1848" s="214">
        <v>667.5</v>
      </c>
      <c r="AI1848" s="213">
        <f t="shared" si="383"/>
        <v>0</v>
      </c>
      <c r="AJ1848" s="172"/>
    </row>
    <row r="1849" spans="1:36" ht="32.25" hidden="1" customHeight="1" x14ac:dyDescent="0.35">
      <c r="A1849" s="205"/>
      <c r="B1849" s="239">
        <v>29</v>
      </c>
      <c r="C1849" s="173">
        <v>933</v>
      </c>
      <c r="D1849" s="206">
        <v>13304</v>
      </c>
      <c r="E1849" s="206">
        <v>8095</v>
      </c>
      <c r="F1849" s="206"/>
      <c r="G1849" s="205" t="s">
        <v>417</v>
      </c>
      <c r="H1849" s="205" t="s">
        <v>95</v>
      </c>
      <c r="I1849" s="205"/>
      <c r="J1849" s="205" t="s">
        <v>69</v>
      </c>
      <c r="K1849" s="206">
        <v>2.5</v>
      </c>
      <c r="L1849" s="206">
        <v>1</v>
      </c>
      <c r="M1849" s="206">
        <v>3</v>
      </c>
      <c r="N1849" s="206"/>
      <c r="O1849" s="206">
        <v>3</v>
      </c>
      <c r="P1849" s="206"/>
      <c r="Q1849" s="206"/>
      <c r="R1849" s="204">
        <f t="shared" si="381"/>
        <v>3</v>
      </c>
      <c r="S1849" s="207" t="s">
        <v>70</v>
      </c>
      <c r="T1849" s="208" t="s">
        <v>58</v>
      </c>
      <c r="U1849" s="209">
        <v>44814</v>
      </c>
      <c r="V1849" s="209">
        <v>44845</v>
      </c>
      <c r="W1849" s="210">
        <v>1</v>
      </c>
      <c r="X1849" s="211"/>
      <c r="Y1849" s="212">
        <f t="shared" si="375"/>
        <v>4.5714285714285712</v>
      </c>
      <c r="Z1849" s="237">
        <v>135</v>
      </c>
      <c r="AA1849" s="237">
        <v>12.25</v>
      </c>
      <c r="AB1849" s="213">
        <f t="shared" si="376"/>
        <v>405</v>
      </c>
      <c r="AC1849" s="213">
        <f t="shared" si="377"/>
        <v>36.75</v>
      </c>
      <c r="AD1849" s="213">
        <f t="shared" si="378"/>
        <v>283.49999999999994</v>
      </c>
      <c r="AE1849" s="213">
        <f t="shared" si="380"/>
        <v>121.49999999999999</v>
      </c>
      <c r="AF1849" s="213">
        <f t="shared" si="379"/>
        <v>168</v>
      </c>
      <c r="AG1849" s="213">
        <f t="shared" si="382"/>
        <v>573</v>
      </c>
      <c r="AH1849" s="214">
        <v>573</v>
      </c>
      <c r="AI1849" s="213">
        <f t="shared" si="383"/>
        <v>0</v>
      </c>
      <c r="AJ1849" s="172"/>
    </row>
    <row r="1850" spans="1:36" ht="32.25" hidden="1" customHeight="1" x14ac:dyDescent="0.35">
      <c r="A1850" s="202"/>
      <c r="B1850" s="239">
        <v>29</v>
      </c>
      <c r="C1850" s="203">
        <v>342</v>
      </c>
      <c r="D1850" s="204">
        <v>12444</v>
      </c>
      <c r="E1850" s="204">
        <v>7591</v>
      </c>
      <c r="F1850" s="204"/>
      <c r="G1850" s="202" t="s">
        <v>110</v>
      </c>
      <c r="H1850" s="202" t="s">
        <v>95</v>
      </c>
      <c r="I1850" s="202"/>
      <c r="J1850" s="202" t="s">
        <v>69</v>
      </c>
      <c r="K1850" s="204">
        <v>2.5</v>
      </c>
      <c r="L1850" s="204">
        <v>1.3</v>
      </c>
      <c r="M1850" s="204">
        <v>5</v>
      </c>
      <c r="N1850" s="204">
        <v>1</v>
      </c>
      <c r="O1850" s="204">
        <f t="shared" ref="O1850:O1864" si="384">M1850-N1850</f>
        <v>4</v>
      </c>
      <c r="P1850" s="204"/>
      <c r="Q1850" s="204"/>
      <c r="R1850" s="204">
        <f t="shared" si="381"/>
        <v>4</v>
      </c>
      <c r="S1850" s="207" t="s">
        <v>70</v>
      </c>
      <c r="T1850" s="215" t="s">
        <v>58</v>
      </c>
      <c r="U1850" s="216">
        <v>44736</v>
      </c>
      <c r="V1850" s="216">
        <v>44741</v>
      </c>
      <c r="W1850" s="217">
        <v>1</v>
      </c>
      <c r="X1850" s="218"/>
      <c r="Y1850" s="212">
        <f t="shared" si="375"/>
        <v>0.8571428571428571</v>
      </c>
      <c r="Z1850" s="237">
        <v>135</v>
      </c>
      <c r="AA1850" s="237">
        <v>12.25</v>
      </c>
      <c r="AB1850" s="213">
        <f t="shared" si="376"/>
        <v>540</v>
      </c>
      <c r="AC1850" s="213">
        <f t="shared" si="377"/>
        <v>49</v>
      </c>
      <c r="AD1850" s="213">
        <f t="shared" si="378"/>
        <v>378</v>
      </c>
      <c r="AE1850" s="213">
        <f t="shared" si="380"/>
        <v>162</v>
      </c>
      <c r="AF1850" s="213">
        <f t="shared" si="379"/>
        <v>42</v>
      </c>
      <c r="AG1850" s="213">
        <f t="shared" si="382"/>
        <v>582</v>
      </c>
      <c r="AH1850" s="213">
        <v>582</v>
      </c>
      <c r="AI1850" s="213">
        <f t="shared" si="383"/>
        <v>0</v>
      </c>
      <c r="AJ1850" s="172"/>
    </row>
    <row r="1851" spans="1:36" ht="32.25" hidden="1" customHeight="1" x14ac:dyDescent="0.35">
      <c r="A1851" s="202"/>
      <c r="B1851" s="239">
        <v>29</v>
      </c>
      <c r="C1851" s="203">
        <v>572</v>
      </c>
      <c r="D1851" s="204">
        <v>12812</v>
      </c>
      <c r="E1851" s="204">
        <v>6727</v>
      </c>
      <c r="F1851" s="204"/>
      <c r="G1851" s="202" t="s">
        <v>110</v>
      </c>
      <c r="H1851" s="202" t="s">
        <v>95</v>
      </c>
      <c r="I1851" s="202"/>
      <c r="J1851" s="202" t="s">
        <v>69</v>
      </c>
      <c r="K1851" s="204">
        <v>2.5</v>
      </c>
      <c r="L1851" s="204">
        <v>1.3</v>
      </c>
      <c r="M1851" s="204">
        <v>4</v>
      </c>
      <c r="N1851" s="204">
        <v>1</v>
      </c>
      <c r="O1851" s="204">
        <f t="shared" si="384"/>
        <v>3</v>
      </c>
      <c r="P1851" s="204"/>
      <c r="Q1851" s="204"/>
      <c r="R1851" s="204">
        <f t="shared" si="381"/>
        <v>3</v>
      </c>
      <c r="S1851" s="207" t="s">
        <v>70</v>
      </c>
      <c r="T1851" s="215" t="s">
        <v>58</v>
      </c>
      <c r="U1851" s="216">
        <v>44768</v>
      </c>
      <c r="V1851" s="216">
        <v>44831</v>
      </c>
      <c r="W1851" s="217">
        <v>1</v>
      </c>
      <c r="X1851" s="218"/>
      <c r="Y1851" s="212">
        <f t="shared" si="375"/>
        <v>9.1428571428571423</v>
      </c>
      <c r="Z1851" s="237">
        <v>135</v>
      </c>
      <c r="AA1851" s="237">
        <v>12.25</v>
      </c>
      <c r="AB1851" s="213">
        <f t="shared" si="376"/>
        <v>405</v>
      </c>
      <c r="AC1851" s="213">
        <f t="shared" si="377"/>
        <v>36.75</v>
      </c>
      <c r="AD1851" s="213">
        <f t="shared" si="378"/>
        <v>283.49999999999994</v>
      </c>
      <c r="AE1851" s="213">
        <f t="shared" si="380"/>
        <v>121.49999999999999</v>
      </c>
      <c r="AF1851" s="213">
        <f t="shared" si="379"/>
        <v>336</v>
      </c>
      <c r="AG1851" s="213">
        <f t="shared" si="382"/>
        <v>741</v>
      </c>
      <c r="AH1851" s="213">
        <v>741</v>
      </c>
      <c r="AI1851" s="213">
        <f t="shared" si="383"/>
        <v>0</v>
      </c>
      <c r="AJ1851" s="172"/>
    </row>
    <row r="1852" spans="1:36" ht="32.25" hidden="1" customHeight="1" x14ac:dyDescent="0.35">
      <c r="A1852" s="202"/>
      <c r="B1852" s="239">
        <v>29</v>
      </c>
      <c r="C1852" s="203">
        <v>573</v>
      </c>
      <c r="D1852" s="204">
        <v>12813</v>
      </c>
      <c r="E1852" s="204">
        <v>6727</v>
      </c>
      <c r="F1852" s="204"/>
      <c r="G1852" s="202" t="s">
        <v>216</v>
      </c>
      <c r="H1852" s="202" t="s">
        <v>95</v>
      </c>
      <c r="I1852" s="202"/>
      <c r="J1852" s="202" t="s">
        <v>69</v>
      </c>
      <c r="K1852" s="204">
        <v>2.5</v>
      </c>
      <c r="L1852" s="204">
        <v>1.3</v>
      </c>
      <c r="M1852" s="204">
        <v>4</v>
      </c>
      <c r="N1852" s="204">
        <v>1</v>
      </c>
      <c r="O1852" s="204">
        <f t="shared" si="384"/>
        <v>3</v>
      </c>
      <c r="P1852" s="204"/>
      <c r="Q1852" s="204"/>
      <c r="R1852" s="204">
        <f t="shared" si="381"/>
        <v>3</v>
      </c>
      <c r="S1852" s="207" t="s">
        <v>70</v>
      </c>
      <c r="T1852" s="215" t="s">
        <v>58</v>
      </c>
      <c r="U1852" s="216">
        <v>44768</v>
      </c>
      <c r="V1852" s="216">
        <v>44831</v>
      </c>
      <c r="W1852" s="217">
        <v>1</v>
      </c>
      <c r="X1852" s="218"/>
      <c r="Y1852" s="212">
        <f t="shared" si="375"/>
        <v>9.1428571428571423</v>
      </c>
      <c r="Z1852" s="237">
        <v>135</v>
      </c>
      <c r="AA1852" s="237">
        <v>12.25</v>
      </c>
      <c r="AB1852" s="213">
        <f t="shared" si="376"/>
        <v>405</v>
      </c>
      <c r="AC1852" s="213">
        <f t="shared" si="377"/>
        <v>36.75</v>
      </c>
      <c r="AD1852" s="213">
        <f t="shared" si="378"/>
        <v>283.49999999999994</v>
      </c>
      <c r="AE1852" s="213">
        <f t="shared" si="380"/>
        <v>121.49999999999999</v>
      </c>
      <c r="AF1852" s="213">
        <f t="shared" si="379"/>
        <v>336</v>
      </c>
      <c r="AG1852" s="213">
        <f t="shared" si="382"/>
        <v>741</v>
      </c>
      <c r="AH1852" s="213">
        <v>741</v>
      </c>
      <c r="AI1852" s="213">
        <f t="shared" si="383"/>
        <v>0</v>
      </c>
      <c r="AJ1852" s="172"/>
    </row>
    <row r="1853" spans="1:36" ht="32.25" hidden="1" customHeight="1" x14ac:dyDescent="0.35">
      <c r="A1853" s="234"/>
      <c r="B1853" s="239">
        <v>29</v>
      </c>
      <c r="C1853" s="261">
        <v>462</v>
      </c>
      <c r="D1853" s="233">
        <v>12618</v>
      </c>
      <c r="E1853" s="233">
        <v>7750</v>
      </c>
      <c r="F1853" s="233"/>
      <c r="G1853" s="234" t="s">
        <v>223</v>
      </c>
      <c r="H1853" s="234" t="s">
        <v>36</v>
      </c>
      <c r="I1853" s="234"/>
      <c r="J1853" s="234" t="s">
        <v>42</v>
      </c>
      <c r="K1853" s="233">
        <v>4</v>
      </c>
      <c r="L1853" s="233">
        <v>1.3</v>
      </c>
      <c r="M1853" s="233">
        <v>15</v>
      </c>
      <c r="N1853" s="204">
        <v>1</v>
      </c>
      <c r="O1853" s="204">
        <f t="shared" si="384"/>
        <v>14</v>
      </c>
      <c r="P1853" s="233"/>
      <c r="Q1853" s="233"/>
      <c r="R1853" s="204">
        <f t="shared" si="381"/>
        <v>56</v>
      </c>
      <c r="S1853" s="261" t="s">
        <v>41</v>
      </c>
      <c r="T1853" s="270" t="s">
        <v>58</v>
      </c>
      <c r="U1853" s="271">
        <v>44748</v>
      </c>
      <c r="V1853" s="271">
        <v>44774</v>
      </c>
      <c r="W1853" s="272">
        <v>1</v>
      </c>
      <c r="X1853" s="273"/>
      <c r="Y1853" s="212">
        <f t="shared" si="375"/>
        <v>3.8571428571428572</v>
      </c>
      <c r="Z1853" s="238">
        <v>14</v>
      </c>
      <c r="AA1853" s="238">
        <v>0.84</v>
      </c>
      <c r="AB1853" s="213">
        <f t="shared" si="376"/>
        <v>784</v>
      </c>
      <c r="AC1853" s="213">
        <f t="shared" si="377"/>
        <v>47.04</v>
      </c>
      <c r="AD1853" s="213">
        <f t="shared" si="378"/>
        <v>548.79999999999995</v>
      </c>
      <c r="AE1853" s="213">
        <f t="shared" si="380"/>
        <v>235.20000000000002</v>
      </c>
      <c r="AF1853" s="213">
        <f t="shared" si="379"/>
        <v>181.44</v>
      </c>
      <c r="AG1853" s="213">
        <f t="shared" si="382"/>
        <v>965.44</v>
      </c>
      <c r="AH1853" s="213">
        <v>965.44</v>
      </c>
      <c r="AI1853" s="213">
        <f t="shared" si="383"/>
        <v>0</v>
      </c>
      <c r="AJ1853" s="172"/>
    </row>
    <row r="1854" spans="1:36" ht="32.25" hidden="1" customHeight="1" x14ac:dyDescent="0.35">
      <c r="A1854" s="234"/>
      <c r="B1854" s="239">
        <v>29</v>
      </c>
      <c r="C1854" s="261"/>
      <c r="D1854" s="233">
        <v>12753</v>
      </c>
      <c r="E1854" s="233">
        <v>6726</v>
      </c>
      <c r="F1854" s="233"/>
      <c r="G1854" s="234" t="s">
        <v>110</v>
      </c>
      <c r="H1854" s="234" t="s">
        <v>36</v>
      </c>
      <c r="I1854" s="234"/>
      <c r="J1854" s="234" t="s">
        <v>42</v>
      </c>
      <c r="K1854" s="233">
        <v>4</v>
      </c>
      <c r="L1854" s="233">
        <v>1.3</v>
      </c>
      <c r="M1854" s="233">
        <v>4</v>
      </c>
      <c r="N1854" s="204">
        <v>1</v>
      </c>
      <c r="O1854" s="204">
        <f t="shared" si="384"/>
        <v>3</v>
      </c>
      <c r="P1854" s="233"/>
      <c r="Q1854" s="233"/>
      <c r="R1854" s="204">
        <f t="shared" si="381"/>
        <v>12</v>
      </c>
      <c r="S1854" s="261" t="s">
        <v>41</v>
      </c>
      <c r="T1854" s="270" t="s">
        <v>58</v>
      </c>
      <c r="U1854" s="271">
        <v>44754</v>
      </c>
      <c r="V1854" s="271">
        <v>44830</v>
      </c>
      <c r="W1854" s="272">
        <v>1</v>
      </c>
      <c r="X1854" s="273"/>
      <c r="Y1854" s="212">
        <f t="shared" si="375"/>
        <v>11</v>
      </c>
      <c r="Z1854" s="238">
        <v>14</v>
      </c>
      <c r="AA1854" s="238">
        <v>0.84</v>
      </c>
      <c r="AB1854" s="213">
        <f t="shared" si="376"/>
        <v>168</v>
      </c>
      <c r="AC1854" s="213">
        <f t="shared" si="377"/>
        <v>10.08</v>
      </c>
      <c r="AD1854" s="213">
        <f t="shared" si="378"/>
        <v>117.59999999999998</v>
      </c>
      <c r="AE1854" s="213">
        <f t="shared" si="380"/>
        <v>50.399999999999991</v>
      </c>
      <c r="AF1854" s="213">
        <f t="shared" si="379"/>
        <v>110.88</v>
      </c>
      <c r="AG1854" s="213">
        <f t="shared" si="382"/>
        <v>278.88</v>
      </c>
      <c r="AH1854" s="213">
        <v>278.88</v>
      </c>
      <c r="AI1854" s="213">
        <f t="shared" si="383"/>
        <v>0</v>
      </c>
      <c r="AJ1854" s="172"/>
    </row>
    <row r="1855" spans="1:36" ht="32.25" hidden="1" customHeight="1" x14ac:dyDescent="0.35">
      <c r="A1855" s="234"/>
      <c r="B1855" s="239">
        <v>29</v>
      </c>
      <c r="C1855" s="261">
        <v>574</v>
      </c>
      <c r="D1855" s="233">
        <v>12814</v>
      </c>
      <c r="E1855" s="233">
        <v>7804</v>
      </c>
      <c r="F1855" s="233"/>
      <c r="G1855" s="234" t="s">
        <v>110</v>
      </c>
      <c r="H1855" s="234" t="s">
        <v>36</v>
      </c>
      <c r="I1855" s="234"/>
      <c r="J1855" s="234" t="s">
        <v>42</v>
      </c>
      <c r="K1855" s="233">
        <v>7.5</v>
      </c>
      <c r="L1855" s="233">
        <v>1</v>
      </c>
      <c r="M1855" s="233">
        <v>4</v>
      </c>
      <c r="N1855" s="204">
        <v>1</v>
      </c>
      <c r="O1855" s="204">
        <f t="shared" si="384"/>
        <v>3</v>
      </c>
      <c r="P1855" s="233"/>
      <c r="Q1855" s="233"/>
      <c r="R1855" s="204">
        <f t="shared" si="381"/>
        <v>22.5</v>
      </c>
      <c r="S1855" s="261" t="s">
        <v>41</v>
      </c>
      <c r="T1855" s="270" t="s">
        <v>58</v>
      </c>
      <c r="U1855" s="271">
        <v>44768</v>
      </c>
      <c r="V1855" s="271">
        <v>44776</v>
      </c>
      <c r="W1855" s="272">
        <v>1</v>
      </c>
      <c r="X1855" s="273"/>
      <c r="Y1855" s="212">
        <f t="shared" si="375"/>
        <v>1.2857142857142858</v>
      </c>
      <c r="Z1855" s="238">
        <v>14</v>
      </c>
      <c r="AA1855" s="238">
        <v>0.84</v>
      </c>
      <c r="AB1855" s="213">
        <f t="shared" si="376"/>
        <v>315</v>
      </c>
      <c r="AC1855" s="213">
        <f t="shared" si="377"/>
        <v>18.899999999999999</v>
      </c>
      <c r="AD1855" s="213">
        <f t="shared" si="378"/>
        <v>220.49999999999997</v>
      </c>
      <c r="AE1855" s="213">
        <f t="shared" si="380"/>
        <v>94.5</v>
      </c>
      <c r="AF1855" s="213">
        <f t="shared" si="379"/>
        <v>24.3</v>
      </c>
      <c r="AG1855" s="213">
        <f t="shared" si="382"/>
        <v>339.3</v>
      </c>
      <c r="AH1855" s="213">
        <v>339.3</v>
      </c>
      <c r="AI1855" s="213">
        <f t="shared" si="383"/>
        <v>0</v>
      </c>
      <c r="AJ1855" s="172"/>
    </row>
    <row r="1856" spans="1:36" ht="32.25" hidden="1" customHeight="1" x14ac:dyDescent="0.35">
      <c r="A1856" s="234"/>
      <c r="B1856" s="239">
        <v>29</v>
      </c>
      <c r="C1856" s="261">
        <v>569</v>
      </c>
      <c r="D1856" s="233">
        <v>12798</v>
      </c>
      <c r="E1856" s="233">
        <v>7839</v>
      </c>
      <c r="F1856" s="233"/>
      <c r="G1856" s="234" t="s">
        <v>110</v>
      </c>
      <c r="H1856" s="234" t="s">
        <v>36</v>
      </c>
      <c r="I1856" s="234"/>
      <c r="J1856" s="234" t="s">
        <v>42</v>
      </c>
      <c r="K1856" s="233">
        <v>8</v>
      </c>
      <c r="L1856" s="233">
        <v>1.3</v>
      </c>
      <c r="M1856" s="233">
        <v>5.5</v>
      </c>
      <c r="N1856" s="204">
        <v>1</v>
      </c>
      <c r="O1856" s="204">
        <f t="shared" si="384"/>
        <v>4.5</v>
      </c>
      <c r="P1856" s="233"/>
      <c r="Q1856" s="233"/>
      <c r="R1856" s="204">
        <f t="shared" si="381"/>
        <v>36</v>
      </c>
      <c r="S1856" s="261" t="s">
        <v>41</v>
      </c>
      <c r="T1856" s="270" t="s">
        <v>58</v>
      </c>
      <c r="U1856" s="271">
        <v>44766</v>
      </c>
      <c r="V1856" s="271">
        <v>44796</v>
      </c>
      <c r="W1856" s="272">
        <v>1</v>
      </c>
      <c r="X1856" s="273"/>
      <c r="Y1856" s="212">
        <f t="shared" si="375"/>
        <v>4.4285714285714288</v>
      </c>
      <c r="Z1856" s="238">
        <v>14</v>
      </c>
      <c r="AA1856" s="238">
        <v>0.84</v>
      </c>
      <c r="AB1856" s="213">
        <f t="shared" si="376"/>
        <v>504</v>
      </c>
      <c r="AC1856" s="213">
        <f t="shared" si="377"/>
        <v>30.24</v>
      </c>
      <c r="AD1856" s="213">
        <f t="shared" si="378"/>
        <v>352.8</v>
      </c>
      <c r="AE1856" s="213">
        <f t="shared" si="380"/>
        <v>151.19999999999999</v>
      </c>
      <c r="AF1856" s="213">
        <f t="shared" si="379"/>
        <v>133.92000000000002</v>
      </c>
      <c r="AG1856" s="213">
        <f t="shared" si="382"/>
        <v>637.92000000000007</v>
      </c>
      <c r="AH1856" s="213">
        <v>637.92000000000007</v>
      </c>
      <c r="AI1856" s="213">
        <f t="shared" si="383"/>
        <v>0</v>
      </c>
      <c r="AJ1856" s="172"/>
    </row>
    <row r="1857" spans="1:36" ht="32.25" hidden="1" customHeight="1" x14ac:dyDescent="0.35">
      <c r="A1857" s="202"/>
      <c r="B1857" s="239">
        <v>29</v>
      </c>
      <c r="C1857" s="203">
        <v>741</v>
      </c>
      <c r="D1857" s="204">
        <v>12999</v>
      </c>
      <c r="E1857" s="204">
        <v>7869</v>
      </c>
      <c r="F1857" s="204"/>
      <c r="G1857" s="202" t="s">
        <v>216</v>
      </c>
      <c r="H1857" s="202" t="s">
        <v>36</v>
      </c>
      <c r="I1857" s="202"/>
      <c r="J1857" s="202" t="s">
        <v>69</v>
      </c>
      <c r="K1857" s="204">
        <v>1.3</v>
      </c>
      <c r="L1857" s="204">
        <v>1.3</v>
      </c>
      <c r="M1857" s="204">
        <v>4</v>
      </c>
      <c r="N1857" s="204">
        <v>1</v>
      </c>
      <c r="O1857" s="204">
        <f t="shared" si="384"/>
        <v>3</v>
      </c>
      <c r="P1857" s="204"/>
      <c r="Q1857" s="204"/>
      <c r="R1857" s="204">
        <f t="shared" si="381"/>
        <v>3</v>
      </c>
      <c r="S1857" s="207" t="s">
        <v>70</v>
      </c>
      <c r="T1857" s="215" t="s">
        <v>58</v>
      </c>
      <c r="U1857" s="216">
        <v>44788</v>
      </c>
      <c r="V1857" s="216">
        <v>44807</v>
      </c>
      <c r="W1857" s="217">
        <v>1</v>
      </c>
      <c r="X1857" s="218"/>
      <c r="Y1857" s="212">
        <f t="shared" si="375"/>
        <v>2.8571428571428572</v>
      </c>
      <c r="Z1857" s="238">
        <v>135</v>
      </c>
      <c r="AA1857" s="237"/>
      <c r="AB1857" s="213">
        <f t="shared" si="376"/>
        <v>405</v>
      </c>
      <c r="AC1857" s="213">
        <f t="shared" si="377"/>
        <v>0</v>
      </c>
      <c r="AD1857" s="213">
        <f t="shared" si="378"/>
        <v>283.49999999999994</v>
      </c>
      <c r="AE1857" s="213">
        <f t="shared" si="380"/>
        <v>121.49999999999999</v>
      </c>
      <c r="AF1857" s="213">
        <f t="shared" si="379"/>
        <v>0</v>
      </c>
      <c r="AG1857" s="213">
        <f t="shared" si="382"/>
        <v>404.99999999999994</v>
      </c>
      <c r="AH1857" s="213">
        <v>404.99999999999994</v>
      </c>
      <c r="AI1857" s="213">
        <f t="shared" si="383"/>
        <v>0</v>
      </c>
      <c r="AJ1857" s="172"/>
    </row>
    <row r="1858" spans="1:36" ht="32.25" hidden="1" customHeight="1" x14ac:dyDescent="0.35">
      <c r="A1858" s="202"/>
      <c r="B1858" s="239">
        <v>29</v>
      </c>
      <c r="C1858" s="203">
        <v>599</v>
      </c>
      <c r="D1858" s="204">
        <v>12820</v>
      </c>
      <c r="E1858" s="204">
        <v>7744</v>
      </c>
      <c r="F1858" s="204"/>
      <c r="G1858" s="202" t="s">
        <v>216</v>
      </c>
      <c r="H1858" s="202" t="s">
        <v>36</v>
      </c>
      <c r="I1858" s="202"/>
      <c r="J1858" s="202" t="s">
        <v>69</v>
      </c>
      <c r="K1858" s="204">
        <v>2.5</v>
      </c>
      <c r="L1858" s="204">
        <v>1.3</v>
      </c>
      <c r="M1858" s="204">
        <v>4</v>
      </c>
      <c r="N1858" s="204">
        <v>1</v>
      </c>
      <c r="O1858" s="204">
        <f t="shared" si="384"/>
        <v>3</v>
      </c>
      <c r="P1858" s="204"/>
      <c r="Q1858" s="204"/>
      <c r="R1858" s="204">
        <f t="shared" si="381"/>
        <v>3</v>
      </c>
      <c r="S1858" s="207" t="s">
        <v>70</v>
      </c>
      <c r="T1858" s="215" t="s">
        <v>58</v>
      </c>
      <c r="U1858" s="216">
        <v>44769</v>
      </c>
      <c r="V1858" s="216">
        <v>44771</v>
      </c>
      <c r="W1858" s="217">
        <v>1</v>
      </c>
      <c r="X1858" s="218"/>
      <c r="Y1858" s="212">
        <f t="shared" si="375"/>
        <v>0.42857142857142855</v>
      </c>
      <c r="Z1858" s="238">
        <v>135</v>
      </c>
      <c r="AA1858" s="237">
        <v>12.25</v>
      </c>
      <c r="AB1858" s="213">
        <f t="shared" si="376"/>
        <v>405</v>
      </c>
      <c r="AC1858" s="213">
        <f t="shared" si="377"/>
        <v>36.75</v>
      </c>
      <c r="AD1858" s="213">
        <f t="shared" si="378"/>
        <v>283.49999999999994</v>
      </c>
      <c r="AE1858" s="213">
        <f t="shared" si="380"/>
        <v>121.49999999999999</v>
      </c>
      <c r="AF1858" s="213">
        <f t="shared" si="379"/>
        <v>15.749999999999998</v>
      </c>
      <c r="AG1858" s="213">
        <f t="shared" si="382"/>
        <v>420.74999999999994</v>
      </c>
      <c r="AH1858" s="213">
        <v>420.74999999999994</v>
      </c>
      <c r="AI1858" s="213">
        <f t="shared" si="383"/>
        <v>0</v>
      </c>
      <c r="AJ1858" s="172"/>
    </row>
    <row r="1859" spans="1:36" ht="32.25" hidden="1" customHeight="1" x14ac:dyDescent="0.35">
      <c r="A1859" s="202"/>
      <c r="B1859" s="239">
        <v>29</v>
      </c>
      <c r="C1859" s="203">
        <v>600</v>
      </c>
      <c r="D1859" s="204">
        <v>12820</v>
      </c>
      <c r="E1859" s="204">
        <v>7744</v>
      </c>
      <c r="F1859" s="204"/>
      <c r="G1859" s="202" t="s">
        <v>216</v>
      </c>
      <c r="H1859" s="202" t="s">
        <v>36</v>
      </c>
      <c r="I1859" s="202"/>
      <c r="J1859" s="202" t="s">
        <v>69</v>
      </c>
      <c r="K1859" s="204">
        <v>2.5</v>
      </c>
      <c r="L1859" s="204">
        <v>1.3</v>
      </c>
      <c r="M1859" s="204">
        <v>4</v>
      </c>
      <c r="N1859" s="204">
        <v>1</v>
      </c>
      <c r="O1859" s="204">
        <f t="shared" si="384"/>
        <v>3</v>
      </c>
      <c r="P1859" s="204"/>
      <c r="Q1859" s="204"/>
      <c r="R1859" s="204">
        <f t="shared" si="381"/>
        <v>3</v>
      </c>
      <c r="S1859" s="207" t="s">
        <v>70</v>
      </c>
      <c r="T1859" s="215" t="s">
        <v>58</v>
      </c>
      <c r="U1859" s="216">
        <v>44769</v>
      </c>
      <c r="V1859" s="216">
        <v>44771</v>
      </c>
      <c r="W1859" s="217">
        <v>1</v>
      </c>
      <c r="X1859" s="218"/>
      <c r="Y1859" s="212">
        <f t="shared" si="375"/>
        <v>0.42857142857142855</v>
      </c>
      <c r="Z1859" s="238">
        <v>135</v>
      </c>
      <c r="AA1859" s="237">
        <v>12.25</v>
      </c>
      <c r="AB1859" s="213">
        <f t="shared" si="376"/>
        <v>405</v>
      </c>
      <c r="AC1859" s="213">
        <f t="shared" si="377"/>
        <v>36.75</v>
      </c>
      <c r="AD1859" s="213">
        <f t="shared" si="378"/>
        <v>283.49999999999994</v>
      </c>
      <c r="AE1859" s="213">
        <f t="shared" si="380"/>
        <v>121.49999999999999</v>
      </c>
      <c r="AF1859" s="213">
        <f t="shared" si="379"/>
        <v>15.749999999999998</v>
      </c>
      <c r="AG1859" s="213">
        <f t="shared" si="382"/>
        <v>420.74999999999994</v>
      </c>
      <c r="AH1859" s="213">
        <v>420.74999999999994</v>
      </c>
      <c r="AI1859" s="213">
        <f t="shared" si="383"/>
        <v>0</v>
      </c>
      <c r="AJ1859" s="172"/>
    </row>
    <row r="1860" spans="1:36" ht="32.25" hidden="1" customHeight="1" x14ac:dyDescent="0.35">
      <c r="A1860" s="202"/>
      <c r="B1860" s="239">
        <v>29</v>
      </c>
      <c r="C1860" s="203">
        <v>636</v>
      </c>
      <c r="D1860" s="204">
        <v>12859</v>
      </c>
      <c r="E1860" s="204">
        <v>7804</v>
      </c>
      <c r="F1860" s="204"/>
      <c r="G1860" s="202" t="s">
        <v>216</v>
      </c>
      <c r="H1860" s="202" t="s">
        <v>36</v>
      </c>
      <c r="I1860" s="202"/>
      <c r="J1860" s="202" t="s">
        <v>69</v>
      </c>
      <c r="K1860" s="204">
        <v>1.8</v>
      </c>
      <c r="L1860" s="204">
        <v>1.8</v>
      </c>
      <c r="M1860" s="204">
        <v>3.5</v>
      </c>
      <c r="N1860" s="204">
        <v>1</v>
      </c>
      <c r="O1860" s="204">
        <f t="shared" si="384"/>
        <v>2.5</v>
      </c>
      <c r="P1860" s="204"/>
      <c r="Q1860" s="204"/>
      <c r="R1860" s="204">
        <f t="shared" si="381"/>
        <v>2.5</v>
      </c>
      <c r="S1860" s="207" t="s">
        <v>70</v>
      </c>
      <c r="T1860" s="215" t="s">
        <v>58</v>
      </c>
      <c r="U1860" s="216">
        <v>44774</v>
      </c>
      <c r="V1860" s="216">
        <v>44776</v>
      </c>
      <c r="W1860" s="217">
        <v>1</v>
      </c>
      <c r="X1860" s="218"/>
      <c r="Y1860" s="212">
        <f t="shared" si="375"/>
        <v>0.42857142857142855</v>
      </c>
      <c r="Z1860" s="238">
        <v>135</v>
      </c>
      <c r="AA1860" s="237">
        <v>12.25</v>
      </c>
      <c r="AB1860" s="213">
        <f t="shared" si="376"/>
        <v>337.5</v>
      </c>
      <c r="AC1860" s="213">
        <f t="shared" si="377"/>
        <v>30.625</v>
      </c>
      <c r="AD1860" s="213">
        <f t="shared" si="378"/>
        <v>236.25</v>
      </c>
      <c r="AE1860" s="213">
        <f t="shared" si="380"/>
        <v>101.25</v>
      </c>
      <c r="AF1860" s="213">
        <f t="shared" si="379"/>
        <v>13.125</v>
      </c>
      <c r="AG1860" s="213">
        <f t="shared" si="382"/>
        <v>350.625</v>
      </c>
      <c r="AH1860" s="213">
        <v>350.625</v>
      </c>
      <c r="AI1860" s="213">
        <f t="shared" si="383"/>
        <v>0</v>
      </c>
      <c r="AJ1860" s="172"/>
    </row>
    <row r="1861" spans="1:36" ht="32.25" hidden="1" customHeight="1" x14ac:dyDescent="0.35">
      <c r="A1861" s="202"/>
      <c r="B1861" s="239">
        <v>29</v>
      </c>
      <c r="C1861" s="203">
        <v>715</v>
      </c>
      <c r="D1861" s="204">
        <v>12979</v>
      </c>
      <c r="E1861" s="204">
        <v>7869</v>
      </c>
      <c r="F1861" s="204"/>
      <c r="G1861" s="202" t="s">
        <v>216</v>
      </c>
      <c r="H1861" s="202" t="s">
        <v>36</v>
      </c>
      <c r="I1861" s="202"/>
      <c r="J1861" s="202" t="s">
        <v>69</v>
      </c>
      <c r="K1861" s="204">
        <v>2.5</v>
      </c>
      <c r="L1861" s="204">
        <v>1.3</v>
      </c>
      <c r="M1861" s="204">
        <v>4</v>
      </c>
      <c r="N1861" s="204">
        <v>1</v>
      </c>
      <c r="O1861" s="204">
        <f t="shared" si="384"/>
        <v>3</v>
      </c>
      <c r="P1861" s="204"/>
      <c r="Q1861" s="204"/>
      <c r="R1861" s="204">
        <f t="shared" si="381"/>
        <v>3</v>
      </c>
      <c r="S1861" s="207" t="s">
        <v>70</v>
      </c>
      <c r="T1861" s="215" t="s">
        <v>58</v>
      </c>
      <c r="U1861" s="216">
        <v>44785</v>
      </c>
      <c r="V1861" s="216">
        <v>44807</v>
      </c>
      <c r="W1861" s="217">
        <v>1</v>
      </c>
      <c r="X1861" s="218"/>
      <c r="Y1861" s="212">
        <f t="shared" si="375"/>
        <v>3.2857142857142856</v>
      </c>
      <c r="Z1861" s="238">
        <v>135</v>
      </c>
      <c r="AA1861" s="237">
        <v>12.25</v>
      </c>
      <c r="AB1861" s="213">
        <f t="shared" si="376"/>
        <v>405</v>
      </c>
      <c r="AC1861" s="213">
        <f t="shared" si="377"/>
        <v>36.75</v>
      </c>
      <c r="AD1861" s="213">
        <f t="shared" si="378"/>
        <v>283.49999999999994</v>
      </c>
      <c r="AE1861" s="213">
        <f t="shared" si="380"/>
        <v>121.49999999999999</v>
      </c>
      <c r="AF1861" s="213">
        <f t="shared" si="379"/>
        <v>120.75</v>
      </c>
      <c r="AG1861" s="213">
        <f t="shared" si="382"/>
        <v>525.75</v>
      </c>
      <c r="AH1861" s="213">
        <v>525.75</v>
      </c>
      <c r="AI1861" s="213">
        <f t="shared" si="383"/>
        <v>0</v>
      </c>
      <c r="AJ1861" s="172"/>
    </row>
    <row r="1862" spans="1:36" ht="32.25" hidden="1" customHeight="1" x14ac:dyDescent="0.35">
      <c r="A1862" s="202"/>
      <c r="B1862" s="239">
        <v>29</v>
      </c>
      <c r="C1862" s="203">
        <v>757</v>
      </c>
      <c r="D1862" s="204">
        <v>13022</v>
      </c>
      <c r="E1862" s="204">
        <v>7866</v>
      </c>
      <c r="F1862" s="204"/>
      <c r="G1862" s="202" t="s">
        <v>216</v>
      </c>
      <c r="H1862" s="202" t="s">
        <v>36</v>
      </c>
      <c r="I1862" s="202"/>
      <c r="J1862" s="202" t="s">
        <v>69</v>
      </c>
      <c r="K1862" s="204">
        <v>1.8</v>
      </c>
      <c r="L1862" s="204">
        <v>1.3</v>
      </c>
      <c r="M1862" s="204">
        <v>3.5</v>
      </c>
      <c r="N1862" s="204">
        <v>1</v>
      </c>
      <c r="O1862" s="204">
        <f t="shared" si="384"/>
        <v>2.5</v>
      </c>
      <c r="P1862" s="204"/>
      <c r="Q1862" s="204"/>
      <c r="R1862" s="204">
        <f t="shared" si="381"/>
        <v>2.5</v>
      </c>
      <c r="S1862" s="207" t="s">
        <v>70</v>
      </c>
      <c r="T1862" s="215" t="s">
        <v>58</v>
      </c>
      <c r="U1862" s="216">
        <v>44790</v>
      </c>
      <c r="V1862" s="216">
        <v>44807</v>
      </c>
      <c r="W1862" s="217">
        <v>1</v>
      </c>
      <c r="X1862" s="218"/>
      <c r="Y1862" s="212">
        <f t="shared" si="375"/>
        <v>2.5714285714285716</v>
      </c>
      <c r="Z1862" s="238">
        <v>135</v>
      </c>
      <c r="AA1862" s="237">
        <v>12.25</v>
      </c>
      <c r="AB1862" s="213">
        <f t="shared" si="376"/>
        <v>337.5</v>
      </c>
      <c r="AC1862" s="213">
        <f t="shared" si="377"/>
        <v>30.625</v>
      </c>
      <c r="AD1862" s="213">
        <f t="shared" si="378"/>
        <v>236.25</v>
      </c>
      <c r="AE1862" s="213">
        <f t="shared" si="380"/>
        <v>101.25</v>
      </c>
      <c r="AF1862" s="213">
        <f t="shared" si="379"/>
        <v>78.75</v>
      </c>
      <c r="AG1862" s="213">
        <f t="shared" si="382"/>
        <v>416.25</v>
      </c>
      <c r="AH1862" s="213">
        <v>416.25</v>
      </c>
      <c r="AI1862" s="213">
        <f t="shared" si="383"/>
        <v>0</v>
      </c>
      <c r="AJ1862" s="172"/>
    </row>
    <row r="1863" spans="1:36" ht="32.25" hidden="1" customHeight="1" x14ac:dyDescent="0.35">
      <c r="A1863" s="202"/>
      <c r="B1863" s="239">
        <v>29</v>
      </c>
      <c r="C1863" s="203">
        <v>771</v>
      </c>
      <c r="D1863" s="204">
        <v>13033</v>
      </c>
      <c r="E1863" s="204">
        <v>7871</v>
      </c>
      <c r="F1863" s="204"/>
      <c r="G1863" s="202" t="s">
        <v>216</v>
      </c>
      <c r="H1863" s="202" t="s">
        <v>36</v>
      </c>
      <c r="I1863" s="202"/>
      <c r="J1863" s="202" t="s">
        <v>69</v>
      </c>
      <c r="K1863" s="204">
        <v>2.5</v>
      </c>
      <c r="L1863" s="204">
        <v>1.3</v>
      </c>
      <c r="M1863" s="204">
        <v>3</v>
      </c>
      <c r="N1863" s="204">
        <v>1</v>
      </c>
      <c r="O1863" s="204">
        <f t="shared" si="384"/>
        <v>2</v>
      </c>
      <c r="P1863" s="204"/>
      <c r="Q1863" s="204"/>
      <c r="R1863" s="204">
        <f t="shared" si="381"/>
        <v>2</v>
      </c>
      <c r="S1863" s="207" t="s">
        <v>70</v>
      </c>
      <c r="T1863" s="215" t="s">
        <v>58</v>
      </c>
      <c r="U1863" s="216">
        <v>44792</v>
      </c>
      <c r="V1863" s="216">
        <v>44809</v>
      </c>
      <c r="W1863" s="217">
        <v>1</v>
      </c>
      <c r="X1863" s="218"/>
      <c r="Y1863" s="212">
        <f t="shared" si="375"/>
        <v>2.5714285714285716</v>
      </c>
      <c r="Z1863" s="238">
        <v>135</v>
      </c>
      <c r="AA1863" s="237">
        <v>12.25</v>
      </c>
      <c r="AB1863" s="213">
        <f t="shared" si="376"/>
        <v>270</v>
      </c>
      <c r="AC1863" s="213">
        <f t="shared" si="377"/>
        <v>24.5</v>
      </c>
      <c r="AD1863" s="213">
        <f t="shared" si="378"/>
        <v>189</v>
      </c>
      <c r="AE1863" s="213">
        <f t="shared" si="380"/>
        <v>81</v>
      </c>
      <c r="AF1863" s="213">
        <f t="shared" si="379"/>
        <v>63.000000000000007</v>
      </c>
      <c r="AG1863" s="213">
        <f t="shared" si="382"/>
        <v>333</v>
      </c>
      <c r="AH1863" s="213">
        <v>333</v>
      </c>
      <c r="AI1863" s="213">
        <f t="shared" si="383"/>
        <v>0</v>
      </c>
      <c r="AJ1863" s="172"/>
    </row>
    <row r="1864" spans="1:36" ht="32.25" hidden="1" customHeight="1" x14ac:dyDescent="0.35">
      <c r="A1864" s="202"/>
      <c r="B1864" s="239">
        <v>29</v>
      </c>
      <c r="C1864" s="203">
        <v>716</v>
      </c>
      <c r="D1864" s="204">
        <v>12981</v>
      </c>
      <c r="E1864" s="204">
        <v>7841</v>
      </c>
      <c r="F1864" s="204"/>
      <c r="G1864" s="202" t="s">
        <v>216</v>
      </c>
      <c r="H1864" s="202" t="s">
        <v>36</v>
      </c>
      <c r="I1864" s="202"/>
      <c r="J1864" s="202" t="s">
        <v>69</v>
      </c>
      <c r="K1864" s="204">
        <v>2.5</v>
      </c>
      <c r="L1864" s="204">
        <v>1.3</v>
      </c>
      <c r="M1864" s="204">
        <v>4</v>
      </c>
      <c r="N1864" s="204">
        <v>1</v>
      </c>
      <c r="O1864" s="204">
        <f t="shared" si="384"/>
        <v>3</v>
      </c>
      <c r="P1864" s="204"/>
      <c r="Q1864" s="204"/>
      <c r="R1864" s="204">
        <f t="shared" si="381"/>
        <v>3</v>
      </c>
      <c r="S1864" s="207" t="s">
        <v>70</v>
      </c>
      <c r="T1864" s="215" t="s">
        <v>58</v>
      </c>
      <c r="U1864" s="216">
        <v>44795</v>
      </c>
      <c r="V1864" s="216">
        <v>44795</v>
      </c>
      <c r="W1864" s="217">
        <v>1</v>
      </c>
      <c r="X1864" s="218"/>
      <c r="Y1864" s="212">
        <f t="shared" si="375"/>
        <v>0.14285714285714285</v>
      </c>
      <c r="Z1864" s="238">
        <v>135</v>
      </c>
      <c r="AA1864" s="237">
        <v>12.25</v>
      </c>
      <c r="AB1864" s="213">
        <f t="shared" si="376"/>
        <v>405</v>
      </c>
      <c r="AC1864" s="213">
        <f t="shared" si="377"/>
        <v>36.75</v>
      </c>
      <c r="AD1864" s="213">
        <f t="shared" si="378"/>
        <v>283.49999999999994</v>
      </c>
      <c r="AE1864" s="213">
        <f t="shared" si="380"/>
        <v>121.49999999999999</v>
      </c>
      <c r="AF1864" s="213">
        <f t="shared" si="379"/>
        <v>5.25</v>
      </c>
      <c r="AG1864" s="213">
        <f t="shared" si="382"/>
        <v>410.24999999999994</v>
      </c>
      <c r="AH1864" s="213">
        <v>410.24999999999994</v>
      </c>
      <c r="AI1864" s="213">
        <f t="shared" si="383"/>
        <v>0</v>
      </c>
      <c r="AJ1864" s="172"/>
    </row>
    <row r="1865" spans="1:36" ht="32.25" hidden="1" customHeight="1" x14ac:dyDescent="0.35">
      <c r="A1865" s="205"/>
      <c r="B1865" s="239">
        <v>29</v>
      </c>
      <c r="C1865" s="173">
        <v>836</v>
      </c>
      <c r="D1865" s="206">
        <v>13105</v>
      </c>
      <c r="E1865" s="206">
        <v>7853</v>
      </c>
      <c r="F1865" s="206"/>
      <c r="G1865" s="205" t="s">
        <v>216</v>
      </c>
      <c r="H1865" s="205" t="s">
        <v>95</v>
      </c>
      <c r="I1865" s="205"/>
      <c r="J1865" s="205" t="s">
        <v>69</v>
      </c>
      <c r="K1865" s="206">
        <v>2.5</v>
      </c>
      <c r="L1865" s="206">
        <v>1.3</v>
      </c>
      <c r="M1865" s="206">
        <v>2.5</v>
      </c>
      <c r="N1865" s="206"/>
      <c r="O1865" s="206">
        <v>2.5</v>
      </c>
      <c r="P1865" s="206"/>
      <c r="Q1865" s="206"/>
      <c r="R1865" s="204">
        <f t="shared" si="381"/>
        <v>2.5</v>
      </c>
      <c r="S1865" s="207" t="s">
        <v>70</v>
      </c>
      <c r="T1865" s="208" t="s">
        <v>58</v>
      </c>
      <c r="U1865" s="209">
        <v>44799</v>
      </c>
      <c r="V1865" s="209">
        <v>44802</v>
      </c>
      <c r="W1865" s="210">
        <v>1</v>
      </c>
      <c r="X1865" s="211"/>
      <c r="Y1865" s="212">
        <f t="shared" si="375"/>
        <v>0.5714285714285714</v>
      </c>
      <c r="Z1865" s="237">
        <v>135</v>
      </c>
      <c r="AA1865" s="237">
        <v>12.25</v>
      </c>
      <c r="AB1865" s="213">
        <f t="shared" si="376"/>
        <v>337.5</v>
      </c>
      <c r="AC1865" s="213">
        <f t="shared" si="377"/>
        <v>30.625</v>
      </c>
      <c r="AD1865" s="213">
        <f t="shared" si="378"/>
        <v>236.25</v>
      </c>
      <c r="AE1865" s="213">
        <f t="shared" si="380"/>
        <v>101.25</v>
      </c>
      <c r="AF1865" s="213">
        <f t="shared" si="379"/>
        <v>17.499999999999996</v>
      </c>
      <c r="AG1865" s="213">
        <f t="shared" si="382"/>
        <v>355</v>
      </c>
      <c r="AH1865" s="214">
        <v>355</v>
      </c>
      <c r="AI1865" s="213">
        <f t="shared" si="383"/>
        <v>0</v>
      </c>
      <c r="AJ1865" s="172"/>
    </row>
    <row r="1866" spans="1:36" ht="32.25" hidden="1" customHeight="1" x14ac:dyDescent="0.35">
      <c r="A1866" s="205"/>
      <c r="B1866" s="239">
        <v>29</v>
      </c>
      <c r="C1866" s="173">
        <v>837</v>
      </c>
      <c r="D1866" s="206">
        <v>13105</v>
      </c>
      <c r="E1866" s="206">
        <v>7853</v>
      </c>
      <c r="F1866" s="206"/>
      <c r="G1866" s="205" t="s">
        <v>216</v>
      </c>
      <c r="H1866" s="205" t="s">
        <v>95</v>
      </c>
      <c r="I1866" s="205"/>
      <c r="J1866" s="205" t="s">
        <v>69</v>
      </c>
      <c r="K1866" s="206">
        <v>2.5</v>
      </c>
      <c r="L1866" s="206">
        <v>1.3</v>
      </c>
      <c r="M1866" s="206">
        <v>2.5</v>
      </c>
      <c r="N1866" s="206"/>
      <c r="O1866" s="206">
        <v>2.5</v>
      </c>
      <c r="P1866" s="206"/>
      <c r="Q1866" s="206"/>
      <c r="R1866" s="204">
        <f t="shared" si="381"/>
        <v>2.5</v>
      </c>
      <c r="S1866" s="207" t="s">
        <v>70</v>
      </c>
      <c r="T1866" s="208" t="s">
        <v>58</v>
      </c>
      <c r="U1866" s="209">
        <v>44799</v>
      </c>
      <c r="V1866" s="209">
        <v>44802</v>
      </c>
      <c r="W1866" s="210">
        <v>1</v>
      </c>
      <c r="X1866" s="211"/>
      <c r="Y1866" s="212">
        <f t="shared" si="375"/>
        <v>0.5714285714285714</v>
      </c>
      <c r="Z1866" s="237">
        <v>135</v>
      </c>
      <c r="AA1866" s="237">
        <v>12.25</v>
      </c>
      <c r="AB1866" s="213">
        <f t="shared" si="376"/>
        <v>337.5</v>
      </c>
      <c r="AC1866" s="213">
        <f t="shared" si="377"/>
        <v>30.625</v>
      </c>
      <c r="AD1866" s="213">
        <f t="shared" si="378"/>
        <v>236.25</v>
      </c>
      <c r="AE1866" s="213">
        <f t="shared" si="380"/>
        <v>101.25</v>
      </c>
      <c r="AF1866" s="213">
        <f t="shared" si="379"/>
        <v>17.499999999999996</v>
      </c>
      <c r="AG1866" s="213">
        <f t="shared" si="382"/>
        <v>355</v>
      </c>
      <c r="AH1866" s="214">
        <v>355</v>
      </c>
      <c r="AI1866" s="213">
        <f t="shared" si="383"/>
        <v>0</v>
      </c>
      <c r="AJ1866" s="172"/>
    </row>
    <row r="1867" spans="1:36" ht="32.25" hidden="1" customHeight="1" x14ac:dyDescent="0.35">
      <c r="A1867" s="205"/>
      <c r="B1867" s="239">
        <v>29</v>
      </c>
      <c r="C1867" s="173">
        <v>860</v>
      </c>
      <c r="D1867" s="206">
        <v>13131</v>
      </c>
      <c r="E1867" s="206">
        <v>7874</v>
      </c>
      <c r="F1867" s="206"/>
      <c r="G1867" s="205" t="s">
        <v>216</v>
      </c>
      <c r="H1867" s="205" t="s">
        <v>36</v>
      </c>
      <c r="I1867" s="205"/>
      <c r="J1867" s="205" t="s">
        <v>436</v>
      </c>
      <c r="K1867" s="206">
        <v>10</v>
      </c>
      <c r="L1867" s="206">
        <v>1.3</v>
      </c>
      <c r="M1867" s="206">
        <v>3.5</v>
      </c>
      <c r="N1867" s="206"/>
      <c r="O1867" s="206">
        <v>3.5</v>
      </c>
      <c r="P1867" s="206"/>
      <c r="Q1867" s="206"/>
      <c r="R1867" s="204">
        <f t="shared" si="381"/>
        <v>35</v>
      </c>
      <c r="S1867" s="173" t="s">
        <v>41</v>
      </c>
      <c r="T1867" s="208" t="s">
        <v>58</v>
      </c>
      <c r="U1867" s="209">
        <v>44803</v>
      </c>
      <c r="V1867" s="209">
        <v>44810</v>
      </c>
      <c r="W1867" s="210">
        <v>1</v>
      </c>
      <c r="X1867" s="211"/>
      <c r="Y1867" s="212">
        <f t="shared" si="375"/>
        <v>1.1428571428571428</v>
      </c>
      <c r="Z1867" s="219">
        <v>14</v>
      </c>
      <c r="AA1867" s="219">
        <v>0.84</v>
      </c>
      <c r="AB1867" s="213">
        <f t="shared" si="376"/>
        <v>490</v>
      </c>
      <c r="AC1867" s="213">
        <f t="shared" si="377"/>
        <v>29.4</v>
      </c>
      <c r="AD1867" s="213">
        <f t="shared" si="378"/>
        <v>343</v>
      </c>
      <c r="AE1867" s="213">
        <f t="shared" si="380"/>
        <v>147</v>
      </c>
      <c r="AF1867" s="213">
        <f t="shared" si="379"/>
        <v>33.6</v>
      </c>
      <c r="AG1867" s="213">
        <f t="shared" si="382"/>
        <v>523.6</v>
      </c>
      <c r="AH1867" s="214">
        <v>523.6</v>
      </c>
      <c r="AI1867" s="213">
        <f t="shared" si="383"/>
        <v>0</v>
      </c>
      <c r="AJ1867" s="172"/>
    </row>
    <row r="1868" spans="1:36" ht="32.25" hidden="1" customHeight="1" x14ac:dyDescent="0.35">
      <c r="A1868" s="205"/>
      <c r="B1868" s="239">
        <v>29</v>
      </c>
      <c r="C1868" s="173">
        <v>855</v>
      </c>
      <c r="D1868" s="206">
        <v>13126</v>
      </c>
      <c r="E1868" s="206">
        <v>8147</v>
      </c>
      <c r="F1868" s="206"/>
      <c r="G1868" s="205" t="s">
        <v>216</v>
      </c>
      <c r="H1868" s="205" t="s">
        <v>36</v>
      </c>
      <c r="I1868" s="205"/>
      <c r="J1868" s="205" t="s">
        <v>436</v>
      </c>
      <c r="K1868" s="206">
        <v>3</v>
      </c>
      <c r="L1868" s="206">
        <v>1</v>
      </c>
      <c r="M1868" s="206">
        <v>2</v>
      </c>
      <c r="N1868" s="206"/>
      <c r="O1868" s="206">
        <v>2</v>
      </c>
      <c r="P1868" s="206"/>
      <c r="Q1868" s="206"/>
      <c r="R1868" s="204">
        <f t="shared" si="381"/>
        <v>6</v>
      </c>
      <c r="S1868" s="173" t="s">
        <v>41</v>
      </c>
      <c r="T1868" s="208" t="s">
        <v>58</v>
      </c>
      <c r="U1868" s="209">
        <v>44803</v>
      </c>
      <c r="V1868" s="209">
        <v>44859</v>
      </c>
      <c r="W1868" s="210">
        <v>1</v>
      </c>
      <c r="X1868" s="211"/>
      <c r="Y1868" s="212">
        <f t="shared" si="375"/>
        <v>8.1428571428571423</v>
      </c>
      <c r="Z1868" s="219">
        <v>14</v>
      </c>
      <c r="AA1868" s="219">
        <v>0.84</v>
      </c>
      <c r="AB1868" s="213">
        <f t="shared" si="376"/>
        <v>84</v>
      </c>
      <c r="AC1868" s="213">
        <f t="shared" si="377"/>
        <v>5.04</v>
      </c>
      <c r="AD1868" s="213">
        <f t="shared" si="378"/>
        <v>58.79999999999999</v>
      </c>
      <c r="AE1868" s="213">
        <f t="shared" si="380"/>
        <v>25.199999999999996</v>
      </c>
      <c r="AF1868" s="213">
        <f t="shared" si="379"/>
        <v>41.04</v>
      </c>
      <c r="AG1868" s="213">
        <f t="shared" si="382"/>
        <v>125.03999999999999</v>
      </c>
      <c r="AH1868" s="214">
        <v>125.03999999999999</v>
      </c>
      <c r="AI1868" s="213">
        <f t="shared" si="383"/>
        <v>0</v>
      </c>
      <c r="AJ1868" s="172"/>
    </row>
    <row r="1869" spans="1:36" ht="32.25" hidden="1" customHeight="1" x14ac:dyDescent="0.35">
      <c r="A1869" s="205"/>
      <c r="B1869" s="239">
        <v>29</v>
      </c>
      <c r="C1869" s="173">
        <v>904</v>
      </c>
      <c r="D1869" s="206">
        <v>13278</v>
      </c>
      <c r="E1869" s="206">
        <v>8189</v>
      </c>
      <c r="F1869" s="206"/>
      <c r="G1869" s="205" t="s">
        <v>216</v>
      </c>
      <c r="H1869" s="205" t="s">
        <v>36</v>
      </c>
      <c r="I1869" s="205"/>
      <c r="J1869" s="205" t="s">
        <v>436</v>
      </c>
      <c r="K1869" s="206">
        <v>3</v>
      </c>
      <c r="L1869" s="206">
        <v>1.8</v>
      </c>
      <c r="M1869" s="206">
        <v>3</v>
      </c>
      <c r="N1869" s="206"/>
      <c r="O1869" s="206">
        <v>3</v>
      </c>
      <c r="P1869" s="206"/>
      <c r="Q1869" s="206"/>
      <c r="R1869" s="204">
        <f t="shared" si="381"/>
        <v>9</v>
      </c>
      <c r="S1869" s="173" t="s">
        <v>41</v>
      </c>
      <c r="T1869" s="208" t="s">
        <v>58</v>
      </c>
      <c r="U1869" s="209">
        <v>44811</v>
      </c>
      <c r="V1869" s="209">
        <v>44868</v>
      </c>
      <c r="W1869" s="210">
        <v>1</v>
      </c>
      <c r="X1869" s="211"/>
      <c r="Y1869" s="212">
        <f t="shared" si="375"/>
        <v>8.2857142857142865</v>
      </c>
      <c r="Z1869" s="219">
        <v>18</v>
      </c>
      <c r="AA1869" s="219">
        <v>1.05</v>
      </c>
      <c r="AB1869" s="213">
        <f t="shared" si="376"/>
        <v>162</v>
      </c>
      <c r="AC1869" s="213">
        <f t="shared" si="377"/>
        <v>9.4500000000000011</v>
      </c>
      <c r="AD1869" s="213">
        <f t="shared" si="378"/>
        <v>113.39999999999999</v>
      </c>
      <c r="AE1869" s="213">
        <f t="shared" si="380"/>
        <v>48.599999999999994</v>
      </c>
      <c r="AF1869" s="213">
        <f t="shared" si="379"/>
        <v>78.300000000000011</v>
      </c>
      <c r="AG1869" s="213">
        <f t="shared" si="382"/>
        <v>240.3</v>
      </c>
      <c r="AH1869" s="214">
        <v>240.3</v>
      </c>
      <c r="AI1869" s="213">
        <f t="shared" si="383"/>
        <v>0</v>
      </c>
      <c r="AJ1869" s="172"/>
    </row>
    <row r="1870" spans="1:36" ht="32.25" hidden="1" customHeight="1" x14ac:dyDescent="0.35">
      <c r="A1870" s="202"/>
      <c r="B1870" s="239">
        <v>29</v>
      </c>
      <c r="C1870" s="203">
        <v>1029</v>
      </c>
      <c r="D1870" s="204">
        <v>13466</v>
      </c>
      <c r="E1870" s="204">
        <v>8052</v>
      </c>
      <c r="F1870" s="204"/>
      <c r="G1870" s="202" t="s">
        <v>103</v>
      </c>
      <c r="H1870" s="205" t="s">
        <v>95</v>
      </c>
      <c r="I1870" s="205"/>
      <c r="J1870" s="205" t="s">
        <v>69</v>
      </c>
      <c r="K1870" s="206">
        <v>2.5</v>
      </c>
      <c r="L1870" s="206">
        <v>1.3</v>
      </c>
      <c r="M1870" s="206">
        <v>2.5</v>
      </c>
      <c r="N1870" s="206"/>
      <c r="O1870" s="206">
        <v>2.5</v>
      </c>
      <c r="P1870" s="206"/>
      <c r="Q1870" s="206"/>
      <c r="R1870" s="204">
        <f t="shared" si="381"/>
        <v>2.5</v>
      </c>
      <c r="S1870" s="207" t="s">
        <v>70</v>
      </c>
      <c r="T1870" s="208" t="s">
        <v>58</v>
      </c>
      <c r="U1870" s="209">
        <v>44827</v>
      </c>
      <c r="V1870" s="209">
        <v>44835</v>
      </c>
      <c r="W1870" s="210">
        <v>1</v>
      </c>
      <c r="X1870" s="211"/>
      <c r="Y1870" s="212">
        <f t="shared" si="375"/>
        <v>1.2857142857142858</v>
      </c>
      <c r="Z1870" s="237">
        <v>135</v>
      </c>
      <c r="AA1870" s="237">
        <v>12.25</v>
      </c>
      <c r="AB1870" s="213">
        <f t="shared" si="376"/>
        <v>337.5</v>
      </c>
      <c r="AC1870" s="213">
        <f t="shared" si="377"/>
        <v>30.625</v>
      </c>
      <c r="AD1870" s="213">
        <f t="shared" si="378"/>
        <v>236.25</v>
      </c>
      <c r="AE1870" s="213">
        <f t="shared" si="380"/>
        <v>101.25</v>
      </c>
      <c r="AF1870" s="213">
        <f t="shared" si="379"/>
        <v>39.375</v>
      </c>
      <c r="AG1870" s="213">
        <f t="shared" si="382"/>
        <v>376.875</v>
      </c>
      <c r="AH1870" s="214">
        <v>376.875</v>
      </c>
      <c r="AI1870" s="213">
        <f t="shared" si="383"/>
        <v>0</v>
      </c>
      <c r="AJ1870" s="172"/>
    </row>
    <row r="1871" spans="1:36" ht="32.25" hidden="1" customHeight="1" x14ac:dyDescent="0.35">
      <c r="A1871" s="202"/>
      <c r="B1871" s="239">
        <v>29</v>
      </c>
      <c r="C1871" s="203">
        <v>1037</v>
      </c>
      <c r="D1871" s="204">
        <v>13474</v>
      </c>
      <c r="E1871" s="204">
        <v>6714</v>
      </c>
      <c r="F1871" s="204"/>
      <c r="G1871" s="202" t="s">
        <v>103</v>
      </c>
      <c r="H1871" s="205" t="s">
        <v>95</v>
      </c>
      <c r="I1871" s="205"/>
      <c r="J1871" s="205" t="s">
        <v>69</v>
      </c>
      <c r="K1871" s="206">
        <v>2.5</v>
      </c>
      <c r="L1871" s="206">
        <v>1.3</v>
      </c>
      <c r="M1871" s="206">
        <v>4</v>
      </c>
      <c r="N1871" s="206"/>
      <c r="O1871" s="206">
        <v>4</v>
      </c>
      <c r="P1871" s="206"/>
      <c r="Q1871" s="206"/>
      <c r="R1871" s="204">
        <f t="shared" si="381"/>
        <v>4</v>
      </c>
      <c r="S1871" s="207" t="s">
        <v>70</v>
      </c>
      <c r="T1871" s="208" t="s">
        <v>58</v>
      </c>
      <c r="U1871" s="209">
        <v>44827</v>
      </c>
      <c r="V1871" s="209">
        <v>44828</v>
      </c>
      <c r="W1871" s="210">
        <v>1</v>
      </c>
      <c r="X1871" s="211"/>
      <c r="Y1871" s="212">
        <f t="shared" si="375"/>
        <v>0.2857142857142857</v>
      </c>
      <c r="Z1871" s="237">
        <v>135</v>
      </c>
      <c r="AA1871" s="237">
        <v>12.25</v>
      </c>
      <c r="AB1871" s="213">
        <f t="shared" si="376"/>
        <v>540</v>
      </c>
      <c r="AC1871" s="213">
        <f t="shared" si="377"/>
        <v>49</v>
      </c>
      <c r="AD1871" s="213">
        <f t="shared" si="378"/>
        <v>378</v>
      </c>
      <c r="AE1871" s="213">
        <f t="shared" si="380"/>
        <v>162</v>
      </c>
      <c r="AF1871" s="213">
        <f t="shared" si="379"/>
        <v>14</v>
      </c>
      <c r="AG1871" s="213">
        <f t="shared" si="382"/>
        <v>554</v>
      </c>
      <c r="AH1871" s="214">
        <v>554</v>
      </c>
      <c r="AI1871" s="213">
        <f t="shared" si="383"/>
        <v>0</v>
      </c>
      <c r="AJ1871" s="172"/>
    </row>
    <row r="1872" spans="1:36" ht="32.25" hidden="1" customHeight="1" x14ac:dyDescent="0.35">
      <c r="A1872" s="202"/>
      <c r="B1872" s="239">
        <v>29</v>
      </c>
      <c r="C1872" s="203">
        <v>1038</v>
      </c>
      <c r="D1872" s="204">
        <v>13475</v>
      </c>
      <c r="E1872" s="204">
        <v>8079</v>
      </c>
      <c r="F1872" s="204"/>
      <c r="G1872" s="202" t="s">
        <v>103</v>
      </c>
      <c r="H1872" s="205" t="s">
        <v>95</v>
      </c>
      <c r="I1872" s="205"/>
      <c r="J1872" s="205" t="s">
        <v>69</v>
      </c>
      <c r="K1872" s="206">
        <v>2.5</v>
      </c>
      <c r="L1872" s="206">
        <v>1.8</v>
      </c>
      <c r="M1872" s="206">
        <v>2.5</v>
      </c>
      <c r="N1872" s="206"/>
      <c r="O1872" s="206">
        <v>2.5</v>
      </c>
      <c r="P1872" s="206"/>
      <c r="Q1872" s="206"/>
      <c r="R1872" s="204">
        <f t="shared" si="381"/>
        <v>2.5</v>
      </c>
      <c r="S1872" s="207" t="s">
        <v>70</v>
      </c>
      <c r="T1872" s="208" t="s">
        <v>58</v>
      </c>
      <c r="U1872" s="209">
        <v>44827</v>
      </c>
      <c r="V1872" s="209">
        <v>44841</v>
      </c>
      <c r="W1872" s="210">
        <v>1</v>
      </c>
      <c r="X1872" s="211"/>
      <c r="Y1872" s="212">
        <f t="shared" si="375"/>
        <v>2.1428571428571428</v>
      </c>
      <c r="Z1872" s="237">
        <v>135</v>
      </c>
      <c r="AA1872" s="237">
        <v>12.25</v>
      </c>
      <c r="AB1872" s="213">
        <f t="shared" si="376"/>
        <v>337.5</v>
      </c>
      <c r="AC1872" s="213">
        <f t="shared" si="377"/>
        <v>30.625</v>
      </c>
      <c r="AD1872" s="213">
        <f t="shared" si="378"/>
        <v>236.25</v>
      </c>
      <c r="AE1872" s="213">
        <f t="shared" si="380"/>
        <v>101.25</v>
      </c>
      <c r="AF1872" s="213">
        <f t="shared" si="379"/>
        <v>65.625</v>
      </c>
      <c r="AG1872" s="213">
        <f t="shared" si="382"/>
        <v>403.125</v>
      </c>
      <c r="AH1872" s="214">
        <v>403.125</v>
      </c>
      <c r="AI1872" s="213">
        <f t="shared" si="383"/>
        <v>0</v>
      </c>
      <c r="AJ1872" s="172"/>
    </row>
    <row r="1873" spans="1:36" ht="32.25" hidden="1" customHeight="1" x14ac:dyDescent="0.35">
      <c r="A1873" s="202"/>
      <c r="B1873" s="239">
        <v>29</v>
      </c>
      <c r="C1873" s="203">
        <v>991</v>
      </c>
      <c r="D1873" s="204">
        <v>13371</v>
      </c>
      <c r="E1873" s="204">
        <v>6704</v>
      </c>
      <c r="F1873" s="204"/>
      <c r="G1873" s="202" t="s">
        <v>216</v>
      </c>
      <c r="H1873" s="205" t="s">
        <v>95</v>
      </c>
      <c r="I1873" s="205"/>
      <c r="J1873" s="205" t="s">
        <v>69</v>
      </c>
      <c r="K1873" s="206">
        <v>1.8</v>
      </c>
      <c r="L1873" s="206">
        <v>1.8</v>
      </c>
      <c r="M1873" s="206">
        <v>3</v>
      </c>
      <c r="N1873" s="206"/>
      <c r="O1873" s="206">
        <v>3</v>
      </c>
      <c r="P1873" s="206"/>
      <c r="Q1873" s="206"/>
      <c r="R1873" s="204">
        <f t="shared" si="381"/>
        <v>3</v>
      </c>
      <c r="S1873" s="207" t="s">
        <v>70</v>
      </c>
      <c r="T1873" s="208" t="s">
        <v>58</v>
      </c>
      <c r="U1873" s="209">
        <v>44821</v>
      </c>
      <c r="V1873" s="209">
        <v>44825</v>
      </c>
      <c r="W1873" s="210">
        <v>1</v>
      </c>
      <c r="X1873" s="211"/>
      <c r="Y1873" s="212">
        <f t="shared" si="375"/>
        <v>0.7142857142857143</v>
      </c>
      <c r="Z1873" s="237">
        <v>135</v>
      </c>
      <c r="AA1873" s="237">
        <v>12.25</v>
      </c>
      <c r="AB1873" s="213">
        <f t="shared" si="376"/>
        <v>405</v>
      </c>
      <c r="AC1873" s="213">
        <f t="shared" si="377"/>
        <v>36.75</v>
      </c>
      <c r="AD1873" s="213">
        <f t="shared" si="378"/>
        <v>283.49999999999994</v>
      </c>
      <c r="AE1873" s="213">
        <f t="shared" si="380"/>
        <v>121.49999999999999</v>
      </c>
      <c r="AF1873" s="213">
        <f t="shared" si="379"/>
        <v>26.25</v>
      </c>
      <c r="AG1873" s="213">
        <f t="shared" si="382"/>
        <v>431.24999999999994</v>
      </c>
      <c r="AH1873" s="214">
        <v>431.24999999999994</v>
      </c>
      <c r="AI1873" s="213">
        <f t="shared" si="383"/>
        <v>0</v>
      </c>
      <c r="AJ1873" s="172"/>
    </row>
    <row r="1874" spans="1:36" ht="32.25" hidden="1" customHeight="1" x14ac:dyDescent="0.35">
      <c r="A1874" s="202"/>
      <c r="B1874" s="239">
        <v>29</v>
      </c>
      <c r="C1874" s="203">
        <v>1007</v>
      </c>
      <c r="D1874" s="204">
        <v>13391</v>
      </c>
      <c r="E1874" s="204">
        <v>6707</v>
      </c>
      <c r="F1874" s="204"/>
      <c r="G1874" s="202" t="s">
        <v>216</v>
      </c>
      <c r="H1874" s="205" t="s">
        <v>95</v>
      </c>
      <c r="I1874" s="205"/>
      <c r="J1874" s="205" t="s">
        <v>69</v>
      </c>
      <c r="K1874" s="206">
        <v>1.3</v>
      </c>
      <c r="L1874" s="206">
        <v>0.6</v>
      </c>
      <c r="M1874" s="206">
        <v>3.5</v>
      </c>
      <c r="N1874" s="206"/>
      <c r="O1874" s="206">
        <v>3.5</v>
      </c>
      <c r="P1874" s="206"/>
      <c r="Q1874" s="206"/>
      <c r="R1874" s="204">
        <f t="shared" si="381"/>
        <v>3.5</v>
      </c>
      <c r="S1874" s="207" t="s">
        <v>70</v>
      </c>
      <c r="T1874" s="208" t="s">
        <v>58</v>
      </c>
      <c r="U1874" s="209">
        <v>44825</v>
      </c>
      <c r="V1874" s="209">
        <v>44825</v>
      </c>
      <c r="W1874" s="210">
        <v>1</v>
      </c>
      <c r="X1874" s="211"/>
      <c r="Y1874" s="212">
        <f t="shared" si="375"/>
        <v>0.14285714285714285</v>
      </c>
      <c r="Z1874" s="237">
        <v>135</v>
      </c>
      <c r="AA1874" s="237">
        <v>12.25</v>
      </c>
      <c r="AB1874" s="213">
        <f t="shared" si="376"/>
        <v>472.5</v>
      </c>
      <c r="AC1874" s="213">
        <f t="shared" si="377"/>
        <v>42.875</v>
      </c>
      <c r="AD1874" s="213">
        <f t="shared" si="378"/>
        <v>330.74999999999994</v>
      </c>
      <c r="AE1874" s="213">
        <f t="shared" si="380"/>
        <v>141.75</v>
      </c>
      <c r="AF1874" s="213">
        <f t="shared" si="379"/>
        <v>6.125</v>
      </c>
      <c r="AG1874" s="213">
        <f t="shared" si="382"/>
        <v>478.62499999999994</v>
      </c>
      <c r="AH1874" s="214">
        <v>478.62499999999994</v>
      </c>
      <c r="AI1874" s="213">
        <f t="shared" si="383"/>
        <v>0</v>
      </c>
      <c r="AJ1874" s="172"/>
    </row>
    <row r="1875" spans="1:36" ht="32.25" hidden="1" customHeight="1" x14ac:dyDescent="0.35">
      <c r="A1875" s="202"/>
      <c r="B1875" s="239">
        <v>29</v>
      </c>
      <c r="C1875" s="203">
        <v>956</v>
      </c>
      <c r="D1875" s="204">
        <v>13332</v>
      </c>
      <c r="E1875" s="204">
        <v>8306</v>
      </c>
      <c r="F1875" s="204"/>
      <c r="G1875" s="202" t="s">
        <v>216</v>
      </c>
      <c r="H1875" s="205" t="s">
        <v>95</v>
      </c>
      <c r="I1875" s="205"/>
      <c r="J1875" s="205" t="s">
        <v>69</v>
      </c>
      <c r="K1875" s="206">
        <v>2.5</v>
      </c>
      <c r="L1875" s="206">
        <v>1.3</v>
      </c>
      <c r="M1875" s="206">
        <v>3</v>
      </c>
      <c r="N1875" s="206"/>
      <c r="O1875" s="206">
        <v>3</v>
      </c>
      <c r="P1875" s="206"/>
      <c r="Q1875" s="206"/>
      <c r="R1875" s="204">
        <f t="shared" si="381"/>
        <v>3</v>
      </c>
      <c r="S1875" s="207" t="s">
        <v>70</v>
      </c>
      <c r="T1875" s="208" t="s">
        <v>58</v>
      </c>
      <c r="U1875" s="209">
        <v>44818</v>
      </c>
      <c r="V1875" s="209">
        <v>44901</v>
      </c>
      <c r="W1875" s="210">
        <v>1</v>
      </c>
      <c r="X1875" s="211"/>
      <c r="Y1875" s="212">
        <f t="shared" si="375"/>
        <v>12</v>
      </c>
      <c r="Z1875" s="237">
        <v>135</v>
      </c>
      <c r="AA1875" s="237">
        <v>12.25</v>
      </c>
      <c r="AB1875" s="213">
        <f t="shared" si="376"/>
        <v>405</v>
      </c>
      <c r="AC1875" s="213">
        <f t="shared" si="377"/>
        <v>36.75</v>
      </c>
      <c r="AD1875" s="213">
        <f t="shared" si="378"/>
        <v>283.49999999999994</v>
      </c>
      <c r="AE1875" s="213">
        <f t="shared" si="380"/>
        <v>121.49999999999999</v>
      </c>
      <c r="AF1875" s="213">
        <f t="shared" si="379"/>
        <v>441</v>
      </c>
      <c r="AG1875" s="213">
        <f t="shared" ref="AG1875:AG1906" si="385">AD1875+AE1875+AF1875</f>
        <v>846</v>
      </c>
      <c r="AH1875" s="214">
        <v>846</v>
      </c>
      <c r="AI1875" s="213">
        <f t="shared" ref="AI1875:AI1906" si="386">AG1875-AH1875</f>
        <v>0</v>
      </c>
      <c r="AJ1875" s="172"/>
    </row>
    <row r="1876" spans="1:36" ht="32.25" hidden="1" customHeight="1" x14ac:dyDescent="0.35">
      <c r="A1876" s="202"/>
      <c r="B1876" s="239">
        <v>29</v>
      </c>
      <c r="C1876" s="203">
        <v>1008</v>
      </c>
      <c r="D1876" s="204">
        <v>13392</v>
      </c>
      <c r="E1876" s="204">
        <v>6726</v>
      </c>
      <c r="F1876" s="204"/>
      <c r="G1876" s="202" t="s">
        <v>103</v>
      </c>
      <c r="H1876" s="205" t="s">
        <v>36</v>
      </c>
      <c r="I1876" s="205"/>
      <c r="J1876" s="205" t="s">
        <v>436</v>
      </c>
      <c r="K1876" s="206">
        <v>7</v>
      </c>
      <c r="L1876" s="206">
        <v>1.3</v>
      </c>
      <c r="M1876" s="206">
        <v>5</v>
      </c>
      <c r="N1876" s="206"/>
      <c r="O1876" s="206">
        <v>5</v>
      </c>
      <c r="P1876" s="206"/>
      <c r="Q1876" s="206"/>
      <c r="R1876" s="204">
        <f t="shared" si="381"/>
        <v>35</v>
      </c>
      <c r="S1876" s="173" t="s">
        <v>41</v>
      </c>
      <c r="T1876" s="208" t="s">
        <v>58</v>
      </c>
      <c r="U1876" s="209">
        <v>44825</v>
      </c>
      <c r="V1876" s="209">
        <v>44830</v>
      </c>
      <c r="W1876" s="210">
        <v>1</v>
      </c>
      <c r="X1876" s="211"/>
      <c r="Y1876" s="212">
        <f t="shared" si="375"/>
        <v>0.8571428571428571</v>
      </c>
      <c r="Z1876" s="219">
        <v>14</v>
      </c>
      <c r="AA1876" s="219">
        <v>0.84</v>
      </c>
      <c r="AB1876" s="213">
        <f t="shared" si="376"/>
        <v>490</v>
      </c>
      <c r="AC1876" s="213">
        <f t="shared" si="377"/>
        <v>29.4</v>
      </c>
      <c r="AD1876" s="213">
        <f t="shared" si="378"/>
        <v>343</v>
      </c>
      <c r="AE1876" s="213">
        <f t="shared" si="380"/>
        <v>147</v>
      </c>
      <c r="AF1876" s="213">
        <f t="shared" si="379"/>
        <v>25.2</v>
      </c>
      <c r="AG1876" s="213">
        <f t="shared" si="385"/>
        <v>515.20000000000005</v>
      </c>
      <c r="AH1876" s="214">
        <v>515.20000000000005</v>
      </c>
      <c r="AI1876" s="213">
        <f t="shared" si="386"/>
        <v>0</v>
      </c>
      <c r="AJ1876" s="172"/>
    </row>
    <row r="1877" spans="1:36" ht="32.25" hidden="1" customHeight="1" x14ac:dyDescent="0.35">
      <c r="A1877" s="202"/>
      <c r="B1877" s="239">
        <v>29</v>
      </c>
      <c r="C1877" s="203">
        <v>627</v>
      </c>
      <c r="D1877" s="204">
        <v>13365</v>
      </c>
      <c r="E1877" s="204">
        <v>8265</v>
      </c>
      <c r="F1877" s="204"/>
      <c r="G1877" s="202" t="s">
        <v>103</v>
      </c>
      <c r="H1877" s="205" t="s">
        <v>36</v>
      </c>
      <c r="I1877" s="205"/>
      <c r="J1877" s="205" t="s">
        <v>436</v>
      </c>
      <c r="K1877" s="206">
        <v>25</v>
      </c>
      <c r="L1877" s="206">
        <v>1.3</v>
      </c>
      <c r="M1877" s="206">
        <v>2</v>
      </c>
      <c r="N1877" s="206"/>
      <c r="O1877" s="206">
        <v>2</v>
      </c>
      <c r="P1877" s="206"/>
      <c r="Q1877" s="206"/>
      <c r="R1877" s="204">
        <f t="shared" si="381"/>
        <v>50</v>
      </c>
      <c r="S1877" s="173" t="s">
        <v>41</v>
      </c>
      <c r="T1877" s="208" t="s">
        <v>58</v>
      </c>
      <c r="U1877" s="209">
        <v>44821</v>
      </c>
      <c r="V1877" s="209">
        <v>44887</v>
      </c>
      <c r="W1877" s="210">
        <v>1</v>
      </c>
      <c r="X1877" s="211"/>
      <c r="Y1877" s="212">
        <f t="shared" si="375"/>
        <v>9.5714285714285712</v>
      </c>
      <c r="Z1877" s="219">
        <v>14</v>
      </c>
      <c r="AA1877" s="219">
        <v>0.84</v>
      </c>
      <c r="AB1877" s="213">
        <f t="shared" si="376"/>
        <v>700</v>
      </c>
      <c r="AC1877" s="213">
        <f t="shared" si="377"/>
        <v>42</v>
      </c>
      <c r="AD1877" s="213">
        <f t="shared" si="378"/>
        <v>490</v>
      </c>
      <c r="AE1877" s="213">
        <f t="shared" si="380"/>
        <v>210</v>
      </c>
      <c r="AF1877" s="213">
        <f t="shared" si="379"/>
        <v>401.99999999999994</v>
      </c>
      <c r="AG1877" s="213">
        <f t="shared" si="385"/>
        <v>1102</v>
      </c>
      <c r="AH1877" s="214">
        <v>1102</v>
      </c>
      <c r="AI1877" s="213">
        <f t="shared" si="386"/>
        <v>0</v>
      </c>
      <c r="AJ1877" s="172"/>
    </row>
    <row r="1878" spans="1:36" ht="32.25" hidden="1" customHeight="1" x14ac:dyDescent="0.35">
      <c r="A1878" s="202"/>
      <c r="B1878" s="239">
        <v>29</v>
      </c>
      <c r="C1878" s="203">
        <v>1195</v>
      </c>
      <c r="D1878" s="204">
        <v>13680</v>
      </c>
      <c r="E1878" s="204">
        <v>8112</v>
      </c>
      <c r="F1878" s="204"/>
      <c r="G1878" s="202" t="s">
        <v>216</v>
      </c>
      <c r="H1878" s="202" t="s">
        <v>95</v>
      </c>
      <c r="I1878" s="202"/>
      <c r="J1878" s="202" t="s">
        <v>69</v>
      </c>
      <c r="K1878" s="204">
        <v>1.8</v>
      </c>
      <c r="L1878" s="204">
        <v>1</v>
      </c>
      <c r="M1878" s="204">
        <v>3</v>
      </c>
      <c r="N1878" s="204"/>
      <c r="O1878" s="204">
        <f>M1878-N1878</f>
        <v>3</v>
      </c>
      <c r="P1878" s="204"/>
      <c r="Q1878" s="204"/>
      <c r="R1878" s="204">
        <f t="shared" si="381"/>
        <v>3</v>
      </c>
      <c r="S1878" s="207" t="s">
        <v>70</v>
      </c>
      <c r="T1878" s="215" t="s">
        <v>58</v>
      </c>
      <c r="U1878" s="216">
        <v>44846</v>
      </c>
      <c r="V1878" s="216">
        <v>44851</v>
      </c>
      <c r="W1878" s="217">
        <v>1</v>
      </c>
      <c r="X1878" s="218"/>
      <c r="Y1878" s="212">
        <f t="shared" si="375"/>
        <v>0.8571428571428571</v>
      </c>
      <c r="Z1878" s="213">
        <v>135</v>
      </c>
      <c r="AA1878" s="213">
        <v>12.25</v>
      </c>
      <c r="AB1878" s="213">
        <f t="shared" si="376"/>
        <v>405</v>
      </c>
      <c r="AC1878" s="213">
        <f t="shared" si="377"/>
        <v>36.75</v>
      </c>
      <c r="AD1878" s="213">
        <f t="shared" si="378"/>
        <v>283.49999999999994</v>
      </c>
      <c r="AE1878" s="213">
        <f t="shared" si="380"/>
        <v>121.49999999999999</v>
      </c>
      <c r="AF1878" s="213">
        <f t="shared" si="379"/>
        <v>31.499999999999996</v>
      </c>
      <c r="AG1878" s="213">
        <f t="shared" si="385"/>
        <v>436.49999999999994</v>
      </c>
      <c r="AH1878" s="213">
        <v>436.49999999999994</v>
      </c>
      <c r="AI1878" s="213">
        <f t="shared" si="386"/>
        <v>0</v>
      </c>
      <c r="AJ1878" s="172"/>
    </row>
    <row r="1879" spans="1:36" ht="32.25" hidden="1" customHeight="1" x14ac:dyDescent="0.35">
      <c r="A1879" s="202"/>
      <c r="B1879" s="239">
        <v>29</v>
      </c>
      <c r="C1879" s="203">
        <v>1159</v>
      </c>
      <c r="D1879" s="204">
        <v>13644</v>
      </c>
      <c r="E1879" s="204">
        <v>8106</v>
      </c>
      <c r="F1879" s="204"/>
      <c r="G1879" s="202" t="s">
        <v>216</v>
      </c>
      <c r="H1879" s="202" t="s">
        <v>95</v>
      </c>
      <c r="I1879" s="202"/>
      <c r="J1879" s="202" t="s">
        <v>69</v>
      </c>
      <c r="K1879" s="204">
        <v>2.5</v>
      </c>
      <c r="L1879" s="204">
        <v>1</v>
      </c>
      <c r="M1879" s="204">
        <v>2.5</v>
      </c>
      <c r="N1879" s="204"/>
      <c r="O1879" s="204">
        <f>M1879-N1879</f>
        <v>2.5</v>
      </c>
      <c r="P1879" s="204"/>
      <c r="Q1879" s="204"/>
      <c r="R1879" s="204">
        <f t="shared" si="381"/>
        <v>2.5</v>
      </c>
      <c r="S1879" s="207" t="s">
        <v>70</v>
      </c>
      <c r="T1879" s="215" t="s">
        <v>58</v>
      </c>
      <c r="U1879" s="216">
        <v>44844</v>
      </c>
      <c r="V1879" s="216">
        <v>44848</v>
      </c>
      <c r="W1879" s="217">
        <v>1</v>
      </c>
      <c r="X1879" s="218"/>
      <c r="Y1879" s="212">
        <f t="shared" si="375"/>
        <v>0.7142857142857143</v>
      </c>
      <c r="Z1879" s="213">
        <v>135</v>
      </c>
      <c r="AA1879" s="213">
        <v>12.25</v>
      </c>
      <c r="AB1879" s="213">
        <f t="shared" si="376"/>
        <v>337.5</v>
      </c>
      <c r="AC1879" s="213">
        <f t="shared" si="377"/>
        <v>30.625</v>
      </c>
      <c r="AD1879" s="213">
        <f t="shared" si="378"/>
        <v>236.25</v>
      </c>
      <c r="AE1879" s="213">
        <f t="shared" si="380"/>
        <v>101.25</v>
      </c>
      <c r="AF1879" s="213">
        <f t="shared" si="379"/>
        <v>21.875</v>
      </c>
      <c r="AG1879" s="213">
        <f t="shared" si="385"/>
        <v>359.375</v>
      </c>
      <c r="AH1879" s="213">
        <v>359.375</v>
      </c>
      <c r="AI1879" s="213">
        <f t="shared" si="386"/>
        <v>0</v>
      </c>
      <c r="AJ1879" s="172"/>
    </row>
    <row r="1880" spans="1:36" ht="32.25" hidden="1" customHeight="1" x14ac:dyDescent="0.35">
      <c r="A1880" s="202"/>
      <c r="B1880" s="239">
        <v>29</v>
      </c>
      <c r="C1880" s="203">
        <v>1079</v>
      </c>
      <c r="D1880" s="204">
        <v>13512</v>
      </c>
      <c r="E1880" s="204">
        <v>8054</v>
      </c>
      <c r="F1880" s="204"/>
      <c r="G1880" s="202" t="s">
        <v>216</v>
      </c>
      <c r="H1880" s="202" t="s">
        <v>95</v>
      </c>
      <c r="I1880" s="202"/>
      <c r="J1880" s="202" t="s">
        <v>69</v>
      </c>
      <c r="K1880" s="204">
        <v>1.8</v>
      </c>
      <c r="L1880" s="204">
        <v>1.3</v>
      </c>
      <c r="M1880" s="204">
        <v>2</v>
      </c>
      <c r="N1880" s="204"/>
      <c r="O1880" s="204">
        <f>M1880-N1880</f>
        <v>2</v>
      </c>
      <c r="P1880" s="204"/>
      <c r="Q1880" s="204"/>
      <c r="R1880" s="204">
        <f t="shared" si="381"/>
        <v>2</v>
      </c>
      <c r="S1880" s="207" t="s">
        <v>70</v>
      </c>
      <c r="T1880" s="215" t="s">
        <v>58</v>
      </c>
      <c r="U1880" s="216">
        <v>44832</v>
      </c>
      <c r="V1880" s="216">
        <v>44835</v>
      </c>
      <c r="W1880" s="217">
        <v>1</v>
      </c>
      <c r="X1880" s="218"/>
      <c r="Y1880" s="212">
        <f t="shared" si="375"/>
        <v>0.5714285714285714</v>
      </c>
      <c r="Z1880" s="213">
        <v>135</v>
      </c>
      <c r="AA1880" s="213">
        <v>12.25</v>
      </c>
      <c r="AB1880" s="213">
        <f t="shared" si="376"/>
        <v>270</v>
      </c>
      <c r="AC1880" s="213">
        <f t="shared" si="377"/>
        <v>24.5</v>
      </c>
      <c r="AD1880" s="213">
        <f t="shared" si="378"/>
        <v>189</v>
      </c>
      <c r="AE1880" s="213">
        <f t="shared" si="380"/>
        <v>81</v>
      </c>
      <c r="AF1880" s="213">
        <f t="shared" si="379"/>
        <v>14</v>
      </c>
      <c r="AG1880" s="213">
        <f t="shared" si="385"/>
        <v>284</v>
      </c>
      <c r="AH1880" s="213">
        <v>284</v>
      </c>
      <c r="AI1880" s="213">
        <f t="shared" si="386"/>
        <v>0</v>
      </c>
      <c r="AJ1880" s="172"/>
    </row>
    <row r="1881" spans="1:36" ht="32.25" hidden="1" customHeight="1" x14ac:dyDescent="0.35">
      <c r="A1881" s="205"/>
      <c r="B1881" s="241">
        <v>29</v>
      </c>
      <c r="C1881" s="173">
        <v>1099</v>
      </c>
      <c r="D1881" s="206">
        <v>13532</v>
      </c>
      <c r="E1881" s="206">
        <v>8073</v>
      </c>
      <c r="F1881" s="206"/>
      <c r="G1881" s="205" t="s">
        <v>216</v>
      </c>
      <c r="H1881" s="202" t="s">
        <v>95</v>
      </c>
      <c r="I1881" s="202"/>
      <c r="J1881" s="202" t="s">
        <v>69</v>
      </c>
      <c r="K1881" s="204">
        <v>2.5</v>
      </c>
      <c r="L1881" s="204">
        <v>1.3</v>
      </c>
      <c r="M1881" s="204">
        <v>3</v>
      </c>
      <c r="N1881" s="204"/>
      <c r="O1881" s="204">
        <f>M1881-N1881</f>
        <v>3</v>
      </c>
      <c r="P1881" s="204"/>
      <c r="Q1881" s="204"/>
      <c r="R1881" s="204">
        <f t="shared" si="381"/>
        <v>3</v>
      </c>
      <c r="S1881" s="207" t="s">
        <v>70</v>
      </c>
      <c r="T1881" s="215" t="s">
        <v>58</v>
      </c>
      <c r="U1881" s="216">
        <v>44834</v>
      </c>
      <c r="V1881" s="216">
        <v>44839</v>
      </c>
      <c r="W1881" s="217">
        <v>1</v>
      </c>
      <c r="X1881" s="218"/>
      <c r="Y1881" s="212">
        <f t="shared" si="375"/>
        <v>0.8571428571428571</v>
      </c>
      <c r="Z1881" s="213">
        <v>135</v>
      </c>
      <c r="AA1881" s="213">
        <v>12.25</v>
      </c>
      <c r="AB1881" s="213">
        <f t="shared" si="376"/>
        <v>405</v>
      </c>
      <c r="AC1881" s="213">
        <f t="shared" si="377"/>
        <v>36.75</v>
      </c>
      <c r="AD1881" s="213">
        <f t="shared" si="378"/>
        <v>283.49999999999994</v>
      </c>
      <c r="AE1881" s="213">
        <f t="shared" si="380"/>
        <v>121.49999999999999</v>
      </c>
      <c r="AF1881" s="213">
        <f t="shared" si="379"/>
        <v>31.499999999999996</v>
      </c>
      <c r="AG1881" s="213">
        <f t="shared" si="385"/>
        <v>436.49999999999994</v>
      </c>
      <c r="AH1881" s="213">
        <v>436.49999999999994</v>
      </c>
      <c r="AI1881" s="213">
        <f t="shared" si="386"/>
        <v>0</v>
      </c>
      <c r="AJ1881" s="172"/>
    </row>
    <row r="1882" spans="1:36" ht="32.25" hidden="1" customHeight="1" x14ac:dyDescent="0.35">
      <c r="A1882" s="205"/>
      <c r="B1882" s="241">
        <v>29</v>
      </c>
      <c r="C1882" s="173">
        <v>1218</v>
      </c>
      <c r="D1882" s="206">
        <v>13754</v>
      </c>
      <c r="E1882" s="206">
        <v>8138</v>
      </c>
      <c r="F1882" s="206"/>
      <c r="G1882" s="205" t="s">
        <v>103</v>
      </c>
      <c r="H1882" s="202" t="s">
        <v>95</v>
      </c>
      <c r="I1882" s="202"/>
      <c r="J1882" s="202" t="s">
        <v>69</v>
      </c>
      <c r="K1882" s="204">
        <v>1.8</v>
      </c>
      <c r="L1882" s="204">
        <v>1.3</v>
      </c>
      <c r="M1882" s="204">
        <v>5</v>
      </c>
      <c r="N1882" s="204"/>
      <c r="O1882" s="204">
        <f>M1882-N1882</f>
        <v>5</v>
      </c>
      <c r="P1882" s="204"/>
      <c r="Q1882" s="204"/>
      <c r="R1882" s="204">
        <f t="shared" si="381"/>
        <v>5</v>
      </c>
      <c r="S1882" s="207" t="s">
        <v>70</v>
      </c>
      <c r="T1882" s="215" t="s">
        <v>58</v>
      </c>
      <c r="U1882" s="216">
        <v>44849</v>
      </c>
      <c r="V1882" s="216">
        <v>44858</v>
      </c>
      <c r="W1882" s="217">
        <v>1</v>
      </c>
      <c r="X1882" s="218"/>
      <c r="Y1882" s="212">
        <f t="shared" si="375"/>
        <v>1.4285714285714286</v>
      </c>
      <c r="Z1882" s="213">
        <v>135</v>
      </c>
      <c r="AA1882" s="213">
        <v>12.25</v>
      </c>
      <c r="AB1882" s="213">
        <f t="shared" si="376"/>
        <v>675</v>
      </c>
      <c r="AC1882" s="213">
        <f t="shared" si="377"/>
        <v>61.25</v>
      </c>
      <c r="AD1882" s="213">
        <f t="shared" si="378"/>
        <v>472.5</v>
      </c>
      <c r="AE1882" s="213">
        <f t="shared" si="380"/>
        <v>202.5</v>
      </c>
      <c r="AF1882" s="213">
        <f t="shared" si="379"/>
        <v>87.5</v>
      </c>
      <c r="AG1882" s="213">
        <f t="shared" si="385"/>
        <v>762.5</v>
      </c>
      <c r="AH1882" s="213">
        <v>762.5</v>
      </c>
      <c r="AI1882" s="213">
        <f t="shared" si="386"/>
        <v>0</v>
      </c>
      <c r="AJ1882" s="172"/>
    </row>
    <row r="1883" spans="1:36" ht="32.25" customHeight="1" x14ac:dyDescent="0.35">
      <c r="A1883" s="205"/>
      <c r="B1883" s="241">
        <v>29</v>
      </c>
      <c r="C1883" s="173">
        <v>1198</v>
      </c>
      <c r="D1883" s="206">
        <v>13684</v>
      </c>
      <c r="E1883" s="206">
        <v>8499</v>
      </c>
      <c r="F1883" s="206"/>
      <c r="G1883" s="205" t="s">
        <v>103</v>
      </c>
      <c r="H1883" s="205" t="s">
        <v>36</v>
      </c>
      <c r="I1883" s="205"/>
      <c r="J1883" s="205" t="s">
        <v>436</v>
      </c>
      <c r="K1883" s="206">
        <v>15.5</v>
      </c>
      <c r="L1883" s="206">
        <v>1.3</v>
      </c>
      <c r="M1883" s="206">
        <v>3.5</v>
      </c>
      <c r="N1883" s="206"/>
      <c r="O1883" s="206">
        <v>3.5</v>
      </c>
      <c r="P1883" s="206"/>
      <c r="Q1883" s="206"/>
      <c r="R1883" s="204">
        <f t="shared" si="381"/>
        <v>54.25</v>
      </c>
      <c r="S1883" s="173" t="s">
        <v>41</v>
      </c>
      <c r="T1883" s="208" t="s">
        <v>58</v>
      </c>
      <c r="U1883" s="209">
        <v>44847</v>
      </c>
      <c r="V1883" s="209">
        <v>44932</v>
      </c>
      <c r="W1883" s="210">
        <v>1</v>
      </c>
      <c r="X1883" s="211"/>
      <c r="Y1883" s="212">
        <f t="shared" si="375"/>
        <v>12.285714285714286</v>
      </c>
      <c r="Z1883" s="214">
        <v>14</v>
      </c>
      <c r="AA1883" s="214">
        <v>0.84</v>
      </c>
      <c r="AB1883" s="213">
        <f t="shared" si="376"/>
        <v>759.5</v>
      </c>
      <c r="AC1883" s="213">
        <f t="shared" si="377"/>
        <v>45.57</v>
      </c>
      <c r="AD1883" s="213">
        <f t="shared" si="378"/>
        <v>531.64999999999986</v>
      </c>
      <c r="AE1883" s="213">
        <f t="shared" si="380"/>
        <v>227.84999999999997</v>
      </c>
      <c r="AF1883" s="213">
        <f t="shared" si="379"/>
        <v>559.86</v>
      </c>
      <c r="AG1883" s="251">
        <f t="shared" si="385"/>
        <v>1319.3599999999997</v>
      </c>
      <c r="AH1883" s="214">
        <v>1052.4499999999998</v>
      </c>
      <c r="AI1883" s="213">
        <f t="shared" si="386"/>
        <v>266.90999999999985</v>
      </c>
      <c r="AJ1883" s="172"/>
    </row>
    <row r="1884" spans="1:36" ht="32.25" customHeight="1" x14ac:dyDescent="0.35">
      <c r="A1884" s="205"/>
      <c r="B1884" s="241">
        <v>29</v>
      </c>
      <c r="C1884" s="399">
        <v>1253</v>
      </c>
      <c r="D1884" s="400">
        <v>13791</v>
      </c>
      <c r="E1884" s="400">
        <v>8420</v>
      </c>
      <c r="F1884" s="206"/>
      <c r="G1884" s="205" t="s">
        <v>580</v>
      </c>
      <c r="H1884" s="205" t="s">
        <v>36</v>
      </c>
      <c r="I1884" s="205"/>
      <c r="J1884" s="205" t="s">
        <v>436</v>
      </c>
      <c r="K1884" s="206">
        <v>17</v>
      </c>
      <c r="L1884" s="206">
        <v>1.3</v>
      </c>
      <c r="M1884" s="206">
        <v>2</v>
      </c>
      <c r="N1884" s="206"/>
      <c r="O1884" s="206">
        <v>2</v>
      </c>
      <c r="P1884" s="206"/>
      <c r="Q1884" s="206"/>
      <c r="R1884" s="204">
        <f t="shared" si="381"/>
        <v>34</v>
      </c>
      <c r="S1884" s="173" t="s">
        <v>41</v>
      </c>
      <c r="T1884" s="208" t="s">
        <v>58</v>
      </c>
      <c r="U1884" s="209">
        <v>44853</v>
      </c>
      <c r="V1884" s="209">
        <v>44939</v>
      </c>
      <c r="W1884" s="210">
        <v>1</v>
      </c>
      <c r="X1884" s="211"/>
      <c r="Y1884" s="212">
        <f t="shared" si="375"/>
        <v>12.428571428571429</v>
      </c>
      <c r="Z1884" s="214">
        <v>14</v>
      </c>
      <c r="AA1884" s="214">
        <v>0.84</v>
      </c>
      <c r="AB1884" s="213">
        <f t="shared" si="376"/>
        <v>476</v>
      </c>
      <c r="AC1884" s="213">
        <f t="shared" si="377"/>
        <v>28.56</v>
      </c>
      <c r="AD1884" s="213">
        <f t="shared" si="378"/>
        <v>333.19999999999993</v>
      </c>
      <c r="AE1884" s="213">
        <f t="shared" si="380"/>
        <v>142.79999999999998</v>
      </c>
      <c r="AF1884" s="213">
        <f t="shared" si="379"/>
        <v>354.96</v>
      </c>
      <c r="AG1884" s="343">
        <f t="shared" si="385"/>
        <v>830.95999999999981</v>
      </c>
      <c r="AH1884" s="214">
        <v>635.11999999999989</v>
      </c>
      <c r="AI1884" s="213">
        <f t="shared" si="386"/>
        <v>195.83999999999992</v>
      </c>
      <c r="AJ1884" s="172"/>
    </row>
    <row r="1885" spans="1:36" ht="32.25" hidden="1" customHeight="1" x14ac:dyDescent="0.35">
      <c r="A1885" s="202"/>
      <c r="B1885" s="239">
        <v>29</v>
      </c>
      <c r="C1885" s="203">
        <v>1310</v>
      </c>
      <c r="D1885" s="204">
        <v>13748</v>
      </c>
      <c r="E1885" s="204">
        <v>8183</v>
      </c>
      <c r="F1885" s="204"/>
      <c r="G1885" s="202" t="s">
        <v>216</v>
      </c>
      <c r="H1885" s="202" t="s">
        <v>95</v>
      </c>
      <c r="I1885" s="202"/>
      <c r="J1885" s="202" t="s">
        <v>69</v>
      </c>
      <c r="K1885" s="204">
        <v>2.5</v>
      </c>
      <c r="L1885" s="204">
        <v>1</v>
      </c>
      <c r="M1885" s="204">
        <v>2.5</v>
      </c>
      <c r="N1885" s="204"/>
      <c r="O1885" s="204">
        <f t="shared" ref="O1885:O1892" si="387">M1885-N1885</f>
        <v>2.5</v>
      </c>
      <c r="P1885" s="204"/>
      <c r="Q1885" s="204"/>
      <c r="R1885" s="204">
        <f t="shared" si="381"/>
        <v>2.5</v>
      </c>
      <c r="S1885" s="207" t="s">
        <v>70</v>
      </c>
      <c r="T1885" s="215" t="s">
        <v>58</v>
      </c>
      <c r="U1885" s="216">
        <v>44862</v>
      </c>
      <c r="V1885" s="216">
        <v>44866</v>
      </c>
      <c r="W1885" s="217">
        <v>1</v>
      </c>
      <c r="X1885" s="218"/>
      <c r="Y1885" s="212">
        <f t="shared" si="375"/>
        <v>0.7142857142857143</v>
      </c>
      <c r="Z1885" s="237">
        <v>135</v>
      </c>
      <c r="AA1885" s="237">
        <v>12.25</v>
      </c>
      <c r="AB1885" s="213">
        <f t="shared" si="376"/>
        <v>337.5</v>
      </c>
      <c r="AC1885" s="213">
        <f t="shared" si="377"/>
        <v>30.625</v>
      </c>
      <c r="AD1885" s="213">
        <f t="shared" si="378"/>
        <v>236.25</v>
      </c>
      <c r="AE1885" s="213">
        <f t="shared" si="380"/>
        <v>101.25</v>
      </c>
      <c r="AF1885" s="213">
        <f t="shared" si="379"/>
        <v>21.875</v>
      </c>
      <c r="AG1885" s="213">
        <f t="shared" si="385"/>
        <v>359.375</v>
      </c>
      <c r="AH1885" s="213">
        <v>359.375</v>
      </c>
      <c r="AI1885" s="213">
        <f t="shared" si="386"/>
        <v>0</v>
      </c>
      <c r="AJ1885" s="172"/>
    </row>
    <row r="1886" spans="1:36" ht="32.25" hidden="1" customHeight="1" x14ac:dyDescent="0.35">
      <c r="A1886" s="202"/>
      <c r="B1886" s="239">
        <v>29</v>
      </c>
      <c r="C1886" s="203">
        <v>1449</v>
      </c>
      <c r="D1886" s="204">
        <v>13937</v>
      </c>
      <c r="E1886" s="204">
        <v>8265</v>
      </c>
      <c r="F1886" s="204"/>
      <c r="G1886" s="202" t="s">
        <v>103</v>
      </c>
      <c r="H1886" s="202" t="s">
        <v>95</v>
      </c>
      <c r="I1886" s="202"/>
      <c r="J1886" s="202" t="s">
        <v>69</v>
      </c>
      <c r="K1886" s="204">
        <v>1.8</v>
      </c>
      <c r="L1886" s="204">
        <v>1</v>
      </c>
      <c r="M1886" s="204">
        <v>4</v>
      </c>
      <c r="N1886" s="204"/>
      <c r="O1886" s="204">
        <f t="shared" si="387"/>
        <v>4</v>
      </c>
      <c r="P1886" s="204"/>
      <c r="Q1886" s="204"/>
      <c r="R1886" s="204">
        <f t="shared" si="381"/>
        <v>4</v>
      </c>
      <c r="S1886" s="207" t="s">
        <v>70</v>
      </c>
      <c r="T1886" s="215" t="s">
        <v>58</v>
      </c>
      <c r="U1886" s="216">
        <v>44882</v>
      </c>
      <c r="V1886" s="216">
        <v>44887</v>
      </c>
      <c r="W1886" s="217">
        <v>1</v>
      </c>
      <c r="X1886" s="218"/>
      <c r="Y1886" s="212">
        <f t="shared" si="375"/>
        <v>0.8571428571428571</v>
      </c>
      <c r="Z1886" s="237">
        <v>135</v>
      </c>
      <c r="AA1886" s="237">
        <v>12.25</v>
      </c>
      <c r="AB1886" s="213">
        <f t="shared" si="376"/>
        <v>540</v>
      </c>
      <c r="AC1886" s="213">
        <f t="shared" si="377"/>
        <v>49</v>
      </c>
      <c r="AD1886" s="213">
        <f t="shared" si="378"/>
        <v>378</v>
      </c>
      <c r="AE1886" s="213">
        <f t="shared" si="380"/>
        <v>162</v>
      </c>
      <c r="AF1886" s="213">
        <f t="shared" si="379"/>
        <v>42</v>
      </c>
      <c r="AG1886" s="213">
        <f t="shared" si="385"/>
        <v>582</v>
      </c>
      <c r="AH1886" s="213">
        <v>582</v>
      </c>
      <c r="AI1886" s="213">
        <f t="shared" si="386"/>
        <v>0</v>
      </c>
      <c r="AJ1886" s="172"/>
    </row>
    <row r="1887" spans="1:36" ht="32.25" customHeight="1" x14ac:dyDescent="0.35">
      <c r="A1887" s="202"/>
      <c r="B1887" s="239">
        <v>29</v>
      </c>
      <c r="C1887" s="342">
        <v>1364</v>
      </c>
      <c r="D1887" s="344">
        <v>13852</v>
      </c>
      <c r="E1887" s="344">
        <v>8401</v>
      </c>
      <c r="F1887" s="204"/>
      <c r="G1887" s="202" t="s">
        <v>596</v>
      </c>
      <c r="H1887" s="234" t="s">
        <v>36</v>
      </c>
      <c r="I1887" s="234"/>
      <c r="J1887" s="234" t="s">
        <v>42</v>
      </c>
      <c r="K1887" s="233">
        <v>31.5</v>
      </c>
      <c r="L1887" s="233">
        <v>1.3</v>
      </c>
      <c r="M1887" s="233">
        <v>4</v>
      </c>
      <c r="N1887" s="204"/>
      <c r="O1887" s="204">
        <f t="shared" si="387"/>
        <v>4</v>
      </c>
      <c r="P1887" s="233"/>
      <c r="Q1887" s="233"/>
      <c r="R1887" s="204">
        <f t="shared" si="381"/>
        <v>126</v>
      </c>
      <c r="S1887" s="261" t="s">
        <v>41</v>
      </c>
      <c r="T1887" s="215" t="s">
        <v>58</v>
      </c>
      <c r="U1887" s="271">
        <v>44869</v>
      </c>
      <c r="V1887" s="271">
        <v>44933</v>
      </c>
      <c r="W1887" s="272">
        <v>1</v>
      </c>
      <c r="X1887" s="273"/>
      <c r="Y1887" s="212">
        <f t="shared" ref="Y1887:Y1950" si="388">IF(T1887="on hire",$C$5-U1887+1,IF(T1887="off hired",V1887-U1887+1,0))/7</f>
        <v>9.2857142857142865</v>
      </c>
      <c r="Z1887" s="238">
        <v>14</v>
      </c>
      <c r="AA1887" s="238">
        <v>0.84</v>
      </c>
      <c r="AB1887" s="213">
        <f t="shared" ref="AB1887:AB1950" si="389">Z1887*R1887</f>
        <v>1764</v>
      </c>
      <c r="AC1887" s="213">
        <f t="shared" ref="AC1887:AC1950" si="390">AA1887*R1887</f>
        <v>105.83999999999999</v>
      </c>
      <c r="AD1887" s="213">
        <f t="shared" ref="AD1887:AD1950" si="391">0.7*R1887*Z1887</f>
        <v>1234.7999999999997</v>
      </c>
      <c r="AE1887" s="213">
        <f t="shared" si="380"/>
        <v>529.19999999999993</v>
      </c>
      <c r="AF1887" s="213">
        <f t="shared" ref="AF1887:AF1950" si="392">IF(Y1887&gt;X1887,(Y1887-X1887)*R1887*AA1887,0)</f>
        <v>982.8</v>
      </c>
      <c r="AG1887" s="343">
        <f t="shared" si="385"/>
        <v>2746.7999999999993</v>
      </c>
      <c r="AH1887" s="213">
        <v>2111.7599999999998</v>
      </c>
      <c r="AI1887" s="213">
        <f t="shared" si="386"/>
        <v>635.03999999999951</v>
      </c>
      <c r="AJ1887" s="172"/>
    </row>
    <row r="1888" spans="1:36" ht="32.25" hidden="1" customHeight="1" x14ac:dyDescent="0.35">
      <c r="A1888" s="202"/>
      <c r="B1888" s="239">
        <v>29</v>
      </c>
      <c r="C1888" s="203">
        <v>1404</v>
      </c>
      <c r="D1888" s="204">
        <v>13892</v>
      </c>
      <c r="E1888" s="204">
        <v>8279</v>
      </c>
      <c r="F1888" s="204"/>
      <c r="G1888" s="202" t="s">
        <v>103</v>
      </c>
      <c r="H1888" s="234" t="s">
        <v>36</v>
      </c>
      <c r="I1888" s="234"/>
      <c r="J1888" s="234" t="s">
        <v>42</v>
      </c>
      <c r="K1888" s="233">
        <v>11.8</v>
      </c>
      <c r="L1888" s="233">
        <v>1.3</v>
      </c>
      <c r="M1888" s="233">
        <v>3</v>
      </c>
      <c r="N1888" s="204"/>
      <c r="O1888" s="204">
        <f t="shared" si="387"/>
        <v>3</v>
      </c>
      <c r="P1888" s="233"/>
      <c r="Q1888" s="233"/>
      <c r="R1888" s="204">
        <f t="shared" si="381"/>
        <v>35.400000000000006</v>
      </c>
      <c r="S1888" s="261" t="s">
        <v>41</v>
      </c>
      <c r="T1888" s="215" t="s">
        <v>58</v>
      </c>
      <c r="U1888" s="271">
        <v>44875</v>
      </c>
      <c r="V1888" s="271">
        <v>44891</v>
      </c>
      <c r="W1888" s="272">
        <v>1</v>
      </c>
      <c r="X1888" s="273"/>
      <c r="Y1888" s="212">
        <f t="shared" si="388"/>
        <v>2.4285714285714284</v>
      </c>
      <c r="Z1888" s="238">
        <v>14</v>
      </c>
      <c r="AA1888" s="238">
        <v>0.84</v>
      </c>
      <c r="AB1888" s="213">
        <f t="shared" si="389"/>
        <v>495.60000000000008</v>
      </c>
      <c r="AC1888" s="213">
        <f t="shared" si="390"/>
        <v>29.736000000000004</v>
      </c>
      <c r="AD1888" s="213">
        <f t="shared" si="391"/>
        <v>346.92</v>
      </c>
      <c r="AE1888" s="213">
        <f t="shared" si="380"/>
        <v>148.68</v>
      </c>
      <c r="AF1888" s="213">
        <f t="shared" si="392"/>
        <v>72.215999999999994</v>
      </c>
      <c r="AG1888" s="213">
        <f t="shared" si="385"/>
        <v>567.81600000000003</v>
      </c>
      <c r="AH1888" s="213">
        <v>567.81600000000003</v>
      </c>
      <c r="AI1888" s="213">
        <f t="shared" si="386"/>
        <v>0</v>
      </c>
      <c r="AJ1888" s="172"/>
    </row>
    <row r="1889" spans="1:36" ht="32.25" customHeight="1" x14ac:dyDescent="0.35">
      <c r="A1889" s="202"/>
      <c r="B1889" s="239">
        <v>29</v>
      </c>
      <c r="C1889" s="342">
        <v>1448</v>
      </c>
      <c r="D1889" s="344">
        <v>13936</v>
      </c>
      <c r="E1889" s="344">
        <v>8401</v>
      </c>
      <c r="F1889" s="204"/>
      <c r="G1889" s="202" t="s">
        <v>103</v>
      </c>
      <c r="H1889" s="234" t="s">
        <v>36</v>
      </c>
      <c r="I1889" s="234"/>
      <c r="J1889" s="234" t="s">
        <v>42</v>
      </c>
      <c r="K1889" s="233">
        <v>11.8</v>
      </c>
      <c r="L1889" s="233">
        <v>1.3</v>
      </c>
      <c r="M1889" s="233">
        <v>3.5</v>
      </c>
      <c r="N1889" s="204"/>
      <c r="O1889" s="204">
        <f t="shared" si="387"/>
        <v>3.5</v>
      </c>
      <c r="P1889" s="233"/>
      <c r="Q1889" s="233"/>
      <c r="R1889" s="204">
        <f t="shared" si="381"/>
        <v>41.300000000000004</v>
      </c>
      <c r="S1889" s="261" t="s">
        <v>41</v>
      </c>
      <c r="T1889" s="215" t="s">
        <v>58</v>
      </c>
      <c r="U1889" s="271">
        <v>44882</v>
      </c>
      <c r="V1889" s="271">
        <v>44933</v>
      </c>
      <c r="W1889" s="272">
        <v>1</v>
      </c>
      <c r="X1889" s="273"/>
      <c r="Y1889" s="212">
        <f t="shared" si="388"/>
        <v>7.4285714285714288</v>
      </c>
      <c r="Z1889" s="238">
        <v>14</v>
      </c>
      <c r="AA1889" s="238">
        <v>0.84</v>
      </c>
      <c r="AB1889" s="213">
        <f t="shared" si="389"/>
        <v>578.20000000000005</v>
      </c>
      <c r="AC1889" s="213">
        <f t="shared" si="390"/>
        <v>34.692</v>
      </c>
      <c r="AD1889" s="213">
        <f t="shared" si="391"/>
        <v>404.74</v>
      </c>
      <c r="AE1889" s="213">
        <f t="shared" si="380"/>
        <v>173.46</v>
      </c>
      <c r="AF1889" s="213">
        <f t="shared" si="392"/>
        <v>257.71200000000005</v>
      </c>
      <c r="AG1889" s="343">
        <f t="shared" si="385"/>
        <v>835.91200000000003</v>
      </c>
      <c r="AH1889" s="213">
        <v>627.76</v>
      </c>
      <c r="AI1889" s="213">
        <f t="shared" si="386"/>
        <v>208.15200000000004</v>
      </c>
      <c r="AJ1889" s="172"/>
    </row>
    <row r="1890" spans="1:36" ht="32.25" hidden="1" customHeight="1" x14ac:dyDescent="0.35">
      <c r="A1890" s="202"/>
      <c r="B1890" s="239">
        <v>29</v>
      </c>
      <c r="C1890" s="203">
        <v>1500</v>
      </c>
      <c r="D1890" s="204">
        <v>13987</v>
      </c>
      <c r="E1890" s="204">
        <v>8305</v>
      </c>
      <c r="F1890" s="204"/>
      <c r="G1890" s="202" t="s">
        <v>103</v>
      </c>
      <c r="H1890" s="202" t="s">
        <v>95</v>
      </c>
      <c r="I1890" s="202"/>
      <c r="J1890" s="202" t="s">
        <v>69</v>
      </c>
      <c r="K1890" s="204">
        <v>1.3</v>
      </c>
      <c r="L1890" s="204">
        <v>1</v>
      </c>
      <c r="M1890" s="204">
        <v>2</v>
      </c>
      <c r="N1890" s="204"/>
      <c r="O1890" s="204">
        <f t="shared" si="387"/>
        <v>2</v>
      </c>
      <c r="P1890" s="204"/>
      <c r="Q1890" s="204"/>
      <c r="R1890" s="204">
        <f t="shared" si="381"/>
        <v>2</v>
      </c>
      <c r="S1890" s="207" t="s">
        <v>70</v>
      </c>
      <c r="T1890" s="215" t="s">
        <v>58</v>
      </c>
      <c r="U1890" s="216">
        <v>44891</v>
      </c>
      <c r="V1890" s="216">
        <v>44901</v>
      </c>
      <c r="W1890" s="217">
        <v>1</v>
      </c>
      <c r="X1890" s="218"/>
      <c r="Y1890" s="212">
        <f t="shared" si="388"/>
        <v>1.5714285714285714</v>
      </c>
      <c r="Z1890" s="213">
        <v>135</v>
      </c>
      <c r="AA1890" s="213">
        <v>12.25</v>
      </c>
      <c r="AB1890" s="213">
        <f t="shared" si="389"/>
        <v>270</v>
      </c>
      <c r="AC1890" s="213">
        <f t="shared" si="390"/>
        <v>24.5</v>
      </c>
      <c r="AD1890" s="213">
        <f t="shared" si="391"/>
        <v>189</v>
      </c>
      <c r="AE1890" s="213">
        <f t="shared" si="380"/>
        <v>81</v>
      </c>
      <c r="AF1890" s="213">
        <f t="shared" si="392"/>
        <v>38.5</v>
      </c>
      <c r="AG1890" s="213">
        <f t="shared" si="385"/>
        <v>308.5</v>
      </c>
      <c r="AH1890" s="213">
        <v>308.5</v>
      </c>
      <c r="AI1890" s="213">
        <f t="shared" si="386"/>
        <v>0</v>
      </c>
      <c r="AJ1890" s="172"/>
    </row>
    <row r="1891" spans="1:36" ht="32.25" customHeight="1" x14ac:dyDescent="0.35">
      <c r="A1891" s="202"/>
      <c r="B1891" s="239">
        <v>29</v>
      </c>
      <c r="C1891" s="342">
        <v>1595</v>
      </c>
      <c r="D1891" s="344">
        <v>14130</v>
      </c>
      <c r="E1891" s="344">
        <v>8489</v>
      </c>
      <c r="F1891" s="204"/>
      <c r="G1891" s="202" t="s">
        <v>417</v>
      </c>
      <c r="H1891" s="234" t="s">
        <v>36</v>
      </c>
      <c r="I1891" s="234"/>
      <c r="J1891" s="234" t="s">
        <v>42</v>
      </c>
      <c r="K1891" s="233">
        <v>5</v>
      </c>
      <c r="L1891" s="233">
        <v>1.3</v>
      </c>
      <c r="M1891" s="233">
        <v>2</v>
      </c>
      <c r="N1891" s="204"/>
      <c r="O1891" s="204">
        <f t="shared" si="387"/>
        <v>2</v>
      </c>
      <c r="P1891" s="233"/>
      <c r="Q1891" s="233"/>
      <c r="R1891" s="204">
        <f t="shared" si="381"/>
        <v>10</v>
      </c>
      <c r="S1891" s="261" t="s">
        <v>41</v>
      </c>
      <c r="T1891" s="215" t="s">
        <v>58</v>
      </c>
      <c r="U1891" s="271">
        <v>44909</v>
      </c>
      <c r="V1891" s="271">
        <v>44929</v>
      </c>
      <c r="W1891" s="272">
        <v>1</v>
      </c>
      <c r="X1891" s="273"/>
      <c r="Y1891" s="212">
        <f t="shared" si="388"/>
        <v>3</v>
      </c>
      <c r="Z1891" s="238">
        <v>14</v>
      </c>
      <c r="AA1891" s="238">
        <v>0.84</v>
      </c>
      <c r="AB1891" s="213">
        <f t="shared" si="389"/>
        <v>140</v>
      </c>
      <c r="AC1891" s="213">
        <f t="shared" si="390"/>
        <v>8.4</v>
      </c>
      <c r="AD1891" s="213">
        <f t="shared" si="391"/>
        <v>98</v>
      </c>
      <c r="AE1891" s="213">
        <f t="shared" si="380"/>
        <v>42</v>
      </c>
      <c r="AF1891" s="213">
        <f t="shared" si="392"/>
        <v>25.2</v>
      </c>
      <c r="AG1891" s="343">
        <f t="shared" si="385"/>
        <v>165.2</v>
      </c>
      <c r="AH1891" s="213">
        <v>119.6</v>
      </c>
      <c r="AI1891" s="213">
        <f t="shared" si="386"/>
        <v>45.599999999999994</v>
      </c>
      <c r="AJ1891" s="172"/>
    </row>
    <row r="1892" spans="1:36" ht="32.25" customHeight="1" x14ac:dyDescent="0.35">
      <c r="A1892" s="202"/>
      <c r="B1892" s="239">
        <v>29</v>
      </c>
      <c r="C1892" s="342">
        <v>1666</v>
      </c>
      <c r="D1892" s="344">
        <v>14252</v>
      </c>
      <c r="E1892" s="204"/>
      <c r="F1892" s="204"/>
      <c r="G1892" s="202" t="s">
        <v>417</v>
      </c>
      <c r="H1892" s="234" t="s">
        <v>36</v>
      </c>
      <c r="I1892" s="234"/>
      <c r="J1892" s="234" t="s">
        <v>42</v>
      </c>
      <c r="K1892" s="233">
        <v>7.3</v>
      </c>
      <c r="L1892" s="233">
        <v>1</v>
      </c>
      <c r="M1892" s="233">
        <v>1</v>
      </c>
      <c r="N1892" s="204"/>
      <c r="O1892" s="204">
        <f t="shared" si="387"/>
        <v>1</v>
      </c>
      <c r="P1892" s="233"/>
      <c r="Q1892" s="233"/>
      <c r="R1892" s="204">
        <f t="shared" si="381"/>
        <v>7.3</v>
      </c>
      <c r="S1892" s="261" t="s">
        <v>41</v>
      </c>
      <c r="T1892" s="215" t="s">
        <v>87</v>
      </c>
      <c r="U1892" s="271">
        <v>44919</v>
      </c>
      <c r="V1892" s="271"/>
      <c r="W1892" s="272">
        <v>1</v>
      </c>
      <c r="X1892" s="273"/>
      <c r="Y1892" s="212">
        <f t="shared" si="388"/>
        <v>5.5714285714285712</v>
      </c>
      <c r="Z1892" s="238">
        <v>14</v>
      </c>
      <c r="AA1892" s="238">
        <v>0.84</v>
      </c>
      <c r="AB1892" s="213">
        <f t="shared" si="389"/>
        <v>102.2</v>
      </c>
      <c r="AC1892" s="213">
        <f t="shared" si="390"/>
        <v>6.1319999999999997</v>
      </c>
      <c r="AD1892" s="213">
        <f t="shared" si="391"/>
        <v>71.539999999999992</v>
      </c>
      <c r="AE1892" s="213">
        <f t="shared" si="380"/>
        <v>0</v>
      </c>
      <c r="AF1892" s="213">
        <f t="shared" si="392"/>
        <v>34.164000000000001</v>
      </c>
      <c r="AG1892" s="343">
        <f t="shared" si="385"/>
        <v>105.70399999999999</v>
      </c>
      <c r="AH1892" s="213">
        <v>78.547999999999988</v>
      </c>
      <c r="AI1892" s="213">
        <f t="shared" si="386"/>
        <v>27.156000000000006</v>
      </c>
      <c r="AJ1892" s="172"/>
    </row>
    <row r="1893" spans="1:36" ht="32.25" hidden="1" customHeight="1" x14ac:dyDescent="0.35">
      <c r="A1893" s="202"/>
      <c r="B1893" s="239">
        <v>29</v>
      </c>
      <c r="C1893" s="203">
        <v>1500</v>
      </c>
      <c r="D1893" s="204">
        <v>13987</v>
      </c>
      <c r="E1893" s="204">
        <v>8305</v>
      </c>
      <c r="F1893" s="204"/>
      <c r="G1893" s="202" t="s">
        <v>103</v>
      </c>
      <c r="H1893" s="202" t="s">
        <v>241</v>
      </c>
      <c r="I1893" s="234"/>
      <c r="J1893" s="202" t="s">
        <v>81</v>
      </c>
      <c r="K1893" s="204">
        <v>1.3</v>
      </c>
      <c r="L1893" s="204">
        <v>1</v>
      </c>
      <c r="M1893" s="204"/>
      <c r="N1893" s="204"/>
      <c r="O1893" s="204"/>
      <c r="P1893" s="204">
        <v>1</v>
      </c>
      <c r="Q1893" s="204"/>
      <c r="R1893" s="204">
        <f t="shared" si="381"/>
        <v>1.3</v>
      </c>
      <c r="S1893" s="207" t="s">
        <v>151</v>
      </c>
      <c r="T1893" s="215" t="s">
        <v>58</v>
      </c>
      <c r="U1893" s="216">
        <v>44891</v>
      </c>
      <c r="V1893" s="216">
        <v>44901</v>
      </c>
      <c r="W1893" s="217">
        <v>1</v>
      </c>
      <c r="X1893" s="218"/>
      <c r="Y1893" s="212">
        <f t="shared" si="388"/>
        <v>1.5714285714285714</v>
      </c>
      <c r="Z1893" s="237">
        <v>36.5</v>
      </c>
      <c r="AA1893" s="237">
        <v>3.15</v>
      </c>
      <c r="AB1893" s="213">
        <f t="shared" si="389"/>
        <v>47.45</v>
      </c>
      <c r="AC1893" s="213">
        <f t="shared" si="390"/>
        <v>4.0949999999999998</v>
      </c>
      <c r="AD1893" s="213">
        <f t="shared" si="391"/>
        <v>33.214999999999996</v>
      </c>
      <c r="AE1893" s="213">
        <f t="shared" si="380"/>
        <v>14.235000000000001</v>
      </c>
      <c r="AF1893" s="213">
        <f t="shared" si="392"/>
        <v>6.4349999999999996</v>
      </c>
      <c r="AG1893" s="213">
        <f t="shared" si="385"/>
        <v>53.884999999999998</v>
      </c>
      <c r="AH1893" s="213">
        <v>53.884999999999998</v>
      </c>
      <c r="AI1893" s="213">
        <f t="shared" si="386"/>
        <v>0</v>
      </c>
      <c r="AJ1893" s="172"/>
    </row>
    <row r="1894" spans="1:36" ht="32.25" hidden="1" customHeight="1" x14ac:dyDescent="0.35">
      <c r="A1894" s="234"/>
      <c r="B1894" s="239">
        <v>30</v>
      </c>
      <c r="C1894" s="261">
        <v>533</v>
      </c>
      <c r="D1894" s="233">
        <v>12744</v>
      </c>
      <c r="E1894" s="233">
        <v>8262</v>
      </c>
      <c r="F1894" s="233"/>
      <c r="G1894" s="234" t="s">
        <v>512</v>
      </c>
      <c r="H1894" s="234" t="s">
        <v>36</v>
      </c>
      <c r="I1894" s="234"/>
      <c r="J1894" s="234" t="s">
        <v>42</v>
      </c>
      <c r="K1894" s="233">
        <v>4</v>
      </c>
      <c r="L1894" s="233">
        <v>1.3</v>
      </c>
      <c r="M1894" s="233">
        <v>3</v>
      </c>
      <c r="N1894" s="204">
        <v>1</v>
      </c>
      <c r="O1894" s="204">
        <f t="shared" ref="O1894:O1914" si="393">M1894-N1894</f>
        <v>2</v>
      </c>
      <c r="P1894" s="233"/>
      <c r="Q1894" s="233"/>
      <c r="R1894" s="204">
        <f t="shared" si="381"/>
        <v>8</v>
      </c>
      <c r="S1894" s="261" t="s">
        <v>41</v>
      </c>
      <c r="T1894" s="270" t="s">
        <v>58</v>
      </c>
      <c r="U1894" s="271">
        <v>44759</v>
      </c>
      <c r="V1894" s="271">
        <v>44887</v>
      </c>
      <c r="W1894" s="272">
        <v>1</v>
      </c>
      <c r="X1894" s="273"/>
      <c r="Y1894" s="212">
        <f t="shared" si="388"/>
        <v>18.428571428571427</v>
      </c>
      <c r="Z1894" s="238">
        <v>14</v>
      </c>
      <c r="AA1894" s="238">
        <v>0.84</v>
      </c>
      <c r="AB1894" s="213">
        <f t="shared" si="389"/>
        <v>112</v>
      </c>
      <c r="AC1894" s="213">
        <f t="shared" si="390"/>
        <v>6.72</v>
      </c>
      <c r="AD1894" s="213">
        <f t="shared" si="391"/>
        <v>78.399999999999991</v>
      </c>
      <c r="AE1894" s="213">
        <f t="shared" ref="AE1894:AE1957" si="394">IF(T1894="off hired",0.3*R1894*Z1894*W1894,0)</f>
        <v>33.6</v>
      </c>
      <c r="AF1894" s="213">
        <f t="shared" si="392"/>
        <v>123.83999999999999</v>
      </c>
      <c r="AG1894" s="213">
        <f t="shared" si="385"/>
        <v>235.83999999999997</v>
      </c>
      <c r="AH1894" s="213">
        <v>235.83999999999997</v>
      </c>
      <c r="AI1894" s="213">
        <f t="shared" si="386"/>
        <v>0</v>
      </c>
      <c r="AJ1894" s="172"/>
    </row>
    <row r="1895" spans="1:36" ht="32.25" hidden="1" customHeight="1" x14ac:dyDescent="0.35">
      <c r="A1895" s="202"/>
      <c r="B1895" s="239">
        <v>30</v>
      </c>
      <c r="C1895" s="203">
        <v>254</v>
      </c>
      <c r="D1895" s="204">
        <v>12368</v>
      </c>
      <c r="E1895" s="204">
        <v>6723</v>
      </c>
      <c r="F1895" s="204"/>
      <c r="G1895" s="202" t="s">
        <v>94</v>
      </c>
      <c r="H1895" s="202" t="s">
        <v>95</v>
      </c>
      <c r="I1895" s="202"/>
      <c r="J1895" s="202" t="s">
        <v>69</v>
      </c>
      <c r="K1895" s="204">
        <v>1.8</v>
      </c>
      <c r="L1895" s="204">
        <v>1.3</v>
      </c>
      <c r="M1895" s="204">
        <v>4</v>
      </c>
      <c r="N1895" s="204">
        <v>1</v>
      </c>
      <c r="O1895" s="204">
        <f t="shared" si="393"/>
        <v>3</v>
      </c>
      <c r="P1895" s="204"/>
      <c r="Q1895" s="204"/>
      <c r="R1895" s="204">
        <f t="shared" si="381"/>
        <v>3</v>
      </c>
      <c r="S1895" s="207" t="s">
        <v>70</v>
      </c>
      <c r="T1895" s="215" t="s">
        <v>58</v>
      </c>
      <c r="U1895" s="216">
        <v>44728</v>
      </c>
      <c r="V1895" s="216">
        <v>44830</v>
      </c>
      <c r="W1895" s="217">
        <v>1</v>
      </c>
      <c r="X1895" s="218"/>
      <c r="Y1895" s="212">
        <f t="shared" si="388"/>
        <v>14.714285714285714</v>
      </c>
      <c r="Z1895" s="237">
        <v>135</v>
      </c>
      <c r="AA1895" s="237">
        <v>12.25</v>
      </c>
      <c r="AB1895" s="213">
        <f t="shared" si="389"/>
        <v>405</v>
      </c>
      <c r="AC1895" s="213">
        <f t="shared" si="390"/>
        <v>36.75</v>
      </c>
      <c r="AD1895" s="213">
        <f t="shared" si="391"/>
        <v>283.49999999999994</v>
      </c>
      <c r="AE1895" s="213">
        <f t="shared" si="394"/>
        <v>121.49999999999999</v>
      </c>
      <c r="AF1895" s="213">
        <f t="shared" si="392"/>
        <v>540.75</v>
      </c>
      <c r="AG1895" s="213">
        <f t="shared" si="385"/>
        <v>945.75</v>
      </c>
      <c r="AH1895" s="213">
        <v>945.75</v>
      </c>
      <c r="AI1895" s="213">
        <f t="shared" si="386"/>
        <v>0</v>
      </c>
      <c r="AJ1895" s="172"/>
    </row>
    <row r="1896" spans="1:36" ht="32.25" hidden="1" customHeight="1" x14ac:dyDescent="0.35">
      <c r="A1896" s="202"/>
      <c r="B1896" s="239">
        <v>30</v>
      </c>
      <c r="C1896" s="203">
        <v>262</v>
      </c>
      <c r="D1896" s="204">
        <v>12376</v>
      </c>
      <c r="E1896" s="204">
        <v>7746</v>
      </c>
      <c r="F1896" s="204"/>
      <c r="G1896" s="202" t="s">
        <v>94</v>
      </c>
      <c r="H1896" s="202" t="s">
        <v>95</v>
      </c>
      <c r="I1896" s="202"/>
      <c r="J1896" s="202" t="s">
        <v>69</v>
      </c>
      <c r="K1896" s="204">
        <v>1.8</v>
      </c>
      <c r="L1896" s="204">
        <v>1.3</v>
      </c>
      <c r="M1896" s="204">
        <v>4</v>
      </c>
      <c r="N1896" s="204">
        <v>1</v>
      </c>
      <c r="O1896" s="204">
        <f t="shared" si="393"/>
        <v>3</v>
      </c>
      <c r="P1896" s="204"/>
      <c r="Q1896" s="204"/>
      <c r="R1896" s="204">
        <f t="shared" si="381"/>
        <v>3</v>
      </c>
      <c r="S1896" s="207" t="s">
        <v>70</v>
      </c>
      <c r="T1896" s="215" t="s">
        <v>58</v>
      </c>
      <c r="U1896" s="216">
        <v>44729</v>
      </c>
      <c r="V1896" s="216">
        <v>44773</v>
      </c>
      <c r="W1896" s="217">
        <v>1</v>
      </c>
      <c r="X1896" s="218"/>
      <c r="Y1896" s="212">
        <f t="shared" si="388"/>
        <v>6.4285714285714288</v>
      </c>
      <c r="Z1896" s="237">
        <v>135</v>
      </c>
      <c r="AA1896" s="237">
        <v>12.25</v>
      </c>
      <c r="AB1896" s="213">
        <f t="shared" si="389"/>
        <v>405</v>
      </c>
      <c r="AC1896" s="213">
        <f t="shared" si="390"/>
        <v>36.75</v>
      </c>
      <c r="AD1896" s="213">
        <f t="shared" si="391"/>
        <v>283.49999999999994</v>
      </c>
      <c r="AE1896" s="213">
        <f t="shared" si="394"/>
        <v>121.49999999999999</v>
      </c>
      <c r="AF1896" s="213">
        <f t="shared" si="392"/>
        <v>236.25</v>
      </c>
      <c r="AG1896" s="213">
        <f t="shared" si="385"/>
        <v>641.25</v>
      </c>
      <c r="AH1896" s="213">
        <v>641.25</v>
      </c>
      <c r="AI1896" s="213">
        <f t="shared" si="386"/>
        <v>0</v>
      </c>
      <c r="AJ1896" s="172"/>
    </row>
    <row r="1897" spans="1:36" ht="32.25" hidden="1" customHeight="1" x14ac:dyDescent="0.35">
      <c r="A1897" s="202"/>
      <c r="B1897" s="239">
        <v>30</v>
      </c>
      <c r="C1897" s="203">
        <v>357</v>
      </c>
      <c r="D1897" s="204">
        <v>12518</v>
      </c>
      <c r="E1897" s="204">
        <v>6723</v>
      </c>
      <c r="F1897" s="204"/>
      <c r="G1897" s="202" t="s">
        <v>109</v>
      </c>
      <c r="H1897" s="202" t="s">
        <v>95</v>
      </c>
      <c r="I1897" s="202"/>
      <c r="J1897" s="202" t="s">
        <v>69</v>
      </c>
      <c r="K1897" s="204">
        <v>1.8</v>
      </c>
      <c r="L1897" s="204">
        <v>1.3</v>
      </c>
      <c r="M1897" s="204">
        <v>4</v>
      </c>
      <c r="N1897" s="204">
        <v>1</v>
      </c>
      <c r="O1897" s="204">
        <f t="shared" si="393"/>
        <v>3</v>
      </c>
      <c r="P1897" s="204"/>
      <c r="Q1897" s="204"/>
      <c r="R1897" s="204">
        <f t="shared" si="381"/>
        <v>3</v>
      </c>
      <c r="S1897" s="207" t="s">
        <v>70</v>
      </c>
      <c r="T1897" s="215" t="s">
        <v>58</v>
      </c>
      <c r="U1897" s="216">
        <v>44739</v>
      </c>
      <c r="V1897" s="216">
        <v>44830</v>
      </c>
      <c r="W1897" s="217">
        <v>1</v>
      </c>
      <c r="X1897" s="218"/>
      <c r="Y1897" s="212">
        <f t="shared" si="388"/>
        <v>13.142857142857142</v>
      </c>
      <c r="Z1897" s="237">
        <v>135</v>
      </c>
      <c r="AA1897" s="237">
        <v>12.25</v>
      </c>
      <c r="AB1897" s="213">
        <f t="shared" si="389"/>
        <v>405</v>
      </c>
      <c r="AC1897" s="213">
        <f t="shared" si="390"/>
        <v>36.75</v>
      </c>
      <c r="AD1897" s="213">
        <f t="shared" si="391"/>
        <v>283.49999999999994</v>
      </c>
      <c r="AE1897" s="213">
        <f t="shared" si="394"/>
        <v>121.49999999999999</v>
      </c>
      <c r="AF1897" s="213">
        <f t="shared" si="392"/>
        <v>483</v>
      </c>
      <c r="AG1897" s="213">
        <f t="shared" si="385"/>
        <v>888</v>
      </c>
      <c r="AH1897" s="213">
        <v>888</v>
      </c>
      <c r="AI1897" s="213">
        <f t="shared" si="386"/>
        <v>0</v>
      </c>
      <c r="AJ1897" s="172"/>
    </row>
    <row r="1898" spans="1:36" ht="32.25" hidden="1" customHeight="1" x14ac:dyDescent="0.35">
      <c r="A1898" s="202"/>
      <c r="B1898" s="239">
        <v>30</v>
      </c>
      <c r="C1898" s="203">
        <v>366</v>
      </c>
      <c r="D1898" s="204">
        <v>12521</v>
      </c>
      <c r="E1898" s="204">
        <v>7822</v>
      </c>
      <c r="F1898" s="204"/>
      <c r="G1898" s="202" t="s">
        <v>109</v>
      </c>
      <c r="H1898" s="202" t="s">
        <v>95</v>
      </c>
      <c r="I1898" s="202"/>
      <c r="J1898" s="202" t="s">
        <v>69</v>
      </c>
      <c r="K1898" s="204">
        <v>2.5</v>
      </c>
      <c r="L1898" s="204">
        <v>1.3</v>
      </c>
      <c r="M1898" s="204">
        <v>4</v>
      </c>
      <c r="N1898" s="204">
        <v>1</v>
      </c>
      <c r="O1898" s="204">
        <f t="shared" si="393"/>
        <v>3</v>
      </c>
      <c r="P1898" s="204"/>
      <c r="Q1898" s="204"/>
      <c r="R1898" s="204">
        <f t="shared" si="381"/>
        <v>3</v>
      </c>
      <c r="S1898" s="207" t="s">
        <v>70</v>
      </c>
      <c r="T1898" s="215" t="s">
        <v>58</v>
      </c>
      <c r="U1898" s="216">
        <v>44739</v>
      </c>
      <c r="V1898" s="216">
        <v>44781</v>
      </c>
      <c r="W1898" s="217">
        <v>1</v>
      </c>
      <c r="X1898" s="218"/>
      <c r="Y1898" s="212">
        <f t="shared" si="388"/>
        <v>6.1428571428571432</v>
      </c>
      <c r="Z1898" s="237">
        <v>135</v>
      </c>
      <c r="AA1898" s="237">
        <v>12.25</v>
      </c>
      <c r="AB1898" s="213">
        <f t="shared" si="389"/>
        <v>405</v>
      </c>
      <c r="AC1898" s="213">
        <f t="shared" si="390"/>
        <v>36.75</v>
      </c>
      <c r="AD1898" s="213">
        <f t="shared" si="391"/>
        <v>283.49999999999994</v>
      </c>
      <c r="AE1898" s="213">
        <f t="shared" si="394"/>
        <v>121.49999999999999</v>
      </c>
      <c r="AF1898" s="213">
        <f t="shared" si="392"/>
        <v>225.75000000000003</v>
      </c>
      <c r="AG1898" s="213">
        <f t="shared" si="385"/>
        <v>630.75</v>
      </c>
      <c r="AH1898" s="213">
        <v>630.75</v>
      </c>
      <c r="AI1898" s="213">
        <f t="shared" si="386"/>
        <v>0</v>
      </c>
      <c r="AJ1898" s="172"/>
    </row>
    <row r="1899" spans="1:36" ht="32.25" hidden="1" customHeight="1" x14ac:dyDescent="0.35">
      <c r="A1899" s="202"/>
      <c r="B1899" s="239">
        <v>30</v>
      </c>
      <c r="C1899" s="203" t="s">
        <v>112</v>
      </c>
      <c r="D1899" s="204">
        <v>12522</v>
      </c>
      <c r="E1899" s="204">
        <v>7822</v>
      </c>
      <c r="F1899" s="204"/>
      <c r="G1899" s="202" t="s">
        <v>109</v>
      </c>
      <c r="H1899" s="202" t="s">
        <v>95</v>
      </c>
      <c r="I1899" s="202"/>
      <c r="J1899" s="202" t="s">
        <v>69</v>
      </c>
      <c r="K1899" s="204">
        <v>1.8</v>
      </c>
      <c r="L1899" s="204">
        <v>1.3</v>
      </c>
      <c r="M1899" s="204">
        <v>4</v>
      </c>
      <c r="N1899" s="204">
        <v>1</v>
      </c>
      <c r="O1899" s="204">
        <f t="shared" si="393"/>
        <v>3</v>
      </c>
      <c r="P1899" s="204"/>
      <c r="Q1899" s="204"/>
      <c r="R1899" s="204">
        <f t="shared" si="381"/>
        <v>3</v>
      </c>
      <c r="S1899" s="207" t="s">
        <v>70</v>
      </c>
      <c r="T1899" s="215" t="s">
        <v>58</v>
      </c>
      <c r="U1899" s="216">
        <v>44739</v>
      </c>
      <c r="V1899" s="216">
        <v>44781</v>
      </c>
      <c r="W1899" s="217">
        <v>1</v>
      </c>
      <c r="X1899" s="218"/>
      <c r="Y1899" s="212">
        <f t="shared" si="388"/>
        <v>6.1428571428571432</v>
      </c>
      <c r="Z1899" s="237">
        <v>135</v>
      </c>
      <c r="AA1899" s="237">
        <v>12.25</v>
      </c>
      <c r="AB1899" s="213">
        <f t="shared" si="389"/>
        <v>405</v>
      </c>
      <c r="AC1899" s="213">
        <f t="shared" si="390"/>
        <v>36.75</v>
      </c>
      <c r="AD1899" s="213">
        <f t="shared" si="391"/>
        <v>283.49999999999994</v>
      </c>
      <c r="AE1899" s="213">
        <f t="shared" si="394"/>
        <v>121.49999999999999</v>
      </c>
      <c r="AF1899" s="213">
        <f t="shared" si="392"/>
        <v>225.75000000000003</v>
      </c>
      <c r="AG1899" s="213">
        <f t="shared" si="385"/>
        <v>630.75</v>
      </c>
      <c r="AH1899" s="213">
        <v>630.75</v>
      </c>
      <c r="AI1899" s="213">
        <f t="shared" si="386"/>
        <v>0</v>
      </c>
      <c r="AJ1899" s="172"/>
    </row>
    <row r="1900" spans="1:36" ht="32.25" hidden="1" customHeight="1" x14ac:dyDescent="0.35">
      <c r="A1900" s="202"/>
      <c r="B1900" s="239">
        <v>30</v>
      </c>
      <c r="C1900" s="203">
        <v>345</v>
      </c>
      <c r="D1900" s="204">
        <v>12447</v>
      </c>
      <c r="E1900" s="204">
        <v>7590</v>
      </c>
      <c r="F1900" s="204"/>
      <c r="G1900" s="202" t="s">
        <v>109</v>
      </c>
      <c r="H1900" s="202" t="s">
        <v>95</v>
      </c>
      <c r="I1900" s="202"/>
      <c r="J1900" s="202" t="s">
        <v>69</v>
      </c>
      <c r="K1900" s="204">
        <v>1.3</v>
      </c>
      <c r="L1900" s="204">
        <v>1.3</v>
      </c>
      <c r="M1900" s="204">
        <v>4</v>
      </c>
      <c r="N1900" s="204">
        <v>1</v>
      </c>
      <c r="O1900" s="204">
        <f t="shared" si="393"/>
        <v>3</v>
      </c>
      <c r="P1900" s="204"/>
      <c r="Q1900" s="204"/>
      <c r="R1900" s="204">
        <f t="shared" si="381"/>
        <v>3</v>
      </c>
      <c r="S1900" s="207" t="s">
        <v>70</v>
      </c>
      <c r="T1900" s="215" t="s">
        <v>58</v>
      </c>
      <c r="U1900" s="216">
        <v>44736</v>
      </c>
      <c r="V1900" s="216">
        <v>44740</v>
      </c>
      <c r="W1900" s="217">
        <v>1</v>
      </c>
      <c r="X1900" s="218"/>
      <c r="Y1900" s="212">
        <f t="shared" si="388"/>
        <v>0.7142857142857143</v>
      </c>
      <c r="Z1900" s="237">
        <v>135</v>
      </c>
      <c r="AA1900" s="237">
        <v>12.25</v>
      </c>
      <c r="AB1900" s="213">
        <f t="shared" si="389"/>
        <v>405</v>
      </c>
      <c r="AC1900" s="213">
        <f t="shared" si="390"/>
        <v>36.75</v>
      </c>
      <c r="AD1900" s="213">
        <f t="shared" si="391"/>
        <v>283.49999999999994</v>
      </c>
      <c r="AE1900" s="213">
        <f t="shared" si="394"/>
        <v>121.49999999999999</v>
      </c>
      <c r="AF1900" s="213">
        <f t="shared" si="392"/>
        <v>26.25</v>
      </c>
      <c r="AG1900" s="213">
        <f t="shared" si="385"/>
        <v>431.24999999999994</v>
      </c>
      <c r="AH1900" s="213">
        <v>431.24999999999994</v>
      </c>
      <c r="AI1900" s="213">
        <f t="shared" si="386"/>
        <v>0</v>
      </c>
      <c r="AJ1900" s="172"/>
    </row>
    <row r="1901" spans="1:36" ht="32.25" hidden="1" customHeight="1" x14ac:dyDescent="0.35">
      <c r="A1901" s="202"/>
      <c r="B1901" s="239">
        <v>30</v>
      </c>
      <c r="C1901" s="203">
        <v>117</v>
      </c>
      <c r="D1901" s="204">
        <v>12148</v>
      </c>
      <c r="E1901" s="204">
        <v>6724</v>
      </c>
      <c r="F1901" s="204"/>
      <c r="G1901" s="202" t="s">
        <v>109</v>
      </c>
      <c r="H1901" s="202" t="s">
        <v>36</v>
      </c>
      <c r="I1901" s="202"/>
      <c r="J1901" s="202" t="s">
        <v>42</v>
      </c>
      <c r="K1901" s="204">
        <v>4</v>
      </c>
      <c r="L1901" s="204">
        <v>1.3</v>
      </c>
      <c r="M1901" s="204">
        <v>4</v>
      </c>
      <c r="N1901" s="204">
        <v>1</v>
      </c>
      <c r="O1901" s="204">
        <f t="shared" si="393"/>
        <v>3</v>
      </c>
      <c r="P1901" s="204"/>
      <c r="Q1901" s="204"/>
      <c r="R1901" s="204">
        <f t="shared" si="381"/>
        <v>12</v>
      </c>
      <c r="S1901" s="207" t="s">
        <v>41</v>
      </c>
      <c r="T1901" s="215" t="s">
        <v>58</v>
      </c>
      <c r="U1901" s="216">
        <v>44714</v>
      </c>
      <c r="V1901" s="216">
        <v>44830</v>
      </c>
      <c r="W1901" s="217">
        <v>1</v>
      </c>
      <c r="X1901" s="218"/>
      <c r="Y1901" s="212">
        <f t="shared" si="388"/>
        <v>16.714285714285715</v>
      </c>
      <c r="Z1901" s="237">
        <v>14</v>
      </c>
      <c r="AA1901" s="237"/>
      <c r="AB1901" s="213">
        <f t="shared" si="389"/>
        <v>168</v>
      </c>
      <c r="AC1901" s="213">
        <f t="shared" si="390"/>
        <v>0</v>
      </c>
      <c r="AD1901" s="213">
        <f t="shared" si="391"/>
        <v>117.59999999999998</v>
      </c>
      <c r="AE1901" s="213">
        <f t="shared" si="394"/>
        <v>50.399999999999991</v>
      </c>
      <c r="AF1901" s="213">
        <f t="shared" si="392"/>
        <v>0</v>
      </c>
      <c r="AG1901" s="213">
        <f t="shared" si="385"/>
        <v>167.99999999999997</v>
      </c>
      <c r="AH1901" s="213">
        <v>167.99999999999997</v>
      </c>
      <c r="AI1901" s="213">
        <f t="shared" si="386"/>
        <v>0</v>
      </c>
      <c r="AJ1901" s="172"/>
    </row>
    <row r="1902" spans="1:36" ht="32.25" hidden="1" customHeight="1" x14ac:dyDescent="0.35">
      <c r="A1902" s="202"/>
      <c r="B1902" s="239">
        <v>30</v>
      </c>
      <c r="C1902" s="203">
        <v>179</v>
      </c>
      <c r="D1902" s="204">
        <v>12175</v>
      </c>
      <c r="E1902" s="204">
        <v>7575</v>
      </c>
      <c r="F1902" s="204"/>
      <c r="G1902" s="202" t="s">
        <v>122</v>
      </c>
      <c r="H1902" s="202" t="s">
        <v>36</v>
      </c>
      <c r="I1902" s="202"/>
      <c r="J1902" s="202" t="s">
        <v>42</v>
      </c>
      <c r="K1902" s="204">
        <v>1.8</v>
      </c>
      <c r="L1902" s="204">
        <v>1.3</v>
      </c>
      <c r="M1902" s="204">
        <v>3</v>
      </c>
      <c r="N1902" s="204">
        <v>1</v>
      </c>
      <c r="O1902" s="204">
        <f t="shared" si="393"/>
        <v>2</v>
      </c>
      <c r="P1902" s="204"/>
      <c r="Q1902" s="204"/>
      <c r="R1902" s="204">
        <f t="shared" si="381"/>
        <v>3.6</v>
      </c>
      <c r="S1902" s="207" t="s">
        <v>41</v>
      </c>
      <c r="T1902" s="215" t="s">
        <v>58</v>
      </c>
      <c r="U1902" s="216">
        <v>44720</v>
      </c>
      <c r="V1902" s="216">
        <v>44731</v>
      </c>
      <c r="W1902" s="217">
        <v>1</v>
      </c>
      <c r="X1902" s="218"/>
      <c r="Y1902" s="212">
        <f t="shared" si="388"/>
        <v>1.7142857142857142</v>
      </c>
      <c r="Z1902" s="237">
        <v>14</v>
      </c>
      <c r="AA1902" s="237"/>
      <c r="AB1902" s="213">
        <f t="shared" si="389"/>
        <v>50.4</v>
      </c>
      <c r="AC1902" s="213">
        <f t="shared" si="390"/>
        <v>0</v>
      </c>
      <c r="AD1902" s="213">
        <f t="shared" si="391"/>
        <v>35.28</v>
      </c>
      <c r="AE1902" s="213">
        <f t="shared" si="394"/>
        <v>15.120000000000001</v>
      </c>
      <c r="AF1902" s="213">
        <f t="shared" si="392"/>
        <v>0</v>
      </c>
      <c r="AG1902" s="213">
        <f t="shared" si="385"/>
        <v>50.400000000000006</v>
      </c>
      <c r="AH1902" s="213">
        <v>50.400000000000006</v>
      </c>
      <c r="AI1902" s="213">
        <f t="shared" si="386"/>
        <v>0</v>
      </c>
      <c r="AJ1902" s="172"/>
    </row>
    <row r="1903" spans="1:36" ht="32.25" hidden="1" customHeight="1" x14ac:dyDescent="0.35">
      <c r="A1903" s="202"/>
      <c r="B1903" s="239">
        <v>30</v>
      </c>
      <c r="C1903" s="203">
        <v>215</v>
      </c>
      <c r="D1903" s="204">
        <v>12312</v>
      </c>
      <c r="E1903" s="204">
        <v>7575</v>
      </c>
      <c r="F1903" s="204"/>
      <c r="G1903" s="202" t="s">
        <v>109</v>
      </c>
      <c r="H1903" s="202" t="s">
        <v>36</v>
      </c>
      <c r="I1903" s="202"/>
      <c r="J1903" s="202" t="s">
        <v>42</v>
      </c>
      <c r="K1903" s="204">
        <v>4</v>
      </c>
      <c r="L1903" s="204">
        <v>1.3</v>
      </c>
      <c r="M1903" s="204">
        <v>2.5</v>
      </c>
      <c r="N1903" s="204">
        <v>1</v>
      </c>
      <c r="O1903" s="204">
        <f t="shared" si="393"/>
        <v>1.5</v>
      </c>
      <c r="P1903" s="204"/>
      <c r="Q1903" s="204"/>
      <c r="R1903" s="204">
        <f t="shared" si="381"/>
        <v>6</v>
      </c>
      <c r="S1903" s="207" t="s">
        <v>41</v>
      </c>
      <c r="T1903" s="215" t="s">
        <v>58</v>
      </c>
      <c r="U1903" s="216">
        <v>44724</v>
      </c>
      <c r="V1903" s="216">
        <v>44731</v>
      </c>
      <c r="W1903" s="217">
        <v>1</v>
      </c>
      <c r="X1903" s="218"/>
      <c r="Y1903" s="212">
        <f t="shared" si="388"/>
        <v>1.1428571428571428</v>
      </c>
      <c r="Z1903" s="237">
        <v>14</v>
      </c>
      <c r="AA1903" s="237"/>
      <c r="AB1903" s="213">
        <f t="shared" si="389"/>
        <v>84</v>
      </c>
      <c r="AC1903" s="213">
        <f t="shared" si="390"/>
        <v>0</v>
      </c>
      <c r="AD1903" s="213">
        <f t="shared" si="391"/>
        <v>58.79999999999999</v>
      </c>
      <c r="AE1903" s="213">
        <f t="shared" si="394"/>
        <v>25.199999999999996</v>
      </c>
      <c r="AF1903" s="213">
        <f t="shared" si="392"/>
        <v>0</v>
      </c>
      <c r="AG1903" s="213">
        <f t="shared" si="385"/>
        <v>83.999999999999986</v>
      </c>
      <c r="AH1903" s="213">
        <v>83.999999999999986</v>
      </c>
      <c r="AI1903" s="213">
        <f t="shared" si="386"/>
        <v>0</v>
      </c>
      <c r="AJ1903" s="172"/>
    </row>
    <row r="1904" spans="1:36" ht="32.25" hidden="1" customHeight="1" x14ac:dyDescent="0.35">
      <c r="A1904" s="202"/>
      <c r="B1904" s="239">
        <v>30</v>
      </c>
      <c r="C1904" s="203">
        <v>216</v>
      </c>
      <c r="D1904" s="204">
        <v>12313</v>
      </c>
      <c r="E1904" s="204">
        <v>7575</v>
      </c>
      <c r="F1904" s="204"/>
      <c r="G1904" s="202" t="s">
        <v>109</v>
      </c>
      <c r="H1904" s="202" t="s">
        <v>36</v>
      </c>
      <c r="I1904" s="202"/>
      <c r="J1904" s="202" t="s">
        <v>42</v>
      </c>
      <c r="K1904" s="204">
        <v>5</v>
      </c>
      <c r="L1904" s="204">
        <v>1.3</v>
      </c>
      <c r="M1904" s="204">
        <v>3</v>
      </c>
      <c r="N1904" s="204">
        <v>1</v>
      </c>
      <c r="O1904" s="204">
        <f t="shared" si="393"/>
        <v>2</v>
      </c>
      <c r="P1904" s="204"/>
      <c r="Q1904" s="204"/>
      <c r="R1904" s="204">
        <f t="shared" ref="R1904:R1967" si="395">IF(S1904="m3",K1904*L1904*O1904,IF(S1904="m2-LxH",K1904*O1904,IF(S1904="m2-LxW",K1904*L1904*P1904,IF(S1904="rm",O1904,IF(S1904="lm",K1904,IF(S1904="unit",Q1904,))))))</f>
        <v>10</v>
      </c>
      <c r="S1904" s="207" t="s">
        <v>41</v>
      </c>
      <c r="T1904" s="215" t="s">
        <v>58</v>
      </c>
      <c r="U1904" s="216">
        <v>44724</v>
      </c>
      <c r="V1904" s="216">
        <v>44731</v>
      </c>
      <c r="W1904" s="217">
        <v>1</v>
      </c>
      <c r="X1904" s="218"/>
      <c r="Y1904" s="212">
        <f t="shared" si="388"/>
        <v>1.1428571428571428</v>
      </c>
      <c r="Z1904" s="237">
        <v>14</v>
      </c>
      <c r="AA1904" s="237"/>
      <c r="AB1904" s="213">
        <f t="shared" si="389"/>
        <v>140</v>
      </c>
      <c r="AC1904" s="213">
        <f t="shared" si="390"/>
        <v>0</v>
      </c>
      <c r="AD1904" s="213">
        <f t="shared" si="391"/>
        <v>98</v>
      </c>
      <c r="AE1904" s="213">
        <f t="shared" si="394"/>
        <v>42</v>
      </c>
      <c r="AF1904" s="213">
        <f t="shared" si="392"/>
        <v>0</v>
      </c>
      <c r="AG1904" s="213">
        <f t="shared" si="385"/>
        <v>140</v>
      </c>
      <c r="AH1904" s="213">
        <v>140</v>
      </c>
      <c r="AI1904" s="213">
        <f t="shared" si="386"/>
        <v>0</v>
      </c>
      <c r="AJ1904" s="172"/>
    </row>
    <row r="1905" spans="1:36" ht="32.25" hidden="1" customHeight="1" x14ac:dyDescent="0.35">
      <c r="A1905" s="202"/>
      <c r="B1905" s="239">
        <v>30</v>
      </c>
      <c r="C1905" s="203">
        <v>343</v>
      </c>
      <c r="D1905" s="204">
        <v>12445</v>
      </c>
      <c r="E1905" s="204">
        <v>7835</v>
      </c>
      <c r="F1905" s="204"/>
      <c r="G1905" s="202" t="s">
        <v>109</v>
      </c>
      <c r="H1905" s="202" t="s">
        <v>36</v>
      </c>
      <c r="I1905" s="202"/>
      <c r="J1905" s="202" t="s">
        <v>42</v>
      </c>
      <c r="K1905" s="204">
        <v>4</v>
      </c>
      <c r="L1905" s="204">
        <v>1.3</v>
      </c>
      <c r="M1905" s="204">
        <v>4</v>
      </c>
      <c r="N1905" s="204">
        <v>1</v>
      </c>
      <c r="O1905" s="204">
        <f t="shared" si="393"/>
        <v>3</v>
      </c>
      <c r="P1905" s="204"/>
      <c r="Q1905" s="204"/>
      <c r="R1905" s="204">
        <f t="shared" si="395"/>
        <v>12</v>
      </c>
      <c r="S1905" s="207" t="s">
        <v>41</v>
      </c>
      <c r="T1905" s="215" t="s">
        <v>58</v>
      </c>
      <c r="U1905" s="216">
        <v>44736</v>
      </c>
      <c r="V1905" s="216">
        <v>44792</v>
      </c>
      <c r="W1905" s="217">
        <v>1</v>
      </c>
      <c r="X1905" s="218"/>
      <c r="Y1905" s="212">
        <f t="shared" si="388"/>
        <v>8.1428571428571423</v>
      </c>
      <c r="Z1905" s="237">
        <v>14</v>
      </c>
      <c r="AA1905" s="237"/>
      <c r="AB1905" s="213">
        <f t="shared" si="389"/>
        <v>168</v>
      </c>
      <c r="AC1905" s="213">
        <f t="shared" si="390"/>
        <v>0</v>
      </c>
      <c r="AD1905" s="213">
        <f t="shared" si="391"/>
        <v>117.59999999999998</v>
      </c>
      <c r="AE1905" s="213">
        <f t="shared" si="394"/>
        <v>50.399999999999991</v>
      </c>
      <c r="AF1905" s="213">
        <f t="shared" si="392"/>
        <v>0</v>
      </c>
      <c r="AG1905" s="213">
        <f t="shared" si="385"/>
        <v>167.99999999999997</v>
      </c>
      <c r="AH1905" s="213">
        <v>167.99999999999997</v>
      </c>
      <c r="AI1905" s="213">
        <f t="shared" si="386"/>
        <v>0</v>
      </c>
      <c r="AJ1905" s="172"/>
    </row>
    <row r="1906" spans="1:36" ht="32.25" hidden="1" customHeight="1" x14ac:dyDescent="0.35">
      <c r="A1906" s="202"/>
      <c r="B1906" s="239">
        <v>30</v>
      </c>
      <c r="C1906" s="203">
        <v>230</v>
      </c>
      <c r="D1906" s="204">
        <v>12334</v>
      </c>
      <c r="E1906" s="204">
        <v>7587</v>
      </c>
      <c r="F1906" s="204"/>
      <c r="G1906" s="202" t="s">
        <v>109</v>
      </c>
      <c r="H1906" s="202" t="s">
        <v>36</v>
      </c>
      <c r="I1906" s="202"/>
      <c r="J1906" s="202" t="s">
        <v>42</v>
      </c>
      <c r="K1906" s="204">
        <v>7.5</v>
      </c>
      <c r="L1906" s="204">
        <v>1.3</v>
      </c>
      <c r="M1906" s="204">
        <v>3</v>
      </c>
      <c r="N1906" s="204">
        <v>1</v>
      </c>
      <c r="O1906" s="204">
        <f t="shared" si="393"/>
        <v>2</v>
      </c>
      <c r="P1906" s="204"/>
      <c r="Q1906" s="204"/>
      <c r="R1906" s="204">
        <f t="shared" si="395"/>
        <v>15</v>
      </c>
      <c r="S1906" s="207" t="s">
        <v>41</v>
      </c>
      <c r="T1906" s="215" t="s">
        <v>58</v>
      </c>
      <c r="U1906" s="216">
        <v>44726</v>
      </c>
      <c r="V1906" s="216">
        <v>44739</v>
      </c>
      <c r="W1906" s="217">
        <v>1</v>
      </c>
      <c r="X1906" s="218"/>
      <c r="Y1906" s="212">
        <f t="shared" si="388"/>
        <v>2</v>
      </c>
      <c r="Z1906" s="237">
        <v>14</v>
      </c>
      <c r="AA1906" s="237">
        <v>0.84</v>
      </c>
      <c r="AB1906" s="213">
        <f t="shared" si="389"/>
        <v>210</v>
      </c>
      <c r="AC1906" s="213">
        <f t="shared" si="390"/>
        <v>12.6</v>
      </c>
      <c r="AD1906" s="213">
        <f t="shared" si="391"/>
        <v>147</v>
      </c>
      <c r="AE1906" s="213">
        <f t="shared" si="394"/>
        <v>63</v>
      </c>
      <c r="AF1906" s="213">
        <f t="shared" si="392"/>
        <v>25.2</v>
      </c>
      <c r="AG1906" s="213">
        <f t="shared" si="385"/>
        <v>235.2</v>
      </c>
      <c r="AH1906" s="213">
        <v>235.2</v>
      </c>
      <c r="AI1906" s="213">
        <f t="shared" si="386"/>
        <v>0</v>
      </c>
      <c r="AJ1906" s="172"/>
    </row>
    <row r="1907" spans="1:36" ht="32.25" hidden="1" customHeight="1" x14ac:dyDescent="0.35">
      <c r="A1907" s="202"/>
      <c r="B1907" s="239">
        <v>30</v>
      </c>
      <c r="C1907" s="203">
        <v>318</v>
      </c>
      <c r="D1907" s="204">
        <v>12419</v>
      </c>
      <c r="E1907" s="204">
        <v>7590</v>
      </c>
      <c r="F1907" s="204"/>
      <c r="G1907" s="202" t="s">
        <v>109</v>
      </c>
      <c r="H1907" s="202" t="s">
        <v>36</v>
      </c>
      <c r="I1907" s="202"/>
      <c r="J1907" s="202" t="s">
        <v>42</v>
      </c>
      <c r="K1907" s="204">
        <v>3</v>
      </c>
      <c r="L1907" s="204">
        <v>1.3</v>
      </c>
      <c r="M1907" s="204">
        <v>4</v>
      </c>
      <c r="N1907" s="204">
        <v>1</v>
      </c>
      <c r="O1907" s="204">
        <f t="shared" si="393"/>
        <v>3</v>
      </c>
      <c r="P1907" s="204"/>
      <c r="Q1907" s="204"/>
      <c r="R1907" s="204">
        <f t="shared" si="395"/>
        <v>9</v>
      </c>
      <c r="S1907" s="207" t="s">
        <v>41</v>
      </c>
      <c r="T1907" s="215" t="s">
        <v>58</v>
      </c>
      <c r="U1907" s="216">
        <v>44733</v>
      </c>
      <c r="V1907" s="216">
        <v>44740</v>
      </c>
      <c r="W1907" s="217">
        <v>1</v>
      </c>
      <c r="X1907" s="218"/>
      <c r="Y1907" s="212">
        <f t="shared" si="388"/>
        <v>1.1428571428571428</v>
      </c>
      <c r="Z1907" s="237">
        <v>14</v>
      </c>
      <c r="AA1907" s="237">
        <v>0.84</v>
      </c>
      <c r="AB1907" s="213">
        <f t="shared" si="389"/>
        <v>126</v>
      </c>
      <c r="AC1907" s="213">
        <f t="shared" si="390"/>
        <v>7.56</v>
      </c>
      <c r="AD1907" s="213">
        <f t="shared" si="391"/>
        <v>88.2</v>
      </c>
      <c r="AE1907" s="213">
        <f t="shared" si="394"/>
        <v>37.799999999999997</v>
      </c>
      <c r="AF1907" s="213">
        <f t="shared" si="392"/>
        <v>8.6399999999999988</v>
      </c>
      <c r="AG1907" s="213">
        <f t="shared" ref="AG1907:AG1938" si="396">AD1907+AE1907+AF1907</f>
        <v>134.63999999999999</v>
      </c>
      <c r="AH1907" s="213">
        <v>134.63999999999999</v>
      </c>
      <c r="AI1907" s="213">
        <f t="shared" ref="AI1907:AI1938" si="397">AG1907-AH1907</f>
        <v>0</v>
      </c>
      <c r="AJ1907" s="172"/>
    </row>
    <row r="1908" spans="1:36" ht="32.25" hidden="1" customHeight="1" x14ac:dyDescent="0.35">
      <c r="A1908" s="202"/>
      <c r="B1908" s="239">
        <v>30</v>
      </c>
      <c r="C1908" s="203">
        <v>401</v>
      </c>
      <c r="D1908" s="204">
        <v>12562</v>
      </c>
      <c r="E1908" s="204">
        <v>7899</v>
      </c>
      <c r="F1908" s="204"/>
      <c r="G1908" s="202" t="s">
        <v>210</v>
      </c>
      <c r="H1908" s="202" t="s">
        <v>95</v>
      </c>
      <c r="I1908" s="202"/>
      <c r="J1908" s="202" t="s">
        <v>69</v>
      </c>
      <c r="K1908" s="204">
        <v>1.3</v>
      </c>
      <c r="L1908" s="204">
        <v>1</v>
      </c>
      <c r="M1908" s="204">
        <v>4</v>
      </c>
      <c r="N1908" s="204">
        <v>1</v>
      </c>
      <c r="O1908" s="204">
        <f t="shared" si="393"/>
        <v>3</v>
      </c>
      <c r="P1908" s="204"/>
      <c r="Q1908" s="204"/>
      <c r="R1908" s="204">
        <f t="shared" si="395"/>
        <v>3</v>
      </c>
      <c r="S1908" s="207" t="s">
        <v>70</v>
      </c>
      <c r="T1908" s="215" t="s">
        <v>58</v>
      </c>
      <c r="U1908" s="216">
        <v>44741</v>
      </c>
      <c r="V1908" s="216">
        <v>44823</v>
      </c>
      <c r="W1908" s="217">
        <v>1</v>
      </c>
      <c r="X1908" s="218"/>
      <c r="Y1908" s="212">
        <f t="shared" si="388"/>
        <v>11.857142857142858</v>
      </c>
      <c r="Z1908" s="237">
        <v>135</v>
      </c>
      <c r="AA1908" s="237">
        <v>12.25</v>
      </c>
      <c r="AB1908" s="213">
        <f t="shared" si="389"/>
        <v>405</v>
      </c>
      <c r="AC1908" s="213">
        <f t="shared" si="390"/>
        <v>36.75</v>
      </c>
      <c r="AD1908" s="213">
        <f t="shared" si="391"/>
        <v>283.49999999999994</v>
      </c>
      <c r="AE1908" s="213">
        <f t="shared" si="394"/>
        <v>121.49999999999999</v>
      </c>
      <c r="AF1908" s="213">
        <f t="shared" si="392"/>
        <v>435.75</v>
      </c>
      <c r="AG1908" s="213">
        <f t="shared" si="396"/>
        <v>840.75</v>
      </c>
      <c r="AH1908" s="213">
        <v>840.75</v>
      </c>
      <c r="AI1908" s="213">
        <f t="shared" si="397"/>
        <v>0</v>
      </c>
      <c r="AJ1908" s="172"/>
    </row>
    <row r="1909" spans="1:36" ht="32.25" hidden="1" customHeight="1" x14ac:dyDescent="0.35">
      <c r="A1909" s="202"/>
      <c r="B1909" s="239">
        <v>30</v>
      </c>
      <c r="C1909" s="203">
        <v>487</v>
      </c>
      <c r="D1909" s="204">
        <v>12639</v>
      </c>
      <c r="E1909" s="204">
        <v>6724</v>
      </c>
      <c r="F1909" s="204"/>
      <c r="G1909" s="202" t="s">
        <v>210</v>
      </c>
      <c r="H1909" s="202" t="s">
        <v>95</v>
      </c>
      <c r="I1909" s="202"/>
      <c r="J1909" s="202" t="s">
        <v>69</v>
      </c>
      <c r="K1909" s="204">
        <v>1.8</v>
      </c>
      <c r="L1909" s="204">
        <v>1.3</v>
      </c>
      <c r="M1909" s="204">
        <v>4</v>
      </c>
      <c r="N1909" s="204">
        <v>1</v>
      </c>
      <c r="O1909" s="204">
        <f t="shared" si="393"/>
        <v>3</v>
      </c>
      <c r="P1909" s="204"/>
      <c r="Q1909" s="204"/>
      <c r="R1909" s="204">
        <f t="shared" si="395"/>
        <v>3</v>
      </c>
      <c r="S1909" s="207" t="s">
        <v>70</v>
      </c>
      <c r="T1909" s="215" t="s">
        <v>58</v>
      </c>
      <c r="U1909" s="216">
        <v>44748</v>
      </c>
      <c r="V1909" s="216">
        <v>44830</v>
      </c>
      <c r="W1909" s="217">
        <v>1</v>
      </c>
      <c r="X1909" s="218"/>
      <c r="Y1909" s="212">
        <f t="shared" si="388"/>
        <v>11.857142857142858</v>
      </c>
      <c r="Z1909" s="237">
        <v>135</v>
      </c>
      <c r="AA1909" s="237">
        <v>12.25</v>
      </c>
      <c r="AB1909" s="213">
        <f t="shared" si="389"/>
        <v>405</v>
      </c>
      <c r="AC1909" s="213">
        <f t="shared" si="390"/>
        <v>36.75</v>
      </c>
      <c r="AD1909" s="213">
        <f t="shared" si="391"/>
        <v>283.49999999999994</v>
      </c>
      <c r="AE1909" s="213">
        <f t="shared" si="394"/>
        <v>121.49999999999999</v>
      </c>
      <c r="AF1909" s="213">
        <f t="shared" si="392"/>
        <v>435.75</v>
      </c>
      <c r="AG1909" s="213">
        <f t="shared" si="396"/>
        <v>840.75</v>
      </c>
      <c r="AH1909" s="213">
        <v>840.75</v>
      </c>
      <c r="AI1909" s="213">
        <f t="shared" si="397"/>
        <v>0</v>
      </c>
      <c r="AJ1909" s="172"/>
    </row>
    <row r="1910" spans="1:36" ht="32.25" hidden="1" customHeight="1" x14ac:dyDescent="0.35">
      <c r="A1910" s="202"/>
      <c r="B1910" s="239">
        <v>30</v>
      </c>
      <c r="C1910" s="203">
        <v>463</v>
      </c>
      <c r="D1910" s="204">
        <v>12620</v>
      </c>
      <c r="E1910" s="204">
        <v>7803</v>
      </c>
      <c r="F1910" s="204"/>
      <c r="G1910" s="202" t="s">
        <v>109</v>
      </c>
      <c r="H1910" s="202" t="s">
        <v>95</v>
      </c>
      <c r="I1910" s="202"/>
      <c r="J1910" s="202" t="s">
        <v>69</v>
      </c>
      <c r="K1910" s="204">
        <v>2.5</v>
      </c>
      <c r="L1910" s="204">
        <v>1.3</v>
      </c>
      <c r="M1910" s="204">
        <v>4</v>
      </c>
      <c r="N1910" s="204">
        <v>1</v>
      </c>
      <c r="O1910" s="204">
        <f t="shared" si="393"/>
        <v>3</v>
      </c>
      <c r="P1910" s="204"/>
      <c r="Q1910" s="204"/>
      <c r="R1910" s="204">
        <f t="shared" si="395"/>
        <v>3</v>
      </c>
      <c r="S1910" s="207" t="s">
        <v>70</v>
      </c>
      <c r="T1910" s="215" t="s">
        <v>58</v>
      </c>
      <c r="U1910" s="216">
        <v>44749</v>
      </c>
      <c r="V1910" s="216">
        <v>44776</v>
      </c>
      <c r="W1910" s="217">
        <v>1</v>
      </c>
      <c r="X1910" s="218"/>
      <c r="Y1910" s="212">
        <f t="shared" si="388"/>
        <v>4</v>
      </c>
      <c r="Z1910" s="237">
        <v>135</v>
      </c>
      <c r="AA1910" s="237">
        <v>12.25</v>
      </c>
      <c r="AB1910" s="213">
        <f t="shared" si="389"/>
        <v>405</v>
      </c>
      <c r="AC1910" s="213">
        <f t="shared" si="390"/>
        <v>36.75</v>
      </c>
      <c r="AD1910" s="213">
        <f t="shared" si="391"/>
        <v>283.49999999999994</v>
      </c>
      <c r="AE1910" s="213">
        <f t="shared" si="394"/>
        <v>121.49999999999999</v>
      </c>
      <c r="AF1910" s="213">
        <f t="shared" si="392"/>
        <v>147</v>
      </c>
      <c r="AG1910" s="213">
        <f t="shared" si="396"/>
        <v>552</v>
      </c>
      <c r="AH1910" s="213">
        <v>552</v>
      </c>
      <c r="AI1910" s="213">
        <f t="shared" si="397"/>
        <v>0</v>
      </c>
      <c r="AJ1910" s="172"/>
    </row>
    <row r="1911" spans="1:36" ht="32.25" hidden="1" customHeight="1" x14ac:dyDescent="0.35">
      <c r="A1911" s="202"/>
      <c r="B1911" s="239">
        <v>30</v>
      </c>
      <c r="C1911" s="203">
        <v>538</v>
      </c>
      <c r="D1911" s="204">
        <v>12748</v>
      </c>
      <c r="E1911" s="204">
        <v>7869</v>
      </c>
      <c r="F1911" s="204"/>
      <c r="G1911" s="202" t="s">
        <v>109</v>
      </c>
      <c r="H1911" s="202" t="s">
        <v>95</v>
      </c>
      <c r="I1911" s="202"/>
      <c r="J1911" s="202" t="s">
        <v>69</v>
      </c>
      <c r="K1911" s="204">
        <v>2.5</v>
      </c>
      <c r="L1911" s="204">
        <v>1.3</v>
      </c>
      <c r="M1911" s="204">
        <v>4</v>
      </c>
      <c r="N1911" s="204">
        <v>1</v>
      </c>
      <c r="O1911" s="204">
        <f t="shared" si="393"/>
        <v>3</v>
      </c>
      <c r="P1911" s="204"/>
      <c r="Q1911" s="204"/>
      <c r="R1911" s="204">
        <f t="shared" si="395"/>
        <v>3</v>
      </c>
      <c r="S1911" s="207" t="s">
        <v>70</v>
      </c>
      <c r="T1911" s="215" t="s">
        <v>58</v>
      </c>
      <c r="U1911" s="216">
        <v>44759</v>
      </c>
      <c r="V1911" s="216">
        <v>44807</v>
      </c>
      <c r="W1911" s="217">
        <v>1</v>
      </c>
      <c r="X1911" s="218"/>
      <c r="Y1911" s="212">
        <f t="shared" si="388"/>
        <v>7</v>
      </c>
      <c r="Z1911" s="237">
        <v>135</v>
      </c>
      <c r="AA1911" s="237">
        <v>12.25</v>
      </c>
      <c r="AB1911" s="213">
        <f t="shared" si="389"/>
        <v>405</v>
      </c>
      <c r="AC1911" s="213">
        <f t="shared" si="390"/>
        <v>36.75</v>
      </c>
      <c r="AD1911" s="213">
        <f t="shared" si="391"/>
        <v>283.49999999999994</v>
      </c>
      <c r="AE1911" s="213">
        <f t="shared" si="394"/>
        <v>121.49999999999999</v>
      </c>
      <c r="AF1911" s="213">
        <f t="shared" si="392"/>
        <v>257.25</v>
      </c>
      <c r="AG1911" s="213">
        <f t="shared" si="396"/>
        <v>662.25</v>
      </c>
      <c r="AH1911" s="213">
        <v>662.25</v>
      </c>
      <c r="AI1911" s="213">
        <f t="shared" si="397"/>
        <v>0</v>
      </c>
      <c r="AJ1911" s="172"/>
    </row>
    <row r="1912" spans="1:36" ht="32.25" hidden="1" customHeight="1" x14ac:dyDescent="0.35">
      <c r="A1912" s="234"/>
      <c r="B1912" s="239">
        <v>30</v>
      </c>
      <c r="C1912" s="261">
        <v>417</v>
      </c>
      <c r="D1912" s="233">
        <v>12577</v>
      </c>
      <c r="E1912" s="233">
        <v>6727</v>
      </c>
      <c r="F1912" s="233"/>
      <c r="G1912" s="234" t="s">
        <v>94</v>
      </c>
      <c r="H1912" s="234" t="s">
        <v>36</v>
      </c>
      <c r="I1912" s="234"/>
      <c r="J1912" s="234" t="s">
        <v>42</v>
      </c>
      <c r="K1912" s="233">
        <v>4</v>
      </c>
      <c r="L1912" s="233">
        <v>1.3</v>
      </c>
      <c r="M1912" s="233">
        <v>4</v>
      </c>
      <c r="N1912" s="204">
        <v>1</v>
      </c>
      <c r="O1912" s="204">
        <f t="shared" si="393"/>
        <v>3</v>
      </c>
      <c r="P1912" s="233"/>
      <c r="Q1912" s="233"/>
      <c r="R1912" s="204">
        <f t="shared" si="395"/>
        <v>12</v>
      </c>
      <c r="S1912" s="261" t="s">
        <v>41</v>
      </c>
      <c r="T1912" s="270" t="s">
        <v>58</v>
      </c>
      <c r="U1912" s="271">
        <v>44743</v>
      </c>
      <c r="V1912" s="271">
        <v>44831</v>
      </c>
      <c r="W1912" s="272">
        <v>1</v>
      </c>
      <c r="X1912" s="273"/>
      <c r="Y1912" s="212">
        <f t="shared" si="388"/>
        <v>12.714285714285714</v>
      </c>
      <c r="Z1912" s="238">
        <v>14</v>
      </c>
      <c r="AA1912" s="238">
        <v>0.84</v>
      </c>
      <c r="AB1912" s="213">
        <f t="shared" si="389"/>
        <v>168</v>
      </c>
      <c r="AC1912" s="213">
        <f t="shared" si="390"/>
        <v>10.08</v>
      </c>
      <c r="AD1912" s="213">
        <f t="shared" si="391"/>
        <v>117.59999999999998</v>
      </c>
      <c r="AE1912" s="213">
        <f t="shared" si="394"/>
        <v>50.399999999999991</v>
      </c>
      <c r="AF1912" s="213">
        <f t="shared" si="392"/>
        <v>128.15999999999997</v>
      </c>
      <c r="AG1912" s="213">
        <f t="shared" si="396"/>
        <v>296.15999999999997</v>
      </c>
      <c r="AH1912" s="213">
        <v>296.15999999999997</v>
      </c>
      <c r="AI1912" s="213">
        <f t="shared" si="397"/>
        <v>0</v>
      </c>
      <c r="AJ1912" s="172"/>
    </row>
    <row r="1913" spans="1:36" ht="32.25" hidden="1" customHeight="1" x14ac:dyDescent="0.35">
      <c r="A1913" s="234"/>
      <c r="B1913" s="239">
        <v>30</v>
      </c>
      <c r="C1913" s="261">
        <v>505</v>
      </c>
      <c r="D1913" s="233">
        <v>12710</v>
      </c>
      <c r="E1913" s="233">
        <v>6729</v>
      </c>
      <c r="F1913" s="233"/>
      <c r="G1913" s="234" t="s">
        <v>94</v>
      </c>
      <c r="H1913" s="234" t="s">
        <v>36</v>
      </c>
      <c r="I1913" s="234"/>
      <c r="J1913" s="234" t="s">
        <v>42</v>
      </c>
      <c r="K1913" s="233">
        <v>4</v>
      </c>
      <c r="L1913" s="233">
        <v>1.3</v>
      </c>
      <c r="M1913" s="233">
        <v>4</v>
      </c>
      <c r="N1913" s="204">
        <v>1</v>
      </c>
      <c r="O1913" s="204">
        <f t="shared" si="393"/>
        <v>3</v>
      </c>
      <c r="P1913" s="233"/>
      <c r="Q1913" s="233"/>
      <c r="R1913" s="204">
        <f t="shared" si="395"/>
        <v>12</v>
      </c>
      <c r="S1913" s="261" t="s">
        <v>41</v>
      </c>
      <c r="T1913" s="270" t="s">
        <v>58</v>
      </c>
      <c r="U1913" s="271">
        <v>44755</v>
      </c>
      <c r="V1913" s="271">
        <v>44831</v>
      </c>
      <c r="W1913" s="272">
        <v>1</v>
      </c>
      <c r="X1913" s="273"/>
      <c r="Y1913" s="212">
        <f t="shared" si="388"/>
        <v>11</v>
      </c>
      <c r="Z1913" s="238">
        <v>14</v>
      </c>
      <c r="AA1913" s="238">
        <v>0.84</v>
      </c>
      <c r="AB1913" s="213">
        <f t="shared" si="389"/>
        <v>168</v>
      </c>
      <c r="AC1913" s="213">
        <f t="shared" si="390"/>
        <v>10.08</v>
      </c>
      <c r="AD1913" s="213">
        <f t="shared" si="391"/>
        <v>117.59999999999998</v>
      </c>
      <c r="AE1913" s="213">
        <f t="shared" si="394"/>
        <v>50.399999999999991</v>
      </c>
      <c r="AF1913" s="213">
        <f t="shared" si="392"/>
        <v>110.88</v>
      </c>
      <c r="AG1913" s="213">
        <f t="shared" si="396"/>
        <v>278.88</v>
      </c>
      <c r="AH1913" s="213">
        <v>278.88</v>
      </c>
      <c r="AI1913" s="213">
        <f t="shared" si="397"/>
        <v>0</v>
      </c>
      <c r="AJ1913" s="172"/>
    </row>
    <row r="1914" spans="1:36" ht="32.25" hidden="1" customHeight="1" x14ac:dyDescent="0.35">
      <c r="A1914" s="234"/>
      <c r="B1914" s="239">
        <v>30</v>
      </c>
      <c r="C1914" s="261">
        <v>527</v>
      </c>
      <c r="D1914" s="233">
        <v>12735</v>
      </c>
      <c r="E1914" s="233">
        <v>7864</v>
      </c>
      <c r="F1914" s="233"/>
      <c r="G1914" s="234" t="s">
        <v>94</v>
      </c>
      <c r="H1914" s="234" t="s">
        <v>36</v>
      </c>
      <c r="I1914" s="234"/>
      <c r="J1914" s="234" t="s">
        <v>42</v>
      </c>
      <c r="K1914" s="233">
        <v>20</v>
      </c>
      <c r="L1914" s="233">
        <v>1.3</v>
      </c>
      <c r="M1914" s="233">
        <v>9</v>
      </c>
      <c r="N1914" s="204">
        <v>1</v>
      </c>
      <c r="O1914" s="204">
        <f t="shared" si="393"/>
        <v>8</v>
      </c>
      <c r="P1914" s="233"/>
      <c r="Q1914" s="233"/>
      <c r="R1914" s="204">
        <f t="shared" si="395"/>
        <v>160</v>
      </c>
      <c r="S1914" s="261" t="s">
        <v>41</v>
      </c>
      <c r="T1914" s="270" t="s">
        <v>58</v>
      </c>
      <c r="U1914" s="271">
        <v>44757</v>
      </c>
      <c r="V1914" s="271">
        <v>44800</v>
      </c>
      <c r="W1914" s="272">
        <v>1</v>
      </c>
      <c r="X1914" s="273"/>
      <c r="Y1914" s="212">
        <f t="shared" si="388"/>
        <v>6.2857142857142856</v>
      </c>
      <c r="Z1914" s="238">
        <v>14</v>
      </c>
      <c r="AA1914" s="238">
        <v>0.84</v>
      </c>
      <c r="AB1914" s="213">
        <f t="shared" si="389"/>
        <v>2240</v>
      </c>
      <c r="AC1914" s="213">
        <f t="shared" si="390"/>
        <v>134.4</v>
      </c>
      <c r="AD1914" s="213">
        <f t="shared" si="391"/>
        <v>1568</v>
      </c>
      <c r="AE1914" s="213">
        <f t="shared" si="394"/>
        <v>672</v>
      </c>
      <c r="AF1914" s="213">
        <f t="shared" si="392"/>
        <v>844.8</v>
      </c>
      <c r="AG1914" s="213">
        <f t="shared" si="396"/>
        <v>3084.8</v>
      </c>
      <c r="AH1914" s="213">
        <v>3084.8</v>
      </c>
      <c r="AI1914" s="213">
        <f t="shared" si="397"/>
        <v>0</v>
      </c>
      <c r="AJ1914" s="172"/>
    </row>
    <row r="1915" spans="1:36" ht="32.25" hidden="1" customHeight="1" x14ac:dyDescent="0.35">
      <c r="A1915" s="202"/>
      <c r="B1915" s="239">
        <v>30</v>
      </c>
      <c r="C1915" s="203">
        <v>527</v>
      </c>
      <c r="D1915" s="204">
        <v>12735</v>
      </c>
      <c r="E1915" s="204">
        <v>7864</v>
      </c>
      <c r="F1915" s="204"/>
      <c r="G1915" s="202" t="s">
        <v>109</v>
      </c>
      <c r="H1915" s="202" t="s">
        <v>241</v>
      </c>
      <c r="I1915" s="202"/>
      <c r="J1915" s="202" t="s">
        <v>81</v>
      </c>
      <c r="K1915" s="204">
        <v>20</v>
      </c>
      <c r="L1915" s="204">
        <v>0.6</v>
      </c>
      <c r="M1915" s="204"/>
      <c r="N1915" s="204"/>
      <c r="O1915" s="204"/>
      <c r="P1915" s="204">
        <v>1</v>
      </c>
      <c r="Q1915" s="204"/>
      <c r="R1915" s="204">
        <f t="shared" si="395"/>
        <v>12</v>
      </c>
      <c r="S1915" s="207" t="s">
        <v>151</v>
      </c>
      <c r="T1915" s="215" t="s">
        <v>58</v>
      </c>
      <c r="U1915" s="216">
        <v>44757</v>
      </c>
      <c r="V1915" s="216">
        <v>44800</v>
      </c>
      <c r="W1915" s="217">
        <v>1</v>
      </c>
      <c r="X1915" s="218"/>
      <c r="Y1915" s="212">
        <f t="shared" si="388"/>
        <v>6.2857142857142856</v>
      </c>
      <c r="Z1915" s="237">
        <v>36.5</v>
      </c>
      <c r="AA1915" s="237">
        <v>3.15</v>
      </c>
      <c r="AB1915" s="213">
        <f t="shared" si="389"/>
        <v>438</v>
      </c>
      <c r="AC1915" s="213">
        <f t="shared" si="390"/>
        <v>37.799999999999997</v>
      </c>
      <c r="AD1915" s="213">
        <f t="shared" si="391"/>
        <v>306.59999999999997</v>
      </c>
      <c r="AE1915" s="213">
        <f t="shared" si="394"/>
        <v>131.39999999999998</v>
      </c>
      <c r="AF1915" s="213">
        <f t="shared" si="392"/>
        <v>237.6</v>
      </c>
      <c r="AG1915" s="213">
        <f t="shared" si="396"/>
        <v>675.59999999999991</v>
      </c>
      <c r="AH1915" s="213">
        <v>675.59999999999991</v>
      </c>
      <c r="AI1915" s="213">
        <f t="shared" si="397"/>
        <v>0</v>
      </c>
      <c r="AJ1915" s="172"/>
    </row>
    <row r="1916" spans="1:36" ht="32.25" hidden="1" customHeight="1" x14ac:dyDescent="0.35">
      <c r="A1916" s="202"/>
      <c r="B1916" s="239">
        <v>30</v>
      </c>
      <c r="C1916" s="203"/>
      <c r="D1916" s="204">
        <v>12714</v>
      </c>
      <c r="E1916" s="204">
        <v>6729</v>
      </c>
      <c r="F1916" s="204"/>
      <c r="G1916" s="202" t="s">
        <v>109</v>
      </c>
      <c r="H1916" s="202" t="s">
        <v>243</v>
      </c>
      <c r="I1916" s="202"/>
      <c r="J1916" s="202" t="s">
        <v>244</v>
      </c>
      <c r="K1916" s="204">
        <v>6</v>
      </c>
      <c r="L1916" s="204"/>
      <c r="M1916" s="204">
        <v>3</v>
      </c>
      <c r="N1916" s="204">
        <v>1</v>
      </c>
      <c r="O1916" s="204">
        <f t="shared" ref="O1916:O1923" si="398">M1916-N1916</f>
        <v>2</v>
      </c>
      <c r="P1916" s="204"/>
      <c r="Q1916" s="204"/>
      <c r="R1916" s="204">
        <f t="shared" si="395"/>
        <v>12</v>
      </c>
      <c r="S1916" s="207" t="s">
        <v>41</v>
      </c>
      <c r="T1916" s="215" t="s">
        <v>58</v>
      </c>
      <c r="U1916" s="216">
        <v>44753</v>
      </c>
      <c r="V1916" s="216">
        <v>44831</v>
      </c>
      <c r="W1916" s="217">
        <v>1</v>
      </c>
      <c r="X1916" s="218"/>
      <c r="Y1916" s="212">
        <f t="shared" si="388"/>
        <v>11.285714285714286</v>
      </c>
      <c r="Z1916" s="237">
        <v>4.5</v>
      </c>
      <c r="AA1916" s="237"/>
      <c r="AB1916" s="213">
        <f t="shared" si="389"/>
        <v>54</v>
      </c>
      <c r="AC1916" s="213">
        <f t="shared" si="390"/>
        <v>0</v>
      </c>
      <c r="AD1916" s="213">
        <f t="shared" si="391"/>
        <v>37.799999999999997</v>
      </c>
      <c r="AE1916" s="213">
        <f t="shared" si="394"/>
        <v>16.2</v>
      </c>
      <c r="AF1916" s="213">
        <f t="shared" si="392"/>
        <v>0</v>
      </c>
      <c r="AG1916" s="213">
        <f t="shared" si="396"/>
        <v>54</v>
      </c>
      <c r="AH1916" s="213">
        <v>54</v>
      </c>
      <c r="AI1916" s="213">
        <f t="shared" si="397"/>
        <v>0</v>
      </c>
      <c r="AJ1916" s="172"/>
    </row>
    <row r="1917" spans="1:36" ht="32.25" hidden="1" customHeight="1" x14ac:dyDescent="0.35">
      <c r="A1917" s="202"/>
      <c r="B1917" s="239">
        <v>30</v>
      </c>
      <c r="C1917" s="203"/>
      <c r="D1917" s="204">
        <v>12714</v>
      </c>
      <c r="E1917" s="204">
        <v>6729</v>
      </c>
      <c r="F1917" s="204"/>
      <c r="G1917" s="202" t="s">
        <v>109</v>
      </c>
      <c r="H1917" s="202" t="s">
        <v>243</v>
      </c>
      <c r="I1917" s="202"/>
      <c r="J1917" s="202" t="s">
        <v>244</v>
      </c>
      <c r="K1917" s="204">
        <v>15</v>
      </c>
      <c r="L1917" s="204"/>
      <c r="M1917" s="204">
        <v>3</v>
      </c>
      <c r="N1917" s="204">
        <v>1</v>
      </c>
      <c r="O1917" s="204">
        <f t="shared" si="398"/>
        <v>2</v>
      </c>
      <c r="P1917" s="204"/>
      <c r="Q1917" s="204"/>
      <c r="R1917" s="204">
        <f t="shared" si="395"/>
        <v>30</v>
      </c>
      <c r="S1917" s="207" t="s">
        <v>41</v>
      </c>
      <c r="T1917" s="215" t="s">
        <v>58</v>
      </c>
      <c r="U1917" s="216">
        <v>44753</v>
      </c>
      <c r="V1917" s="216">
        <v>44831</v>
      </c>
      <c r="W1917" s="217">
        <v>1</v>
      </c>
      <c r="X1917" s="218"/>
      <c r="Y1917" s="212">
        <f t="shared" si="388"/>
        <v>11.285714285714286</v>
      </c>
      <c r="Z1917" s="237">
        <v>4.5</v>
      </c>
      <c r="AA1917" s="237"/>
      <c r="AB1917" s="213">
        <f t="shared" si="389"/>
        <v>135</v>
      </c>
      <c r="AC1917" s="213">
        <f t="shared" si="390"/>
        <v>0</v>
      </c>
      <c r="AD1917" s="213">
        <f t="shared" si="391"/>
        <v>94.5</v>
      </c>
      <c r="AE1917" s="213">
        <f t="shared" si="394"/>
        <v>40.5</v>
      </c>
      <c r="AF1917" s="213">
        <f t="shared" si="392"/>
        <v>0</v>
      </c>
      <c r="AG1917" s="213">
        <f t="shared" si="396"/>
        <v>135</v>
      </c>
      <c r="AH1917" s="213">
        <v>135</v>
      </c>
      <c r="AI1917" s="213">
        <f t="shared" si="397"/>
        <v>0</v>
      </c>
      <c r="AJ1917" s="172"/>
    </row>
    <row r="1918" spans="1:36" ht="32.25" hidden="1" customHeight="1" x14ac:dyDescent="0.35">
      <c r="A1918" s="202"/>
      <c r="B1918" s="239">
        <v>30</v>
      </c>
      <c r="C1918" s="203"/>
      <c r="D1918" s="204">
        <v>12714</v>
      </c>
      <c r="E1918" s="204">
        <v>6729</v>
      </c>
      <c r="F1918" s="204"/>
      <c r="G1918" s="202" t="s">
        <v>109</v>
      </c>
      <c r="H1918" s="202" t="s">
        <v>243</v>
      </c>
      <c r="I1918" s="202"/>
      <c r="J1918" s="202" t="s">
        <v>244</v>
      </c>
      <c r="K1918" s="204">
        <v>18</v>
      </c>
      <c r="L1918" s="204"/>
      <c r="M1918" s="204">
        <v>2</v>
      </c>
      <c r="N1918" s="204">
        <v>1</v>
      </c>
      <c r="O1918" s="204">
        <f t="shared" si="398"/>
        <v>1</v>
      </c>
      <c r="P1918" s="204"/>
      <c r="Q1918" s="204"/>
      <c r="R1918" s="204">
        <f t="shared" si="395"/>
        <v>18</v>
      </c>
      <c r="S1918" s="207" t="s">
        <v>41</v>
      </c>
      <c r="T1918" s="215" t="s">
        <v>58</v>
      </c>
      <c r="U1918" s="216">
        <v>44753</v>
      </c>
      <c r="V1918" s="216">
        <v>44831</v>
      </c>
      <c r="W1918" s="217">
        <v>1</v>
      </c>
      <c r="X1918" s="218"/>
      <c r="Y1918" s="212">
        <f t="shared" si="388"/>
        <v>11.285714285714286</v>
      </c>
      <c r="Z1918" s="237">
        <v>4.5</v>
      </c>
      <c r="AA1918" s="237"/>
      <c r="AB1918" s="213">
        <f t="shared" si="389"/>
        <v>81</v>
      </c>
      <c r="AC1918" s="213">
        <f t="shared" si="390"/>
        <v>0</v>
      </c>
      <c r="AD1918" s="213">
        <f t="shared" si="391"/>
        <v>56.699999999999996</v>
      </c>
      <c r="AE1918" s="213">
        <f t="shared" si="394"/>
        <v>24.299999999999997</v>
      </c>
      <c r="AF1918" s="213">
        <f t="shared" si="392"/>
        <v>0</v>
      </c>
      <c r="AG1918" s="213">
        <f t="shared" si="396"/>
        <v>81</v>
      </c>
      <c r="AH1918" s="213">
        <v>81</v>
      </c>
      <c r="AI1918" s="213">
        <f t="shared" si="397"/>
        <v>0</v>
      </c>
      <c r="AJ1918" s="172"/>
    </row>
    <row r="1919" spans="1:36" ht="32.25" hidden="1" customHeight="1" x14ac:dyDescent="0.35">
      <c r="A1919" s="202"/>
      <c r="B1919" s="239">
        <v>30</v>
      </c>
      <c r="C1919" s="203">
        <v>621</v>
      </c>
      <c r="D1919" s="204">
        <v>12843</v>
      </c>
      <c r="E1919" s="204">
        <v>7874</v>
      </c>
      <c r="F1919" s="204"/>
      <c r="G1919" s="202" t="s">
        <v>94</v>
      </c>
      <c r="H1919" s="202" t="s">
        <v>36</v>
      </c>
      <c r="I1919" s="202"/>
      <c r="J1919" s="202" t="s">
        <v>69</v>
      </c>
      <c r="K1919" s="204">
        <v>2.5</v>
      </c>
      <c r="L1919" s="204">
        <v>1.3</v>
      </c>
      <c r="M1919" s="204">
        <v>3</v>
      </c>
      <c r="N1919" s="204">
        <v>1</v>
      </c>
      <c r="O1919" s="204">
        <f t="shared" si="398"/>
        <v>2</v>
      </c>
      <c r="P1919" s="204"/>
      <c r="Q1919" s="204"/>
      <c r="R1919" s="204">
        <f t="shared" si="395"/>
        <v>2</v>
      </c>
      <c r="S1919" s="207" t="s">
        <v>70</v>
      </c>
      <c r="T1919" s="215" t="s">
        <v>58</v>
      </c>
      <c r="U1919" s="216">
        <v>44771</v>
      </c>
      <c r="V1919" s="216">
        <v>44810</v>
      </c>
      <c r="W1919" s="217">
        <v>1</v>
      </c>
      <c r="X1919" s="218"/>
      <c r="Y1919" s="212">
        <f t="shared" si="388"/>
        <v>5.7142857142857144</v>
      </c>
      <c r="Z1919" s="238">
        <v>135</v>
      </c>
      <c r="AA1919" s="237"/>
      <c r="AB1919" s="213">
        <f t="shared" si="389"/>
        <v>270</v>
      </c>
      <c r="AC1919" s="213">
        <f t="shared" si="390"/>
        <v>0</v>
      </c>
      <c r="AD1919" s="213">
        <f t="shared" si="391"/>
        <v>189</v>
      </c>
      <c r="AE1919" s="213">
        <f t="shared" si="394"/>
        <v>81</v>
      </c>
      <c r="AF1919" s="213">
        <f t="shared" si="392"/>
        <v>0</v>
      </c>
      <c r="AG1919" s="213">
        <f t="shared" si="396"/>
        <v>270</v>
      </c>
      <c r="AH1919" s="213">
        <v>270</v>
      </c>
      <c r="AI1919" s="213">
        <f t="shared" si="397"/>
        <v>0</v>
      </c>
      <c r="AJ1919" s="172"/>
    </row>
    <row r="1920" spans="1:36" ht="32.25" hidden="1" customHeight="1" x14ac:dyDescent="0.35">
      <c r="A1920" s="202"/>
      <c r="B1920" s="239">
        <v>30</v>
      </c>
      <c r="C1920" s="203">
        <v>813</v>
      </c>
      <c r="D1920" s="204">
        <v>13076</v>
      </c>
      <c r="E1920" s="204">
        <v>7879</v>
      </c>
      <c r="F1920" s="204"/>
      <c r="G1920" s="202" t="s">
        <v>109</v>
      </c>
      <c r="H1920" s="202" t="s">
        <v>36</v>
      </c>
      <c r="I1920" s="202"/>
      <c r="J1920" s="202" t="s">
        <v>69</v>
      </c>
      <c r="K1920" s="204">
        <v>1.3</v>
      </c>
      <c r="L1920" s="204">
        <v>0.6</v>
      </c>
      <c r="M1920" s="204">
        <v>2.5</v>
      </c>
      <c r="N1920" s="204"/>
      <c r="O1920" s="204">
        <f t="shared" si="398"/>
        <v>2.5</v>
      </c>
      <c r="P1920" s="204"/>
      <c r="Q1920" s="204"/>
      <c r="R1920" s="204">
        <f t="shared" si="395"/>
        <v>2.5</v>
      </c>
      <c r="S1920" s="207" t="s">
        <v>70</v>
      </c>
      <c r="T1920" s="215" t="s">
        <v>58</v>
      </c>
      <c r="U1920" s="216">
        <v>44797</v>
      </c>
      <c r="V1920" s="216">
        <v>44814</v>
      </c>
      <c r="W1920" s="217">
        <v>1</v>
      </c>
      <c r="X1920" s="218"/>
      <c r="Y1920" s="212">
        <f t="shared" si="388"/>
        <v>2.5714285714285716</v>
      </c>
      <c r="Z1920" s="238">
        <v>135</v>
      </c>
      <c r="AA1920" s="237">
        <v>12.25</v>
      </c>
      <c r="AB1920" s="213">
        <f t="shared" si="389"/>
        <v>337.5</v>
      </c>
      <c r="AC1920" s="213">
        <f t="shared" si="390"/>
        <v>30.625</v>
      </c>
      <c r="AD1920" s="213">
        <f t="shared" si="391"/>
        <v>236.25</v>
      </c>
      <c r="AE1920" s="213">
        <f t="shared" si="394"/>
        <v>101.25</v>
      </c>
      <c r="AF1920" s="213">
        <f t="shared" si="392"/>
        <v>78.75</v>
      </c>
      <c r="AG1920" s="213">
        <f t="shared" si="396"/>
        <v>416.25</v>
      </c>
      <c r="AH1920" s="213">
        <v>416.25</v>
      </c>
      <c r="AI1920" s="213">
        <f t="shared" si="397"/>
        <v>0</v>
      </c>
      <c r="AJ1920" s="172"/>
    </row>
    <row r="1921" spans="1:36" ht="32.25" hidden="1" customHeight="1" x14ac:dyDescent="0.35">
      <c r="A1921" s="202"/>
      <c r="B1921" s="239">
        <v>30</v>
      </c>
      <c r="C1921" s="203">
        <v>772</v>
      </c>
      <c r="D1921" s="204">
        <v>13034</v>
      </c>
      <c r="E1921" s="204">
        <v>6736</v>
      </c>
      <c r="F1921" s="204"/>
      <c r="G1921" s="202" t="s">
        <v>109</v>
      </c>
      <c r="H1921" s="202" t="s">
        <v>36</v>
      </c>
      <c r="I1921" s="202"/>
      <c r="J1921" s="202" t="s">
        <v>436</v>
      </c>
      <c r="K1921" s="204">
        <v>4</v>
      </c>
      <c r="L1921" s="204">
        <v>1.3</v>
      </c>
      <c r="M1921" s="204">
        <v>4</v>
      </c>
      <c r="N1921" s="204">
        <v>1</v>
      </c>
      <c r="O1921" s="204">
        <f t="shared" si="398"/>
        <v>3</v>
      </c>
      <c r="P1921" s="204"/>
      <c r="Q1921" s="204"/>
      <c r="R1921" s="204">
        <f t="shared" si="395"/>
        <v>12</v>
      </c>
      <c r="S1921" s="207" t="s">
        <v>41</v>
      </c>
      <c r="T1921" s="215" t="s">
        <v>58</v>
      </c>
      <c r="U1921" s="216">
        <v>44792</v>
      </c>
      <c r="V1921" s="216">
        <v>44833</v>
      </c>
      <c r="W1921" s="217">
        <v>1</v>
      </c>
      <c r="X1921" s="218"/>
      <c r="Y1921" s="212">
        <f t="shared" si="388"/>
        <v>6</v>
      </c>
      <c r="Z1921" s="237">
        <v>14</v>
      </c>
      <c r="AA1921" s="237">
        <v>0.84</v>
      </c>
      <c r="AB1921" s="213">
        <f t="shared" si="389"/>
        <v>168</v>
      </c>
      <c r="AC1921" s="213">
        <f t="shared" si="390"/>
        <v>10.08</v>
      </c>
      <c r="AD1921" s="213">
        <f t="shared" si="391"/>
        <v>117.59999999999998</v>
      </c>
      <c r="AE1921" s="213">
        <f t="shared" si="394"/>
        <v>50.399999999999991</v>
      </c>
      <c r="AF1921" s="213">
        <f t="shared" si="392"/>
        <v>60.48</v>
      </c>
      <c r="AG1921" s="213">
        <f t="shared" si="396"/>
        <v>228.47999999999996</v>
      </c>
      <c r="AH1921" s="213">
        <v>228.47999999999996</v>
      </c>
      <c r="AI1921" s="213">
        <f t="shared" si="397"/>
        <v>0</v>
      </c>
      <c r="AJ1921" s="172"/>
    </row>
    <row r="1922" spans="1:36" ht="32.25" hidden="1" customHeight="1" x14ac:dyDescent="0.35">
      <c r="A1922" s="202"/>
      <c r="B1922" s="239">
        <v>30</v>
      </c>
      <c r="C1922" s="203"/>
      <c r="D1922" s="204">
        <v>12882</v>
      </c>
      <c r="E1922" s="204">
        <v>6730</v>
      </c>
      <c r="F1922" s="204"/>
      <c r="G1922" s="202" t="s">
        <v>109</v>
      </c>
      <c r="H1922" s="202" t="s">
        <v>243</v>
      </c>
      <c r="I1922" s="202"/>
      <c r="J1922" s="202" t="s">
        <v>244</v>
      </c>
      <c r="K1922" s="204">
        <v>10</v>
      </c>
      <c r="L1922" s="204"/>
      <c r="M1922" s="204">
        <v>4</v>
      </c>
      <c r="N1922" s="204">
        <v>1</v>
      </c>
      <c r="O1922" s="204">
        <f t="shared" si="398"/>
        <v>3</v>
      </c>
      <c r="P1922" s="204"/>
      <c r="Q1922" s="204"/>
      <c r="R1922" s="204">
        <f t="shared" si="395"/>
        <v>30</v>
      </c>
      <c r="S1922" s="207" t="s">
        <v>41</v>
      </c>
      <c r="T1922" s="215" t="s">
        <v>58</v>
      </c>
      <c r="U1922" s="216">
        <v>44773</v>
      </c>
      <c r="V1922" s="216">
        <v>44832</v>
      </c>
      <c r="W1922" s="217">
        <v>1</v>
      </c>
      <c r="X1922" s="218"/>
      <c r="Y1922" s="212">
        <f t="shared" si="388"/>
        <v>8.5714285714285712</v>
      </c>
      <c r="Z1922" s="237">
        <v>4.5</v>
      </c>
      <c r="AA1922" s="237"/>
      <c r="AB1922" s="213">
        <f t="shared" si="389"/>
        <v>135</v>
      </c>
      <c r="AC1922" s="213">
        <f t="shared" si="390"/>
        <v>0</v>
      </c>
      <c r="AD1922" s="213">
        <f t="shared" si="391"/>
        <v>94.5</v>
      </c>
      <c r="AE1922" s="213">
        <f t="shared" si="394"/>
        <v>40.5</v>
      </c>
      <c r="AF1922" s="213">
        <f t="shared" si="392"/>
        <v>0</v>
      </c>
      <c r="AG1922" s="213">
        <f t="shared" si="396"/>
        <v>135</v>
      </c>
      <c r="AH1922" s="213">
        <v>135</v>
      </c>
      <c r="AI1922" s="213">
        <f t="shared" si="397"/>
        <v>0</v>
      </c>
      <c r="AJ1922" s="172"/>
    </row>
    <row r="1923" spans="1:36" ht="32.25" hidden="1" customHeight="1" x14ac:dyDescent="0.35">
      <c r="A1923" s="202"/>
      <c r="B1923" s="239">
        <v>30</v>
      </c>
      <c r="C1923" s="203"/>
      <c r="D1923" s="204">
        <v>12882</v>
      </c>
      <c r="E1923" s="204">
        <v>6730</v>
      </c>
      <c r="F1923" s="204"/>
      <c r="G1923" s="202" t="s">
        <v>109</v>
      </c>
      <c r="H1923" s="202" t="s">
        <v>243</v>
      </c>
      <c r="I1923" s="202"/>
      <c r="J1923" s="202" t="s">
        <v>244</v>
      </c>
      <c r="K1923" s="204">
        <v>10</v>
      </c>
      <c r="L1923" s="204"/>
      <c r="M1923" s="204">
        <v>4</v>
      </c>
      <c r="N1923" s="204">
        <v>1</v>
      </c>
      <c r="O1923" s="204">
        <f t="shared" si="398"/>
        <v>3</v>
      </c>
      <c r="P1923" s="204"/>
      <c r="Q1923" s="204"/>
      <c r="R1923" s="204">
        <f t="shared" si="395"/>
        <v>30</v>
      </c>
      <c r="S1923" s="207" t="s">
        <v>41</v>
      </c>
      <c r="T1923" s="215" t="s">
        <v>58</v>
      </c>
      <c r="U1923" s="216">
        <v>44773</v>
      </c>
      <c r="V1923" s="216">
        <v>44832</v>
      </c>
      <c r="W1923" s="217">
        <v>1</v>
      </c>
      <c r="X1923" s="218"/>
      <c r="Y1923" s="212">
        <f t="shared" si="388"/>
        <v>8.5714285714285712</v>
      </c>
      <c r="Z1923" s="237">
        <v>4.5</v>
      </c>
      <c r="AA1923" s="237"/>
      <c r="AB1923" s="213">
        <f t="shared" si="389"/>
        <v>135</v>
      </c>
      <c r="AC1923" s="213">
        <f t="shared" si="390"/>
        <v>0</v>
      </c>
      <c r="AD1923" s="213">
        <f t="shared" si="391"/>
        <v>94.5</v>
      </c>
      <c r="AE1923" s="213">
        <f t="shared" si="394"/>
        <v>40.5</v>
      </c>
      <c r="AF1923" s="213">
        <f t="shared" si="392"/>
        <v>0</v>
      </c>
      <c r="AG1923" s="213">
        <f t="shared" si="396"/>
        <v>135</v>
      </c>
      <c r="AH1923" s="213">
        <v>135</v>
      </c>
      <c r="AI1923" s="213">
        <f t="shared" si="397"/>
        <v>0</v>
      </c>
      <c r="AJ1923" s="172"/>
    </row>
    <row r="1924" spans="1:36" ht="32.25" hidden="1" customHeight="1" x14ac:dyDescent="0.35">
      <c r="A1924" s="205"/>
      <c r="B1924" s="239">
        <v>30</v>
      </c>
      <c r="C1924" s="173">
        <v>854</v>
      </c>
      <c r="D1924" s="206">
        <v>13125</v>
      </c>
      <c r="E1924" s="206">
        <v>7870</v>
      </c>
      <c r="F1924" s="206"/>
      <c r="G1924" s="205" t="s">
        <v>459</v>
      </c>
      <c r="H1924" s="205" t="s">
        <v>95</v>
      </c>
      <c r="I1924" s="205"/>
      <c r="J1924" s="205" t="s">
        <v>69</v>
      </c>
      <c r="K1924" s="206">
        <v>1.5</v>
      </c>
      <c r="L1924" s="206">
        <v>1.3</v>
      </c>
      <c r="M1924" s="206">
        <v>2.5</v>
      </c>
      <c r="N1924" s="206"/>
      <c r="O1924" s="206">
        <v>2.5</v>
      </c>
      <c r="P1924" s="206"/>
      <c r="Q1924" s="206"/>
      <c r="R1924" s="204">
        <f t="shared" si="395"/>
        <v>2.5</v>
      </c>
      <c r="S1924" s="207" t="s">
        <v>70</v>
      </c>
      <c r="T1924" s="208" t="s">
        <v>58</v>
      </c>
      <c r="U1924" s="209">
        <v>44802</v>
      </c>
      <c r="V1924" s="209">
        <v>44807</v>
      </c>
      <c r="W1924" s="210">
        <v>1</v>
      </c>
      <c r="X1924" s="211"/>
      <c r="Y1924" s="212">
        <f t="shared" si="388"/>
        <v>0.8571428571428571</v>
      </c>
      <c r="Z1924" s="237">
        <v>135</v>
      </c>
      <c r="AA1924" s="237">
        <v>12.25</v>
      </c>
      <c r="AB1924" s="213">
        <f t="shared" si="389"/>
        <v>337.5</v>
      </c>
      <c r="AC1924" s="213">
        <f t="shared" si="390"/>
        <v>30.625</v>
      </c>
      <c r="AD1924" s="213">
        <f t="shared" si="391"/>
        <v>236.25</v>
      </c>
      <c r="AE1924" s="213">
        <f t="shared" si="394"/>
        <v>101.25</v>
      </c>
      <c r="AF1924" s="213">
        <f t="shared" si="392"/>
        <v>26.25</v>
      </c>
      <c r="AG1924" s="213">
        <f t="shared" si="396"/>
        <v>363.75</v>
      </c>
      <c r="AH1924" s="214">
        <v>363.75</v>
      </c>
      <c r="AI1924" s="213">
        <f t="shared" si="397"/>
        <v>0</v>
      </c>
      <c r="AJ1924" s="172"/>
    </row>
    <row r="1925" spans="1:36" ht="32.25" hidden="1" customHeight="1" x14ac:dyDescent="0.35">
      <c r="A1925" s="205"/>
      <c r="B1925" s="239">
        <v>30</v>
      </c>
      <c r="C1925" s="173">
        <v>852</v>
      </c>
      <c r="D1925" s="206">
        <v>13124</v>
      </c>
      <c r="E1925" s="206">
        <v>7865</v>
      </c>
      <c r="F1925" s="206"/>
      <c r="G1925" s="205" t="s">
        <v>459</v>
      </c>
      <c r="H1925" s="205" t="s">
        <v>95</v>
      </c>
      <c r="I1925" s="205"/>
      <c r="J1925" s="205" t="s">
        <v>69</v>
      </c>
      <c r="K1925" s="206">
        <v>2</v>
      </c>
      <c r="L1925" s="206">
        <v>1.3</v>
      </c>
      <c r="M1925" s="206">
        <v>3</v>
      </c>
      <c r="N1925" s="206"/>
      <c r="O1925" s="206">
        <v>3</v>
      </c>
      <c r="P1925" s="206"/>
      <c r="Q1925" s="206"/>
      <c r="R1925" s="204">
        <f t="shared" si="395"/>
        <v>3</v>
      </c>
      <c r="S1925" s="207" t="s">
        <v>70</v>
      </c>
      <c r="T1925" s="208" t="s">
        <v>58</v>
      </c>
      <c r="U1925" s="209">
        <v>44802</v>
      </c>
      <c r="V1925" s="209">
        <v>44807</v>
      </c>
      <c r="W1925" s="210">
        <v>1</v>
      </c>
      <c r="X1925" s="211"/>
      <c r="Y1925" s="212">
        <f t="shared" si="388"/>
        <v>0.8571428571428571</v>
      </c>
      <c r="Z1925" s="237">
        <v>135</v>
      </c>
      <c r="AA1925" s="237">
        <v>12.25</v>
      </c>
      <c r="AB1925" s="213">
        <f t="shared" si="389"/>
        <v>405</v>
      </c>
      <c r="AC1925" s="213">
        <f t="shared" si="390"/>
        <v>36.75</v>
      </c>
      <c r="AD1925" s="213">
        <f t="shared" si="391"/>
        <v>283.49999999999994</v>
      </c>
      <c r="AE1925" s="213">
        <f t="shared" si="394"/>
        <v>121.49999999999999</v>
      </c>
      <c r="AF1925" s="213">
        <f t="shared" si="392"/>
        <v>31.499999999999996</v>
      </c>
      <c r="AG1925" s="213">
        <f t="shared" si="396"/>
        <v>436.49999999999994</v>
      </c>
      <c r="AH1925" s="214">
        <v>436.49999999999994</v>
      </c>
      <c r="AI1925" s="213">
        <f t="shared" si="397"/>
        <v>0</v>
      </c>
      <c r="AJ1925" s="172"/>
    </row>
    <row r="1926" spans="1:36" ht="32.25" hidden="1" customHeight="1" x14ac:dyDescent="0.35">
      <c r="A1926" s="205"/>
      <c r="B1926" s="239">
        <v>30</v>
      </c>
      <c r="C1926" s="173">
        <v>850</v>
      </c>
      <c r="D1926" s="206">
        <v>13122</v>
      </c>
      <c r="E1926" s="206">
        <v>7865</v>
      </c>
      <c r="F1926" s="206"/>
      <c r="G1926" s="205" t="s">
        <v>459</v>
      </c>
      <c r="H1926" s="205" t="s">
        <v>95</v>
      </c>
      <c r="I1926" s="205"/>
      <c r="J1926" s="205" t="s">
        <v>69</v>
      </c>
      <c r="K1926" s="206">
        <v>2.5</v>
      </c>
      <c r="L1926" s="206">
        <v>1.3</v>
      </c>
      <c r="M1926" s="206">
        <v>3</v>
      </c>
      <c r="N1926" s="206"/>
      <c r="O1926" s="206">
        <v>3</v>
      </c>
      <c r="P1926" s="206"/>
      <c r="Q1926" s="206"/>
      <c r="R1926" s="204">
        <f t="shared" si="395"/>
        <v>3</v>
      </c>
      <c r="S1926" s="207" t="s">
        <v>70</v>
      </c>
      <c r="T1926" s="208" t="s">
        <v>58</v>
      </c>
      <c r="U1926" s="209">
        <v>44802</v>
      </c>
      <c r="V1926" s="209">
        <v>44807</v>
      </c>
      <c r="W1926" s="210">
        <v>1</v>
      </c>
      <c r="X1926" s="211"/>
      <c r="Y1926" s="212">
        <f t="shared" si="388"/>
        <v>0.8571428571428571</v>
      </c>
      <c r="Z1926" s="237">
        <v>135</v>
      </c>
      <c r="AA1926" s="237">
        <v>12.25</v>
      </c>
      <c r="AB1926" s="213">
        <f t="shared" si="389"/>
        <v>405</v>
      </c>
      <c r="AC1926" s="213">
        <f t="shared" si="390"/>
        <v>36.75</v>
      </c>
      <c r="AD1926" s="213">
        <f t="shared" si="391"/>
        <v>283.49999999999994</v>
      </c>
      <c r="AE1926" s="213">
        <f t="shared" si="394"/>
        <v>121.49999999999999</v>
      </c>
      <c r="AF1926" s="213">
        <f t="shared" si="392"/>
        <v>31.499999999999996</v>
      </c>
      <c r="AG1926" s="213">
        <f t="shared" si="396"/>
        <v>436.49999999999994</v>
      </c>
      <c r="AH1926" s="214">
        <v>436.49999999999994</v>
      </c>
      <c r="AI1926" s="213">
        <f t="shared" si="397"/>
        <v>0</v>
      </c>
      <c r="AJ1926" s="172"/>
    </row>
    <row r="1927" spans="1:36" ht="32.25" hidden="1" customHeight="1" x14ac:dyDescent="0.35">
      <c r="A1927" s="205"/>
      <c r="B1927" s="239">
        <v>30</v>
      </c>
      <c r="C1927" s="173">
        <v>872</v>
      </c>
      <c r="D1927" s="206">
        <v>13143</v>
      </c>
      <c r="E1927" s="206">
        <v>8187</v>
      </c>
      <c r="F1927" s="206"/>
      <c r="G1927" s="205" t="s">
        <v>460</v>
      </c>
      <c r="H1927" s="205" t="s">
        <v>95</v>
      </c>
      <c r="I1927" s="205"/>
      <c r="J1927" s="205" t="s">
        <v>69</v>
      </c>
      <c r="K1927" s="206">
        <v>2.5</v>
      </c>
      <c r="L1927" s="206">
        <v>1.3</v>
      </c>
      <c r="M1927" s="206">
        <v>2.5</v>
      </c>
      <c r="N1927" s="206"/>
      <c r="O1927" s="206">
        <v>2.5</v>
      </c>
      <c r="P1927" s="206"/>
      <c r="Q1927" s="206"/>
      <c r="R1927" s="204">
        <f t="shared" si="395"/>
        <v>2.5</v>
      </c>
      <c r="S1927" s="207" t="s">
        <v>70</v>
      </c>
      <c r="T1927" s="208" t="s">
        <v>58</v>
      </c>
      <c r="U1927" s="209">
        <v>44805</v>
      </c>
      <c r="V1927" s="209">
        <v>44868</v>
      </c>
      <c r="W1927" s="210">
        <v>1</v>
      </c>
      <c r="X1927" s="211"/>
      <c r="Y1927" s="212">
        <f t="shared" si="388"/>
        <v>9.1428571428571423</v>
      </c>
      <c r="Z1927" s="237">
        <v>135</v>
      </c>
      <c r="AA1927" s="237">
        <v>12.25</v>
      </c>
      <c r="AB1927" s="213">
        <f t="shared" si="389"/>
        <v>337.5</v>
      </c>
      <c r="AC1927" s="213">
        <f t="shared" si="390"/>
        <v>30.625</v>
      </c>
      <c r="AD1927" s="213">
        <f t="shared" si="391"/>
        <v>236.25</v>
      </c>
      <c r="AE1927" s="213">
        <f t="shared" si="394"/>
        <v>101.25</v>
      </c>
      <c r="AF1927" s="213">
        <f t="shared" si="392"/>
        <v>279.99999999999994</v>
      </c>
      <c r="AG1927" s="213">
        <f t="shared" si="396"/>
        <v>617.5</v>
      </c>
      <c r="AH1927" s="214">
        <v>617.5</v>
      </c>
      <c r="AI1927" s="213">
        <f t="shared" si="397"/>
        <v>0</v>
      </c>
      <c r="AJ1927" s="172"/>
    </row>
    <row r="1928" spans="1:36" ht="32.25" hidden="1" customHeight="1" x14ac:dyDescent="0.35">
      <c r="A1928" s="205"/>
      <c r="B1928" s="239">
        <v>30</v>
      </c>
      <c r="C1928" s="173">
        <v>896</v>
      </c>
      <c r="D1928" s="206">
        <v>13267</v>
      </c>
      <c r="E1928" s="206">
        <v>7899</v>
      </c>
      <c r="F1928" s="206"/>
      <c r="G1928" s="205" t="s">
        <v>109</v>
      </c>
      <c r="H1928" s="205" t="s">
        <v>95</v>
      </c>
      <c r="I1928" s="205"/>
      <c r="J1928" s="205" t="s">
        <v>69</v>
      </c>
      <c r="K1928" s="206">
        <v>4</v>
      </c>
      <c r="L1928" s="206">
        <v>1.3</v>
      </c>
      <c r="M1928" s="206">
        <v>3</v>
      </c>
      <c r="N1928" s="206"/>
      <c r="O1928" s="206">
        <v>3</v>
      </c>
      <c r="P1928" s="206"/>
      <c r="Q1928" s="206"/>
      <c r="R1928" s="204">
        <f t="shared" si="395"/>
        <v>3</v>
      </c>
      <c r="S1928" s="207" t="s">
        <v>70</v>
      </c>
      <c r="T1928" s="208" t="s">
        <v>58</v>
      </c>
      <c r="U1928" s="209">
        <v>44810</v>
      </c>
      <c r="V1928" s="209">
        <v>44823</v>
      </c>
      <c r="W1928" s="210">
        <v>1</v>
      </c>
      <c r="X1928" s="211"/>
      <c r="Y1928" s="212">
        <f t="shared" si="388"/>
        <v>2</v>
      </c>
      <c r="Z1928" s="237">
        <v>135</v>
      </c>
      <c r="AA1928" s="237">
        <v>12.25</v>
      </c>
      <c r="AB1928" s="213">
        <f t="shared" si="389"/>
        <v>405</v>
      </c>
      <c r="AC1928" s="213">
        <f t="shared" si="390"/>
        <v>36.75</v>
      </c>
      <c r="AD1928" s="213">
        <f t="shared" si="391"/>
        <v>283.49999999999994</v>
      </c>
      <c r="AE1928" s="213">
        <f t="shared" si="394"/>
        <v>121.49999999999999</v>
      </c>
      <c r="AF1928" s="213">
        <f t="shared" si="392"/>
        <v>73.5</v>
      </c>
      <c r="AG1928" s="213">
        <f t="shared" si="396"/>
        <v>478.49999999999994</v>
      </c>
      <c r="AH1928" s="214">
        <v>478.49999999999994</v>
      </c>
      <c r="AI1928" s="213">
        <f t="shared" si="397"/>
        <v>0</v>
      </c>
      <c r="AJ1928" s="172"/>
    </row>
    <row r="1929" spans="1:36" ht="32.25" hidden="1" customHeight="1" x14ac:dyDescent="0.35">
      <c r="A1929" s="205"/>
      <c r="B1929" s="239">
        <v>30</v>
      </c>
      <c r="C1929" s="173">
        <v>896</v>
      </c>
      <c r="D1929" s="206">
        <v>13267</v>
      </c>
      <c r="E1929" s="206">
        <v>7899</v>
      </c>
      <c r="F1929" s="206"/>
      <c r="G1929" s="205" t="s">
        <v>109</v>
      </c>
      <c r="H1929" s="205" t="s">
        <v>95</v>
      </c>
      <c r="I1929" s="205"/>
      <c r="J1929" s="205" t="s">
        <v>69</v>
      </c>
      <c r="K1929" s="206">
        <v>4</v>
      </c>
      <c r="L1929" s="206">
        <v>1.3</v>
      </c>
      <c r="M1929" s="206">
        <v>3</v>
      </c>
      <c r="N1929" s="206"/>
      <c r="O1929" s="206">
        <v>3</v>
      </c>
      <c r="P1929" s="206"/>
      <c r="Q1929" s="206"/>
      <c r="R1929" s="204">
        <f t="shared" si="395"/>
        <v>3</v>
      </c>
      <c r="S1929" s="207" t="s">
        <v>70</v>
      </c>
      <c r="T1929" s="208" t="s">
        <v>58</v>
      </c>
      <c r="U1929" s="209">
        <v>44810</v>
      </c>
      <c r="V1929" s="209">
        <v>44823</v>
      </c>
      <c r="W1929" s="210">
        <v>1</v>
      </c>
      <c r="X1929" s="211"/>
      <c r="Y1929" s="212">
        <f t="shared" si="388"/>
        <v>2</v>
      </c>
      <c r="Z1929" s="237">
        <v>135</v>
      </c>
      <c r="AA1929" s="237">
        <v>12.25</v>
      </c>
      <c r="AB1929" s="213">
        <f t="shared" si="389"/>
        <v>405</v>
      </c>
      <c r="AC1929" s="213">
        <f t="shared" si="390"/>
        <v>36.75</v>
      </c>
      <c r="AD1929" s="213">
        <f t="shared" si="391"/>
        <v>283.49999999999994</v>
      </c>
      <c r="AE1929" s="213">
        <f t="shared" si="394"/>
        <v>121.49999999999999</v>
      </c>
      <c r="AF1929" s="213">
        <f t="shared" si="392"/>
        <v>73.5</v>
      </c>
      <c r="AG1929" s="213">
        <f t="shared" si="396"/>
        <v>478.49999999999994</v>
      </c>
      <c r="AH1929" s="214">
        <v>478.49999999999994</v>
      </c>
      <c r="AI1929" s="213">
        <f t="shared" si="397"/>
        <v>0</v>
      </c>
      <c r="AJ1929" s="172"/>
    </row>
    <row r="1930" spans="1:36" ht="32.25" hidden="1" customHeight="1" x14ac:dyDescent="0.35">
      <c r="A1930" s="205"/>
      <c r="B1930" s="239">
        <v>30</v>
      </c>
      <c r="C1930" s="173">
        <v>896</v>
      </c>
      <c r="D1930" s="206">
        <v>13267</v>
      </c>
      <c r="E1930" s="206">
        <v>7899</v>
      </c>
      <c r="F1930" s="206"/>
      <c r="G1930" s="205" t="s">
        <v>109</v>
      </c>
      <c r="H1930" s="205" t="s">
        <v>95</v>
      </c>
      <c r="I1930" s="205"/>
      <c r="J1930" s="205" t="s">
        <v>69</v>
      </c>
      <c r="K1930" s="206">
        <v>2.5</v>
      </c>
      <c r="L1930" s="206">
        <v>1.3</v>
      </c>
      <c r="M1930" s="206">
        <v>3</v>
      </c>
      <c r="N1930" s="206"/>
      <c r="O1930" s="206">
        <v>3</v>
      </c>
      <c r="P1930" s="206"/>
      <c r="Q1930" s="206"/>
      <c r="R1930" s="204">
        <f t="shared" si="395"/>
        <v>3</v>
      </c>
      <c r="S1930" s="207" t="s">
        <v>70</v>
      </c>
      <c r="T1930" s="208" t="s">
        <v>58</v>
      </c>
      <c r="U1930" s="209">
        <v>44810</v>
      </c>
      <c r="V1930" s="209">
        <v>44823</v>
      </c>
      <c r="W1930" s="210">
        <v>1</v>
      </c>
      <c r="X1930" s="211"/>
      <c r="Y1930" s="212">
        <f t="shared" si="388"/>
        <v>2</v>
      </c>
      <c r="Z1930" s="237">
        <v>135</v>
      </c>
      <c r="AA1930" s="237">
        <v>12.25</v>
      </c>
      <c r="AB1930" s="213">
        <f t="shared" si="389"/>
        <v>405</v>
      </c>
      <c r="AC1930" s="213">
        <f t="shared" si="390"/>
        <v>36.75</v>
      </c>
      <c r="AD1930" s="213">
        <f t="shared" si="391"/>
        <v>283.49999999999994</v>
      </c>
      <c r="AE1930" s="213">
        <f t="shared" si="394"/>
        <v>121.49999999999999</v>
      </c>
      <c r="AF1930" s="213">
        <f t="shared" si="392"/>
        <v>73.5</v>
      </c>
      <c r="AG1930" s="213">
        <f t="shared" si="396"/>
        <v>478.49999999999994</v>
      </c>
      <c r="AH1930" s="214">
        <v>478.49999999999994</v>
      </c>
      <c r="AI1930" s="213">
        <f t="shared" si="397"/>
        <v>0</v>
      </c>
      <c r="AJ1930" s="172"/>
    </row>
    <row r="1931" spans="1:36" ht="32.25" hidden="1" customHeight="1" x14ac:dyDescent="0.35">
      <c r="A1931" s="205"/>
      <c r="B1931" s="239">
        <v>30</v>
      </c>
      <c r="C1931" s="173">
        <v>942</v>
      </c>
      <c r="D1931" s="206">
        <v>13315</v>
      </c>
      <c r="E1931" s="206">
        <v>6713</v>
      </c>
      <c r="F1931" s="206"/>
      <c r="G1931" s="205" t="s">
        <v>459</v>
      </c>
      <c r="H1931" s="205" t="s">
        <v>95</v>
      </c>
      <c r="I1931" s="205"/>
      <c r="J1931" s="205" t="s">
        <v>69</v>
      </c>
      <c r="K1931" s="206">
        <v>2.5</v>
      </c>
      <c r="L1931" s="206">
        <v>1.3</v>
      </c>
      <c r="M1931" s="206">
        <v>4</v>
      </c>
      <c r="N1931" s="206"/>
      <c r="O1931" s="206">
        <v>4</v>
      </c>
      <c r="P1931" s="206"/>
      <c r="Q1931" s="206"/>
      <c r="R1931" s="204">
        <f t="shared" si="395"/>
        <v>4</v>
      </c>
      <c r="S1931" s="207" t="s">
        <v>70</v>
      </c>
      <c r="T1931" s="208" t="s">
        <v>58</v>
      </c>
      <c r="U1931" s="209">
        <v>44816</v>
      </c>
      <c r="V1931" s="209">
        <v>44828</v>
      </c>
      <c r="W1931" s="210">
        <v>1</v>
      </c>
      <c r="X1931" s="211"/>
      <c r="Y1931" s="212">
        <f t="shared" si="388"/>
        <v>1.8571428571428572</v>
      </c>
      <c r="Z1931" s="237">
        <v>135</v>
      </c>
      <c r="AA1931" s="237">
        <v>12.25</v>
      </c>
      <c r="AB1931" s="213">
        <f t="shared" si="389"/>
        <v>540</v>
      </c>
      <c r="AC1931" s="213">
        <f t="shared" si="390"/>
        <v>49</v>
      </c>
      <c r="AD1931" s="213">
        <f t="shared" si="391"/>
        <v>378</v>
      </c>
      <c r="AE1931" s="213">
        <f t="shared" si="394"/>
        <v>162</v>
      </c>
      <c r="AF1931" s="213">
        <f t="shared" si="392"/>
        <v>91</v>
      </c>
      <c r="AG1931" s="213">
        <f t="shared" si="396"/>
        <v>631</v>
      </c>
      <c r="AH1931" s="214">
        <v>631</v>
      </c>
      <c r="AI1931" s="213">
        <f t="shared" si="397"/>
        <v>0</v>
      </c>
      <c r="AJ1931" s="172"/>
    </row>
    <row r="1932" spans="1:36" ht="32.25" customHeight="1" x14ac:dyDescent="0.35">
      <c r="A1932" s="202"/>
      <c r="B1932" s="239">
        <v>30</v>
      </c>
      <c r="C1932" s="342">
        <v>993</v>
      </c>
      <c r="D1932" s="344">
        <v>13377</v>
      </c>
      <c r="E1932" s="344">
        <v>8435</v>
      </c>
      <c r="F1932" s="204"/>
      <c r="G1932" s="202" t="s">
        <v>512</v>
      </c>
      <c r="H1932" s="205" t="s">
        <v>95</v>
      </c>
      <c r="I1932" s="205"/>
      <c r="J1932" s="205" t="s">
        <v>69</v>
      </c>
      <c r="K1932" s="206">
        <v>1.3</v>
      </c>
      <c r="L1932" s="206">
        <v>1.3</v>
      </c>
      <c r="M1932" s="206">
        <v>6</v>
      </c>
      <c r="N1932" s="206"/>
      <c r="O1932" s="206">
        <v>6</v>
      </c>
      <c r="P1932" s="206"/>
      <c r="Q1932" s="206"/>
      <c r="R1932" s="204">
        <f t="shared" si="395"/>
        <v>6</v>
      </c>
      <c r="S1932" s="207" t="s">
        <v>70</v>
      </c>
      <c r="T1932" s="208" t="s">
        <v>58</v>
      </c>
      <c r="U1932" s="209">
        <v>44823</v>
      </c>
      <c r="V1932" s="209">
        <v>44943</v>
      </c>
      <c r="W1932" s="210">
        <v>1</v>
      </c>
      <c r="X1932" s="211"/>
      <c r="Y1932" s="212">
        <f t="shared" si="388"/>
        <v>17.285714285714285</v>
      </c>
      <c r="Z1932" s="237">
        <v>135</v>
      </c>
      <c r="AA1932" s="237">
        <v>12.25</v>
      </c>
      <c r="AB1932" s="213">
        <f t="shared" si="389"/>
        <v>810</v>
      </c>
      <c r="AC1932" s="213">
        <f t="shared" si="390"/>
        <v>73.5</v>
      </c>
      <c r="AD1932" s="213">
        <f t="shared" si="391"/>
        <v>566.99999999999989</v>
      </c>
      <c r="AE1932" s="213">
        <f t="shared" si="394"/>
        <v>242.99999999999997</v>
      </c>
      <c r="AF1932" s="213">
        <f t="shared" si="392"/>
        <v>1270.5</v>
      </c>
      <c r="AG1932" s="343">
        <f t="shared" si="396"/>
        <v>2080.5</v>
      </c>
      <c r="AH1932" s="214">
        <v>1659</v>
      </c>
      <c r="AI1932" s="213">
        <f t="shared" si="397"/>
        <v>421.5</v>
      </c>
      <c r="AJ1932" s="172"/>
    </row>
    <row r="1933" spans="1:36" ht="32.25" hidden="1" customHeight="1" x14ac:dyDescent="0.35">
      <c r="A1933" s="202"/>
      <c r="B1933" s="239">
        <v>30</v>
      </c>
      <c r="C1933" s="203">
        <v>965</v>
      </c>
      <c r="D1933" s="204">
        <v>13340</v>
      </c>
      <c r="E1933" s="204">
        <v>7899</v>
      </c>
      <c r="F1933" s="204"/>
      <c r="G1933" s="202" t="s">
        <v>109</v>
      </c>
      <c r="H1933" s="205" t="s">
        <v>95</v>
      </c>
      <c r="I1933" s="205"/>
      <c r="J1933" s="205" t="s">
        <v>69</v>
      </c>
      <c r="K1933" s="206">
        <v>2.5</v>
      </c>
      <c r="L1933" s="206">
        <v>1.8</v>
      </c>
      <c r="M1933" s="206">
        <v>3</v>
      </c>
      <c r="N1933" s="206"/>
      <c r="O1933" s="206">
        <v>3</v>
      </c>
      <c r="P1933" s="206"/>
      <c r="Q1933" s="206"/>
      <c r="R1933" s="204">
        <f t="shared" si="395"/>
        <v>3</v>
      </c>
      <c r="S1933" s="207" t="s">
        <v>70</v>
      </c>
      <c r="T1933" s="208" t="s">
        <v>58</v>
      </c>
      <c r="U1933" s="209">
        <v>44819</v>
      </c>
      <c r="V1933" s="209">
        <v>44823</v>
      </c>
      <c r="W1933" s="210">
        <v>1</v>
      </c>
      <c r="X1933" s="211"/>
      <c r="Y1933" s="212">
        <f t="shared" si="388"/>
        <v>0.7142857142857143</v>
      </c>
      <c r="Z1933" s="237">
        <v>135</v>
      </c>
      <c r="AA1933" s="237">
        <v>12.25</v>
      </c>
      <c r="AB1933" s="213">
        <f t="shared" si="389"/>
        <v>405</v>
      </c>
      <c r="AC1933" s="213">
        <f t="shared" si="390"/>
        <v>36.75</v>
      </c>
      <c r="AD1933" s="213">
        <f t="shared" si="391"/>
        <v>283.49999999999994</v>
      </c>
      <c r="AE1933" s="213">
        <f t="shared" si="394"/>
        <v>121.49999999999999</v>
      </c>
      <c r="AF1933" s="213">
        <f t="shared" si="392"/>
        <v>26.25</v>
      </c>
      <c r="AG1933" s="213">
        <f t="shared" si="396"/>
        <v>431.24999999999994</v>
      </c>
      <c r="AH1933" s="214">
        <v>431.24999999999994</v>
      </c>
      <c r="AI1933" s="213">
        <f t="shared" si="397"/>
        <v>0</v>
      </c>
      <c r="AJ1933" s="172"/>
    </row>
    <row r="1934" spans="1:36" ht="32.25" hidden="1" customHeight="1" x14ac:dyDescent="0.35">
      <c r="A1934" s="202"/>
      <c r="B1934" s="239">
        <v>30</v>
      </c>
      <c r="C1934" s="203">
        <v>973</v>
      </c>
      <c r="D1934" s="204">
        <v>13349</v>
      </c>
      <c r="E1934" s="204">
        <v>8178</v>
      </c>
      <c r="F1934" s="204"/>
      <c r="G1934" s="202" t="s">
        <v>109</v>
      </c>
      <c r="H1934" s="205" t="s">
        <v>95</v>
      </c>
      <c r="I1934" s="205"/>
      <c r="J1934" s="205" t="s">
        <v>69</v>
      </c>
      <c r="K1934" s="206">
        <v>1.3</v>
      </c>
      <c r="L1934" s="206">
        <v>1.3</v>
      </c>
      <c r="M1934" s="206">
        <v>3</v>
      </c>
      <c r="N1934" s="206"/>
      <c r="O1934" s="206">
        <v>3</v>
      </c>
      <c r="P1934" s="206"/>
      <c r="Q1934" s="206"/>
      <c r="R1934" s="204">
        <f t="shared" si="395"/>
        <v>3</v>
      </c>
      <c r="S1934" s="207" t="s">
        <v>70</v>
      </c>
      <c r="T1934" s="208" t="s">
        <v>58</v>
      </c>
      <c r="U1934" s="209">
        <v>44820</v>
      </c>
      <c r="V1934" s="209">
        <v>44866</v>
      </c>
      <c r="W1934" s="210">
        <v>1</v>
      </c>
      <c r="X1934" s="211"/>
      <c r="Y1934" s="212">
        <f t="shared" si="388"/>
        <v>6.7142857142857144</v>
      </c>
      <c r="Z1934" s="237">
        <v>135</v>
      </c>
      <c r="AA1934" s="237">
        <v>12.25</v>
      </c>
      <c r="AB1934" s="213">
        <f t="shared" si="389"/>
        <v>405</v>
      </c>
      <c r="AC1934" s="213">
        <f t="shared" si="390"/>
        <v>36.75</v>
      </c>
      <c r="AD1934" s="213">
        <f t="shared" si="391"/>
        <v>283.49999999999994</v>
      </c>
      <c r="AE1934" s="213">
        <f t="shared" si="394"/>
        <v>121.49999999999999</v>
      </c>
      <c r="AF1934" s="213">
        <f t="shared" si="392"/>
        <v>246.75</v>
      </c>
      <c r="AG1934" s="213">
        <f t="shared" si="396"/>
        <v>651.75</v>
      </c>
      <c r="AH1934" s="214">
        <v>651.75</v>
      </c>
      <c r="AI1934" s="213">
        <f t="shared" si="397"/>
        <v>0</v>
      </c>
      <c r="AJ1934" s="172"/>
    </row>
    <row r="1935" spans="1:36" ht="32.25" hidden="1" customHeight="1" x14ac:dyDescent="0.35">
      <c r="A1935" s="202"/>
      <c r="B1935" s="239">
        <v>30</v>
      </c>
      <c r="C1935" s="203">
        <v>1122</v>
      </c>
      <c r="D1935" s="204">
        <v>13606</v>
      </c>
      <c r="E1935" s="204">
        <v>8098</v>
      </c>
      <c r="F1935" s="204"/>
      <c r="G1935" s="202" t="s">
        <v>559</v>
      </c>
      <c r="H1935" s="202" t="s">
        <v>95</v>
      </c>
      <c r="I1935" s="202"/>
      <c r="J1935" s="202" t="s">
        <v>69</v>
      </c>
      <c r="K1935" s="204">
        <v>1.3</v>
      </c>
      <c r="L1935" s="204">
        <v>1.3</v>
      </c>
      <c r="M1935" s="204">
        <v>2</v>
      </c>
      <c r="N1935" s="204"/>
      <c r="O1935" s="204">
        <f t="shared" ref="O1935:O1940" si="399">M1935-N1935</f>
        <v>2</v>
      </c>
      <c r="P1935" s="204"/>
      <c r="Q1935" s="204"/>
      <c r="R1935" s="204">
        <f t="shared" si="395"/>
        <v>2</v>
      </c>
      <c r="S1935" s="207" t="s">
        <v>70</v>
      </c>
      <c r="T1935" s="215" t="s">
        <v>58</v>
      </c>
      <c r="U1935" s="216">
        <v>44838</v>
      </c>
      <c r="V1935" s="216">
        <v>44846</v>
      </c>
      <c r="W1935" s="217">
        <v>1</v>
      </c>
      <c r="X1935" s="218"/>
      <c r="Y1935" s="212">
        <f t="shared" si="388"/>
        <v>1.2857142857142858</v>
      </c>
      <c r="Z1935" s="213">
        <v>135</v>
      </c>
      <c r="AA1935" s="213">
        <v>12.25</v>
      </c>
      <c r="AB1935" s="213">
        <f t="shared" si="389"/>
        <v>270</v>
      </c>
      <c r="AC1935" s="213">
        <f t="shared" si="390"/>
        <v>24.5</v>
      </c>
      <c r="AD1935" s="213">
        <f t="shared" si="391"/>
        <v>189</v>
      </c>
      <c r="AE1935" s="213">
        <f t="shared" si="394"/>
        <v>81</v>
      </c>
      <c r="AF1935" s="213">
        <f t="shared" si="392"/>
        <v>31.500000000000004</v>
      </c>
      <c r="AG1935" s="213">
        <f t="shared" si="396"/>
        <v>301.5</v>
      </c>
      <c r="AH1935" s="213">
        <v>301.5</v>
      </c>
      <c r="AI1935" s="213">
        <f t="shared" si="397"/>
        <v>0</v>
      </c>
      <c r="AJ1935" s="172"/>
    </row>
    <row r="1936" spans="1:36" ht="32.25" hidden="1" customHeight="1" x14ac:dyDescent="0.35">
      <c r="A1936" s="202"/>
      <c r="B1936" s="239">
        <v>30</v>
      </c>
      <c r="C1936" s="203">
        <v>1065</v>
      </c>
      <c r="D1936" s="204">
        <v>13502</v>
      </c>
      <c r="E1936" s="204">
        <v>8052</v>
      </c>
      <c r="F1936" s="204"/>
      <c r="G1936" s="202" t="s">
        <v>559</v>
      </c>
      <c r="H1936" s="202" t="s">
        <v>95</v>
      </c>
      <c r="I1936" s="202"/>
      <c r="J1936" s="202" t="s">
        <v>69</v>
      </c>
      <c r="K1936" s="204">
        <v>2.5</v>
      </c>
      <c r="L1936" s="204">
        <v>1.3</v>
      </c>
      <c r="M1936" s="204">
        <v>4</v>
      </c>
      <c r="N1936" s="204"/>
      <c r="O1936" s="204">
        <f t="shared" si="399"/>
        <v>4</v>
      </c>
      <c r="P1936" s="204"/>
      <c r="Q1936" s="204"/>
      <c r="R1936" s="204">
        <f t="shared" si="395"/>
        <v>4</v>
      </c>
      <c r="S1936" s="207" t="s">
        <v>70</v>
      </c>
      <c r="T1936" s="215" t="s">
        <v>58</v>
      </c>
      <c r="U1936" s="216">
        <v>44831</v>
      </c>
      <c r="V1936" s="216">
        <v>44835</v>
      </c>
      <c r="W1936" s="217">
        <v>1</v>
      </c>
      <c r="X1936" s="218"/>
      <c r="Y1936" s="212">
        <f t="shared" si="388"/>
        <v>0.7142857142857143</v>
      </c>
      <c r="Z1936" s="213">
        <v>135</v>
      </c>
      <c r="AA1936" s="213">
        <v>12.25</v>
      </c>
      <c r="AB1936" s="213">
        <f t="shared" si="389"/>
        <v>540</v>
      </c>
      <c r="AC1936" s="213">
        <f t="shared" si="390"/>
        <v>49</v>
      </c>
      <c r="AD1936" s="213">
        <f t="shared" si="391"/>
        <v>378</v>
      </c>
      <c r="AE1936" s="213">
        <f t="shared" si="394"/>
        <v>162</v>
      </c>
      <c r="AF1936" s="213">
        <f t="shared" si="392"/>
        <v>35</v>
      </c>
      <c r="AG1936" s="213">
        <f t="shared" si="396"/>
        <v>575</v>
      </c>
      <c r="AH1936" s="213">
        <v>575</v>
      </c>
      <c r="AI1936" s="213">
        <f t="shared" si="397"/>
        <v>0</v>
      </c>
      <c r="AJ1936" s="172"/>
    </row>
    <row r="1937" spans="1:36" ht="32.25" hidden="1" customHeight="1" x14ac:dyDescent="0.35">
      <c r="A1937" s="202"/>
      <c r="B1937" s="239">
        <v>30</v>
      </c>
      <c r="C1937" s="203">
        <v>1080</v>
      </c>
      <c r="D1937" s="204">
        <v>13513</v>
      </c>
      <c r="E1937" s="204">
        <v>8054</v>
      </c>
      <c r="F1937" s="204"/>
      <c r="G1937" s="202" t="s">
        <v>109</v>
      </c>
      <c r="H1937" s="202" t="s">
        <v>95</v>
      </c>
      <c r="I1937" s="202"/>
      <c r="J1937" s="202" t="s">
        <v>69</v>
      </c>
      <c r="K1937" s="204">
        <v>2.5</v>
      </c>
      <c r="L1937" s="204">
        <v>1.3</v>
      </c>
      <c r="M1937" s="204">
        <v>3</v>
      </c>
      <c r="N1937" s="204"/>
      <c r="O1937" s="204">
        <f t="shared" si="399"/>
        <v>3</v>
      </c>
      <c r="P1937" s="204"/>
      <c r="Q1937" s="204"/>
      <c r="R1937" s="204">
        <f t="shared" si="395"/>
        <v>3</v>
      </c>
      <c r="S1937" s="207" t="s">
        <v>70</v>
      </c>
      <c r="T1937" s="215" t="s">
        <v>58</v>
      </c>
      <c r="U1937" s="216">
        <v>44832</v>
      </c>
      <c r="V1937" s="216">
        <v>44835</v>
      </c>
      <c r="W1937" s="217">
        <v>1</v>
      </c>
      <c r="X1937" s="218"/>
      <c r="Y1937" s="212">
        <f t="shared" si="388"/>
        <v>0.5714285714285714</v>
      </c>
      <c r="Z1937" s="213">
        <v>135</v>
      </c>
      <c r="AA1937" s="213">
        <v>12.25</v>
      </c>
      <c r="AB1937" s="213">
        <f t="shared" si="389"/>
        <v>405</v>
      </c>
      <c r="AC1937" s="213">
        <f t="shared" si="390"/>
        <v>36.75</v>
      </c>
      <c r="AD1937" s="213">
        <f t="shared" si="391"/>
        <v>283.49999999999994</v>
      </c>
      <c r="AE1937" s="213">
        <f t="shared" si="394"/>
        <v>121.49999999999999</v>
      </c>
      <c r="AF1937" s="213">
        <f t="shared" si="392"/>
        <v>21</v>
      </c>
      <c r="AG1937" s="213">
        <f t="shared" si="396"/>
        <v>425.99999999999994</v>
      </c>
      <c r="AH1937" s="213">
        <v>425.99999999999994</v>
      </c>
      <c r="AI1937" s="213">
        <f t="shared" si="397"/>
        <v>0</v>
      </c>
      <c r="AJ1937" s="172"/>
    </row>
    <row r="1938" spans="1:36" ht="32.25" hidden="1" customHeight="1" x14ac:dyDescent="0.35">
      <c r="A1938" s="205"/>
      <c r="B1938" s="241">
        <v>30</v>
      </c>
      <c r="C1938" s="173">
        <v>1138</v>
      </c>
      <c r="D1938" s="206">
        <v>13622</v>
      </c>
      <c r="E1938" s="206">
        <v>8106</v>
      </c>
      <c r="F1938" s="206"/>
      <c r="G1938" s="205" t="s">
        <v>109</v>
      </c>
      <c r="H1938" s="202" t="s">
        <v>95</v>
      </c>
      <c r="I1938" s="202"/>
      <c r="J1938" s="202" t="s">
        <v>69</v>
      </c>
      <c r="K1938" s="204">
        <v>2</v>
      </c>
      <c r="L1938" s="204">
        <v>1</v>
      </c>
      <c r="M1938" s="204">
        <v>3</v>
      </c>
      <c r="N1938" s="204"/>
      <c r="O1938" s="204">
        <f t="shared" si="399"/>
        <v>3</v>
      </c>
      <c r="P1938" s="204"/>
      <c r="Q1938" s="204"/>
      <c r="R1938" s="204">
        <f t="shared" si="395"/>
        <v>3</v>
      </c>
      <c r="S1938" s="207" t="s">
        <v>70</v>
      </c>
      <c r="T1938" s="215" t="s">
        <v>58</v>
      </c>
      <c r="U1938" s="216">
        <v>44840</v>
      </c>
      <c r="V1938" s="216">
        <v>44848</v>
      </c>
      <c r="W1938" s="217">
        <v>1</v>
      </c>
      <c r="X1938" s="218"/>
      <c r="Y1938" s="212">
        <f t="shared" si="388"/>
        <v>1.2857142857142858</v>
      </c>
      <c r="Z1938" s="213">
        <v>135</v>
      </c>
      <c r="AA1938" s="213">
        <v>12.25</v>
      </c>
      <c r="AB1938" s="213">
        <f t="shared" si="389"/>
        <v>405</v>
      </c>
      <c r="AC1938" s="213">
        <f t="shared" si="390"/>
        <v>36.75</v>
      </c>
      <c r="AD1938" s="213">
        <f t="shared" si="391"/>
        <v>283.49999999999994</v>
      </c>
      <c r="AE1938" s="213">
        <f t="shared" si="394"/>
        <v>121.49999999999999</v>
      </c>
      <c r="AF1938" s="213">
        <f t="shared" si="392"/>
        <v>47.250000000000007</v>
      </c>
      <c r="AG1938" s="213">
        <f t="shared" si="396"/>
        <v>452.24999999999994</v>
      </c>
      <c r="AH1938" s="213">
        <v>452.24999999999994</v>
      </c>
      <c r="AI1938" s="213">
        <f t="shared" si="397"/>
        <v>0</v>
      </c>
      <c r="AJ1938" s="172"/>
    </row>
    <row r="1939" spans="1:36" ht="32.25" hidden="1" customHeight="1" x14ac:dyDescent="0.35">
      <c r="A1939" s="205"/>
      <c r="B1939" s="241">
        <v>30</v>
      </c>
      <c r="C1939" s="173">
        <v>1136</v>
      </c>
      <c r="D1939" s="206">
        <v>13620</v>
      </c>
      <c r="E1939" s="206">
        <v>8121</v>
      </c>
      <c r="F1939" s="206"/>
      <c r="G1939" s="205" t="s">
        <v>109</v>
      </c>
      <c r="H1939" s="202" t="s">
        <v>95</v>
      </c>
      <c r="I1939" s="202"/>
      <c r="J1939" s="202" t="s">
        <v>69</v>
      </c>
      <c r="K1939" s="204">
        <v>2</v>
      </c>
      <c r="L1939" s="204">
        <v>2</v>
      </c>
      <c r="M1939" s="204">
        <v>2.5</v>
      </c>
      <c r="N1939" s="204"/>
      <c r="O1939" s="204">
        <f t="shared" si="399"/>
        <v>2.5</v>
      </c>
      <c r="P1939" s="204"/>
      <c r="Q1939" s="204"/>
      <c r="R1939" s="204">
        <f t="shared" si="395"/>
        <v>2.5</v>
      </c>
      <c r="S1939" s="207" t="s">
        <v>70</v>
      </c>
      <c r="T1939" s="215" t="s">
        <v>58</v>
      </c>
      <c r="U1939" s="216">
        <v>44840</v>
      </c>
      <c r="V1939" s="216">
        <v>44853</v>
      </c>
      <c r="W1939" s="217">
        <v>1</v>
      </c>
      <c r="X1939" s="218"/>
      <c r="Y1939" s="212">
        <f t="shared" si="388"/>
        <v>2</v>
      </c>
      <c r="Z1939" s="213">
        <v>135</v>
      </c>
      <c r="AA1939" s="213">
        <v>12.25</v>
      </c>
      <c r="AB1939" s="213">
        <f t="shared" si="389"/>
        <v>337.5</v>
      </c>
      <c r="AC1939" s="213">
        <f t="shared" si="390"/>
        <v>30.625</v>
      </c>
      <c r="AD1939" s="213">
        <f t="shared" si="391"/>
        <v>236.25</v>
      </c>
      <c r="AE1939" s="213">
        <f t="shared" si="394"/>
        <v>101.25</v>
      </c>
      <c r="AF1939" s="213">
        <f t="shared" si="392"/>
        <v>61.25</v>
      </c>
      <c r="AG1939" s="213">
        <f t="shared" ref="AG1939:AG1965" si="400">AD1939+AE1939+AF1939</f>
        <v>398.75</v>
      </c>
      <c r="AH1939" s="213">
        <v>398.75</v>
      </c>
      <c r="AI1939" s="213">
        <f t="shared" ref="AI1939:AI1965" si="401">AG1939-AH1939</f>
        <v>0</v>
      </c>
      <c r="AJ1939" s="172"/>
    </row>
    <row r="1940" spans="1:36" ht="32.25" hidden="1" customHeight="1" x14ac:dyDescent="0.35">
      <c r="A1940" s="205"/>
      <c r="B1940" s="241">
        <v>30</v>
      </c>
      <c r="C1940" s="173">
        <v>1294</v>
      </c>
      <c r="D1940" s="206">
        <v>13733</v>
      </c>
      <c r="E1940" s="206">
        <v>8178</v>
      </c>
      <c r="F1940" s="206"/>
      <c r="G1940" s="205" t="s">
        <v>109</v>
      </c>
      <c r="H1940" s="202" t="s">
        <v>95</v>
      </c>
      <c r="I1940" s="202"/>
      <c r="J1940" s="202" t="s">
        <v>69</v>
      </c>
      <c r="K1940" s="204">
        <v>1.3</v>
      </c>
      <c r="L1940" s="204">
        <v>0.6</v>
      </c>
      <c r="M1940" s="204">
        <v>2</v>
      </c>
      <c r="N1940" s="204"/>
      <c r="O1940" s="204">
        <f t="shared" si="399"/>
        <v>2</v>
      </c>
      <c r="P1940" s="204"/>
      <c r="Q1940" s="204"/>
      <c r="R1940" s="204">
        <f t="shared" si="395"/>
        <v>2</v>
      </c>
      <c r="S1940" s="207" t="s">
        <v>70</v>
      </c>
      <c r="T1940" s="215" t="s">
        <v>58</v>
      </c>
      <c r="U1940" s="216">
        <v>44859</v>
      </c>
      <c r="V1940" s="216">
        <v>44866</v>
      </c>
      <c r="W1940" s="217">
        <v>1</v>
      </c>
      <c r="X1940" s="218"/>
      <c r="Y1940" s="212">
        <f t="shared" si="388"/>
        <v>1.1428571428571428</v>
      </c>
      <c r="Z1940" s="213">
        <v>135</v>
      </c>
      <c r="AA1940" s="213">
        <v>12.25</v>
      </c>
      <c r="AB1940" s="213">
        <f t="shared" si="389"/>
        <v>270</v>
      </c>
      <c r="AC1940" s="213">
        <f t="shared" si="390"/>
        <v>24.5</v>
      </c>
      <c r="AD1940" s="213">
        <f t="shared" si="391"/>
        <v>189</v>
      </c>
      <c r="AE1940" s="213">
        <f t="shared" si="394"/>
        <v>81</v>
      </c>
      <c r="AF1940" s="213">
        <f t="shared" si="392"/>
        <v>28</v>
      </c>
      <c r="AG1940" s="213">
        <f t="shared" si="400"/>
        <v>298</v>
      </c>
      <c r="AH1940" s="213">
        <v>298</v>
      </c>
      <c r="AI1940" s="213">
        <f t="shared" si="401"/>
        <v>0</v>
      </c>
      <c r="AJ1940" s="172"/>
    </row>
    <row r="1941" spans="1:36" ht="32.25" hidden="1" customHeight="1" x14ac:dyDescent="0.35">
      <c r="A1941" s="205"/>
      <c r="B1941" s="241">
        <v>30</v>
      </c>
      <c r="C1941" s="173">
        <v>1137</v>
      </c>
      <c r="D1941" s="206">
        <v>13621</v>
      </c>
      <c r="E1941" s="206">
        <v>8082</v>
      </c>
      <c r="F1941" s="206"/>
      <c r="G1941" s="205" t="s">
        <v>109</v>
      </c>
      <c r="H1941" s="205" t="s">
        <v>36</v>
      </c>
      <c r="I1941" s="205"/>
      <c r="J1941" s="205" t="s">
        <v>436</v>
      </c>
      <c r="K1941" s="206">
        <v>2</v>
      </c>
      <c r="L1941" s="206">
        <v>0.6</v>
      </c>
      <c r="M1941" s="206">
        <v>2.5</v>
      </c>
      <c r="N1941" s="206"/>
      <c r="O1941" s="206">
        <v>2.5</v>
      </c>
      <c r="P1941" s="206"/>
      <c r="Q1941" s="206"/>
      <c r="R1941" s="204">
        <f t="shared" si="395"/>
        <v>5</v>
      </c>
      <c r="S1941" s="173" t="s">
        <v>41</v>
      </c>
      <c r="T1941" s="208" t="s">
        <v>58</v>
      </c>
      <c r="U1941" s="209">
        <v>44840</v>
      </c>
      <c r="V1941" s="209">
        <v>44841</v>
      </c>
      <c r="W1941" s="210">
        <v>1</v>
      </c>
      <c r="X1941" s="211"/>
      <c r="Y1941" s="212">
        <f t="shared" si="388"/>
        <v>0.2857142857142857</v>
      </c>
      <c r="Z1941" s="214">
        <v>14</v>
      </c>
      <c r="AA1941" s="214">
        <v>0.84</v>
      </c>
      <c r="AB1941" s="213">
        <f t="shared" si="389"/>
        <v>70</v>
      </c>
      <c r="AC1941" s="213">
        <f t="shared" si="390"/>
        <v>4.2</v>
      </c>
      <c r="AD1941" s="213">
        <f t="shared" si="391"/>
        <v>49</v>
      </c>
      <c r="AE1941" s="213">
        <f t="shared" si="394"/>
        <v>21</v>
      </c>
      <c r="AF1941" s="213">
        <f t="shared" si="392"/>
        <v>1.1999999999999997</v>
      </c>
      <c r="AG1941" s="213">
        <f t="shared" si="400"/>
        <v>71.2</v>
      </c>
      <c r="AH1941" s="214">
        <v>71.2</v>
      </c>
      <c r="AI1941" s="213">
        <f t="shared" si="401"/>
        <v>0</v>
      </c>
      <c r="AJ1941" s="172"/>
    </row>
    <row r="1942" spans="1:36" ht="32.25" hidden="1" customHeight="1" x14ac:dyDescent="0.35">
      <c r="A1942" s="205"/>
      <c r="B1942" s="241">
        <v>30</v>
      </c>
      <c r="C1942" s="173">
        <v>1150</v>
      </c>
      <c r="D1942" s="206">
        <v>13634</v>
      </c>
      <c r="E1942" s="206">
        <v>8091</v>
      </c>
      <c r="F1942" s="206"/>
      <c r="G1942" s="205" t="s">
        <v>512</v>
      </c>
      <c r="H1942" s="205" t="s">
        <v>36</v>
      </c>
      <c r="I1942" s="205"/>
      <c r="J1942" s="205" t="s">
        <v>436</v>
      </c>
      <c r="K1942" s="206">
        <v>3</v>
      </c>
      <c r="L1942" s="206">
        <v>1.8</v>
      </c>
      <c r="M1942" s="206">
        <v>2</v>
      </c>
      <c r="N1942" s="206"/>
      <c r="O1942" s="206">
        <v>2</v>
      </c>
      <c r="P1942" s="206"/>
      <c r="Q1942" s="206"/>
      <c r="R1942" s="204">
        <f t="shared" si="395"/>
        <v>6</v>
      </c>
      <c r="S1942" s="173" t="s">
        <v>41</v>
      </c>
      <c r="T1942" s="208" t="s">
        <v>58</v>
      </c>
      <c r="U1942" s="209">
        <v>44841</v>
      </c>
      <c r="V1942" s="209">
        <v>44844</v>
      </c>
      <c r="W1942" s="210">
        <v>1</v>
      </c>
      <c r="X1942" s="211"/>
      <c r="Y1942" s="212">
        <f t="shared" si="388"/>
        <v>0.5714285714285714</v>
      </c>
      <c r="Z1942" s="219">
        <v>18</v>
      </c>
      <c r="AA1942" s="219">
        <v>1.05</v>
      </c>
      <c r="AB1942" s="213">
        <f t="shared" si="389"/>
        <v>108</v>
      </c>
      <c r="AC1942" s="213">
        <f t="shared" si="390"/>
        <v>6.3000000000000007</v>
      </c>
      <c r="AD1942" s="213">
        <f t="shared" si="391"/>
        <v>75.599999999999994</v>
      </c>
      <c r="AE1942" s="213">
        <f t="shared" si="394"/>
        <v>32.4</v>
      </c>
      <c r="AF1942" s="213">
        <f t="shared" si="392"/>
        <v>3.6</v>
      </c>
      <c r="AG1942" s="213">
        <f t="shared" si="400"/>
        <v>111.6</v>
      </c>
      <c r="AH1942" s="214">
        <v>111.6</v>
      </c>
      <c r="AI1942" s="213">
        <f t="shared" si="401"/>
        <v>0</v>
      </c>
      <c r="AJ1942" s="172"/>
    </row>
    <row r="1943" spans="1:36" ht="32.25" hidden="1" customHeight="1" x14ac:dyDescent="0.35">
      <c r="A1943" s="205"/>
      <c r="B1943" s="241">
        <v>30</v>
      </c>
      <c r="C1943" s="173">
        <v>1055</v>
      </c>
      <c r="D1943" s="206">
        <v>13494</v>
      </c>
      <c r="E1943" s="206">
        <v>8306</v>
      </c>
      <c r="F1943" s="206"/>
      <c r="G1943" s="205" t="s">
        <v>109</v>
      </c>
      <c r="H1943" s="205" t="s">
        <v>36</v>
      </c>
      <c r="I1943" s="205"/>
      <c r="J1943" s="205" t="s">
        <v>81</v>
      </c>
      <c r="K1943" s="206">
        <v>6</v>
      </c>
      <c r="L1943" s="206">
        <v>2</v>
      </c>
      <c r="M1943" s="206">
        <v>6</v>
      </c>
      <c r="N1943" s="206"/>
      <c r="O1943" s="206"/>
      <c r="P1943" s="206"/>
      <c r="Q1943" s="206">
        <v>1</v>
      </c>
      <c r="R1943" s="204">
        <f t="shared" si="395"/>
        <v>1</v>
      </c>
      <c r="S1943" s="173" t="s">
        <v>247</v>
      </c>
      <c r="T1943" s="208" t="s">
        <v>58</v>
      </c>
      <c r="U1943" s="209">
        <v>44830</v>
      </c>
      <c r="V1943" s="216">
        <v>44901</v>
      </c>
      <c r="W1943" s="217">
        <v>1</v>
      </c>
      <c r="X1943" s="212"/>
      <c r="Y1943" s="212">
        <f t="shared" si="388"/>
        <v>10.285714285714286</v>
      </c>
      <c r="Z1943" s="219">
        <v>3000</v>
      </c>
      <c r="AA1943" s="219">
        <v>350</v>
      </c>
      <c r="AB1943" s="213">
        <f t="shared" si="389"/>
        <v>3000</v>
      </c>
      <c r="AC1943" s="213">
        <f t="shared" si="390"/>
        <v>350</v>
      </c>
      <c r="AD1943" s="213">
        <f t="shared" si="391"/>
        <v>2100</v>
      </c>
      <c r="AE1943" s="213">
        <f t="shared" si="394"/>
        <v>900</v>
      </c>
      <c r="AF1943" s="213">
        <f t="shared" si="392"/>
        <v>3600.0000000000005</v>
      </c>
      <c r="AG1943" s="213">
        <f t="shared" si="400"/>
        <v>6600</v>
      </c>
      <c r="AH1943" s="214">
        <v>6600</v>
      </c>
      <c r="AI1943" s="213">
        <f t="shared" si="401"/>
        <v>0</v>
      </c>
      <c r="AJ1943" s="172"/>
    </row>
    <row r="1944" spans="1:36" ht="32.25" hidden="1" customHeight="1" x14ac:dyDescent="0.35">
      <c r="A1944" s="202"/>
      <c r="B1944" s="239">
        <v>30</v>
      </c>
      <c r="C1944" s="203">
        <v>1334</v>
      </c>
      <c r="D1944" s="204">
        <v>13822</v>
      </c>
      <c r="E1944" s="204">
        <v>8333</v>
      </c>
      <c r="F1944" s="204"/>
      <c r="G1944" s="202" t="s">
        <v>109</v>
      </c>
      <c r="H1944" s="202" t="s">
        <v>95</v>
      </c>
      <c r="I1944" s="202"/>
      <c r="J1944" s="202" t="s">
        <v>69</v>
      </c>
      <c r="K1944" s="204">
        <v>2.2999999999999998</v>
      </c>
      <c r="L1944" s="204">
        <v>1</v>
      </c>
      <c r="M1944" s="204">
        <v>2</v>
      </c>
      <c r="N1944" s="204"/>
      <c r="O1944" s="204">
        <f>M1944-N1944</f>
        <v>2</v>
      </c>
      <c r="P1944" s="204"/>
      <c r="Q1944" s="204"/>
      <c r="R1944" s="204">
        <f t="shared" si="395"/>
        <v>2</v>
      </c>
      <c r="S1944" s="207" t="s">
        <v>70</v>
      </c>
      <c r="T1944" s="215" t="s">
        <v>58</v>
      </c>
      <c r="U1944" s="216">
        <v>44866</v>
      </c>
      <c r="V1944" s="216">
        <v>44910</v>
      </c>
      <c r="W1944" s="217">
        <v>1</v>
      </c>
      <c r="X1944" s="218"/>
      <c r="Y1944" s="212">
        <f t="shared" si="388"/>
        <v>6.4285714285714288</v>
      </c>
      <c r="Z1944" s="237">
        <v>135</v>
      </c>
      <c r="AA1944" s="237">
        <v>12.25</v>
      </c>
      <c r="AB1944" s="213">
        <f t="shared" si="389"/>
        <v>270</v>
      </c>
      <c r="AC1944" s="213">
        <f t="shared" si="390"/>
        <v>24.5</v>
      </c>
      <c r="AD1944" s="213">
        <f t="shared" si="391"/>
        <v>189</v>
      </c>
      <c r="AE1944" s="213">
        <f t="shared" si="394"/>
        <v>81</v>
      </c>
      <c r="AF1944" s="213">
        <f t="shared" si="392"/>
        <v>157.5</v>
      </c>
      <c r="AG1944" s="213">
        <f t="shared" si="400"/>
        <v>427.5</v>
      </c>
      <c r="AH1944" s="213">
        <v>427.5</v>
      </c>
      <c r="AI1944" s="213">
        <f t="shared" si="401"/>
        <v>0</v>
      </c>
      <c r="AJ1944" s="172"/>
    </row>
    <row r="1945" spans="1:36" ht="32.25" customHeight="1" x14ac:dyDescent="0.35">
      <c r="A1945" s="202"/>
      <c r="B1945" s="239">
        <v>30</v>
      </c>
      <c r="C1945" s="342">
        <v>1480</v>
      </c>
      <c r="D1945" s="344">
        <v>13968</v>
      </c>
      <c r="E1945" s="204"/>
      <c r="F1945" s="204"/>
      <c r="G1945" s="202" t="s">
        <v>512</v>
      </c>
      <c r="H1945" s="202" t="s">
        <v>95</v>
      </c>
      <c r="I1945" s="202"/>
      <c r="J1945" s="202" t="s">
        <v>69</v>
      </c>
      <c r="K1945" s="204">
        <v>2.5</v>
      </c>
      <c r="L1945" s="204">
        <v>1.3</v>
      </c>
      <c r="M1945" s="204">
        <v>2</v>
      </c>
      <c r="N1945" s="204"/>
      <c r="O1945" s="204">
        <f>M1945-N1945</f>
        <v>2</v>
      </c>
      <c r="P1945" s="204"/>
      <c r="Q1945" s="204"/>
      <c r="R1945" s="204">
        <f t="shared" si="395"/>
        <v>2</v>
      </c>
      <c r="S1945" s="207" t="s">
        <v>70</v>
      </c>
      <c r="T1945" s="215" t="s">
        <v>87</v>
      </c>
      <c r="U1945" s="216">
        <v>44888</v>
      </c>
      <c r="V1945" s="216"/>
      <c r="W1945" s="217">
        <v>1</v>
      </c>
      <c r="X1945" s="218"/>
      <c r="Y1945" s="212">
        <f t="shared" si="388"/>
        <v>10</v>
      </c>
      <c r="Z1945" s="237">
        <v>135</v>
      </c>
      <c r="AA1945" s="237">
        <v>12.25</v>
      </c>
      <c r="AB1945" s="213">
        <f t="shared" si="389"/>
        <v>270</v>
      </c>
      <c r="AC1945" s="213">
        <f t="shared" si="390"/>
        <v>24.5</v>
      </c>
      <c r="AD1945" s="213">
        <f t="shared" si="391"/>
        <v>189</v>
      </c>
      <c r="AE1945" s="213">
        <f t="shared" si="394"/>
        <v>0</v>
      </c>
      <c r="AF1945" s="213">
        <f t="shared" si="392"/>
        <v>245</v>
      </c>
      <c r="AG1945" s="343">
        <f t="shared" si="400"/>
        <v>434</v>
      </c>
      <c r="AH1945" s="213">
        <v>325.5</v>
      </c>
      <c r="AI1945" s="213">
        <f t="shared" si="401"/>
        <v>108.5</v>
      </c>
      <c r="AJ1945" s="172"/>
    </row>
    <row r="1946" spans="1:36" ht="32.25" customHeight="1" x14ac:dyDescent="0.35">
      <c r="A1946" s="202"/>
      <c r="B1946" s="239">
        <v>30</v>
      </c>
      <c r="C1946" s="342">
        <v>1480</v>
      </c>
      <c r="D1946" s="344">
        <v>13968</v>
      </c>
      <c r="E1946" s="204"/>
      <c r="F1946" s="204"/>
      <c r="G1946" s="202" t="s">
        <v>512</v>
      </c>
      <c r="H1946" s="202" t="s">
        <v>95</v>
      </c>
      <c r="I1946" s="202"/>
      <c r="J1946" s="202" t="s">
        <v>69</v>
      </c>
      <c r="K1946" s="204">
        <v>2.5</v>
      </c>
      <c r="L1946" s="204">
        <v>1.8</v>
      </c>
      <c r="M1946" s="204">
        <v>2.5</v>
      </c>
      <c r="N1946" s="204"/>
      <c r="O1946" s="204">
        <f>M1946-N1946</f>
        <v>2.5</v>
      </c>
      <c r="P1946" s="204"/>
      <c r="Q1946" s="204"/>
      <c r="R1946" s="204">
        <f t="shared" si="395"/>
        <v>2.5</v>
      </c>
      <c r="S1946" s="207" t="s">
        <v>70</v>
      </c>
      <c r="T1946" s="215" t="s">
        <v>87</v>
      </c>
      <c r="U1946" s="216">
        <v>44888</v>
      </c>
      <c r="V1946" s="216"/>
      <c r="W1946" s="217">
        <v>1</v>
      </c>
      <c r="X1946" s="218"/>
      <c r="Y1946" s="212">
        <f t="shared" si="388"/>
        <v>10</v>
      </c>
      <c r="Z1946" s="237">
        <v>135</v>
      </c>
      <c r="AA1946" s="237">
        <v>12.25</v>
      </c>
      <c r="AB1946" s="213">
        <f t="shared" si="389"/>
        <v>337.5</v>
      </c>
      <c r="AC1946" s="213">
        <f t="shared" si="390"/>
        <v>30.625</v>
      </c>
      <c r="AD1946" s="213">
        <f t="shared" si="391"/>
        <v>236.25</v>
      </c>
      <c r="AE1946" s="213">
        <f t="shared" si="394"/>
        <v>0</v>
      </c>
      <c r="AF1946" s="213">
        <f t="shared" si="392"/>
        <v>306.25</v>
      </c>
      <c r="AG1946" s="343">
        <f t="shared" si="400"/>
        <v>542.5</v>
      </c>
      <c r="AH1946" s="213">
        <v>406.875</v>
      </c>
      <c r="AI1946" s="213">
        <f t="shared" si="401"/>
        <v>135.625</v>
      </c>
      <c r="AJ1946" s="172"/>
    </row>
    <row r="1947" spans="1:36" ht="32.25" customHeight="1" x14ac:dyDescent="0.35">
      <c r="A1947" s="202"/>
      <c r="B1947" s="239">
        <v>30</v>
      </c>
      <c r="C1947" s="342">
        <v>1385</v>
      </c>
      <c r="D1947" s="344">
        <v>13873</v>
      </c>
      <c r="E1947" s="344">
        <v>8448</v>
      </c>
      <c r="F1947" s="204"/>
      <c r="G1947" s="202" t="s">
        <v>109</v>
      </c>
      <c r="H1947" s="202" t="s">
        <v>95</v>
      </c>
      <c r="I1947" s="202"/>
      <c r="J1947" s="202" t="s">
        <v>69</v>
      </c>
      <c r="K1947" s="204">
        <v>1.3</v>
      </c>
      <c r="L1947" s="204">
        <v>0.6</v>
      </c>
      <c r="M1947" s="204">
        <v>2</v>
      </c>
      <c r="N1947" s="204"/>
      <c r="O1947" s="204">
        <f>M1947-N1947</f>
        <v>2</v>
      </c>
      <c r="P1947" s="204"/>
      <c r="Q1947" s="204"/>
      <c r="R1947" s="204">
        <f t="shared" si="395"/>
        <v>2</v>
      </c>
      <c r="S1947" s="207" t="s">
        <v>70</v>
      </c>
      <c r="T1947" s="215" t="s">
        <v>58</v>
      </c>
      <c r="U1947" s="216">
        <v>44873</v>
      </c>
      <c r="V1947" s="216">
        <v>44949</v>
      </c>
      <c r="W1947" s="217">
        <v>1</v>
      </c>
      <c r="X1947" s="218"/>
      <c r="Y1947" s="212">
        <f t="shared" si="388"/>
        <v>11</v>
      </c>
      <c r="Z1947" s="237">
        <v>135</v>
      </c>
      <c r="AA1947" s="237">
        <v>12.25</v>
      </c>
      <c r="AB1947" s="213">
        <f t="shared" si="389"/>
        <v>270</v>
      </c>
      <c r="AC1947" s="213">
        <f t="shared" si="390"/>
        <v>24.5</v>
      </c>
      <c r="AD1947" s="213">
        <f t="shared" si="391"/>
        <v>189</v>
      </c>
      <c r="AE1947" s="213">
        <f t="shared" si="394"/>
        <v>81</v>
      </c>
      <c r="AF1947" s="213">
        <f t="shared" si="392"/>
        <v>269.5</v>
      </c>
      <c r="AG1947" s="343">
        <f t="shared" si="400"/>
        <v>539.5</v>
      </c>
      <c r="AH1947" s="213">
        <v>378</v>
      </c>
      <c r="AI1947" s="213">
        <f t="shared" si="401"/>
        <v>161.5</v>
      </c>
      <c r="AJ1947" s="172"/>
    </row>
    <row r="1948" spans="1:36" ht="32.25" customHeight="1" x14ac:dyDescent="0.35">
      <c r="A1948" s="202"/>
      <c r="B1948" s="239">
        <v>30</v>
      </c>
      <c r="C1948" s="342">
        <v>1630</v>
      </c>
      <c r="D1948" s="344">
        <v>14167</v>
      </c>
      <c r="E1948" s="204"/>
      <c r="F1948" s="204"/>
      <c r="G1948" s="202" t="s">
        <v>109</v>
      </c>
      <c r="H1948" s="205" t="s">
        <v>36</v>
      </c>
      <c r="I1948" s="205"/>
      <c r="J1948" s="205" t="s">
        <v>436</v>
      </c>
      <c r="K1948" s="206">
        <v>5</v>
      </c>
      <c r="L1948" s="206">
        <v>1.8</v>
      </c>
      <c r="M1948" s="206">
        <v>2</v>
      </c>
      <c r="N1948" s="206"/>
      <c r="O1948" s="206">
        <v>2</v>
      </c>
      <c r="P1948" s="206"/>
      <c r="Q1948" s="206"/>
      <c r="R1948" s="204">
        <f t="shared" si="395"/>
        <v>10</v>
      </c>
      <c r="S1948" s="173" t="s">
        <v>41</v>
      </c>
      <c r="T1948" s="215" t="s">
        <v>87</v>
      </c>
      <c r="U1948" s="209">
        <v>44914</v>
      </c>
      <c r="V1948" s="209"/>
      <c r="W1948" s="210">
        <v>1</v>
      </c>
      <c r="X1948" s="211"/>
      <c r="Y1948" s="212">
        <f t="shared" si="388"/>
        <v>6.2857142857142856</v>
      </c>
      <c r="Z1948" s="219">
        <v>18</v>
      </c>
      <c r="AA1948" s="219">
        <v>1.05</v>
      </c>
      <c r="AB1948" s="213">
        <f t="shared" si="389"/>
        <v>180</v>
      </c>
      <c r="AC1948" s="213">
        <f t="shared" si="390"/>
        <v>10.5</v>
      </c>
      <c r="AD1948" s="213">
        <f t="shared" si="391"/>
        <v>126</v>
      </c>
      <c r="AE1948" s="213">
        <f t="shared" si="394"/>
        <v>0</v>
      </c>
      <c r="AF1948" s="213">
        <f t="shared" si="392"/>
        <v>66</v>
      </c>
      <c r="AG1948" s="343">
        <f t="shared" si="400"/>
        <v>192</v>
      </c>
      <c r="AH1948" s="214">
        <v>145.5</v>
      </c>
      <c r="AI1948" s="213">
        <f t="shared" si="401"/>
        <v>46.5</v>
      </c>
      <c r="AJ1948" s="172"/>
    </row>
    <row r="1949" spans="1:36" ht="32.25" customHeight="1" x14ac:dyDescent="0.35">
      <c r="A1949" s="202"/>
      <c r="B1949" s="239">
        <v>30</v>
      </c>
      <c r="C1949" s="342">
        <v>1501</v>
      </c>
      <c r="D1949" s="344">
        <v>13988</v>
      </c>
      <c r="E1949" s="204"/>
      <c r="F1949" s="204"/>
      <c r="G1949" s="202" t="s">
        <v>512</v>
      </c>
      <c r="H1949" s="205" t="s">
        <v>36</v>
      </c>
      <c r="I1949" s="205"/>
      <c r="J1949" s="205" t="s">
        <v>436</v>
      </c>
      <c r="K1949" s="206">
        <v>5</v>
      </c>
      <c r="L1949" s="206">
        <v>1.8</v>
      </c>
      <c r="M1949" s="206">
        <v>2.5</v>
      </c>
      <c r="N1949" s="206"/>
      <c r="O1949" s="206">
        <v>2.5</v>
      </c>
      <c r="P1949" s="206"/>
      <c r="Q1949" s="206"/>
      <c r="R1949" s="204">
        <f t="shared" si="395"/>
        <v>12.5</v>
      </c>
      <c r="S1949" s="173" t="s">
        <v>41</v>
      </c>
      <c r="T1949" s="215" t="s">
        <v>87</v>
      </c>
      <c r="U1949" s="209">
        <v>44891</v>
      </c>
      <c r="V1949" s="209"/>
      <c r="W1949" s="210">
        <v>1</v>
      </c>
      <c r="X1949" s="211"/>
      <c r="Y1949" s="212">
        <f t="shared" si="388"/>
        <v>9.5714285714285712</v>
      </c>
      <c r="Z1949" s="219">
        <v>18</v>
      </c>
      <c r="AA1949" s="219">
        <v>1.05</v>
      </c>
      <c r="AB1949" s="213">
        <f t="shared" si="389"/>
        <v>225</v>
      </c>
      <c r="AC1949" s="213">
        <f t="shared" si="390"/>
        <v>13.125</v>
      </c>
      <c r="AD1949" s="213">
        <f t="shared" si="391"/>
        <v>157.5</v>
      </c>
      <c r="AE1949" s="213">
        <f t="shared" si="394"/>
        <v>0</v>
      </c>
      <c r="AF1949" s="213">
        <f t="shared" si="392"/>
        <v>125.625</v>
      </c>
      <c r="AG1949" s="343">
        <f t="shared" si="400"/>
        <v>283.125</v>
      </c>
      <c r="AH1949" s="214">
        <v>225</v>
      </c>
      <c r="AI1949" s="213">
        <f t="shared" si="401"/>
        <v>58.125</v>
      </c>
      <c r="AJ1949" s="172"/>
    </row>
    <row r="1950" spans="1:36" ht="32.25" hidden="1" customHeight="1" x14ac:dyDescent="0.35">
      <c r="A1950" s="202"/>
      <c r="B1950" s="239">
        <v>31</v>
      </c>
      <c r="C1950" s="203">
        <v>322</v>
      </c>
      <c r="D1950" s="204">
        <v>12434</v>
      </c>
      <c r="E1950" s="204">
        <v>8133</v>
      </c>
      <c r="F1950" s="204"/>
      <c r="G1950" s="202" t="s">
        <v>86</v>
      </c>
      <c r="H1950" s="202" t="s">
        <v>95</v>
      </c>
      <c r="I1950" s="202"/>
      <c r="J1950" s="202" t="s">
        <v>69</v>
      </c>
      <c r="K1950" s="204">
        <v>1.8</v>
      </c>
      <c r="L1950" s="204">
        <v>1.3</v>
      </c>
      <c r="M1950" s="204">
        <v>3</v>
      </c>
      <c r="N1950" s="204">
        <v>1</v>
      </c>
      <c r="O1950" s="204">
        <f t="shared" ref="O1950:O1959" si="402">M1950-N1950</f>
        <v>2</v>
      </c>
      <c r="P1950" s="204"/>
      <c r="Q1950" s="204"/>
      <c r="R1950" s="204">
        <f t="shared" si="395"/>
        <v>2</v>
      </c>
      <c r="S1950" s="207" t="s">
        <v>70</v>
      </c>
      <c r="T1950" s="215" t="s">
        <v>58</v>
      </c>
      <c r="U1950" s="216">
        <v>44733</v>
      </c>
      <c r="V1950" s="216">
        <v>44854</v>
      </c>
      <c r="W1950" s="217">
        <v>1</v>
      </c>
      <c r="X1950" s="218"/>
      <c r="Y1950" s="212">
        <f t="shared" si="388"/>
        <v>17.428571428571427</v>
      </c>
      <c r="Z1950" s="237">
        <v>135</v>
      </c>
      <c r="AA1950" s="237"/>
      <c r="AB1950" s="213">
        <f t="shared" si="389"/>
        <v>270</v>
      </c>
      <c r="AC1950" s="213">
        <f t="shared" si="390"/>
        <v>0</v>
      </c>
      <c r="AD1950" s="213">
        <f t="shared" si="391"/>
        <v>189</v>
      </c>
      <c r="AE1950" s="213">
        <f t="shared" si="394"/>
        <v>81</v>
      </c>
      <c r="AF1950" s="213">
        <f t="shared" si="392"/>
        <v>0</v>
      </c>
      <c r="AG1950" s="213">
        <f t="shared" si="400"/>
        <v>270</v>
      </c>
      <c r="AH1950" s="213">
        <v>270</v>
      </c>
      <c r="AI1950" s="213">
        <f t="shared" si="401"/>
        <v>0</v>
      </c>
      <c r="AJ1950" s="172"/>
    </row>
    <row r="1951" spans="1:36" ht="32.25" hidden="1" customHeight="1" x14ac:dyDescent="0.35">
      <c r="A1951" s="202"/>
      <c r="B1951" s="239">
        <v>31</v>
      </c>
      <c r="C1951" s="203">
        <v>321</v>
      </c>
      <c r="D1951" s="204">
        <v>12433</v>
      </c>
      <c r="E1951" s="204">
        <v>7585</v>
      </c>
      <c r="F1951" s="204"/>
      <c r="G1951" s="202" t="s">
        <v>86</v>
      </c>
      <c r="H1951" s="202" t="s">
        <v>95</v>
      </c>
      <c r="I1951" s="202"/>
      <c r="J1951" s="202" t="s">
        <v>69</v>
      </c>
      <c r="K1951" s="204">
        <v>1.3</v>
      </c>
      <c r="L1951" s="204">
        <v>1.3</v>
      </c>
      <c r="M1951" s="204">
        <v>4</v>
      </c>
      <c r="N1951" s="204">
        <v>1</v>
      </c>
      <c r="O1951" s="204">
        <f t="shared" si="402"/>
        <v>3</v>
      </c>
      <c r="P1951" s="204"/>
      <c r="Q1951" s="204"/>
      <c r="R1951" s="204">
        <f t="shared" si="395"/>
        <v>3</v>
      </c>
      <c r="S1951" s="207" t="s">
        <v>70</v>
      </c>
      <c r="T1951" s="215" t="s">
        <v>58</v>
      </c>
      <c r="U1951" s="216">
        <v>44733</v>
      </c>
      <c r="V1951" s="216">
        <v>44738</v>
      </c>
      <c r="W1951" s="217">
        <v>1</v>
      </c>
      <c r="X1951" s="218"/>
      <c r="Y1951" s="212">
        <f t="shared" ref="Y1951:Y1983" si="403">IF(T1951="on hire",$C$5-U1951+1,IF(T1951="off hired",V1951-U1951+1,0))/7</f>
        <v>0.8571428571428571</v>
      </c>
      <c r="Z1951" s="237">
        <v>135</v>
      </c>
      <c r="AA1951" s="237">
        <v>12.25</v>
      </c>
      <c r="AB1951" s="213">
        <f t="shared" ref="AB1951:AB1983" si="404">Z1951*R1951</f>
        <v>405</v>
      </c>
      <c r="AC1951" s="213">
        <f t="shared" ref="AC1951:AC1983" si="405">AA1951*R1951</f>
        <v>36.75</v>
      </c>
      <c r="AD1951" s="213">
        <f t="shared" ref="AD1951:AD1983" si="406">0.7*R1951*Z1951</f>
        <v>283.49999999999994</v>
      </c>
      <c r="AE1951" s="213">
        <f t="shared" si="394"/>
        <v>121.49999999999999</v>
      </c>
      <c r="AF1951" s="213">
        <f t="shared" ref="AF1951:AF1983" si="407">IF(Y1951&gt;X1951,(Y1951-X1951)*R1951*AA1951,0)</f>
        <v>31.499999999999996</v>
      </c>
      <c r="AG1951" s="213">
        <f t="shared" si="400"/>
        <v>436.49999999999994</v>
      </c>
      <c r="AH1951" s="213">
        <v>436.49999999999994</v>
      </c>
      <c r="AI1951" s="213">
        <f t="shared" si="401"/>
        <v>0</v>
      </c>
      <c r="AJ1951" s="172"/>
    </row>
    <row r="1952" spans="1:36" ht="32.25" hidden="1" customHeight="1" x14ac:dyDescent="0.35">
      <c r="A1952" s="202"/>
      <c r="B1952" s="239">
        <v>31</v>
      </c>
      <c r="C1952" s="203" t="s">
        <v>139</v>
      </c>
      <c r="D1952" s="204">
        <v>12223</v>
      </c>
      <c r="E1952" s="204">
        <v>7570</v>
      </c>
      <c r="F1952" s="204"/>
      <c r="G1952" s="202" t="s">
        <v>86</v>
      </c>
      <c r="H1952" s="202" t="s">
        <v>36</v>
      </c>
      <c r="I1952" s="202"/>
      <c r="J1952" s="202" t="s">
        <v>42</v>
      </c>
      <c r="K1952" s="204">
        <v>25</v>
      </c>
      <c r="L1952" s="204">
        <v>1.3</v>
      </c>
      <c r="M1952" s="204">
        <v>6</v>
      </c>
      <c r="N1952" s="204">
        <v>1</v>
      </c>
      <c r="O1952" s="204">
        <f t="shared" si="402"/>
        <v>5</v>
      </c>
      <c r="P1952" s="204"/>
      <c r="Q1952" s="204"/>
      <c r="R1952" s="204">
        <f t="shared" si="395"/>
        <v>125</v>
      </c>
      <c r="S1952" s="207" t="s">
        <v>41</v>
      </c>
      <c r="T1952" s="215" t="s">
        <v>58</v>
      </c>
      <c r="U1952" s="216">
        <v>44717</v>
      </c>
      <c r="V1952" s="216">
        <v>44724</v>
      </c>
      <c r="W1952" s="217">
        <v>1</v>
      </c>
      <c r="X1952" s="218"/>
      <c r="Y1952" s="212">
        <f t="shared" si="403"/>
        <v>1.1428571428571428</v>
      </c>
      <c r="Z1952" s="237">
        <v>14</v>
      </c>
      <c r="AA1952" s="237">
        <v>0.84</v>
      </c>
      <c r="AB1952" s="213">
        <f t="shared" si="404"/>
        <v>1750</v>
      </c>
      <c r="AC1952" s="213">
        <f t="shared" si="405"/>
        <v>105</v>
      </c>
      <c r="AD1952" s="213">
        <f t="shared" si="406"/>
        <v>1225</v>
      </c>
      <c r="AE1952" s="213">
        <f t="shared" si="394"/>
        <v>525</v>
      </c>
      <c r="AF1952" s="213">
        <f t="shared" si="407"/>
        <v>120</v>
      </c>
      <c r="AG1952" s="213">
        <f t="shared" si="400"/>
        <v>1870</v>
      </c>
      <c r="AH1952" s="213">
        <v>1870</v>
      </c>
      <c r="AI1952" s="213">
        <f t="shared" si="401"/>
        <v>0</v>
      </c>
      <c r="AJ1952" s="172"/>
    </row>
    <row r="1953" spans="1:36" ht="32.25" hidden="1" customHeight="1" x14ac:dyDescent="0.35">
      <c r="A1953" s="202"/>
      <c r="B1953" s="239">
        <v>31</v>
      </c>
      <c r="C1953" s="203" t="s">
        <v>140</v>
      </c>
      <c r="D1953" s="204">
        <v>12225</v>
      </c>
      <c r="E1953" s="204">
        <v>7576</v>
      </c>
      <c r="F1953" s="204"/>
      <c r="G1953" s="202" t="s">
        <v>86</v>
      </c>
      <c r="H1953" s="202" t="s">
        <v>36</v>
      </c>
      <c r="I1953" s="202"/>
      <c r="J1953" s="202" t="s">
        <v>42</v>
      </c>
      <c r="K1953" s="204">
        <v>8</v>
      </c>
      <c r="L1953" s="204">
        <v>1.3</v>
      </c>
      <c r="M1953" s="204">
        <v>3</v>
      </c>
      <c r="N1953" s="204">
        <v>1</v>
      </c>
      <c r="O1953" s="204">
        <f t="shared" si="402"/>
        <v>2</v>
      </c>
      <c r="P1953" s="204"/>
      <c r="Q1953" s="204"/>
      <c r="R1953" s="204">
        <f t="shared" si="395"/>
        <v>16</v>
      </c>
      <c r="S1953" s="207" t="s">
        <v>41</v>
      </c>
      <c r="T1953" s="215" t="s">
        <v>58</v>
      </c>
      <c r="U1953" s="216">
        <v>44717</v>
      </c>
      <c r="V1953" s="216">
        <v>44734</v>
      </c>
      <c r="W1953" s="217">
        <v>1</v>
      </c>
      <c r="X1953" s="218"/>
      <c r="Y1953" s="212">
        <f t="shared" si="403"/>
        <v>2.5714285714285716</v>
      </c>
      <c r="Z1953" s="237">
        <v>14</v>
      </c>
      <c r="AA1953" s="237">
        <v>0.84</v>
      </c>
      <c r="AB1953" s="213">
        <f t="shared" si="404"/>
        <v>224</v>
      </c>
      <c r="AC1953" s="213">
        <f t="shared" si="405"/>
        <v>13.44</v>
      </c>
      <c r="AD1953" s="213">
        <f t="shared" si="406"/>
        <v>156.79999999999998</v>
      </c>
      <c r="AE1953" s="213">
        <f t="shared" si="394"/>
        <v>67.2</v>
      </c>
      <c r="AF1953" s="213">
        <f t="shared" si="407"/>
        <v>34.56</v>
      </c>
      <c r="AG1953" s="213">
        <f t="shared" si="400"/>
        <v>258.56</v>
      </c>
      <c r="AH1953" s="213">
        <v>258.56</v>
      </c>
      <c r="AI1953" s="213">
        <f t="shared" si="401"/>
        <v>0</v>
      </c>
      <c r="AJ1953" s="172"/>
    </row>
    <row r="1954" spans="1:36" ht="32.25" hidden="1" customHeight="1" x14ac:dyDescent="0.35">
      <c r="A1954" s="202"/>
      <c r="B1954" s="239">
        <v>31</v>
      </c>
      <c r="C1954" s="203">
        <v>371</v>
      </c>
      <c r="D1954" s="204">
        <v>12528</v>
      </c>
      <c r="E1954" s="204">
        <v>6727</v>
      </c>
      <c r="F1954" s="204"/>
      <c r="G1954" s="202" t="s">
        <v>86</v>
      </c>
      <c r="H1954" s="202" t="s">
        <v>36</v>
      </c>
      <c r="I1954" s="202"/>
      <c r="J1954" s="202" t="s">
        <v>42</v>
      </c>
      <c r="K1954" s="204">
        <v>4</v>
      </c>
      <c r="L1954" s="204">
        <v>1.3</v>
      </c>
      <c r="M1954" s="204">
        <v>2</v>
      </c>
      <c r="N1954" s="204">
        <v>1</v>
      </c>
      <c r="O1954" s="204">
        <f t="shared" si="402"/>
        <v>1</v>
      </c>
      <c r="P1954" s="204"/>
      <c r="Q1954" s="204"/>
      <c r="R1954" s="204">
        <f t="shared" si="395"/>
        <v>4</v>
      </c>
      <c r="S1954" s="207" t="s">
        <v>41</v>
      </c>
      <c r="T1954" s="215" t="s">
        <v>58</v>
      </c>
      <c r="U1954" s="216">
        <v>44739</v>
      </c>
      <c r="V1954" s="216">
        <v>44831</v>
      </c>
      <c r="W1954" s="217">
        <v>1</v>
      </c>
      <c r="X1954" s="218"/>
      <c r="Y1954" s="212">
        <f t="shared" si="403"/>
        <v>13.285714285714286</v>
      </c>
      <c r="Z1954" s="237">
        <v>14</v>
      </c>
      <c r="AA1954" s="237">
        <v>0.84</v>
      </c>
      <c r="AB1954" s="213">
        <f t="shared" si="404"/>
        <v>56</v>
      </c>
      <c r="AC1954" s="213">
        <f t="shared" si="405"/>
        <v>3.36</v>
      </c>
      <c r="AD1954" s="213">
        <f t="shared" si="406"/>
        <v>39.199999999999996</v>
      </c>
      <c r="AE1954" s="213">
        <f t="shared" si="394"/>
        <v>16.8</v>
      </c>
      <c r="AF1954" s="213">
        <f t="shared" si="407"/>
        <v>44.64</v>
      </c>
      <c r="AG1954" s="213">
        <f t="shared" si="400"/>
        <v>100.64</v>
      </c>
      <c r="AH1954" s="213">
        <v>100.64</v>
      </c>
      <c r="AI1954" s="213">
        <f t="shared" si="401"/>
        <v>0</v>
      </c>
      <c r="AJ1954" s="172"/>
    </row>
    <row r="1955" spans="1:36" ht="32.25" hidden="1" customHeight="1" x14ac:dyDescent="0.35">
      <c r="A1955" s="202"/>
      <c r="B1955" s="239">
        <v>31</v>
      </c>
      <c r="C1955" s="203">
        <v>524</v>
      </c>
      <c r="D1955" s="204">
        <v>12732</v>
      </c>
      <c r="E1955" s="204">
        <v>8122</v>
      </c>
      <c r="F1955" s="204"/>
      <c r="G1955" s="202" t="s">
        <v>86</v>
      </c>
      <c r="H1955" s="202" t="s">
        <v>95</v>
      </c>
      <c r="I1955" s="202"/>
      <c r="J1955" s="202" t="s">
        <v>69</v>
      </c>
      <c r="K1955" s="204">
        <v>2.5</v>
      </c>
      <c r="L1955" s="204">
        <v>1.3</v>
      </c>
      <c r="M1955" s="204">
        <v>4</v>
      </c>
      <c r="N1955" s="204">
        <v>1</v>
      </c>
      <c r="O1955" s="204">
        <f t="shared" si="402"/>
        <v>3</v>
      </c>
      <c r="P1955" s="204"/>
      <c r="Q1955" s="204"/>
      <c r="R1955" s="204">
        <f t="shared" si="395"/>
        <v>3</v>
      </c>
      <c r="S1955" s="207" t="s">
        <v>70</v>
      </c>
      <c r="T1955" s="215" t="s">
        <v>58</v>
      </c>
      <c r="U1955" s="216">
        <v>44757</v>
      </c>
      <c r="V1955" s="216">
        <v>44849</v>
      </c>
      <c r="W1955" s="217">
        <v>1</v>
      </c>
      <c r="X1955" s="218"/>
      <c r="Y1955" s="212">
        <f t="shared" si="403"/>
        <v>13.285714285714286</v>
      </c>
      <c r="Z1955" s="237">
        <v>135</v>
      </c>
      <c r="AA1955" s="237">
        <v>12.25</v>
      </c>
      <c r="AB1955" s="213">
        <f t="shared" si="404"/>
        <v>405</v>
      </c>
      <c r="AC1955" s="213">
        <f t="shared" si="405"/>
        <v>36.75</v>
      </c>
      <c r="AD1955" s="213">
        <f t="shared" si="406"/>
        <v>283.49999999999994</v>
      </c>
      <c r="AE1955" s="213">
        <f t="shared" si="394"/>
        <v>121.49999999999999</v>
      </c>
      <c r="AF1955" s="213">
        <f t="shared" si="407"/>
        <v>488.25000000000006</v>
      </c>
      <c r="AG1955" s="213">
        <f t="shared" si="400"/>
        <v>893.25</v>
      </c>
      <c r="AH1955" s="213">
        <v>893.25</v>
      </c>
      <c r="AI1955" s="213">
        <f t="shared" si="401"/>
        <v>0</v>
      </c>
      <c r="AJ1955" s="172"/>
    </row>
    <row r="1956" spans="1:36" ht="32.25" hidden="1" customHeight="1" x14ac:dyDescent="0.35">
      <c r="A1956" s="202"/>
      <c r="B1956" s="239">
        <v>31</v>
      </c>
      <c r="C1956" s="203">
        <v>452</v>
      </c>
      <c r="D1956" s="204">
        <v>12619</v>
      </c>
      <c r="E1956" s="204">
        <v>8152</v>
      </c>
      <c r="F1956" s="204"/>
      <c r="G1956" s="202" t="s">
        <v>86</v>
      </c>
      <c r="H1956" s="202" t="s">
        <v>60</v>
      </c>
      <c r="I1956" s="202"/>
      <c r="J1956" s="202" t="s">
        <v>61</v>
      </c>
      <c r="K1956" s="204">
        <v>9</v>
      </c>
      <c r="L1956" s="204">
        <v>9</v>
      </c>
      <c r="M1956" s="204">
        <f>5</f>
        <v>5</v>
      </c>
      <c r="N1956" s="204">
        <v>1</v>
      </c>
      <c r="O1956" s="204">
        <f t="shared" si="402"/>
        <v>4</v>
      </c>
      <c r="P1956" s="204"/>
      <c r="Q1956" s="204"/>
      <c r="R1956" s="204">
        <f t="shared" si="395"/>
        <v>324</v>
      </c>
      <c r="S1956" s="207" t="s">
        <v>62</v>
      </c>
      <c r="T1956" s="215" t="s">
        <v>58</v>
      </c>
      <c r="U1956" s="216">
        <v>44748</v>
      </c>
      <c r="V1956" s="216">
        <v>44861</v>
      </c>
      <c r="W1956" s="217">
        <v>1</v>
      </c>
      <c r="X1956" s="218"/>
      <c r="Y1956" s="212">
        <f t="shared" si="403"/>
        <v>16.285714285714285</v>
      </c>
      <c r="Z1956" s="237">
        <v>7.5</v>
      </c>
      <c r="AA1956" s="237">
        <v>0.7</v>
      </c>
      <c r="AB1956" s="213">
        <f t="shared" si="404"/>
        <v>2430</v>
      </c>
      <c r="AC1956" s="213">
        <f t="shared" si="405"/>
        <v>226.79999999999998</v>
      </c>
      <c r="AD1956" s="213">
        <f t="shared" si="406"/>
        <v>1700.9999999999998</v>
      </c>
      <c r="AE1956" s="213">
        <f t="shared" si="394"/>
        <v>729</v>
      </c>
      <c r="AF1956" s="213">
        <f t="shared" si="407"/>
        <v>3693.5999999999995</v>
      </c>
      <c r="AG1956" s="213">
        <f t="shared" si="400"/>
        <v>6123.5999999999995</v>
      </c>
      <c r="AH1956" s="213">
        <v>6123.5999999999995</v>
      </c>
      <c r="AI1956" s="213">
        <f t="shared" si="401"/>
        <v>0</v>
      </c>
      <c r="AJ1956" s="172"/>
    </row>
    <row r="1957" spans="1:36" ht="32.25" hidden="1" customHeight="1" x14ac:dyDescent="0.35">
      <c r="A1957" s="202"/>
      <c r="B1957" s="239">
        <v>31</v>
      </c>
      <c r="C1957" s="203">
        <v>641</v>
      </c>
      <c r="D1957" s="204">
        <v>12864</v>
      </c>
      <c r="E1957" s="204">
        <v>6730</v>
      </c>
      <c r="F1957" s="204"/>
      <c r="G1957" s="202" t="s">
        <v>86</v>
      </c>
      <c r="H1957" s="202" t="s">
        <v>36</v>
      </c>
      <c r="I1957" s="202"/>
      <c r="J1957" s="202" t="s">
        <v>69</v>
      </c>
      <c r="K1957" s="204">
        <v>2.5</v>
      </c>
      <c r="L1957" s="204">
        <v>2</v>
      </c>
      <c r="M1957" s="204">
        <v>3</v>
      </c>
      <c r="N1957" s="204">
        <v>1</v>
      </c>
      <c r="O1957" s="204">
        <f t="shared" si="402"/>
        <v>2</v>
      </c>
      <c r="P1957" s="204"/>
      <c r="Q1957" s="204"/>
      <c r="R1957" s="204">
        <f t="shared" si="395"/>
        <v>2</v>
      </c>
      <c r="S1957" s="207" t="s">
        <v>70</v>
      </c>
      <c r="T1957" s="215" t="s">
        <v>58</v>
      </c>
      <c r="U1957" s="216">
        <v>44774</v>
      </c>
      <c r="V1957" s="216">
        <v>44832</v>
      </c>
      <c r="W1957" s="217">
        <v>1</v>
      </c>
      <c r="X1957" s="218"/>
      <c r="Y1957" s="212">
        <f t="shared" si="403"/>
        <v>8.4285714285714288</v>
      </c>
      <c r="Z1957" s="238">
        <v>135</v>
      </c>
      <c r="AA1957" s="237">
        <v>12.25</v>
      </c>
      <c r="AB1957" s="213">
        <f t="shared" si="404"/>
        <v>270</v>
      </c>
      <c r="AC1957" s="213">
        <f t="shared" si="405"/>
        <v>24.5</v>
      </c>
      <c r="AD1957" s="213">
        <f t="shared" si="406"/>
        <v>189</v>
      </c>
      <c r="AE1957" s="213">
        <f t="shared" si="394"/>
        <v>81</v>
      </c>
      <c r="AF1957" s="213">
        <f t="shared" si="407"/>
        <v>206.5</v>
      </c>
      <c r="AG1957" s="213">
        <f t="shared" si="400"/>
        <v>476.5</v>
      </c>
      <c r="AH1957" s="213">
        <v>476.5</v>
      </c>
      <c r="AI1957" s="213">
        <f t="shared" si="401"/>
        <v>0</v>
      </c>
      <c r="AJ1957" s="172"/>
    </row>
    <row r="1958" spans="1:36" ht="32.25" hidden="1" customHeight="1" x14ac:dyDescent="0.35">
      <c r="A1958" s="202"/>
      <c r="B1958" s="239">
        <v>31</v>
      </c>
      <c r="C1958" s="203">
        <v>622</v>
      </c>
      <c r="D1958" s="204">
        <v>12847</v>
      </c>
      <c r="E1958" s="204">
        <v>6707</v>
      </c>
      <c r="F1958" s="204"/>
      <c r="G1958" s="202" t="s">
        <v>86</v>
      </c>
      <c r="H1958" s="202" t="s">
        <v>36</v>
      </c>
      <c r="I1958" s="202"/>
      <c r="J1958" s="202" t="s">
        <v>436</v>
      </c>
      <c r="K1958" s="204">
        <v>4</v>
      </c>
      <c r="L1958" s="204">
        <v>1.3</v>
      </c>
      <c r="M1958" s="204">
        <v>4</v>
      </c>
      <c r="N1958" s="204">
        <v>1</v>
      </c>
      <c r="O1958" s="204">
        <f t="shared" si="402"/>
        <v>3</v>
      </c>
      <c r="P1958" s="204"/>
      <c r="Q1958" s="204"/>
      <c r="R1958" s="204">
        <f t="shared" si="395"/>
        <v>12</v>
      </c>
      <c r="S1958" s="207" t="s">
        <v>41</v>
      </c>
      <c r="T1958" s="215" t="s">
        <v>58</v>
      </c>
      <c r="U1958" s="216">
        <v>44771</v>
      </c>
      <c r="V1958" s="216">
        <v>44825</v>
      </c>
      <c r="W1958" s="217">
        <v>1</v>
      </c>
      <c r="X1958" s="218"/>
      <c r="Y1958" s="212">
        <f t="shared" si="403"/>
        <v>7.8571428571428568</v>
      </c>
      <c r="Z1958" s="237">
        <v>14</v>
      </c>
      <c r="AA1958" s="237">
        <v>0.84</v>
      </c>
      <c r="AB1958" s="213">
        <f t="shared" si="404"/>
        <v>168</v>
      </c>
      <c r="AC1958" s="213">
        <f t="shared" si="405"/>
        <v>10.08</v>
      </c>
      <c r="AD1958" s="213">
        <f t="shared" si="406"/>
        <v>117.59999999999998</v>
      </c>
      <c r="AE1958" s="213">
        <f t="shared" ref="AE1958:AE1983" si="408">IF(T1958="off hired",0.3*R1958*Z1958*W1958,0)</f>
        <v>50.399999999999991</v>
      </c>
      <c r="AF1958" s="213">
        <f t="shared" si="407"/>
        <v>79.199999999999989</v>
      </c>
      <c r="AG1958" s="213">
        <f t="shared" si="400"/>
        <v>247.19999999999996</v>
      </c>
      <c r="AH1958" s="213">
        <v>247.19999999999996</v>
      </c>
      <c r="AI1958" s="213">
        <f t="shared" si="401"/>
        <v>0</v>
      </c>
      <c r="AJ1958" s="172"/>
    </row>
    <row r="1959" spans="1:36" ht="32.25" customHeight="1" x14ac:dyDescent="0.35">
      <c r="A1959" s="202"/>
      <c r="B1959" s="239">
        <v>31</v>
      </c>
      <c r="C1959" s="342">
        <v>452</v>
      </c>
      <c r="D1959" s="344">
        <v>13039</v>
      </c>
      <c r="E1959" s="344">
        <v>8433</v>
      </c>
      <c r="F1959" s="204"/>
      <c r="G1959" s="202" t="s">
        <v>86</v>
      </c>
      <c r="H1959" s="202" t="s">
        <v>60</v>
      </c>
      <c r="I1959" s="202"/>
      <c r="J1959" s="202" t="s">
        <v>61</v>
      </c>
      <c r="K1959" s="204">
        <v>7.5</v>
      </c>
      <c r="L1959" s="204">
        <v>5</v>
      </c>
      <c r="M1959" s="204">
        <v>4</v>
      </c>
      <c r="N1959" s="204">
        <v>1</v>
      </c>
      <c r="O1959" s="204">
        <f t="shared" si="402"/>
        <v>3</v>
      </c>
      <c r="P1959" s="204"/>
      <c r="Q1959" s="204"/>
      <c r="R1959" s="204">
        <f t="shared" si="395"/>
        <v>112.5</v>
      </c>
      <c r="S1959" s="207" t="s">
        <v>62</v>
      </c>
      <c r="T1959" s="215" t="s">
        <v>58</v>
      </c>
      <c r="U1959" s="216">
        <v>44791</v>
      </c>
      <c r="V1959" s="216">
        <v>44942</v>
      </c>
      <c r="W1959" s="217">
        <v>1</v>
      </c>
      <c r="X1959" s="218"/>
      <c r="Y1959" s="212">
        <f t="shared" si="403"/>
        <v>21.714285714285715</v>
      </c>
      <c r="Z1959" s="237">
        <v>7.5</v>
      </c>
      <c r="AA1959" s="237">
        <v>0.7</v>
      </c>
      <c r="AB1959" s="213">
        <f t="shared" si="404"/>
        <v>843.75</v>
      </c>
      <c r="AC1959" s="213">
        <f t="shared" si="405"/>
        <v>78.75</v>
      </c>
      <c r="AD1959" s="213">
        <f t="shared" si="406"/>
        <v>590.625</v>
      </c>
      <c r="AE1959" s="213">
        <f t="shared" si="408"/>
        <v>253.125</v>
      </c>
      <c r="AF1959" s="213">
        <f t="shared" si="407"/>
        <v>1710</v>
      </c>
      <c r="AG1959" s="343">
        <f t="shared" si="400"/>
        <v>2553.75</v>
      </c>
      <c r="AH1959" s="213">
        <v>2120.6249999999995</v>
      </c>
      <c r="AI1959" s="213">
        <f t="shared" si="401"/>
        <v>433.12500000000045</v>
      </c>
      <c r="AJ1959" s="172"/>
    </row>
    <row r="1960" spans="1:36" ht="32.25" hidden="1" customHeight="1" x14ac:dyDescent="0.35">
      <c r="A1960" s="205"/>
      <c r="B1960" s="239">
        <v>31</v>
      </c>
      <c r="C1960" s="173">
        <v>831</v>
      </c>
      <c r="D1960" s="206">
        <v>13100</v>
      </c>
      <c r="E1960" s="206">
        <v>7853</v>
      </c>
      <c r="F1960" s="206"/>
      <c r="G1960" s="205" t="s">
        <v>86</v>
      </c>
      <c r="H1960" s="205" t="s">
        <v>95</v>
      </c>
      <c r="I1960" s="205"/>
      <c r="J1960" s="205" t="s">
        <v>69</v>
      </c>
      <c r="K1960" s="206">
        <v>2.5</v>
      </c>
      <c r="L1960" s="206">
        <v>1.3</v>
      </c>
      <c r="M1960" s="206">
        <v>4</v>
      </c>
      <c r="N1960" s="206"/>
      <c r="O1960" s="206">
        <v>4</v>
      </c>
      <c r="P1960" s="206"/>
      <c r="Q1960" s="206"/>
      <c r="R1960" s="204">
        <f t="shared" si="395"/>
        <v>4</v>
      </c>
      <c r="S1960" s="207" t="s">
        <v>70</v>
      </c>
      <c r="T1960" s="208" t="s">
        <v>58</v>
      </c>
      <c r="U1960" s="209">
        <v>44799</v>
      </c>
      <c r="V1960" s="209">
        <v>44802</v>
      </c>
      <c r="W1960" s="210">
        <v>1</v>
      </c>
      <c r="X1960" s="211"/>
      <c r="Y1960" s="212">
        <f t="shared" si="403"/>
        <v>0.5714285714285714</v>
      </c>
      <c r="Z1960" s="237">
        <v>135</v>
      </c>
      <c r="AA1960" s="219"/>
      <c r="AB1960" s="213">
        <f t="shared" si="404"/>
        <v>540</v>
      </c>
      <c r="AC1960" s="213">
        <f t="shared" si="405"/>
        <v>0</v>
      </c>
      <c r="AD1960" s="213">
        <f t="shared" si="406"/>
        <v>378</v>
      </c>
      <c r="AE1960" s="213">
        <f t="shared" si="408"/>
        <v>162</v>
      </c>
      <c r="AF1960" s="213">
        <f t="shared" si="407"/>
        <v>0</v>
      </c>
      <c r="AG1960" s="213">
        <f t="shared" si="400"/>
        <v>540</v>
      </c>
      <c r="AH1960" s="214">
        <v>540</v>
      </c>
      <c r="AI1960" s="213">
        <f t="shared" si="401"/>
        <v>0</v>
      </c>
      <c r="AJ1960" s="172"/>
    </row>
    <row r="1961" spans="1:36" ht="32.25" hidden="1" customHeight="1" x14ac:dyDescent="0.35">
      <c r="A1961" s="205"/>
      <c r="B1961" s="239">
        <v>31</v>
      </c>
      <c r="C1961" s="173">
        <v>894</v>
      </c>
      <c r="D1961" s="206">
        <v>13265</v>
      </c>
      <c r="E1961" s="206">
        <v>7879</v>
      </c>
      <c r="F1961" s="206"/>
      <c r="G1961" s="205" t="s">
        <v>86</v>
      </c>
      <c r="H1961" s="205" t="s">
        <v>36</v>
      </c>
      <c r="I1961" s="205"/>
      <c r="J1961" s="205" t="s">
        <v>436</v>
      </c>
      <c r="K1961" s="206">
        <v>9</v>
      </c>
      <c r="L1961" s="206">
        <v>1.3</v>
      </c>
      <c r="M1961" s="206">
        <v>3</v>
      </c>
      <c r="N1961" s="206"/>
      <c r="O1961" s="206">
        <v>3</v>
      </c>
      <c r="P1961" s="206"/>
      <c r="Q1961" s="206"/>
      <c r="R1961" s="204">
        <f t="shared" si="395"/>
        <v>27</v>
      </c>
      <c r="S1961" s="173" t="s">
        <v>41</v>
      </c>
      <c r="T1961" s="208" t="s">
        <v>58</v>
      </c>
      <c r="U1961" s="209">
        <v>44810</v>
      </c>
      <c r="V1961" s="209">
        <v>44814</v>
      </c>
      <c r="W1961" s="210">
        <v>1</v>
      </c>
      <c r="X1961" s="211"/>
      <c r="Y1961" s="212">
        <f t="shared" si="403"/>
        <v>0.7142857142857143</v>
      </c>
      <c r="Z1961" s="219">
        <v>14</v>
      </c>
      <c r="AA1961" s="219">
        <v>0.84</v>
      </c>
      <c r="AB1961" s="213">
        <f t="shared" si="404"/>
        <v>378</v>
      </c>
      <c r="AC1961" s="213">
        <f t="shared" si="405"/>
        <v>22.68</v>
      </c>
      <c r="AD1961" s="213">
        <f t="shared" si="406"/>
        <v>264.59999999999997</v>
      </c>
      <c r="AE1961" s="213">
        <f t="shared" si="408"/>
        <v>113.39999999999999</v>
      </c>
      <c r="AF1961" s="213">
        <f t="shared" si="407"/>
        <v>16.2</v>
      </c>
      <c r="AG1961" s="213">
        <f t="shared" si="400"/>
        <v>394.19999999999993</v>
      </c>
      <c r="AH1961" s="214">
        <v>394.19999999999993</v>
      </c>
      <c r="AI1961" s="213">
        <f t="shared" si="401"/>
        <v>0</v>
      </c>
      <c r="AJ1961" s="172"/>
    </row>
    <row r="1962" spans="1:36" ht="32.25" hidden="1" customHeight="1" x14ac:dyDescent="0.35">
      <c r="A1962" s="234"/>
      <c r="B1962" s="260">
        <v>31</v>
      </c>
      <c r="C1962" s="261">
        <v>592</v>
      </c>
      <c r="D1962" s="233">
        <v>12810</v>
      </c>
      <c r="E1962" s="233">
        <v>6736</v>
      </c>
      <c r="F1962" s="233"/>
      <c r="G1962" s="234" t="s">
        <v>86</v>
      </c>
      <c r="H1962" s="234" t="s">
        <v>36</v>
      </c>
      <c r="I1962" s="234"/>
      <c r="J1962" s="234" t="s">
        <v>42</v>
      </c>
      <c r="K1962" s="233">
        <v>5</v>
      </c>
      <c r="L1962" s="233">
        <v>1.3</v>
      </c>
      <c r="M1962" s="233">
        <v>5</v>
      </c>
      <c r="N1962" s="204">
        <v>1</v>
      </c>
      <c r="O1962" s="204">
        <f>M1962-N1962</f>
        <v>4</v>
      </c>
      <c r="P1962" s="233"/>
      <c r="Q1962" s="233"/>
      <c r="R1962" s="204">
        <f t="shared" si="395"/>
        <v>20</v>
      </c>
      <c r="S1962" s="261" t="s">
        <v>41</v>
      </c>
      <c r="T1962" s="270" t="s">
        <v>58</v>
      </c>
      <c r="U1962" s="271">
        <v>44768</v>
      </c>
      <c r="V1962" s="271">
        <v>44833</v>
      </c>
      <c r="W1962" s="272">
        <v>1</v>
      </c>
      <c r="X1962" s="273"/>
      <c r="Y1962" s="212">
        <f t="shared" si="403"/>
        <v>9.4285714285714288</v>
      </c>
      <c r="Z1962" s="238">
        <v>14</v>
      </c>
      <c r="AA1962" s="238">
        <v>0.84</v>
      </c>
      <c r="AB1962" s="213">
        <f t="shared" si="404"/>
        <v>280</v>
      </c>
      <c r="AC1962" s="213">
        <f t="shared" si="405"/>
        <v>16.8</v>
      </c>
      <c r="AD1962" s="213">
        <f t="shared" si="406"/>
        <v>196</v>
      </c>
      <c r="AE1962" s="213">
        <f t="shared" si="408"/>
        <v>84</v>
      </c>
      <c r="AF1962" s="213">
        <f t="shared" si="407"/>
        <v>158.4</v>
      </c>
      <c r="AG1962" s="213">
        <f t="shared" si="400"/>
        <v>438.4</v>
      </c>
      <c r="AH1962" s="213">
        <v>438.4</v>
      </c>
      <c r="AI1962" s="213">
        <f t="shared" si="401"/>
        <v>0</v>
      </c>
      <c r="AJ1962" s="172"/>
    </row>
    <row r="1963" spans="1:36" ht="32.25" hidden="1" customHeight="1" x14ac:dyDescent="0.35">
      <c r="A1963" s="202"/>
      <c r="B1963" s="239">
        <v>31</v>
      </c>
      <c r="C1963" s="203">
        <v>714</v>
      </c>
      <c r="D1963" s="204">
        <v>12978</v>
      </c>
      <c r="E1963" s="204">
        <v>6735</v>
      </c>
      <c r="F1963" s="204"/>
      <c r="G1963" s="202" t="s">
        <v>86</v>
      </c>
      <c r="H1963" s="202" t="s">
        <v>36</v>
      </c>
      <c r="I1963" s="202"/>
      <c r="J1963" s="202" t="s">
        <v>69</v>
      </c>
      <c r="K1963" s="204">
        <v>2.5</v>
      </c>
      <c r="L1963" s="204">
        <v>1.3</v>
      </c>
      <c r="M1963" s="204">
        <v>4</v>
      </c>
      <c r="N1963" s="204">
        <v>1</v>
      </c>
      <c r="O1963" s="204">
        <f>M1963-N1963</f>
        <v>3</v>
      </c>
      <c r="P1963" s="204"/>
      <c r="Q1963" s="204"/>
      <c r="R1963" s="204">
        <f t="shared" si="395"/>
        <v>3</v>
      </c>
      <c r="S1963" s="207" t="s">
        <v>70</v>
      </c>
      <c r="T1963" s="215" t="s">
        <v>58</v>
      </c>
      <c r="U1963" s="216">
        <v>44785</v>
      </c>
      <c r="V1963" s="216">
        <v>44832</v>
      </c>
      <c r="W1963" s="217">
        <v>1</v>
      </c>
      <c r="X1963" s="218"/>
      <c r="Y1963" s="212">
        <f t="shared" si="403"/>
        <v>6.8571428571428568</v>
      </c>
      <c r="Z1963" s="238">
        <v>135</v>
      </c>
      <c r="AA1963" s="237">
        <v>12.25</v>
      </c>
      <c r="AB1963" s="213">
        <f t="shared" si="404"/>
        <v>405</v>
      </c>
      <c r="AC1963" s="213">
        <f t="shared" si="405"/>
        <v>36.75</v>
      </c>
      <c r="AD1963" s="213">
        <f t="shared" si="406"/>
        <v>283.49999999999994</v>
      </c>
      <c r="AE1963" s="213">
        <f t="shared" si="408"/>
        <v>121.49999999999999</v>
      </c>
      <c r="AF1963" s="213">
        <f t="shared" si="407"/>
        <v>251.99999999999997</v>
      </c>
      <c r="AG1963" s="213">
        <f t="shared" si="400"/>
        <v>656.99999999999989</v>
      </c>
      <c r="AH1963" s="213">
        <v>656.99999999999989</v>
      </c>
      <c r="AI1963" s="213">
        <f t="shared" si="401"/>
        <v>0</v>
      </c>
      <c r="AJ1963" s="172"/>
    </row>
    <row r="1964" spans="1:36" ht="32.25" hidden="1" customHeight="1" x14ac:dyDescent="0.35">
      <c r="A1964" s="202"/>
      <c r="B1964" s="239">
        <v>31</v>
      </c>
      <c r="C1964" s="203">
        <v>1003</v>
      </c>
      <c r="D1964" s="204">
        <v>13387</v>
      </c>
      <c r="E1964" s="204">
        <v>8230</v>
      </c>
      <c r="F1964" s="204"/>
      <c r="G1964" s="202" t="s">
        <v>86</v>
      </c>
      <c r="H1964" s="205" t="s">
        <v>95</v>
      </c>
      <c r="I1964" s="205"/>
      <c r="J1964" s="205" t="s">
        <v>69</v>
      </c>
      <c r="K1964" s="206">
        <v>2.5</v>
      </c>
      <c r="L1964" s="206">
        <v>1.3</v>
      </c>
      <c r="M1964" s="206">
        <v>3</v>
      </c>
      <c r="N1964" s="206"/>
      <c r="O1964" s="206">
        <v>3</v>
      </c>
      <c r="P1964" s="206"/>
      <c r="Q1964" s="206"/>
      <c r="R1964" s="204">
        <f t="shared" si="395"/>
        <v>3</v>
      </c>
      <c r="S1964" s="207" t="s">
        <v>70</v>
      </c>
      <c r="T1964" s="208" t="s">
        <v>58</v>
      </c>
      <c r="U1964" s="209">
        <v>44824</v>
      </c>
      <c r="V1964" s="209">
        <v>44879</v>
      </c>
      <c r="W1964" s="210">
        <v>1</v>
      </c>
      <c r="X1964" s="211"/>
      <c r="Y1964" s="212">
        <f t="shared" si="403"/>
        <v>8</v>
      </c>
      <c r="Z1964" s="237">
        <v>135</v>
      </c>
      <c r="AA1964" s="237">
        <v>12.25</v>
      </c>
      <c r="AB1964" s="213">
        <f t="shared" si="404"/>
        <v>405</v>
      </c>
      <c r="AC1964" s="213">
        <f t="shared" si="405"/>
        <v>36.75</v>
      </c>
      <c r="AD1964" s="213">
        <f t="shared" si="406"/>
        <v>283.49999999999994</v>
      </c>
      <c r="AE1964" s="213">
        <f t="shared" si="408"/>
        <v>121.49999999999999</v>
      </c>
      <c r="AF1964" s="213">
        <f t="shared" si="407"/>
        <v>294</v>
      </c>
      <c r="AG1964" s="213">
        <f t="shared" si="400"/>
        <v>699</v>
      </c>
      <c r="AH1964" s="214">
        <v>699</v>
      </c>
      <c r="AI1964" s="213">
        <f t="shared" si="401"/>
        <v>0</v>
      </c>
      <c r="AJ1964" s="172"/>
    </row>
    <row r="1965" spans="1:36" ht="32.25" hidden="1" customHeight="1" x14ac:dyDescent="0.35">
      <c r="A1965" s="202"/>
      <c r="B1965" s="239">
        <v>31</v>
      </c>
      <c r="C1965" s="203">
        <v>996</v>
      </c>
      <c r="D1965" s="204">
        <v>13380</v>
      </c>
      <c r="E1965" s="204">
        <v>8086</v>
      </c>
      <c r="F1965" s="204"/>
      <c r="G1965" s="202" t="s">
        <v>86</v>
      </c>
      <c r="H1965" s="205" t="s">
        <v>36</v>
      </c>
      <c r="I1965" s="205"/>
      <c r="J1965" s="205" t="s">
        <v>436</v>
      </c>
      <c r="K1965" s="206">
        <v>5</v>
      </c>
      <c r="L1965" s="206">
        <v>1.3</v>
      </c>
      <c r="M1965" s="206">
        <v>7</v>
      </c>
      <c r="N1965" s="206"/>
      <c r="O1965" s="206">
        <v>7</v>
      </c>
      <c r="P1965" s="206"/>
      <c r="Q1965" s="206"/>
      <c r="R1965" s="204">
        <f t="shared" si="395"/>
        <v>35</v>
      </c>
      <c r="S1965" s="173" t="s">
        <v>41</v>
      </c>
      <c r="T1965" s="208" t="s">
        <v>58</v>
      </c>
      <c r="U1965" s="209">
        <v>44823</v>
      </c>
      <c r="V1965" s="209">
        <v>44841</v>
      </c>
      <c r="W1965" s="210">
        <v>1</v>
      </c>
      <c r="X1965" s="211"/>
      <c r="Y1965" s="212">
        <f t="shared" si="403"/>
        <v>2.7142857142857144</v>
      </c>
      <c r="Z1965" s="219">
        <v>14</v>
      </c>
      <c r="AA1965" s="219">
        <v>0.84</v>
      </c>
      <c r="AB1965" s="213">
        <f t="shared" si="404"/>
        <v>490</v>
      </c>
      <c r="AC1965" s="213">
        <f t="shared" si="405"/>
        <v>29.4</v>
      </c>
      <c r="AD1965" s="213">
        <f t="shared" si="406"/>
        <v>343</v>
      </c>
      <c r="AE1965" s="213">
        <f t="shared" si="408"/>
        <v>147</v>
      </c>
      <c r="AF1965" s="213">
        <f t="shared" si="407"/>
        <v>79.8</v>
      </c>
      <c r="AG1965" s="213">
        <f t="shared" si="400"/>
        <v>569.79999999999995</v>
      </c>
      <c r="AH1965" s="214">
        <v>569.79999999999995</v>
      </c>
      <c r="AI1965" s="213">
        <f t="shared" si="401"/>
        <v>0</v>
      </c>
      <c r="AJ1965" s="172"/>
    </row>
    <row r="1966" spans="1:36" ht="32.25" hidden="1" customHeight="1" x14ac:dyDescent="0.35">
      <c r="A1966" s="202"/>
      <c r="B1966" s="239">
        <v>31</v>
      </c>
      <c r="C1966" s="203">
        <v>1015</v>
      </c>
      <c r="D1966" s="204">
        <v>13398</v>
      </c>
      <c r="E1966" s="204"/>
      <c r="F1966" s="204"/>
      <c r="G1966" s="202" t="s">
        <v>86</v>
      </c>
      <c r="H1966" s="205" t="s">
        <v>36</v>
      </c>
      <c r="I1966" s="205"/>
      <c r="J1966" s="205" t="s">
        <v>436</v>
      </c>
      <c r="K1966" s="206">
        <v>8</v>
      </c>
      <c r="L1966" s="206">
        <v>1.3</v>
      </c>
      <c r="M1966" s="206">
        <v>4</v>
      </c>
      <c r="N1966" s="206"/>
      <c r="O1966" s="206">
        <v>4</v>
      </c>
      <c r="P1966" s="206"/>
      <c r="Q1966" s="206"/>
      <c r="R1966" s="204">
        <f t="shared" si="395"/>
        <v>32</v>
      </c>
      <c r="S1966" s="173" t="s">
        <v>41</v>
      </c>
      <c r="T1966" s="208" t="s">
        <v>87</v>
      </c>
      <c r="U1966" s="209">
        <v>44825</v>
      </c>
      <c r="V1966" s="209"/>
      <c r="W1966" s="210">
        <v>1</v>
      </c>
      <c r="X1966" s="211"/>
      <c r="Y1966" s="212">
        <f t="shared" si="403"/>
        <v>19</v>
      </c>
      <c r="Z1966" s="219">
        <v>14</v>
      </c>
      <c r="AA1966" s="219">
        <v>0.84</v>
      </c>
      <c r="AB1966" s="213">
        <f t="shared" si="404"/>
        <v>448</v>
      </c>
      <c r="AC1966" s="213">
        <f t="shared" si="405"/>
        <v>26.88</v>
      </c>
      <c r="AD1966" s="213">
        <f t="shared" si="406"/>
        <v>313.59999999999997</v>
      </c>
      <c r="AE1966" s="213">
        <f t="shared" si="408"/>
        <v>0</v>
      </c>
      <c r="AF1966" s="213">
        <f t="shared" si="407"/>
        <v>510.71999999999997</v>
      </c>
      <c r="AG1966" s="213">
        <f>AH1966</f>
        <v>351.99999999999994</v>
      </c>
      <c r="AH1966" s="214">
        <v>351.99999999999994</v>
      </c>
      <c r="AI1966" s="213">
        <v>0</v>
      </c>
      <c r="AJ1966" s="172"/>
    </row>
    <row r="1967" spans="1:36" ht="32.25" hidden="1" customHeight="1" x14ac:dyDescent="0.35">
      <c r="A1967" s="202"/>
      <c r="B1967" s="239">
        <v>31</v>
      </c>
      <c r="C1967" s="203">
        <v>1004</v>
      </c>
      <c r="D1967" s="204">
        <v>13388</v>
      </c>
      <c r="E1967" s="204">
        <v>8333</v>
      </c>
      <c r="F1967" s="204"/>
      <c r="G1967" s="202" t="s">
        <v>86</v>
      </c>
      <c r="H1967" s="202" t="s">
        <v>60</v>
      </c>
      <c r="I1967" s="202"/>
      <c r="J1967" s="202" t="s">
        <v>61</v>
      </c>
      <c r="K1967" s="204">
        <v>7</v>
      </c>
      <c r="L1967" s="204">
        <v>3</v>
      </c>
      <c r="M1967" s="204">
        <v>4</v>
      </c>
      <c r="N1967" s="204"/>
      <c r="O1967" s="204">
        <f t="shared" ref="O1967:O1973" si="409">M1967-N1967</f>
        <v>4</v>
      </c>
      <c r="P1967" s="204"/>
      <c r="Q1967" s="204"/>
      <c r="R1967" s="204">
        <f t="shared" si="395"/>
        <v>84</v>
      </c>
      <c r="S1967" s="207" t="s">
        <v>62</v>
      </c>
      <c r="T1967" s="215" t="s">
        <v>58</v>
      </c>
      <c r="U1967" s="216">
        <v>44824</v>
      </c>
      <c r="V1967" s="216">
        <v>44910</v>
      </c>
      <c r="W1967" s="217">
        <v>1</v>
      </c>
      <c r="X1967" s="218"/>
      <c r="Y1967" s="212">
        <f t="shared" si="403"/>
        <v>12.428571428571429</v>
      </c>
      <c r="Z1967" s="237">
        <v>7.5</v>
      </c>
      <c r="AA1967" s="237">
        <v>0.7</v>
      </c>
      <c r="AB1967" s="213">
        <f t="shared" si="404"/>
        <v>630</v>
      </c>
      <c r="AC1967" s="213">
        <f t="shared" si="405"/>
        <v>58.8</v>
      </c>
      <c r="AD1967" s="213">
        <f t="shared" si="406"/>
        <v>441</v>
      </c>
      <c r="AE1967" s="213">
        <f t="shared" si="408"/>
        <v>189</v>
      </c>
      <c r="AF1967" s="213">
        <f t="shared" si="407"/>
        <v>730.8</v>
      </c>
      <c r="AG1967" s="213">
        <f t="shared" ref="AG1967:AG1983" si="410">AD1967+AE1967+AF1967</f>
        <v>1360.8</v>
      </c>
      <c r="AH1967" s="213">
        <v>1360.8</v>
      </c>
      <c r="AI1967" s="213">
        <f t="shared" ref="AI1967:AI1983" si="411">AG1967-AH1967</f>
        <v>0</v>
      </c>
      <c r="AJ1967" s="172"/>
    </row>
    <row r="1968" spans="1:36" ht="32.25" customHeight="1" x14ac:dyDescent="0.35">
      <c r="A1968" s="205"/>
      <c r="B1968" s="241">
        <v>31</v>
      </c>
      <c r="C1968" s="399">
        <v>1291</v>
      </c>
      <c r="D1968" s="400">
        <v>13730</v>
      </c>
      <c r="E1968" s="400">
        <v>8492</v>
      </c>
      <c r="F1968" s="206"/>
      <c r="G1968" s="205" t="s">
        <v>86</v>
      </c>
      <c r="H1968" s="202" t="s">
        <v>60</v>
      </c>
      <c r="I1968" s="202"/>
      <c r="J1968" s="202" t="s">
        <v>61</v>
      </c>
      <c r="K1968" s="204">
        <v>4.4000000000000004</v>
      </c>
      <c r="L1968" s="204">
        <v>2.5</v>
      </c>
      <c r="M1968" s="204">
        <v>4</v>
      </c>
      <c r="N1968" s="204"/>
      <c r="O1968" s="204">
        <f t="shared" si="409"/>
        <v>4</v>
      </c>
      <c r="P1968" s="204"/>
      <c r="Q1968" s="204"/>
      <c r="R1968" s="204">
        <f t="shared" ref="R1968:R1983" si="412">IF(S1968="m3",K1968*L1968*O1968,IF(S1968="m2-LxH",K1968*O1968,IF(S1968="m2-LxW",K1968*L1968*P1968,IF(S1968="rm",O1968,IF(S1968="lm",K1968,IF(S1968="unit",Q1968,))))))</f>
        <v>44</v>
      </c>
      <c r="S1968" s="207" t="s">
        <v>62</v>
      </c>
      <c r="T1968" s="215" t="s">
        <v>58</v>
      </c>
      <c r="U1968" s="216">
        <v>44859</v>
      </c>
      <c r="V1968" s="216">
        <v>44931</v>
      </c>
      <c r="W1968" s="217">
        <v>1</v>
      </c>
      <c r="X1968" s="218"/>
      <c r="Y1968" s="212">
        <f t="shared" si="403"/>
        <v>10.428571428571429</v>
      </c>
      <c r="Z1968" s="237">
        <v>7.5</v>
      </c>
      <c r="AA1968" s="237">
        <v>0.7</v>
      </c>
      <c r="AB1968" s="213">
        <f t="shared" si="404"/>
        <v>330</v>
      </c>
      <c r="AC1968" s="213">
        <f t="shared" si="405"/>
        <v>30.799999999999997</v>
      </c>
      <c r="AD1968" s="213">
        <f t="shared" si="406"/>
        <v>230.99999999999997</v>
      </c>
      <c r="AE1968" s="213">
        <f t="shared" si="408"/>
        <v>99</v>
      </c>
      <c r="AF1968" s="213">
        <f t="shared" si="407"/>
        <v>321.2</v>
      </c>
      <c r="AG1968" s="343">
        <f t="shared" si="410"/>
        <v>651.20000000000005</v>
      </c>
      <c r="AH1968" s="213">
        <v>530.19999999999993</v>
      </c>
      <c r="AI1968" s="213">
        <f t="shared" si="411"/>
        <v>121.00000000000011</v>
      </c>
      <c r="AJ1968" s="172"/>
    </row>
    <row r="1969" spans="1:36" ht="32.25" hidden="1" customHeight="1" x14ac:dyDescent="0.35">
      <c r="A1969" s="202"/>
      <c r="B1969" s="239">
        <v>31</v>
      </c>
      <c r="C1969" s="203">
        <v>1340</v>
      </c>
      <c r="D1969" s="204">
        <v>13828</v>
      </c>
      <c r="E1969" s="204">
        <v>8194</v>
      </c>
      <c r="F1969" s="204"/>
      <c r="G1969" s="202" t="s">
        <v>86</v>
      </c>
      <c r="H1969" s="202" t="s">
        <v>95</v>
      </c>
      <c r="I1969" s="202"/>
      <c r="J1969" s="202" t="s">
        <v>69</v>
      </c>
      <c r="K1969" s="204">
        <v>1.8</v>
      </c>
      <c r="L1969" s="204">
        <v>0.6</v>
      </c>
      <c r="M1969" s="204">
        <v>1.5</v>
      </c>
      <c r="N1969" s="204"/>
      <c r="O1969" s="204">
        <f t="shared" si="409"/>
        <v>1.5</v>
      </c>
      <c r="P1969" s="204"/>
      <c r="Q1969" s="204"/>
      <c r="R1969" s="204">
        <f t="shared" si="412"/>
        <v>1.5</v>
      </c>
      <c r="S1969" s="207" t="s">
        <v>70</v>
      </c>
      <c r="T1969" s="215" t="s">
        <v>58</v>
      </c>
      <c r="U1969" s="216">
        <v>44866</v>
      </c>
      <c r="V1969" s="216">
        <v>44870</v>
      </c>
      <c r="W1969" s="217">
        <v>1</v>
      </c>
      <c r="X1969" s="218"/>
      <c r="Y1969" s="212">
        <f t="shared" si="403"/>
        <v>0.7142857142857143</v>
      </c>
      <c r="Z1969" s="237">
        <v>135</v>
      </c>
      <c r="AA1969" s="237">
        <v>12.25</v>
      </c>
      <c r="AB1969" s="213">
        <f t="shared" si="404"/>
        <v>202.5</v>
      </c>
      <c r="AC1969" s="213">
        <f t="shared" si="405"/>
        <v>18.375</v>
      </c>
      <c r="AD1969" s="213">
        <f t="shared" si="406"/>
        <v>141.74999999999997</v>
      </c>
      <c r="AE1969" s="213">
        <f t="shared" si="408"/>
        <v>60.749999999999993</v>
      </c>
      <c r="AF1969" s="213">
        <f t="shared" si="407"/>
        <v>13.125</v>
      </c>
      <c r="AG1969" s="213">
        <f t="shared" si="410"/>
        <v>215.62499999999997</v>
      </c>
      <c r="AH1969" s="213">
        <v>215.62499999999997</v>
      </c>
      <c r="AI1969" s="213">
        <f t="shared" si="411"/>
        <v>0</v>
      </c>
      <c r="AJ1969" s="172"/>
    </row>
    <row r="1970" spans="1:36" ht="32.25" hidden="1" customHeight="1" x14ac:dyDescent="0.35">
      <c r="A1970" s="202"/>
      <c r="B1970" s="239">
        <v>31</v>
      </c>
      <c r="C1970" s="203">
        <v>1313</v>
      </c>
      <c r="D1970" s="204">
        <v>13801</v>
      </c>
      <c r="E1970" s="204">
        <v>8344</v>
      </c>
      <c r="F1970" s="204"/>
      <c r="G1970" s="202" t="s">
        <v>86</v>
      </c>
      <c r="H1970" s="234" t="s">
        <v>36</v>
      </c>
      <c r="I1970" s="234"/>
      <c r="J1970" s="234" t="s">
        <v>42</v>
      </c>
      <c r="K1970" s="233">
        <v>3.5</v>
      </c>
      <c r="L1970" s="233">
        <v>1</v>
      </c>
      <c r="M1970" s="233">
        <v>4.5</v>
      </c>
      <c r="N1970" s="204"/>
      <c r="O1970" s="204">
        <f t="shared" si="409"/>
        <v>4.5</v>
      </c>
      <c r="P1970" s="233"/>
      <c r="Q1970" s="233"/>
      <c r="R1970" s="204">
        <f t="shared" si="412"/>
        <v>15.75</v>
      </c>
      <c r="S1970" s="261" t="s">
        <v>41</v>
      </c>
      <c r="T1970" s="215" t="s">
        <v>58</v>
      </c>
      <c r="U1970" s="271">
        <v>44863</v>
      </c>
      <c r="V1970" s="271">
        <v>44915</v>
      </c>
      <c r="W1970" s="272">
        <v>1</v>
      </c>
      <c r="X1970" s="273"/>
      <c r="Y1970" s="212">
        <f t="shared" si="403"/>
        <v>7.5714285714285712</v>
      </c>
      <c r="Z1970" s="238">
        <v>14</v>
      </c>
      <c r="AA1970" s="238">
        <v>0.84</v>
      </c>
      <c r="AB1970" s="213">
        <f t="shared" si="404"/>
        <v>220.5</v>
      </c>
      <c r="AC1970" s="213">
        <f t="shared" si="405"/>
        <v>13.229999999999999</v>
      </c>
      <c r="AD1970" s="213">
        <f t="shared" si="406"/>
        <v>154.34999999999997</v>
      </c>
      <c r="AE1970" s="213">
        <f t="shared" si="408"/>
        <v>66.149999999999991</v>
      </c>
      <c r="AF1970" s="213">
        <f t="shared" si="407"/>
        <v>100.17</v>
      </c>
      <c r="AG1970" s="213">
        <f t="shared" si="410"/>
        <v>320.66999999999996</v>
      </c>
      <c r="AH1970" s="213">
        <v>320.66999999999996</v>
      </c>
      <c r="AI1970" s="213">
        <f t="shared" si="411"/>
        <v>0</v>
      </c>
      <c r="AJ1970" s="172"/>
    </row>
    <row r="1971" spans="1:36" ht="32.25" customHeight="1" x14ac:dyDescent="0.35">
      <c r="A1971" s="202"/>
      <c r="B1971" s="239">
        <v>31</v>
      </c>
      <c r="C1971" s="342">
        <v>1533</v>
      </c>
      <c r="D1971" s="344">
        <v>14070</v>
      </c>
      <c r="E1971" s="204"/>
      <c r="F1971" s="204"/>
      <c r="G1971" s="202" t="s">
        <v>86</v>
      </c>
      <c r="H1971" s="202" t="s">
        <v>95</v>
      </c>
      <c r="I1971" s="202"/>
      <c r="J1971" s="202" t="s">
        <v>69</v>
      </c>
      <c r="K1971" s="204">
        <v>2.8</v>
      </c>
      <c r="L1971" s="204">
        <v>1</v>
      </c>
      <c r="M1971" s="204">
        <v>4</v>
      </c>
      <c r="N1971" s="204"/>
      <c r="O1971" s="204">
        <f t="shared" si="409"/>
        <v>4</v>
      </c>
      <c r="P1971" s="204"/>
      <c r="Q1971" s="204"/>
      <c r="R1971" s="204">
        <f t="shared" si="412"/>
        <v>4</v>
      </c>
      <c r="S1971" s="207" t="s">
        <v>70</v>
      </c>
      <c r="T1971" s="215" t="s">
        <v>87</v>
      </c>
      <c r="U1971" s="216">
        <v>44901</v>
      </c>
      <c r="V1971" s="216"/>
      <c r="W1971" s="217">
        <v>1</v>
      </c>
      <c r="X1971" s="218"/>
      <c r="Y1971" s="212">
        <f t="shared" si="403"/>
        <v>8.1428571428571423</v>
      </c>
      <c r="Z1971" s="213">
        <v>135</v>
      </c>
      <c r="AA1971" s="213">
        <v>12.25</v>
      </c>
      <c r="AB1971" s="213">
        <f t="shared" si="404"/>
        <v>540</v>
      </c>
      <c r="AC1971" s="213">
        <f t="shared" si="405"/>
        <v>49</v>
      </c>
      <c r="AD1971" s="213">
        <f t="shared" si="406"/>
        <v>378</v>
      </c>
      <c r="AE1971" s="213">
        <f t="shared" si="408"/>
        <v>0</v>
      </c>
      <c r="AF1971" s="213">
        <f t="shared" si="407"/>
        <v>399</v>
      </c>
      <c r="AG1971" s="343">
        <f t="shared" si="410"/>
        <v>777</v>
      </c>
      <c r="AH1971" s="213">
        <v>560</v>
      </c>
      <c r="AI1971" s="213">
        <f t="shared" si="411"/>
        <v>217</v>
      </c>
      <c r="AJ1971" s="172"/>
    </row>
    <row r="1972" spans="1:36" ht="32.25" hidden="1" customHeight="1" x14ac:dyDescent="0.35">
      <c r="A1972" s="202"/>
      <c r="B1972" s="239">
        <v>31</v>
      </c>
      <c r="C1972" s="203">
        <v>1539</v>
      </c>
      <c r="D1972" s="204">
        <v>14075</v>
      </c>
      <c r="E1972" s="204">
        <v>8344</v>
      </c>
      <c r="F1972" s="204"/>
      <c r="G1972" s="202" t="s">
        <v>86</v>
      </c>
      <c r="H1972" s="202" t="s">
        <v>95</v>
      </c>
      <c r="I1972" s="202"/>
      <c r="J1972" s="202" t="s">
        <v>69</v>
      </c>
      <c r="K1972" s="204">
        <v>1.3</v>
      </c>
      <c r="L1972" s="204">
        <v>1</v>
      </c>
      <c r="M1972" s="204">
        <v>2.5</v>
      </c>
      <c r="N1972" s="204"/>
      <c r="O1972" s="204">
        <f t="shared" si="409"/>
        <v>2.5</v>
      </c>
      <c r="P1972" s="204"/>
      <c r="Q1972" s="204"/>
      <c r="R1972" s="204">
        <f t="shared" si="412"/>
        <v>2.5</v>
      </c>
      <c r="S1972" s="207" t="s">
        <v>70</v>
      </c>
      <c r="T1972" s="215" t="s">
        <v>58</v>
      </c>
      <c r="U1972" s="216">
        <v>44902</v>
      </c>
      <c r="V1972" s="216">
        <v>44915</v>
      </c>
      <c r="W1972" s="217">
        <v>1</v>
      </c>
      <c r="X1972" s="218"/>
      <c r="Y1972" s="212">
        <f t="shared" si="403"/>
        <v>2</v>
      </c>
      <c r="Z1972" s="213">
        <v>135</v>
      </c>
      <c r="AA1972" s="213">
        <v>12.25</v>
      </c>
      <c r="AB1972" s="213">
        <f t="shared" si="404"/>
        <v>337.5</v>
      </c>
      <c r="AC1972" s="213">
        <f t="shared" si="405"/>
        <v>30.625</v>
      </c>
      <c r="AD1972" s="213">
        <f t="shared" si="406"/>
        <v>236.25</v>
      </c>
      <c r="AE1972" s="213">
        <f t="shared" si="408"/>
        <v>101.25</v>
      </c>
      <c r="AF1972" s="213">
        <f t="shared" si="407"/>
        <v>61.25</v>
      </c>
      <c r="AG1972" s="213">
        <f t="shared" si="410"/>
        <v>398.75</v>
      </c>
      <c r="AH1972" s="213">
        <v>398.75</v>
      </c>
      <c r="AI1972" s="213">
        <f t="shared" si="411"/>
        <v>0</v>
      </c>
      <c r="AJ1972" s="172"/>
    </row>
    <row r="1973" spans="1:36" ht="32.25" customHeight="1" x14ac:dyDescent="0.35">
      <c r="A1973" s="202"/>
      <c r="B1973" s="239">
        <v>31</v>
      </c>
      <c r="C1973" s="342">
        <v>1542</v>
      </c>
      <c r="D1973" s="344">
        <v>14062</v>
      </c>
      <c r="E1973" s="204"/>
      <c r="F1973" s="204"/>
      <c r="G1973" s="202" t="s">
        <v>86</v>
      </c>
      <c r="H1973" s="234" t="s">
        <v>36</v>
      </c>
      <c r="I1973" s="234"/>
      <c r="J1973" s="234" t="s">
        <v>42</v>
      </c>
      <c r="K1973" s="233">
        <v>4</v>
      </c>
      <c r="L1973" s="233">
        <v>1</v>
      </c>
      <c r="M1973" s="233">
        <v>4</v>
      </c>
      <c r="N1973" s="204"/>
      <c r="O1973" s="204">
        <f t="shared" si="409"/>
        <v>4</v>
      </c>
      <c r="P1973" s="233"/>
      <c r="Q1973" s="233"/>
      <c r="R1973" s="204">
        <f t="shared" si="412"/>
        <v>16</v>
      </c>
      <c r="S1973" s="261" t="s">
        <v>41</v>
      </c>
      <c r="T1973" s="215" t="s">
        <v>87</v>
      </c>
      <c r="U1973" s="271">
        <v>44900</v>
      </c>
      <c r="V1973" s="271"/>
      <c r="W1973" s="272">
        <v>1</v>
      </c>
      <c r="X1973" s="273"/>
      <c r="Y1973" s="212">
        <f t="shared" si="403"/>
        <v>8.2857142857142865</v>
      </c>
      <c r="Z1973" s="238">
        <v>14</v>
      </c>
      <c r="AA1973" s="238">
        <v>0.84</v>
      </c>
      <c r="AB1973" s="213">
        <f t="shared" si="404"/>
        <v>224</v>
      </c>
      <c r="AC1973" s="213">
        <f t="shared" si="405"/>
        <v>13.44</v>
      </c>
      <c r="AD1973" s="213">
        <f t="shared" si="406"/>
        <v>156.79999999999998</v>
      </c>
      <c r="AE1973" s="213">
        <f t="shared" si="408"/>
        <v>0</v>
      </c>
      <c r="AF1973" s="213">
        <f t="shared" si="407"/>
        <v>111.36</v>
      </c>
      <c r="AG1973" s="343">
        <f t="shared" si="410"/>
        <v>268.15999999999997</v>
      </c>
      <c r="AH1973" s="213">
        <v>208.64</v>
      </c>
      <c r="AI1973" s="213">
        <f t="shared" si="411"/>
        <v>59.519999999999982</v>
      </c>
      <c r="AJ1973" s="172"/>
    </row>
    <row r="1974" spans="1:36" ht="32.25" hidden="1" customHeight="1" x14ac:dyDescent="0.35">
      <c r="A1974" s="202"/>
      <c r="B1974" s="239">
        <v>32</v>
      </c>
      <c r="C1974" s="203">
        <v>967</v>
      </c>
      <c r="D1974" s="204">
        <v>13342</v>
      </c>
      <c r="E1974" s="204">
        <v>8088</v>
      </c>
      <c r="F1974" s="204"/>
      <c r="G1974" s="202" t="s">
        <v>537</v>
      </c>
      <c r="H1974" s="205" t="s">
        <v>95</v>
      </c>
      <c r="I1974" s="205"/>
      <c r="J1974" s="205" t="s">
        <v>69</v>
      </c>
      <c r="K1974" s="206">
        <v>1.3</v>
      </c>
      <c r="L1974" s="206">
        <v>0.6</v>
      </c>
      <c r="M1974" s="206">
        <v>2.5</v>
      </c>
      <c r="N1974" s="206"/>
      <c r="O1974" s="206">
        <v>2.5</v>
      </c>
      <c r="P1974" s="206"/>
      <c r="Q1974" s="206"/>
      <c r="R1974" s="204">
        <f t="shared" si="412"/>
        <v>2.5</v>
      </c>
      <c r="S1974" s="207" t="s">
        <v>70</v>
      </c>
      <c r="T1974" s="208" t="s">
        <v>58</v>
      </c>
      <c r="U1974" s="209">
        <v>44819</v>
      </c>
      <c r="V1974" s="209">
        <v>44844</v>
      </c>
      <c r="W1974" s="210">
        <v>1</v>
      </c>
      <c r="X1974" s="211"/>
      <c r="Y1974" s="212">
        <f t="shared" si="403"/>
        <v>3.7142857142857144</v>
      </c>
      <c r="Z1974" s="237">
        <v>135</v>
      </c>
      <c r="AA1974" s="237">
        <v>12.25</v>
      </c>
      <c r="AB1974" s="213">
        <f t="shared" si="404"/>
        <v>337.5</v>
      </c>
      <c r="AC1974" s="213">
        <f t="shared" si="405"/>
        <v>30.625</v>
      </c>
      <c r="AD1974" s="213">
        <f t="shared" si="406"/>
        <v>236.25</v>
      </c>
      <c r="AE1974" s="213">
        <f t="shared" si="408"/>
        <v>101.25</v>
      </c>
      <c r="AF1974" s="213">
        <f t="shared" si="407"/>
        <v>113.75000000000001</v>
      </c>
      <c r="AG1974" s="213">
        <f t="shared" si="410"/>
        <v>451.25</v>
      </c>
      <c r="AH1974" s="214">
        <v>451.25</v>
      </c>
      <c r="AI1974" s="213">
        <f t="shared" si="411"/>
        <v>0</v>
      </c>
      <c r="AJ1974" s="172"/>
    </row>
    <row r="1975" spans="1:36" ht="32.25" hidden="1" customHeight="1" x14ac:dyDescent="0.35">
      <c r="A1975" s="202"/>
      <c r="B1975" s="239">
        <v>32</v>
      </c>
      <c r="C1975" s="203">
        <v>1529</v>
      </c>
      <c r="D1975" s="204">
        <v>14067</v>
      </c>
      <c r="E1975" s="204">
        <v>8313</v>
      </c>
      <c r="F1975" s="204"/>
      <c r="G1975" s="202" t="s">
        <v>621</v>
      </c>
      <c r="H1975" s="202" t="s">
        <v>95</v>
      </c>
      <c r="I1975" s="202"/>
      <c r="J1975" s="202" t="s">
        <v>69</v>
      </c>
      <c r="K1975" s="204">
        <v>1.3</v>
      </c>
      <c r="L1975" s="204">
        <v>1.3</v>
      </c>
      <c r="M1975" s="204">
        <v>1.5</v>
      </c>
      <c r="N1975" s="204"/>
      <c r="O1975" s="204">
        <f>M1975-N1975</f>
        <v>1.5</v>
      </c>
      <c r="P1975" s="204"/>
      <c r="Q1975" s="204"/>
      <c r="R1975" s="204">
        <f t="shared" si="412"/>
        <v>1.5</v>
      </c>
      <c r="S1975" s="207" t="s">
        <v>70</v>
      </c>
      <c r="T1975" s="215" t="s">
        <v>58</v>
      </c>
      <c r="U1975" s="216">
        <v>44901</v>
      </c>
      <c r="V1975" s="216">
        <v>44903</v>
      </c>
      <c r="W1975" s="217">
        <v>1</v>
      </c>
      <c r="X1975" s="218"/>
      <c r="Y1975" s="212">
        <f t="shared" si="403"/>
        <v>0.42857142857142855</v>
      </c>
      <c r="Z1975" s="213">
        <v>135</v>
      </c>
      <c r="AA1975" s="213">
        <v>12.25</v>
      </c>
      <c r="AB1975" s="213">
        <f t="shared" si="404"/>
        <v>202.5</v>
      </c>
      <c r="AC1975" s="213">
        <f t="shared" si="405"/>
        <v>18.375</v>
      </c>
      <c r="AD1975" s="213">
        <f t="shared" si="406"/>
        <v>141.74999999999997</v>
      </c>
      <c r="AE1975" s="213">
        <f t="shared" si="408"/>
        <v>60.749999999999993</v>
      </c>
      <c r="AF1975" s="213">
        <f t="shared" si="407"/>
        <v>7.8749999999999991</v>
      </c>
      <c r="AG1975" s="213">
        <f t="shared" si="410"/>
        <v>210.37499999999997</v>
      </c>
      <c r="AH1975" s="213">
        <v>210.37499999999997</v>
      </c>
      <c r="AI1975" s="213">
        <f t="shared" si="411"/>
        <v>0</v>
      </c>
      <c r="AJ1975" s="172"/>
    </row>
    <row r="1976" spans="1:36" ht="32.25" customHeight="1" x14ac:dyDescent="0.35">
      <c r="A1976" s="202"/>
      <c r="B1976" s="239">
        <v>32</v>
      </c>
      <c r="C1976" s="342">
        <v>1551</v>
      </c>
      <c r="D1976" s="398">
        <v>14085</v>
      </c>
      <c r="E1976" s="344">
        <v>8484</v>
      </c>
      <c r="F1976" s="204"/>
      <c r="G1976" s="202" t="s">
        <v>630</v>
      </c>
      <c r="H1976" s="234" t="s">
        <v>36</v>
      </c>
      <c r="I1976" s="234"/>
      <c r="J1976" s="234" t="s">
        <v>42</v>
      </c>
      <c r="K1976" s="233">
        <v>5</v>
      </c>
      <c r="L1976" s="233">
        <v>1</v>
      </c>
      <c r="M1976" s="233">
        <v>1.8</v>
      </c>
      <c r="N1976" s="204"/>
      <c r="O1976" s="204">
        <f>M1976-N1976</f>
        <v>1.8</v>
      </c>
      <c r="P1976" s="233"/>
      <c r="Q1976" s="233"/>
      <c r="R1976" s="204">
        <f t="shared" si="412"/>
        <v>9</v>
      </c>
      <c r="S1976" s="261" t="s">
        <v>41</v>
      </c>
      <c r="T1976" s="215" t="s">
        <v>58</v>
      </c>
      <c r="U1976" s="271">
        <v>44903</v>
      </c>
      <c r="V1976" s="271">
        <v>44928</v>
      </c>
      <c r="W1976" s="272">
        <v>1</v>
      </c>
      <c r="X1976" s="273"/>
      <c r="Y1976" s="212">
        <f t="shared" si="403"/>
        <v>3.7142857142857144</v>
      </c>
      <c r="Z1976" s="238">
        <v>14</v>
      </c>
      <c r="AA1976" s="238">
        <v>0.84</v>
      </c>
      <c r="AB1976" s="213">
        <f t="shared" si="404"/>
        <v>126</v>
      </c>
      <c r="AC1976" s="213">
        <f t="shared" si="405"/>
        <v>7.56</v>
      </c>
      <c r="AD1976" s="213">
        <f t="shared" si="406"/>
        <v>88.2</v>
      </c>
      <c r="AE1976" s="213">
        <f t="shared" si="408"/>
        <v>37.799999999999997</v>
      </c>
      <c r="AF1976" s="213">
        <f t="shared" si="407"/>
        <v>28.080000000000002</v>
      </c>
      <c r="AG1976" s="343">
        <f t="shared" si="410"/>
        <v>154.08000000000001</v>
      </c>
      <c r="AH1976" s="213">
        <v>114.12</v>
      </c>
      <c r="AI1976" s="213">
        <f t="shared" si="411"/>
        <v>39.960000000000008</v>
      </c>
      <c r="AJ1976" s="172"/>
    </row>
    <row r="1977" spans="1:36" ht="32.25" customHeight="1" x14ac:dyDescent="0.35">
      <c r="A1977" s="202"/>
      <c r="B1977" s="239">
        <v>32</v>
      </c>
      <c r="C1977" s="203">
        <v>1552</v>
      </c>
      <c r="D1977" s="229">
        <v>14086</v>
      </c>
      <c r="E1977" s="204"/>
      <c r="F1977" s="204"/>
      <c r="G1977" s="202" t="s">
        <v>630</v>
      </c>
      <c r="H1977" s="234" t="s">
        <v>36</v>
      </c>
      <c r="I1977" s="234"/>
      <c r="J1977" s="234" t="s">
        <v>42</v>
      </c>
      <c r="K1977" s="233">
        <v>5</v>
      </c>
      <c r="L1977" s="233">
        <v>1</v>
      </c>
      <c r="M1977" s="233">
        <v>1.8</v>
      </c>
      <c r="N1977" s="204"/>
      <c r="O1977" s="204">
        <f>M1977-N1977</f>
        <v>1.8</v>
      </c>
      <c r="P1977" s="233"/>
      <c r="Q1977" s="233"/>
      <c r="R1977" s="204">
        <f t="shared" si="412"/>
        <v>9</v>
      </c>
      <c r="S1977" s="261" t="s">
        <v>41</v>
      </c>
      <c r="T1977" s="215" t="s">
        <v>87</v>
      </c>
      <c r="U1977" s="271">
        <v>44903</v>
      </c>
      <c r="V1977" s="271"/>
      <c r="W1977" s="272">
        <v>1</v>
      </c>
      <c r="X1977" s="273"/>
      <c r="Y1977" s="212">
        <f t="shared" si="403"/>
        <v>7.8571428571428568</v>
      </c>
      <c r="Z1977" s="238">
        <v>14</v>
      </c>
      <c r="AA1977" s="238">
        <v>0.84</v>
      </c>
      <c r="AB1977" s="213">
        <f t="shared" si="404"/>
        <v>126</v>
      </c>
      <c r="AC1977" s="213">
        <f t="shared" si="405"/>
        <v>7.56</v>
      </c>
      <c r="AD1977" s="213">
        <f t="shared" si="406"/>
        <v>88.2</v>
      </c>
      <c r="AE1977" s="213">
        <f t="shared" si="408"/>
        <v>0</v>
      </c>
      <c r="AF1977" s="213">
        <f t="shared" si="407"/>
        <v>59.399999999999991</v>
      </c>
      <c r="AG1977" s="213">
        <f t="shared" si="410"/>
        <v>147.6</v>
      </c>
      <c r="AH1977" s="213">
        <v>114.12</v>
      </c>
      <c r="AI1977" s="213">
        <f t="shared" si="411"/>
        <v>33.47999999999999</v>
      </c>
      <c r="AJ1977" s="172"/>
    </row>
    <row r="1978" spans="1:36" ht="32.25" customHeight="1" x14ac:dyDescent="0.35">
      <c r="A1978" s="202"/>
      <c r="B1978" s="239">
        <v>32</v>
      </c>
      <c r="C1978" s="342">
        <v>1551</v>
      </c>
      <c r="D1978" s="398">
        <v>14085</v>
      </c>
      <c r="E1978" s="344">
        <v>8484</v>
      </c>
      <c r="F1978" s="204"/>
      <c r="G1978" s="202" t="s">
        <v>631</v>
      </c>
      <c r="H1978" s="202" t="s">
        <v>241</v>
      </c>
      <c r="I1978" s="234"/>
      <c r="J1978" s="202" t="s">
        <v>81</v>
      </c>
      <c r="K1978" s="204">
        <v>5</v>
      </c>
      <c r="L1978" s="204">
        <v>0.6</v>
      </c>
      <c r="M1978" s="204"/>
      <c r="N1978" s="204"/>
      <c r="O1978" s="204"/>
      <c r="P1978" s="204">
        <v>0.6</v>
      </c>
      <c r="Q1978" s="204"/>
      <c r="R1978" s="204">
        <f t="shared" si="412"/>
        <v>1.7999999999999998</v>
      </c>
      <c r="S1978" s="207" t="s">
        <v>151</v>
      </c>
      <c r="T1978" s="215" t="s">
        <v>58</v>
      </c>
      <c r="U1978" s="216">
        <v>44903</v>
      </c>
      <c r="V1978" s="216">
        <v>44928</v>
      </c>
      <c r="W1978" s="217">
        <v>1</v>
      </c>
      <c r="X1978" s="218"/>
      <c r="Y1978" s="212">
        <f t="shared" si="403"/>
        <v>3.7142857142857144</v>
      </c>
      <c r="Z1978" s="237">
        <v>36.5</v>
      </c>
      <c r="AA1978" s="237">
        <v>3.15</v>
      </c>
      <c r="AB1978" s="213">
        <f t="shared" si="404"/>
        <v>65.699999999999989</v>
      </c>
      <c r="AC1978" s="213">
        <f t="shared" si="405"/>
        <v>5.669999999999999</v>
      </c>
      <c r="AD1978" s="213">
        <f t="shared" si="406"/>
        <v>45.989999999999995</v>
      </c>
      <c r="AE1978" s="213">
        <f t="shared" si="408"/>
        <v>19.709999999999997</v>
      </c>
      <c r="AF1978" s="213">
        <f t="shared" si="407"/>
        <v>21.06</v>
      </c>
      <c r="AG1978" s="343">
        <f t="shared" si="410"/>
        <v>86.759999999999991</v>
      </c>
      <c r="AH1978" s="213">
        <v>65.429999999999993</v>
      </c>
      <c r="AI1978" s="213">
        <f t="shared" si="411"/>
        <v>21.33</v>
      </c>
      <c r="AJ1978" s="172"/>
    </row>
    <row r="1979" spans="1:36" ht="32.25" customHeight="1" x14ac:dyDescent="0.35">
      <c r="A1979" s="202"/>
      <c r="B1979" s="239">
        <v>32</v>
      </c>
      <c r="C1979" s="203">
        <v>1552</v>
      </c>
      <c r="D1979" s="229">
        <v>14087</v>
      </c>
      <c r="E1979" s="204"/>
      <c r="F1979" s="204"/>
      <c r="G1979" s="202" t="s">
        <v>631</v>
      </c>
      <c r="H1979" s="202" t="s">
        <v>241</v>
      </c>
      <c r="I1979" s="234"/>
      <c r="J1979" s="202" t="s">
        <v>81</v>
      </c>
      <c r="K1979" s="204">
        <v>5</v>
      </c>
      <c r="L1979" s="204">
        <v>0.6</v>
      </c>
      <c r="M1979" s="204"/>
      <c r="N1979" s="204"/>
      <c r="O1979" s="204"/>
      <c r="P1979" s="204">
        <v>0.6</v>
      </c>
      <c r="Q1979" s="204"/>
      <c r="R1979" s="204">
        <f t="shared" si="412"/>
        <v>1.7999999999999998</v>
      </c>
      <c r="S1979" s="207" t="s">
        <v>151</v>
      </c>
      <c r="T1979" s="215" t="s">
        <v>87</v>
      </c>
      <c r="U1979" s="216">
        <v>44903</v>
      </c>
      <c r="V1979" s="216"/>
      <c r="W1979" s="217">
        <v>1</v>
      </c>
      <c r="X1979" s="218"/>
      <c r="Y1979" s="212">
        <f t="shared" si="403"/>
        <v>7.8571428571428568</v>
      </c>
      <c r="Z1979" s="237">
        <v>36.5</v>
      </c>
      <c r="AA1979" s="237">
        <v>3.15</v>
      </c>
      <c r="AB1979" s="213">
        <f t="shared" si="404"/>
        <v>65.699999999999989</v>
      </c>
      <c r="AC1979" s="213">
        <f t="shared" si="405"/>
        <v>5.669999999999999</v>
      </c>
      <c r="AD1979" s="213">
        <f t="shared" si="406"/>
        <v>45.989999999999995</v>
      </c>
      <c r="AE1979" s="213">
        <f t="shared" si="408"/>
        <v>0</v>
      </c>
      <c r="AF1979" s="213">
        <f t="shared" si="407"/>
        <v>44.54999999999999</v>
      </c>
      <c r="AG1979" s="213">
        <f t="shared" si="410"/>
        <v>90.539999999999992</v>
      </c>
      <c r="AH1979" s="213">
        <v>65.429999999999993</v>
      </c>
      <c r="AI1979" s="213">
        <f t="shared" si="411"/>
        <v>25.11</v>
      </c>
      <c r="AJ1979" s="172"/>
    </row>
    <row r="1980" spans="1:36" ht="32.25" hidden="1" customHeight="1" x14ac:dyDescent="0.35">
      <c r="A1980" s="202"/>
      <c r="B1980" s="239">
        <v>32</v>
      </c>
      <c r="C1980" s="203">
        <v>1529</v>
      </c>
      <c r="D1980" s="204">
        <v>14067</v>
      </c>
      <c r="E1980" s="204">
        <v>8313</v>
      </c>
      <c r="F1980" s="204"/>
      <c r="G1980" s="202" t="s">
        <v>621</v>
      </c>
      <c r="H1980" s="202" t="s">
        <v>241</v>
      </c>
      <c r="I1980" s="234"/>
      <c r="J1980" s="202" t="s">
        <v>81</v>
      </c>
      <c r="K1980" s="204">
        <v>1.3</v>
      </c>
      <c r="L1980" s="204">
        <v>0.6</v>
      </c>
      <c r="M1980" s="204"/>
      <c r="N1980" s="204"/>
      <c r="O1980" s="204"/>
      <c r="P1980" s="204">
        <v>0.6</v>
      </c>
      <c r="Q1980" s="204"/>
      <c r="R1980" s="204">
        <f t="shared" si="412"/>
        <v>0.46799999999999997</v>
      </c>
      <c r="S1980" s="207" t="s">
        <v>151</v>
      </c>
      <c r="T1980" s="215" t="s">
        <v>58</v>
      </c>
      <c r="U1980" s="216">
        <v>44901</v>
      </c>
      <c r="V1980" s="216">
        <v>44903</v>
      </c>
      <c r="W1980" s="217">
        <v>1</v>
      </c>
      <c r="X1980" s="218"/>
      <c r="Y1980" s="212">
        <f t="shared" si="403"/>
        <v>0.42857142857142855</v>
      </c>
      <c r="Z1980" s="237">
        <v>36.5</v>
      </c>
      <c r="AA1980" s="237">
        <v>3.15</v>
      </c>
      <c r="AB1980" s="213">
        <f t="shared" si="404"/>
        <v>17.082000000000001</v>
      </c>
      <c r="AC1980" s="213">
        <f t="shared" si="405"/>
        <v>1.4742</v>
      </c>
      <c r="AD1980" s="213">
        <f t="shared" si="406"/>
        <v>11.957399999999998</v>
      </c>
      <c r="AE1980" s="213">
        <f t="shared" si="408"/>
        <v>5.1246</v>
      </c>
      <c r="AF1980" s="213">
        <f t="shared" si="407"/>
        <v>0.63179999999999992</v>
      </c>
      <c r="AG1980" s="213">
        <f t="shared" si="410"/>
        <v>17.713799999999996</v>
      </c>
      <c r="AH1980" s="213">
        <v>17.713799999999996</v>
      </c>
      <c r="AI1980" s="213">
        <f t="shared" si="411"/>
        <v>0</v>
      </c>
      <c r="AJ1980" s="172"/>
    </row>
    <row r="1981" spans="1:36" ht="32.25" hidden="1" customHeight="1" x14ac:dyDescent="0.35">
      <c r="A1981" s="202"/>
      <c r="B1981" s="239"/>
      <c r="C1981" s="203">
        <v>298</v>
      </c>
      <c r="D1981" s="204">
        <v>12404</v>
      </c>
      <c r="E1981" s="204">
        <v>8189</v>
      </c>
      <c r="F1981" s="204"/>
      <c r="G1981" s="202" t="s">
        <v>133</v>
      </c>
      <c r="H1981" s="202" t="s">
        <v>36</v>
      </c>
      <c r="I1981" s="202"/>
      <c r="J1981" s="202" t="s">
        <v>42</v>
      </c>
      <c r="K1981" s="204">
        <v>4.5</v>
      </c>
      <c r="L1981" s="204">
        <v>1.3</v>
      </c>
      <c r="M1981" s="204">
        <v>3</v>
      </c>
      <c r="N1981" s="204">
        <v>1</v>
      </c>
      <c r="O1981" s="204">
        <f>M1981-N1981</f>
        <v>2</v>
      </c>
      <c r="P1981" s="204"/>
      <c r="Q1981" s="204"/>
      <c r="R1981" s="204">
        <f t="shared" si="412"/>
        <v>9</v>
      </c>
      <c r="S1981" s="207" t="s">
        <v>41</v>
      </c>
      <c r="T1981" s="215" t="s">
        <v>58</v>
      </c>
      <c r="U1981" s="216">
        <v>44731</v>
      </c>
      <c r="V1981" s="216">
        <v>44868</v>
      </c>
      <c r="W1981" s="217">
        <v>1</v>
      </c>
      <c r="X1981" s="218"/>
      <c r="Y1981" s="212">
        <f t="shared" si="403"/>
        <v>19.714285714285715</v>
      </c>
      <c r="Z1981" s="237">
        <v>14</v>
      </c>
      <c r="AA1981" s="237">
        <v>0.84</v>
      </c>
      <c r="AB1981" s="213">
        <f t="shared" si="404"/>
        <v>126</v>
      </c>
      <c r="AC1981" s="213">
        <f t="shared" si="405"/>
        <v>7.56</v>
      </c>
      <c r="AD1981" s="213">
        <f t="shared" si="406"/>
        <v>88.2</v>
      </c>
      <c r="AE1981" s="213">
        <f t="shared" si="408"/>
        <v>37.799999999999997</v>
      </c>
      <c r="AF1981" s="213">
        <f t="shared" si="407"/>
        <v>149.04000000000002</v>
      </c>
      <c r="AG1981" s="213">
        <f t="shared" si="410"/>
        <v>275.04000000000002</v>
      </c>
      <c r="AH1981" s="213">
        <v>275.04000000000002</v>
      </c>
      <c r="AI1981" s="213">
        <f t="shared" si="411"/>
        <v>0</v>
      </c>
      <c r="AJ1981" s="172"/>
    </row>
    <row r="1982" spans="1:36" ht="32.25" hidden="1" customHeight="1" x14ac:dyDescent="0.35">
      <c r="A1982" s="202"/>
      <c r="B1982" s="239"/>
      <c r="C1982" s="203">
        <v>453</v>
      </c>
      <c r="D1982" s="204">
        <v>12610</v>
      </c>
      <c r="E1982" s="204">
        <v>8248</v>
      </c>
      <c r="F1982" s="204"/>
      <c r="G1982" s="202" t="s">
        <v>211</v>
      </c>
      <c r="H1982" s="202" t="s">
        <v>95</v>
      </c>
      <c r="I1982" s="202"/>
      <c r="J1982" s="202" t="s">
        <v>69</v>
      </c>
      <c r="K1982" s="204">
        <v>2.5</v>
      </c>
      <c r="L1982" s="204">
        <v>1.3</v>
      </c>
      <c r="M1982" s="204">
        <v>4</v>
      </c>
      <c r="N1982" s="204">
        <v>1</v>
      </c>
      <c r="O1982" s="204">
        <f>M1982-N1982</f>
        <v>3</v>
      </c>
      <c r="P1982" s="204"/>
      <c r="Q1982" s="204"/>
      <c r="R1982" s="204">
        <f t="shared" si="412"/>
        <v>3</v>
      </c>
      <c r="S1982" s="207" t="s">
        <v>70</v>
      </c>
      <c r="T1982" s="215" t="s">
        <v>58</v>
      </c>
      <c r="U1982" s="216">
        <v>44748</v>
      </c>
      <c r="V1982" s="216">
        <v>44880</v>
      </c>
      <c r="W1982" s="217">
        <v>1</v>
      </c>
      <c r="X1982" s="218"/>
      <c r="Y1982" s="212">
        <f t="shared" si="403"/>
        <v>19</v>
      </c>
      <c r="Z1982" s="237">
        <v>135</v>
      </c>
      <c r="AA1982" s="237">
        <v>12.25</v>
      </c>
      <c r="AB1982" s="213">
        <f t="shared" si="404"/>
        <v>405</v>
      </c>
      <c r="AC1982" s="213">
        <f t="shared" si="405"/>
        <v>36.75</v>
      </c>
      <c r="AD1982" s="213">
        <f t="shared" si="406"/>
        <v>283.49999999999994</v>
      </c>
      <c r="AE1982" s="213">
        <f t="shared" si="408"/>
        <v>121.49999999999999</v>
      </c>
      <c r="AF1982" s="213">
        <f t="shared" si="407"/>
        <v>698.25</v>
      </c>
      <c r="AG1982" s="213">
        <f t="shared" si="410"/>
        <v>1103.25</v>
      </c>
      <c r="AH1982" s="213">
        <v>1103.25</v>
      </c>
      <c r="AI1982" s="213">
        <f t="shared" si="411"/>
        <v>0</v>
      </c>
      <c r="AJ1982" s="172"/>
    </row>
    <row r="1983" spans="1:36" ht="32.25" hidden="1" customHeight="1" x14ac:dyDescent="0.35">
      <c r="A1983" s="202"/>
      <c r="B1983" s="239"/>
      <c r="C1983" s="203">
        <v>635</v>
      </c>
      <c r="D1983" s="204">
        <v>12858</v>
      </c>
      <c r="E1983" s="204">
        <v>7815</v>
      </c>
      <c r="F1983" s="204"/>
      <c r="G1983" s="202" t="s">
        <v>211</v>
      </c>
      <c r="H1983" s="202" t="s">
        <v>36</v>
      </c>
      <c r="I1983" s="202"/>
      <c r="J1983" s="202" t="s">
        <v>69</v>
      </c>
      <c r="K1983" s="204">
        <v>1.8</v>
      </c>
      <c r="L1983" s="204">
        <v>0.6</v>
      </c>
      <c r="M1983" s="204">
        <v>3</v>
      </c>
      <c r="N1983" s="204">
        <v>1</v>
      </c>
      <c r="O1983" s="204">
        <f>M1983-N1983</f>
        <v>2</v>
      </c>
      <c r="P1983" s="204"/>
      <c r="Q1983" s="204"/>
      <c r="R1983" s="204">
        <f t="shared" si="412"/>
        <v>2</v>
      </c>
      <c r="S1983" s="207" t="s">
        <v>70</v>
      </c>
      <c r="T1983" s="215" t="s">
        <v>58</v>
      </c>
      <c r="U1983" s="216">
        <v>44773</v>
      </c>
      <c r="V1983" s="216">
        <v>44781</v>
      </c>
      <c r="W1983" s="217">
        <v>1</v>
      </c>
      <c r="X1983" s="218"/>
      <c r="Y1983" s="212">
        <f t="shared" si="403"/>
        <v>1.2857142857142858</v>
      </c>
      <c r="Z1983" s="237">
        <v>135</v>
      </c>
      <c r="AA1983" s="237">
        <v>12.25</v>
      </c>
      <c r="AB1983" s="213">
        <f t="shared" si="404"/>
        <v>270</v>
      </c>
      <c r="AC1983" s="213">
        <f t="shared" si="405"/>
        <v>24.5</v>
      </c>
      <c r="AD1983" s="213">
        <f t="shared" si="406"/>
        <v>189</v>
      </c>
      <c r="AE1983" s="213">
        <f t="shared" si="408"/>
        <v>81</v>
      </c>
      <c r="AF1983" s="213">
        <f t="shared" si="407"/>
        <v>31.500000000000004</v>
      </c>
      <c r="AG1983" s="213">
        <f t="shared" si="410"/>
        <v>301.5</v>
      </c>
      <c r="AH1983" s="213">
        <v>301.5</v>
      </c>
      <c r="AI1983" s="213">
        <f t="shared" si="411"/>
        <v>0</v>
      </c>
      <c r="AJ1983" s="172"/>
    </row>
    <row r="1984" spans="1:36" ht="32.25" customHeight="1" x14ac:dyDescent="0.35">
      <c r="A1984" s="202"/>
      <c r="B1984" s="239"/>
      <c r="C1984" s="362"/>
      <c r="D1984" s="363"/>
      <c r="E1984" s="363"/>
      <c r="F1984" s="363"/>
      <c r="G1984" s="364"/>
      <c r="H1984" s="364"/>
      <c r="I1984" s="364"/>
      <c r="J1984" s="364"/>
      <c r="K1984" s="363"/>
      <c r="L1984" s="363"/>
      <c r="M1984" s="363"/>
      <c r="N1984" s="363"/>
      <c r="O1984" s="363"/>
      <c r="P1984" s="363"/>
      <c r="Q1984" s="363"/>
      <c r="R1984" s="363"/>
      <c r="S1984" s="365"/>
      <c r="T1984" s="366"/>
      <c r="U1984" s="367"/>
      <c r="V1984" s="367"/>
      <c r="W1984" s="368"/>
      <c r="X1984" s="369"/>
      <c r="Y1984" s="370"/>
      <c r="Z1984" s="371"/>
      <c r="AA1984" s="371"/>
      <c r="AB1984" s="372"/>
      <c r="AC1984" s="372"/>
      <c r="AD1984" s="372"/>
      <c r="AE1984" s="372"/>
      <c r="AF1984" s="372"/>
      <c r="AG1984" s="372"/>
      <c r="AH1984" s="372"/>
      <c r="AI1984" s="372"/>
      <c r="AJ1984" s="172"/>
    </row>
    <row r="1985" spans="1:36" ht="32.25" customHeight="1" x14ac:dyDescent="0.35">
      <c r="A1985" s="202"/>
      <c r="B1985" s="239">
        <v>1</v>
      </c>
      <c r="C1985" s="342">
        <v>1689</v>
      </c>
      <c r="D1985" s="344">
        <v>14274</v>
      </c>
      <c r="E1985" s="375"/>
      <c r="F1985" s="204"/>
      <c r="G1985" s="376" t="s">
        <v>441</v>
      </c>
      <c r="H1985" s="376" t="s">
        <v>207</v>
      </c>
      <c r="I1985" s="376"/>
      <c r="J1985" s="376" t="s">
        <v>207</v>
      </c>
      <c r="K1985" s="375">
        <v>2.5</v>
      </c>
      <c r="L1985" s="375">
        <v>1.3</v>
      </c>
      <c r="M1985" s="375">
        <v>4</v>
      </c>
      <c r="N1985" s="375"/>
      <c r="O1985" s="375">
        <f>M1985-N1985</f>
        <v>4</v>
      </c>
      <c r="P1985" s="375"/>
      <c r="Q1985" s="375"/>
      <c r="R1985" s="375">
        <f>IF(S1985="m3",K1985*L1985*O1985,IF(S1985="m2-LxH",K1985*O1985,IF(S1985="m2-LxW",K1985*L1985*P1985,IF(S1985="rm",O1985,IF(S1985="lm",K1985,IF(S1985="unit",Q1985,))))))</f>
        <v>4</v>
      </c>
      <c r="S1985" s="377" t="s">
        <v>70</v>
      </c>
      <c r="T1985" s="378" t="s">
        <v>87</v>
      </c>
      <c r="U1985" s="379">
        <v>44926</v>
      </c>
      <c r="V1985" s="379"/>
      <c r="W1985" s="380">
        <v>1</v>
      </c>
      <c r="X1985" s="381"/>
      <c r="Y1985" s="382">
        <f>IF(T1985="on hire",$C$5-U1985+1,IF(T1985="off hired",V1985-U1985+1,0))/7</f>
        <v>4.5714285714285712</v>
      </c>
      <c r="Z1985" s="383">
        <v>100</v>
      </c>
      <c r="AA1985" s="383">
        <v>10.15</v>
      </c>
      <c r="AB1985" s="384">
        <f>Z1985*R1985</f>
        <v>400</v>
      </c>
      <c r="AC1985" s="384">
        <f>AA1985*R1985</f>
        <v>40.6</v>
      </c>
      <c r="AD1985" s="384">
        <f>0.7*R1985*Z1985</f>
        <v>280</v>
      </c>
      <c r="AE1985" s="384">
        <f>IF(T1985="off hired",0.3*R1985*Z1985*W1985,0)</f>
        <v>0</v>
      </c>
      <c r="AF1985" s="384">
        <f>IF(Y1985&gt;X1985,(Y1985-X1985)*R1985*AA1985,0)</f>
        <v>185.6</v>
      </c>
      <c r="AG1985" s="384">
        <f>AD1985+AE1985+AF1985</f>
        <v>465.6</v>
      </c>
      <c r="AH1985" s="384"/>
      <c r="AI1985" s="343">
        <f>AG1985-AH1985</f>
        <v>465.6</v>
      </c>
      <c r="AJ1985" s="172"/>
    </row>
    <row r="1986" spans="1:36" ht="32.25" customHeight="1" x14ac:dyDescent="0.35">
      <c r="A1986" s="202"/>
      <c r="B1986" s="239">
        <v>28</v>
      </c>
      <c r="C1986" s="342">
        <v>1683</v>
      </c>
      <c r="D1986" s="344">
        <v>14268</v>
      </c>
      <c r="E1986" s="375"/>
      <c r="F1986" s="204"/>
      <c r="G1986" s="376" t="s">
        <v>57</v>
      </c>
      <c r="H1986" s="376" t="s">
        <v>207</v>
      </c>
      <c r="I1986" s="376"/>
      <c r="J1986" s="376" t="s">
        <v>207</v>
      </c>
      <c r="K1986" s="375">
        <v>1.8</v>
      </c>
      <c r="L1986" s="375">
        <v>1.8</v>
      </c>
      <c r="M1986" s="375">
        <v>3.5</v>
      </c>
      <c r="N1986" s="375"/>
      <c r="O1986" s="375">
        <f>M1986-N1986</f>
        <v>3.5</v>
      </c>
      <c r="P1986" s="375"/>
      <c r="Q1986" s="375"/>
      <c r="R1986" s="375">
        <f>IF(S1986="m3",K1986*L1986*O1986,IF(S1986="m2-LxH",K1986*O1986,IF(S1986="m2-LxW",K1986*L1986*P1986,IF(S1986="rm",O1986,IF(S1986="lm",K1986,IF(S1986="unit",Q1986,))))))</f>
        <v>3.5</v>
      </c>
      <c r="S1986" s="377" t="s">
        <v>70</v>
      </c>
      <c r="T1986" s="378" t="s">
        <v>87</v>
      </c>
      <c r="U1986" s="379">
        <v>44924</v>
      </c>
      <c r="V1986" s="379"/>
      <c r="W1986" s="380">
        <v>1</v>
      </c>
      <c r="X1986" s="381"/>
      <c r="Y1986" s="382">
        <f>IF(T1986="on hire",$C$5-U1986+1,IF(T1986="off hired",V1986-U1986+1,0))/7</f>
        <v>4.8571428571428568</v>
      </c>
      <c r="Z1986" s="383">
        <v>100</v>
      </c>
      <c r="AA1986" s="383">
        <v>10.15</v>
      </c>
      <c r="AB1986" s="384">
        <f>Z1986*R1986</f>
        <v>350</v>
      </c>
      <c r="AC1986" s="384">
        <f>AA1986*R1986</f>
        <v>35.524999999999999</v>
      </c>
      <c r="AD1986" s="384">
        <f>0.7*R1986*Z1986</f>
        <v>244.99999999999997</v>
      </c>
      <c r="AE1986" s="384">
        <f>IF(T1986="off hired",0.3*R1986*Z1986*W1986,0)</f>
        <v>0</v>
      </c>
      <c r="AF1986" s="384">
        <f>IF(Y1986&gt;X1986,(Y1986-X1986)*R1986*AA1986,0)</f>
        <v>172.55</v>
      </c>
      <c r="AG1986" s="384">
        <f>AD1986+AE1986+AF1986</f>
        <v>417.54999999999995</v>
      </c>
      <c r="AH1986" s="384"/>
      <c r="AI1986" s="343">
        <f>AG1986-AH1986</f>
        <v>417.54999999999995</v>
      </c>
      <c r="AJ1986" s="172"/>
    </row>
    <row r="1987" spans="1:36" ht="32.25" customHeight="1" x14ac:dyDescent="0.35">
      <c r="A1987" s="202"/>
      <c r="B1987" s="239">
        <v>9</v>
      </c>
      <c r="C1987" s="342">
        <v>1805</v>
      </c>
      <c r="D1987" s="344">
        <v>14394</v>
      </c>
      <c r="E1987" s="375"/>
      <c r="F1987" s="204"/>
      <c r="G1987" s="376" t="s">
        <v>232</v>
      </c>
      <c r="H1987" s="376" t="s">
        <v>207</v>
      </c>
      <c r="I1987" s="376"/>
      <c r="J1987" s="376" t="s">
        <v>207</v>
      </c>
      <c r="K1987" s="375">
        <v>1.8</v>
      </c>
      <c r="L1987" s="375">
        <v>1.8</v>
      </c>
      <c r="M1987" s="375">
        <v>4</v>
      </c>
      <c r="N1987" s="375"/>
      <c r="O1987" s="375">
        <f>M1987-N1987</f>
        <v>4</v>
      </c>
      <c r="P1987" s="375"/>
      <c r="Q1987" s="375"/>
      <c r="R1987" s="375">
        <f>IF(S1987="m3",K1987*L1987*O1987,IF(S1987="m2-LxH",K1987*O1987,IF(S1987="m2-LxW",K1987*L1987*P1987,IF(S1987="rm",O1987,IF(S1987="lm",K1987,IF(S1987="unit",Q1987,))))))</f>
        <v>4</v>
      </c>
      <c r="S1987" s="377" t="s">
        <v>70</v>
      </c>
      <c r="T1987" s="378" t="s">
        <v>87</v>
      </c>
      <c r="U1987" s="379">
        <v>44953</v>
      </c>
      <c r="V1987" s="379"/>
      <c r="W1987" s="380">
        <v>1</v>
      </c>
      <c r="X1987" s="381"/>
      <c r="Y1987" s="382">
        <f>IF(T1987="on hire",$C$5-U1987+1,IF(T1987="off hired",V1987-U1987+1,0))/7</f>
        <v>0.7142857142857143</v>
      </c>
      <c r="Z1987" s="383">
        <v>100</v>
      </c>
      <c r="AA1987" s="383">
        <v>10.15</v>
      </c>
      <c r="AB1987" s="384">
        <f>Z1987*R1987</f>
        <v>400</v>
      </c>
      <c r="AC1987" s="384">
        <f>AA1987*R1987</f>
        <v>40.6</v>
      </c>
      <c r="AD1987" s="384">
        <f>0.7*R1987*Z1987</f>
        <v>280</v>
      </c>
      <c r="AE1987" s="384">
        <f>IF(T1987="off hired",0.3*R1987*Z1987*W1987,0)</f>
        <v>0</v>
      </c>
      <c r="AF1987" s="384">
        <f>IF(Y1987&gt;X1987,(Y1987-X1987)*R1987*AA1987,0)</f>
        <v>29</v>
      </c>
      <c r="AG1987" s="343">
        <f>AD1987+AE1987+AF1987</f>
        <v>309</v>
      </c>
      <c r="AH1987" s="384"/>
      <c r="AI1987" s="343">
        <f>AG1987-AH1987</f>
        <v>309</v>
      </c>
      <c r="AJ1987" s="172"/>
    </row>
    <row r="1988" spans="1:36" ht="32.25" customHeight="1" x14ac:dyDescent="0.35">
      <c r="A1988" s="202"/>
      <c r="B1988" s="239"/>
      <c r="C1988" s="374"/>
      <c r="D1988" s="375"/>
      <c r="E1988" s="375"/>
      <c r="F1988" s="204"/>
      <c r="G1988" s="376"/>
      <c r="H1988" s="376"/>
      <c r="I1988" s="376"/>
      <c r="J1988" s="376"/>
      <c r="K1988" s="375"/>
      <c r="L1988" s="375"/>
      <c r="M1988" s="375"/>
      <c r="N1988" s="375"/>
      <c r="O1988" s="375"/>
      <c r="P1988" s="375"/>
      <c r="Q1988" s="375"/>
      <c r="R1988" s="375"/>
      <c r="S1988" s="377"/>
      <c r="T1988" s="378"/>
      <c r="U1988" s="379"/>
      <c r="V1988" s="379"/>
      <c r="W1988" s="380"/>
      <c r="X1988" s="381"/>
      <c r="Y1988" s="382"/>
      <c r="Z1988" s="383"/>
      <c r="AA1988" s="383"/>
      <c r="AB1988" s="384"/>
      <c r="AC1988" s="384"/>
      <c r="AD1988" s="384"/>
      <c r="AE1988" s="384"/>
      <c r="AF1988" s="384"/>
      <c r="AG1988" s="384"/>
      <c r="AH1988" s="384"/>
      <c r="AI1988" s="384"/>
      <c r="AJ1988" s="172"/>
    </row>
    <row r="1989" spans="1:36" ht="32.25" customHeight="1" x14ac:dyDescent="0.35">
      <c r="A1989" s="202"/>
      <c r="B1989" s="239">
        <v>17</v>
      </c>
      <c r="C1989" s="342">
        <v>1721</v>
      </c>
      <c r="D1989" s="344">
        <v>14306</v>
      </c>
      <c r="E1989" s="344">
        <v>8418</v>
      </c>
      <c r="F1989" s="204"/>
      <c r="G1989" s="376" t="s">
        <v>212</v>
      </c>
      <c r="H1989" s="376" t="s">
        <v>95</v>
      </c>
      <c r="I1989" s="376"/>
      <c r="J1989" s="376" t="s">
        <v>69</v>
      </c>
      <c r="K1989" s="375">
        <v>1.8</v>
      </c>
      <c r="L1989" s="375">
        <v>1.3</v>
      </c>
      <c r="M1989" s="375">
        <v>3</v>
      </c>
      <c r="N1989" s="375"/>
      <c r="O1989" s="375">
        <f t="shared" ref="O1989:O2026" si="413">M1989-N1989</f>
        <v>3</v>
      </c>
      <c r="P1989" s="375"/>
      <c r="Q1989" s="375"/>
      <c r="R1989" s="375">
        <f t="shared" ref="R1989:R2026" si="414">IF(S1989="m3",K1989*L1989*O1989,IF(S1989="m2-LxH",K1989*O1989,IF(S1989="m2-LxW",K1989*L1989*P1989,IF(S1989="rm",O1989,IF(S1989="lm",K1989,IF(S1989="unit",Q1989,))))))</f>
        <v>3</v>
      </c>
      <c r="S1989" s="377" t="s">
        <v>70</v>
      </c>
      <c r="T1989" s="378" t="s">
        <v>58</v>
      </c>
      <c r="U1989" s="379">
        <v>44936</v>
      </c>
      <c r="V1989" s="379">
        <v>44938</v>
      </c>
      <c r="W1989" s="380">
        <v>1</v>
      </c>
      <c r="X1989" s="381"/>
      <c r="Y1989" s="382">
        <f t="shared" ref="Y1989:Y2026" si="415">IF(T1989="on hire",$C$5-U1989+1,IF(T1989="off hired",V1989-U1989+1,0))/7</f>
        <v>0.42857142857142855</v>
      </c>
      <c r="Z1989" s="384">
        <v>135</v>
      </c>
      <c r="AA1989" s="384">
        <v>12.25</v>
      </c>
      <c r="AB1989" s="384">
        <f t="shared" ref="AB1989:AB2026" si="416">Z1989*R1989</f>
        <v>405</v>
      </c>
      <c r="AC1989" s="384">
        <f t="shared" ref="AC1989:AC2026" si="417">AA1989*R1989</f>
        <v>36.75</v>
      </c>
      <c r="AD1989" s="384">
        <f t="shared" ref="AD1989:AD2026" si="418">0.7*R1989*Z1989</f>
        <v>283.49999999999994</v>
      </c>
      <c r="AE1989" s="384">
        <f t="shared" ref="AE1989:AE2026" si="419">IF(T1989="off hired",0.3*R1989*Z1989*W1989,0)</f>
        <v>121.49999999999999</v>
      </c>
      <c r="AF1989" s="384">
        <f t="shared" ref="AF1989:AF2026" si="420">IF(Y1989&gt;X1989,(Y1989-X1989)*R1989*AA1989,0)</f>
        <v>15.749999999999998</v>
      </c>
      <c r="AG1989" s="384">
        <f t="shared" ref="AG1989:AG2026" si="421">AD1989+AE1989+AF1989</f>
        <v>420.74999999999994</v>
      </c>
      <c r="AH1989" s="384"/>
      <c r="AI1989" s="343">
        <f t="shared" ref="AI1989:AI2026" si="422">AG1989-AH1989</f>
        <v>420.74999999999994</v>
      </c>
      <c r="AJ1989" s="172"/>
    </row>
    <row r="1990" spans="1:36" ht="32.25" customHeight="1" x14ac:dyDescent="0.35">
      <c r="A1990" s="202"/>
      <c r="B1990" s="239">
        <v>1</v>
      </c>
      <c r="C1990" s="342">
        <v>1749</v>
      </c>
      <c r="D1990" s="344">
        <v>14335</v>
      </c>
      <c r="E1990" s="375"/>
      <c r="F1990" s="204"/>
      <c r="G1990" s="376" t="s">
        <v>107</v>
      </c>
      <c r="H1990" s="376" t="s">
        <v>95</v>
      </c>
      <c r="I1990" s="376"/>
      <c r="J1990" s="376" t="s">
        <v>69</v>
      </c>
      <c r="K1990" s="375">
        <v>1.3</v>
      </c>
      <c r="L1990" s="375">
        <v>1.3</v>
      </c>
      <c r="M1990" s="375">
        <v>2</v>
      </c>
      <c r="N1990" s="375"/>
      <c r="O1990" s="375">
        <f t="shared" si="413"/>
        <v>2</v>
      </c>
      <c r="P1990" s="375"/>
      <c r="Q1990" s="375"/>
      <c r="R1990" s="375">
        <f t="shared" si="414"/>
        <v>2</v>
      </c>
      <c r="S1990" s="377" t="s">
        <v>70</v>
      </c>
      <c r="T1990" s="378" t="s">
        <v>87</v>
      </c>
      <c r="U1990" s="379">
        <v>44942</v>
      </c>
      <c r="V1990" s="379"/>
      <c r="W1990" s="380">
        <v>1</v>
      </c>
      <c r="X1990" s="381"/>
      <c r="Y1990" s="382">
        <f t="shared" si="415"/>
        <v>2.2857142857142856</v>
      </c>
      <c r="Z1990" s="384">
        <v>135</v>
      </c>
      <c r="AA1990" s="384">
        <v>12.25</v>
      </c>
      <c r="AB1990" s="384">
        <f t="shared" si="416"/>
        <v>270</v>
      </c>
      <c r="AC1990" s="384">
        <f t="shared" si="417"/>
        <v>24.5</v>
      </c>
      <c r="AD1990" s="384">
        <f t="shared" si="418"/>
        <v>189</v>
      </c>
      <c r="AE1990" s="384">
        <f t="shared" si="419"/>
        <v>0</v>
      </c>
      <c r="AF1990" s="384">
        <f t="shared" si="420"/>
        <v>56</v>
      </c>
      <c r="AG1990" s="384">
        <f t="shared" si="421"/>
        <v>245</v>
      </c>
      <c r="AH1990" s="384"/>
      <c r="AI1990" s="343">
        <f t="shared" si="422"/>
        <v>245</v>
      </c>
      <c r="AJ1990" s="172"/>
    </row>
    <row r="1991" spans="1:36" ht="32.25" customHeight="1" x14ac:dyDescent="0.35">
      <c r="A1991" s="202"/>
      <c r="B1991" s="239">
        <v>7</v>
      </c>
      <c r="C1991" s="342">
        <v>1747</v>
      </c>
      <c r="D1991" s="344">
        <v>14333</v>
      </c>
      <c r="E1991" s="344">
        <v>8613</v>
      </c>
      <c r="F1991" s="204"/>
      <c r="G1991" s="376" t="s">
        <v>111</v>
      </c>
      <c r="H1991" s="376" t="s">
        <v>95</v>
      </c>
      <c r="I1991" s="376"/>
      <c r="J1991" s="376" t="s">
        <v>69</v>
      </c>
      <c r="K1991" s="375">
        <v>1.8</v>
      </c>
      <c r="L1991" s="375">
        <v>1.8</v>
      </c>
      <c r="M1991" s="375">
        <v>3.5</v>
      </c>
      <c r="N1991" s="375"/>
      <c r="O1991" s="375">
        <f t="shared" si="413"/>
        <v>3.5</v>
      </c>
      <c r="P1991" s="375"/>
      <c r="Q1991" s="375"/>
      <c r="R1991" s="375">
        <f t="shared" si="414"/>
        <v>3.5</v>
      </c>
      <c r="S1991" s="377" t="s">
        <v>70</v>
      </c>
      <c r="T1991" s="378" t="s">
        <v>58</v>
      </c>
      <c r="U1991" s="379">
        <v>44942</v>
      </c>
      <c r="V1991" s="379">
        <v>44953</v>
      </c>
      <c r="W1991" s="380">
        <v>1</v>
      </c>
      <c r="X1991" s="381"/>
      <c r="Y1991" s="382">
        <f t="shared" si="415"/>
        <v>1.7142857142857142</v>
      </c>
      <c r="Z1991" s="384">
        <v>135</v>
      </c>
      <c r="AA1991" s="384">
        <v>12.25</v>
      </c>
      <c r="AB1991" s="384">
        <f t="shared" si="416"/>
        <v>472.5</v>
      </c>
      <c r="AC1991" s="384">
        <f t="shared" si="417"/>
        <v>42.875</v>
      </c>
      <c r="AD1991" s="384">
        <f t="shared" si="418"/>
        <v>330.74999999999994</v>
      </c>
      <c r="AE1991" s="384">
        <f t="shared" si="419"/>
        <v>141.75</v>
      </c>
      <c r="AF1991" s="384">
        <f t="shared" si="420"/>
        <v>73.5</v>
      </c>
      <c r="AG1991" s="384">
        <f t="shared" si="421"/>
        <v>546</v>
      </c>
      <c r="AH1991" s="384"/>
      <c r="AI1991" s="343">
        <f t="shared" si="422"/>
        <v>546</v>
      </c>
      <c r="AJ1991" s="172"/>
    </row>
    <row r="1992" spans="1:36" ht="32.25" customHeight="1" x14ac:dyDescent="0.35">
      <c r="A1992" s="202"/>
      <c r="B1992" s="239">
        <v>18</v>
      </c>
      <c r="C1992" s="342">
        <v>1701</v>
      </c>
      <c r="D1992" s="344">
        <v>14286</v>
      </c>
      <c r="E1992" s="344">
        <v>8497</v>
      </c>
      <c r="F1992" s="204"/>
      <c r="G1992" s="376" t="s">
        <v>124</v>
      </c>
      <c r="H1992" s="376" t="s">
        <v>95</v>
      </c>
      <c r="I1992" s="376"/>
      <c r="J1992" s="376" t="s">
        <v>69</v>
      </c>
      <c r="K1992" s="375">
        <v>2.5</v>
      </c>
      <c r="L1992" s="375">
        <v>1.3</v>
      </c>
      <c r="M1992" s="375">
        <v>2</v>
      </c>
      <c r="N1992" s="375"/>
      <c r="O1992" s="375">
        <f t="shared" si="413"/>
        <v>2</v>
      </c>
      <c r="P1992" s="375"/>
      <c r="Q1992" s="375"/>
      <c r="R1992" s="375">
        <f t="shared" si="414"/>
        <v>2</v>
      </c>
      <c r="S1992" s="377" t="s">
        <v>70</v>
      </c>
      <c r="T1992" s="378" t="s">
        <v>58</v>
      </c>
      <c r="U1992" s="379">
        <v>44930</v>
      </c>
      <c r="V1992" s="379">
        <v>44932</v>
      </c>
      <c r="W1992" s="380">
        <v>1</v>
      </c>
      <c r="X1992" s="381"/>
      <c r="Y1992" s="382">
        <f t="shared" si="415"/>
        <v>0.42857142857142855</v>
      </c>
      <c r="Z1992" s="384">
        <v>135</v>
      </c>
      <c r="AA1992" s="384">
        <v>12.25</v>
      </c>
      <c r="AB1992" s="384">
        <f t="shared" si="416"/>
        <v>270</v>
      </c>
      <c r="AC1992" s="384">
        <f t="shared" si="417"/>
        <v>24.5</v>
      </c>
      <c r="AD1992" s="384">
        <f t="shared" si="418"/>
        <v>189</v>
      </c>
      <c r="AE1992" s="384">
        <f t="shared" si="419"/>
        <v>81</v>
      </c>
      <c r="AF1992" s="384">
        <f t="shared" si="420"/>
        <v>10.5</v>
      </c>
      <c r="AG1992" s="384">
        <f t="shared" si="421"/>
        <v>280.5</v>
      </c>
      <c r="AH1992" s="384"/>
      <c r="AI1992" s="343">
        <f t="shared" si="422"/>
        <v>280.5</v>
      </c>
      <c r="AJ1992" s="172"/>
    </row>
    <row r="1993" spans="1:36" ht="32.25" customHeight="1" x14ac:dyDescent="0.35">
      <c r="A1993" s="202"/>
      <c r="B1993" s="239">
        <v>18</v>
      </c>
      <c r="C1993" s="342">
        <v>1701</v>
      </c>
      <c r="D1993" s="344">
        <v>14286</v>
      </c>
      <c r="E1993" s="344">
        <v>8497</v>
      </c>
      <c r="F1993" s="204"/>
      <c r="G1993" s="376" t="s">
        <v>124</v>
      </c>
      <c r="H1993" s="376" t="s">
        <v>95</v>
      </c>
      <c r="I1993" s="376"/>
      <c r="J1993" s="376" t="s">
        <v>69</v>
      </c>
      <c r="K1993" s="375">
        <v>2.5</v>
      </c>
      <c r="L1993" s="375">
        <v>1.3</v>
      </c>
      <c r="M1993" s="375">
        <v>2</v>
      </c>
      <c r="N1993" s="375"/>
      <c r="O1993" s="375">
        <f t="shared" si="413"/>
        <v>2</v>
      </c>
      <c r="P1993" s="375"/>
      <c r="Q1993" s="375"/>
      <c r="R1993" s="375">
        <f t="shared" si="414"/>
        <v>2</v>
      </c>
      <c r="S1993" s="377" t="s">
        <v>70</v>
      </c>
      <c r="T1993" s="378" t="s">
        <v>58</v>
      </c>
      <c r="U1993" s="379">
        <v>44930</v>
      </c>
      <c r="V1993" s="379">
        <v>44932</v>
      </c>
      <c r="W1993" s="380">
        <v>1</v>
      </c>
      <c r="X1993" s="381"/>
      <c r="Y1993" s="382">
        <f t="shared" si="415"/>
        <v>0.42857142857142855</v>
      </c>
      <c r="Z1993" s="384">
        <v>135</v>
      </c>
      <c r="AA1993" s="384">
        <v>12.25</v>
      </c>
      <c r="AB1993" s="384">
        <f t="shared" si="416"/>
        <v>270</v>
      </c>
      <c r="AC1993" s="384">
        <f t="shared" si="417"/>
        <v>24.5</v>
      </c>
      <c r="AD1993" s="384">
        <f t="shared" si="418"/>
        <v>189</v>
      </c>
      <c r="AE1993" s="384">
        <f t="shared" si="419"/>
        <v>81</v>
      </c>
      <c r="AF1993" s="384">
        <f t="shared" si="420"/>
        <v>10.5</v>
      </c>
      <c r="AG1993" s="384">
        <f t="shared" si="421"/>
        <v>280.5</v>
      </c>
      <c r="AH1993" s="384"/>
      <c r="AI1993" s="343">
        <f t="shared" si="422"/>
        <v>280.5</v>
      </c>
      <c r="AJ1993" s="172"/>
    </row>
    <row r="1994" spans="1:36" ht="32.25" customHeight="1" x14ac:dyDescent="0.35">
      <c r="A1994" s="202"/>
      <c r="B1994" s="239">
        <v>1</v>
      </c>
      <c r="C1994" s="342">
        <v>1711</v>
      </c>
      <c r="D1994" s="344">
        <v>14296</v>
      </c>
      <c r="E1994" s="344">
        <v>8419</v>
      </c>
      <c r="F1994" s="204"/>
      <c r="G1994" s="376" t="s">
        <v>107</v>
      </c>
      <c r="H1994" s="376" t="s">
        <v>95</v>
      </c>
      <c r="I1994" s="376"/>
      <c r="J1994" s="376" t="s">
        <v>69</v>
      </c>
      <c r="K1994" s="375">
        <v>2.5</v>
      </c>
      <c r="L1994" s="375">
        <v>1.3</v>
      </c>
      <c r="M1994" s="375">
        <v>2</v>
      </c>
      <c r="N1994" s="375"/>
      <c r="O1994" s="375">
        <f t="shared" si="413"/>
        <v>2</v>
      </c>
      <c r="P1994" s="375"/>
      <c r="Q1994" s="375"/>
      <c r="R1994" s="375">
        <f t="shared" si="414"/>
        <v>2</v>
      </c>
      <c r="S1994" s="377" t="s">
        <v>70</v>
      </c>
      <c r="T1994" s="378" t="s">
        <v>58</v>
      </c>
      <c r="U1994" s="379">
        <v>44933</v>
      </c>
      <c r="V1994" s="379">
        <v>44939</v>
      </c>
      <c r="W1994" s="380">
        <v>1</v>
      </c>
      <c r="X1994" s="381"/>
      <c r="Y1994" s="382">
        <f t="shared" si="415"/>
        <v>1</v>
      </c>
      <c r="Z1994" s="384">
        <v>135</v>
      </c>
      <c r="AA1994" s="384">
        <v>12.25</v>
      </c>
      <c r="AB1994" s="384">
        <f t="shared" si="416"/>
        <v>270</v>
      </c>
      <c r="AC1994" s="384">
        <f t="shared" si="417"/>
        <v>24.5</v>
      </c>
      <c r="AD1994" s="384">
        <f t="shared" si="418"/>
        <v>189</v>
      </c>
      <c r="AE1994" s="384">
        <f t="shared" si="419"/>
        <v>81</v>
      </c>
      <c r="AF1994" s="384">
        <f t="shared" si="420"/>
        <v>24.5</v>
      </c>
      <c r="AG1994" s="384">
        <f t="shared" si="421"/>
        <v>294.5</v>
      </c>
      <c r="AH1994" s="384"/>
      <c r="AI1994" s="343">
        <f t="shared" si="422"/>
        <v>294.5</v>
      </c>
      <c r="AJ1994" s="172"/>
    </row>
    <row r="1995" spans="1:36" ht="32.25" customHeight="1" x14ac:dyDescent="0.35">
      <c r="A1995" s="202"/>
      <c r="B1995" s="239">
        <v>1</v>
      </c>
      <c r="C1995" s="342">
        <v>1714</v>
      </c>
      <c r="D1995" s="344">
        <v>14299</v>
      </c>
      <c r="E1995" s="344">
        <v>8411</v>
      </c>
      <c r="F1995" s="204"/>
      <c r="G1995" s="376" t="s">
        <v>441</v>
      </c>
      <c r="H1995" s="376" t="s">
        <v>95</v>
      </c>
      <c r="I1995" s="376"/>
      <c r="J1995" s="376" t="s">
        <v>69</v>
      </c>
      <c r="K1995" s="375">
        <v>1.3</v>
      </c>
      <c r="L1995" s="375">
        <v>0.6</v>
      </c>
      <c r="M1995" s="375">
        <v>2</v>
      </c>
      <c r="N1995" s="375"/>
      <c r="O1995" s="375">
        <f t="shared" si="413"/>
        <v>2</v>
      </c>
      <c r="P1995" s="375"/>
      <c r="Q1995" s="375"/>
      <c r="R1995" s="375">
        <f t="shared" si="414"/>
        <v>2</v>
      </c>
      <c r="S1995" s="377" t="s">
        <v>70</v>
      </c>
      <c r="T1995" s="378" t="s">
        <v>58</v>
      </c>
      <c r="U1995" s="379">
        <v>44935</v>
      </c>
      <c r="V1995" s="379">
        <v>44936</v>
      </c>
      <c r="W1995" s="380">
        <v>1</v>
      </c>
      <c r="X1995" s="381"/>
      <c r="Y1995" s="382">
        <f t="shared" si="415"/>
        <v>0.2857142857142857</v>
      </c>
      <c r="Z1995" s="384">
        <v>135</v>
      </c>
      <c r="AA1995" s="384">
        <v>12.25</v>
      </c>
      <c r="AB1995" s="384">
        <f t="shared" si="416"/>
        <v>270</v>
      </c>
      <c r="AC1995" s="384">
        <f t="shared" si="417"/>
        <v>24.5</v>
      </c>
      <c r="AD1995" s="384">
        <f t="shared" si="418"/>
        <v>189</v>
      </c>
      <c r="AE1995" s="384">
        <f t="shared" si="419"/>
        <v>81</v>
      </c>
      <c r="AF1995" s="384">
        <f t="shared" si="420"/>
        <v>7</v>
      </c>
      <c r="AG1995" s="384">
        <f t="shared" si="421"/>
        <v>277</v>
      </c>
      <c r="AH1995" s="384"/>
      <c r="AI1995" s="343">
        <f t="shared" si="422"/>
        <v>277</v>
      </c>
      <c r="AJ1995" s="172"/>
    </row>
    <row r="1996" spans="1:36" ht="32.25" customHeight="1" x14ac:dyDescent="0.35">
      <c r="A1996" s="202"/>
      <c r="B1996" s="239">
        <v>23</v>
      </c>
      <c r="C1996" s="342">
        <v>1715</v>
      </c>
      <c r="D1996" s="344">
        <v>14300</v>
      </c>
      <c r="E1996" s="375"/>
      <c r="F1996" s="204"/>
      <c r="G1996" s="376" t="s">
        <v>114</v>
      </c>
      <c r="H1996" s="376" t="s">
        <v>95</v>
      </c>
      <c r="I1996" s="376"/>
      <c r="J1996" s="376" t="s">
        <v>69</v>
      </c>
      <c r="K1996" s="375">
        <v>1.3</v>
      </c>
      <c r="L1996" s="375">
        <v>1.3</v>
      </c>
      <c r="M1996" s="375">
        <v>2.5</v>
      </c>
      <c r="N1996" s="375"/>
      <c r="O1996" s="375">
        <f t="shared" si="413"/>
        <v>2.5</v>
      </c>
      <c r="P1996" s="375"/>
      <c r="Q1996" s="375"/>
      <c r="R1996" s="375">
        <f t="shared" si="414"/>
        <v>2.5</v>
      </c>
      <c r="S1996" s="377" t="s">
        <v>70</v>
      </c>
      <c r="T1996" s="378" t="s">
        <v>87</v>
      </c>
      <c r="U1996" s="379">
        <v>44935</v>
      </c>
      <c r="V1996" s="379"/>
      <c r="W1996" s="380">
        <v>1</v>
      </c>
      <c r="X1996" s="381"/>
      <c r="Y1996" s="382">
        <f t="shared" si="415"/>
        <v>3.2857142857142856</v>
      </c>
      <c r="Z1996" s="384">
        <v>135</v>
      </c>
      <c r="AA1996" s="384">
        <v>12.25</v>
      </c>
      <c r="AB1996" s="384">
        <f t="shared" si="416"/>
        <v>337.5</v>
      </c>
      <c r="AC1996" s="384">
        <f t="shared" si="417"/>
        <v>30.625</v>
      </c>
      <c r="AD1996" s="384">
        <f t="shared" si="418"/>
        <v>236.25</v>
      </c>
      <c r="AE1996" s="384">
        <f t="shared" si="419"/>
        <v>0</v>
      </c>
      <c r="AF1996" s="384">
        <f t="shared" si="420"/>
        <v>100.62499999999999</v>
      </c>
      <c r="AG1996" s="384">
        <f t="shared" si="421"/>
        <v>336.875</v>
      </c>
      <c r="AH1996" s="384"/>
      <c r="AI1996" s="343">
        <f t="shared" si="422"/>
        <v>336.875</v>
      </c>
      <c r="AJ1996" s="172"/>
    </row>
    <row r="1997" spans="1:36" ht="32.25" customHeight="1" x14ac:dyDescent="0.35">
      <c r="A1997" s="202"/>
      <c r="B1997" s="239">
        <v>1</v>
      </c>
      <c r="C1997" s="342">
        <v>1688</v>
      </c>
      <c r="D1997" s="344">
        <v>14273</v>
      </c>
      <c r="E1997" s="375"/>
      <c r="F1997" s="204"/>
      <c r="G1997" s="376" t="s">
        <v>107</v>
      </c>
      <c r="H1997" s="376" t="s">
        <v>95</v>
      </c>
      <c r="I1997" s="376"/>
      <c r="J1997" s="376" t="s">
        <v>69</v>
      </c>
      <c r="K1997" s="375">
        <v>2.5</v>
      </c>
      <c r="L1997" s="375">
        <v>1.8</v>
      </c>
      <c r="M1997" s="375">
        <v>3</v>
      </c>
      <c r="N1997" s="375"/>
      <c r="O1997" s="375">
        <f t="shared" si="413"/>
        <v>3</v>
      </c>
      <c r="P1997" s="375"/>
      <c r="Q1997" s="375"/>
      <c r="R1997" s="375">
        <f t="shared" si="414"/>
        <v>3</v>
      </c>
      <c r="S1997" s="377" t="s">
        <v>70</v>
      </c>
      <c r="T1997" s="378" t="s">
        <v>87</v>
      </c>
      <c r="U1997" s="379">
        <v>44926</v>
      </c>
      <c r="V1997" s="379"/>
      <c r="W1997" s="380">
        <v>1</v>
      </c>
      <c r="X1997" s="381"/>
      <c r="Y1997" s="382">
        <f t="shared" si="415"/>
        <v>4.5714285714285712</v>
      </c>
      <c r="Z1997" s="384">
        <v>135</v>
      </c>
      <c r="AA1997" s="384">
        <v>12.25</v>
      </c>
      <c r="AB1997" s="384">
        <f t="shared" si="416"/>
        <v>405</v>
      </c>
      <c r="AC1997" s="384">
        <f t="shared" si="417"/>
        <v>36.75</v>
      </c>
      <c r="AD1997" s="384">
        <f t="shared" si="418"/>
        <v>283.49999999999994</v>
      </c>
      <c r="AE1997" s="384">
        <f t="shared" si="419"/>
        <v>0</v>
      </c>
      <c r="AF1997" s="384">
        <f t="shared" si="420"/>
        <v>168</v>
      </c>
      <c r="AG1997" s="384">
        <f t="shared" si="421"/>
        <v>451.49999999999994</v>
      </c>
      <c r="AH1997" s="384"/>
      <c r="AI1997" s="343">
        <f t="shared" si="422"/>
        <v>451.49999999999994</v>
      </c>
      <c r="AJ1997" s="172"/>
    </row>
    <row r="1998" spans="1:36" ht="32.25" customHeight="1" x14ac:dyDescent="0.35">
      <c r="A1998" s="202"/>
      <c r="B1998" s="239">
        <v>18</v>
      </c>
      <c r="C1998" s="342">
        <v>1724</v>
      </c>
      <c r="D1998" s="344">
        <v>14309</v>
      </c>
      <c r="E1998" s="344">
        <v>8441</v>
      </c>
      <c r="F1998" s="204"/>
      <c r="G1998" s="376" t="s">
        <v>645</v>
      </c>
      <c r="H1998" s="376" t="s">
        <v>95</v>
      </c>
      <c r="I1998" s="376"/>
      <c r="J1998" s="376" t="s">
        <v>69</v>
      </c>
      <c r="K1998" s="375">
        <v>2.5</v>
      </c>
      <c r="L1998" s="375">
        <v>1.3</v>
      </c>
      <c r="M1998" s="375">
        <v>3.5</v>
      </c>
      <c r="N1998" s="375"/>
      <c r="O1998" s="375">
        <f t="shared" si="413"/>
        <v>3.5</v>
      </c>
      <c r="P1998" s="375"/>
      <c r="Q1998" s="375"/>
      <c r="R1998" s="375">
        <f t="shared" si="414"/>
        <v>3.5</v>
      </c>
      <c r="S1998" s="377" t="s">
        <v>70</v>
      </c>
      <c r="T1998" s="378" t="s">
        <v>58</v>
      </c>
      <c r="U1998" s="379">
        <v>44936</v>
      </c>
      <c r="V1998" s="379">
        <v>44943</v>
      </c>
      <c r="W1998" s="380">
        <v>1</v>
      </c>
      <c r="X1998" s="381"/>
      <c r="Y1998" s="382">
        <f t="shared" si="415"/>
        <v>1.1428571428571428</v>
      </c>
      <c r="Z1998" s="384">
        <v>135</v>
      </c>
      <c r="AA1998" s="384">
        <v>12.25</v>
      </c>
      <c r="AB1998" s="384">
        <f t="shared" si="416"/>
        <v>472.5</v>
      </c>
      <c r="AC1998" s="384">
        <f t="shared" si="417"/>
        <v>42.875</v>
      </c>
      <c r="AD1998" s="384">
        <f t="shared" si="418"/>
        <v>330.74999999999994</v>
      </c>
      <c r="AE1998" s="384">
        <f t="shared" si="419"/>
        <v>141.75</v>
      </c>
      <c r="AF1998" s="384">
        <f t="shared" si="420"/>
        <v>49</v>
      </c>
      <c r="AG1998" s="384">
        <f t="shared" si="421"/>
        <v>521.5</v>
      </c>
      <c r="AH1998" s="384"/>
      <c r="AI1998" s="343">
        <f t="shared" si="422"/>
        <v>521.5</v>
      </c>
      <c r="AJ1998" s="172"/>
    </row>
    <row r="1999" spans="1:36" ht="32.25" customHeight="1" x14ac:dyDescent="0.35">
      <c r="A1999" s="202"/>
      <c r="B1999" s="239">
        <v>17</v>
      </c>
      <c r="C1999" s="342">
        <v>1729</v>
      </c>
      <c r="D1999" s="344">
        <v>14314</v>
      </c>
      <c r="E1999" s="375"/>
      <c r="F1999" s="204"/>
      <c r="G1999" s="376" t="s">
        <v>212</v>
      </c>
      <c r="H1999" s="376" t="s">
        <v>95</v>
      </c>
      <c r="I1999" s="376"/>
      <c r="J1999" s="376" t="s">
        <v>69</v>
      </c>
      <c r="K1999" s="375">
        <v>2.5</v>
      </c>
      <c r="L1999" s="375">
        <v>1.3</v>
      </c>
      <c r="M1999" s="375">
        <v>1.5</v>
      </c>
      <c r="N1999" s="375"/>
      <c r="O1999" s="375">
        <f t="shared" si="413"/>
        <v>1.5</v>
      </c>
      <c r="P1999" s="375"/>
      <c r="Q1999" s="375"/>
      <c r="R1999" s="375">
        <f t="shared" si="414"/>
        <v>1.5</v>
      </c>
      <c r="S1999" s="377" t="s">
        <v>70</v>
      </c>
      <c r="T1999" s="378" t="s">
        <v>87</v>
      </c>
      <c r="U1999" s="379">
        <v>44937</v>
      </c>
      <c r="V1999" s="379"/>
      <c r="W1999" s="380">
        <v>1</v>
      </c>
      <c r="X1999" s="381"/>
      <c r="Y1999" s="382">
        <f t="shared" si="415"/>
        <v>3</v>
      </c>
      <c r="Z1999" s="384">
        <v>135</v>
      </c>
      <c r="AA1999" s="384">
        <v>12.25</v>
      </c>
      <c r="AB1999" s="384">
        <f t="shared" si="416"/>
        <v>202.5</v>
      </c>
      <c r="AC1999" s="384">
        <f t="shared" si="417"/>
        <v>18.375</v>
      </c>
      <c r="AD1999" s="384">
        <f t="shared" si="418"/>
        <v>141.74999999999997</v>
      </c>
      <c r="AE1999" s="384">
        <f t="shared" si="419"/>
        <v>0</v>
      </c>
      <c r="AF1999" s="384">
        <f t="shared" si="420"/>
        <v>55.125</v>
      </c>
      <c r="AG1999" s="384">
        <f t="shared" si="421"/>
        <v>196.87499999999997</v>
      </c>
      <c r="AH1999" s="384"/>
      <c r="AI1999" s="343">
        <f t="shared" si="422"/>
        <v>196.87499999999997</v>
      </c>
      <c r="AJ1999" s="172"/>
    </row>
    <row r="2000" spans="1:36" ht="32.25" customHeight="1" x14ac:dyDescent="0.35">
      <c r="A2000" s="202"/>
      <c r="B2000" s="239">
        <v>18</v>
      </c>
      <c r="C2000" s="342">
        <v>1728</v>
      </c>
      <c r="D2000" s="344">
        <v>14313</v>
      </c>
      <c r="E2000" s="344">
        <v>8447</v>
      </c>
      <c r="F2000" s="204"/>
      <c r="G2000" s="376" t="s">
        <v>124</v>
      </c>
      <c r="H2000" s="376" t="s">
        <v>95</v>
      </c>
      <c r="I2000" s="376"/>
      <c r="J2000" s="376" t="s">
        <v>69</v>
      </c>
      <c r="K2000" s="375">
        <v>2.5</v>
      </c>
      <c r="L2000" s="375">
        <v>1.3</v>
      </c>
      <c r="M2000" s="375">
        <v>3.5</v>
      </c>
      <c r="N2000" s="375"/>
      <c r="O2000" s="375">
        <f t="shared" si="413"/>
        <v>3.5</v>
      </c>
      <c r="P2000" s="375"/>
      <c r="Q2000" s="375"/>
      <c r="R2000" s="375">
        <f t="shared" si="414"/>
        <v>3.5</v>
      </c>
      <c r="S2000" s="377" t="s">
        <v>70</v>
      </c>
      <c r="T2000" s="378" t="s">
        <v>58</v>
      </c>
      <c r="U2000" s="379">
        <v>44937</v>
      </c>
      <c r="V2000" s="379">
        <v>44947</v>
      </c>
      <c r="W2000" s="380">
        <v>1</v>
      </c>
      <c r="X2000" s="381"/>
      <c r="Y2000" s="382">
        <f t="shared" si="415"/>
        <v>1.5714285714285714</v>
      </c>
      <c r="Z2000" s="384">
        <v>135</v>
      </c>
      <c r="AA2000" s="384">
        <v>12.25</v>
      </c>
      <c r="AB2000" s="384">
        <f t="shared" si="416"/>
        <v>472.5</v>
      </c>
      <c r="AC2000" s="384">
        <f t="shared" si="417"/>
        <v>42.875</v>
      </c>
      <c r="AD2000" s="384">
        <f t="shared" si="418"/>
        <v>330.74999999999994</v>
      </c>
      <c r="AE2000" s="384">
        <f t="shared" si="419"/>
        <v>141.75</v>
      </c>
      <c r="AF2000" s="384">
        <f t="shared" si="420"/>
        <v>67.375</v>
      </c>
      <c r="AG2000" s="384">
        <f t="shared" si="421"/>
        <v>539.875</v>
      </c>
      <c r="AH2000" s="384"/>
      <c r="AI2000" s="343">
        <f t="shared" si="422"/>
        <v>539.875</v>
      </c>
      <c r="AJ2000" s="172"/>
    </row>
    <row r="2001" spans="1:36" ht="32.25" customHeight="1" x14ac:dyDescent="0.35">
      <c r="A2001" s="202"/>
      <c r="B2001" s="239">
        <v>1</v>
      </c>
      <c r="C2001" s="342">
        <v>1737</v>
      </c>
      <c r="D2001" s="344">
        <v>14321</v>
      </c>
      <c r="E2001" s="375"/>
      <c r="F2001" s="204"/>
      <c r="G2001" s="376" t="s">
        <v>107</v>
      </c>
      <c r="H2001" s="376" t="s">
        <v>95</v>
      </c>
      <c r="I2001" s="376"/>
      <c r="J2001" s="376" t="s">
        <v>69</v>
      </c>
      <c r="K2001" s="375">
        <v>2.5</v>
      </c>
      <c r="L2001" s="375">
        <v>1</v>
      </c>
      <c r="M2001" s="375">
        <v>1.5</v>
      </c>
      <c r="N2001" s="375"/>
      <c r="O2001" s="375">
        <f t="shared" si="413"/>
        <v>1.5</v>
      </c>
      <c r="P2001" s="375"/>
      <c r="Q2001" s="375"/>
      <c r="R2001" s="375">
        <f t="shared" si="414"/>
        <v>1.5</v>
      </c>
      <c r="S2001" s="377" t="s">
        <v>70</v>
      </c>
      <c r="T2001" s="378" t="s">
        <v>87</v>
      </c>
      <c r="U2001" s="379">
        <v>44940</v>
      </c>
      <c r="V2001" s="379"/>
      <c r="W2001" s="380">
        <v>1</v>
      </c>
      <c r="X2001" s="381"/>
      <c r="Y2001" s="382">
        <f t="shared" si="415"/>
        <v>2.5714285714285716</v>
      </c>
      <c r="Z2001" s="384">
        <v>135</v>
      </c>
      <c r="AA2001" s="384">
        <v>12.25</v>
      </c>
      <c r="AB2001" s="384">
        <f t="shared" si="416"/>
        <v>202.5</v>
      </c>
      <c r="AC2001" s="384">
        <f t="shared" si="417"/>
        <v>18.375</v>
      </c>
      <c r="AD2001" s="384">
        <f t="shared" si="418"/>
        <v>141.74999999999997</v>
      </c>
      <c r="AE2001" s="384">
        <f t="shared" si="419"/>
        <v>0</v>
      </c>
      <c r="AF2001" s="384">
        <f t="shared" si="420"/>
        <v>47.250000000000007</v>
      </c>
      <c r="AG2001" s="384">
        <f t="shared" si="421"/>
        <v>188.99999999999997</v>
      </c>
      <c r="AH2001" s="384"/>
      <c r="AI2001" s="343">
        <f t="shared" si="422"/>
        <v>188.99999999999997</v>
      </c>
      <c r="AJ2001" s="172"/>
    </row>
    <row r="2002" spans="1:36" ht="32.25" customHeight="1" x14ac:dyDescent="0.35">
      <c r="A2002" s="202"/>
      <c r="B2002" s="239">
        <v>1</v>
      </c>
      <c r="C2002" s="342">
        <v>1738</v>
      </c>
      <c r="D2002" s="344">
        <v>14322</v>
      </c>
      <c r="E2002" s="344">
        <v>8604</v>
      </c>
      <c r="F2002" s="204"/>
      <c r="G2002" s="376" t="s">
        <v>646</v>
      </c>
      <c r="H2002" s="376" t="s">
        <v>95</v>
      </c>
      <c r="I2002" s="376"/>
      <c r="J2002" s="376" t="s">
        <v>69</v>
      </c>
      <c r="K2002" s="375">
        <v>2.5</v>
      </c>
      <c r="L2002" s="375">
        <v>1.3</v>
      </c>
      <c r="M2002" s="375">
        <v>4.5</v>
      </c>
      <c r="N2002" s="375"/>
      <c r="O2002" s="375">
        <f t="shared" si="413"/>
        <v>4.5</v>
      </c>
      <c r="P2002" s="375"/>
      <c r="Q2002" s="375"/>
      <c r="R2002" s="375">
        <f t="shared" si="414"/>
        <v>4.5</v>
      </c>
      <c r="S2002" s="377" t="s">
        <v>70</v>
      </c>
      <c r="T2002" s="378" t="s">
        <v>58</v>
      </c>
      <c r="U2002" s="379">
        <v>44940</v>
      </c>
      <c r="V2002" s="379">
        <v>44951</v>
      </c>
      <c r="W2002" s="380">
        <v>1</v>
      </c>
      <c r="X2002" s="381"/>
      <c r="Y2002" s="382">
        <f t="shared" si="415"/>
        <v>1.7142857142857142</v>
      </c>
      <c r="Z2002" s="384">
        <v>135</v>
      </c>
      <c r="AA2002" s="384">
        <v>12.25</v>
      </c>
      <c r="AB2002" s="384">
        <f t="shared" si="416"/>
        <v>607.5</v>
      </c>
      <c r="AC2002" s="384">
        <f t="shared" si="417"/>
        <v>55.125</v>
      </c>
      <c r="AD2002" s="384">
        <f t="shared" si="418"/>
        <v>425.25</v>
      </c>
      <c r="AE2002" s="384">
        <f t="shared" si="419"/>
        <v>182.24999999999997</v>
      </c>
      <c r="AF2002" s="384">
        <f t="shared" si="420"/>
        <v>94.499999999999986</v>
      </c>
      <c r="AG2002" s="384">
        <f t="shared" si="421"/>
        <v>702</v>
      </c>
      <c r="AH2002" s="384"/>
      <c r="AI2002" s="343">
        <f t="shared" si="422"/>
        <v>702</v>
      </c>
      <c r="AJ2002" s="172"/>
    </row>
    <row r="2003" spans="1:36" ht="32.25" customHeight="1" x14ac:dyDescent="0.35">
      <c r="A2003" s="202"/>
      <c r="B2003" s="239">
        <v>9</v>
      </c>
      <c r="C2003" s="342">
        <v>1745</v>
      </c>
      <c r="D2003" s="344">
        <v>14331</v>
      </c>
      <c r="E2003" s="344">
        <v>8450</v>
      </c>
      <c r="F2003" s="204"/>
      <c r="G2003" s="376" t="s">
        <v>232</v>
      </c>
      <c r="H2003" s="376" t="s">
        <v>95</v>
      </c>
      <c r="I2003" s="376"/>
      <c r="J2003" s="376" t="s">
        <v>69</v>
      </c>
      <c r="K2003" s="375">
        <v>2.5</v>
      </c>
      <c r="L2003" s="375">
        <v>1</v>
      </c>
      <c r="M2003" s="375">
        <v>3</v>
      </c>
      <c r="N2003" s="375"/>
      <c r="O2003" s="375">
        <f t="shared" si="413"/>
        <v>3</v>
      </c>
      <c r="P2003" s="375"/>
      <c r="Q2003" s="375"/>
      <c r="R2003" s="375">
        <f t="shared" si="414"/>
        <v>3</v>
      </c>
      <c r="S2003" s="377" t="s">
        <v>70</v>
      </c>
      <c r="T2003" s="378" t="s">
        <v>58</v>
      </c>
      <c r="U2003" s="379">
        <v>44942</v>
      </c>
      <c r="V2003" s="379">
        <v>44949</v>
      </c>
      <c r="W2003" s="380">
        <v>1</v>
      </c>
      <c r="X2003" s="381"/>
      <c r="Y2003" s="382">
        <f t="shared" si="415"/>
        <v>1.1428571428571428</v>
      </c>
      <c r="Z2003" s="384">
        <v>135</v>
      </c>
      <c r="AA2003" s="384">
        <v>12.25</v>
      </c>
      <c r="AB2003" s="384">
        <f t="shared" si="416"/>
        <v>405</v>
      </c>
      <c r="AC2003" s="384">
        <f t="shared" si="417"/>
        <v>36.75</v>
      </c>
      <c r="AD2003" s="384">
        <f t="shared" si="418"/>
        <v>283.49999999999994</v>
      </c>
      <c r="AE2003" s="384">
        <f t="shared" si="419"/>
        <v>121.49999999999999</v>
      </c>
      <c r="AF2003" s="384">
        <f t="shared" si="420"/>
        <v>42</v>
      </c>
      <c r="AG2003" s="384">
        <f t="shared" si="421"/>
        <v>446.99999999999994</v>
      </c>
      <c r="AH2003" s="384"/>
      <c r="AI2003" s="343">
        <f t="shared" si="422"/>
        <v>446.99999999999994</v>
      </c>
      <c r="AJ2003" s="172"/>
    </row>
    <row r="2004" spans="1:36" ht="32.25" customHeight="1" x14ac:dyDescent="0.35">
      <c r="A2004" s="202"/>
      <c r="B2004" s="239">
        <v>28</v>
      </c>
      <c r="C2004" s="342">
        <v>1768</v>
      </c>
      <c r="D2004" s="344">
        <v>14355</v>
      </c>
      <c r="E2004" s="375"/>
      <c r="F2004" s="204"/>
      <c r="G2004" s="376" t="s">
        <v>57</v>
      </c>
      <c r="H2004" s="376" t="s">
        <v>95</v>
      </c>
      <c r="I2004" s="376"/>
      <c r="J2004" s="376" t="s">
        <v>69</v>
      </c>
      <c r="K2004" s="375">
        <v>2.5</v>
      </c>
      <c r="L2004" s="375">
        <v>1</v>
      </c>
      <c r="M2004" s="375">
        <v>3.5</v>
      </c>
      <c r="N2004" s="375"/>
      <c r="O2004" s="375">
        <f t="shared" si="413"/>
        <v>3.5</v>
      </c>
      <c r="P2004" s="375"/>
      <c r="Q2004" s="375"/>
      <c r="R2004" s="375">
        <f t="shared" si="414"/>
        <v>3.5</v>
      </c>
      <c r="S2004" s="377" t="s">
        <v>70</v>
      </c>
      <c r="T2004" s="378" t="s">
        <v>87</v>
      </c>
      <c r="U2004" s="379">
        <v>44946</v>
      </c>
      <c r="V2004" s="379"/>
      <c r="W2004" s="380">
        <v>1</v>
      </c>
      <c r="X2004" s="381"/>
      <c r="Y2004" s="382">
        <f t="shared" si="415"/>
        <v>1.7142857142857142</v>
      </c>
      <c r="Z2004" s="384">
        <v>135</v>
      </c>
      <c r="AA2004" s="384">
        <v>12.25</v>
      </c>
      <c r="AB2004" s="384">
        <f t="shared" si="416"/>
        <v>472.5</v>
      </c>
      <c r="AC2004" s="384">
        <f t="shared" si="417"/>
        <v>42.875</v>
      </c>
      <c r="AD2004" s="384">
        <f t="shared" si="418"/>
        <v>330.74999999999994</v>
      </c>
      <c r="AE2004" s="384">
        <f t="shared" si="419"/>
        <v>0</v>
      </c>
      <c r="AF2004" s="384">
        <f t="shared" si="420"/>
        <v>73.5</v>
      </c>
      <c r="AG2004" s="384">
        <f t="shared" si="421"/>
        <v>404.24999999999994</v>
      </c>
      <c r="AH2004" s="384"/>
      <c r="AI2004" s="343">
        <f t="shared" si="422"/>
        <v>404.24999999999994</v>
      </c>
      <c r="AJ2004" s="172"/>
    </row>
    <row r="2005" spans="1:36" ht="32.25" customHeight="1" x14ac:dyDescent="0.35">
      <c r="A2005" s="202"/>
      <c r="B2005" s="239">
        <v>1</v>
      </c>
      <c r="C2005" s="342">
        <v>1775</v>
      </c>
      <c r="D2005" s="344">
        <v>14363</v>
      </c>
      <c r="E2005" s="375"/>
      <c r="F2005" s="204"/>
      <c r="G2005" s="376" t="s">
        <v>517</v>
      </c>
      <c r="H2005" s="376" t="s">
        <v>95</v>
      </c>
      <c r="I2005" s="376"/>
      <c r="J2005" s="376" t="s">
        <v>69</v>
      </c>
      <c r="K2005" s="375">
        <v>2.5</v>
      </c>
      <c r="L2005" s="375">
        <v>1.8</v>
      </c>
      <c r="M2005" s="375">
        <v>4</v>
      </c>
      <c r="N2005" s="375"/>
      <c r="O2005" s="375">
        <f t="shared" si="413"/>
        <v>4</v>
      </c>
      <c r="P2005" s="375"/>
      <c r="Q2005" s="375"/>
      <c r="R2005" s="375">
        <f t="shared" si="414"/>
        <v>4</v>
      </c>
      <c r="S2005" s="377" t="s">
        <v>70</v>
      </c>
      <c r="T2005" s="378" t="s">
        <v>87</v>
      </c>
      <c r="U2005" s="379">
        <v>44947</v>
      </c>
      <c r="V2005" s="379"/>
      <c r="W2005" s="380">
        <v>1</v>
      </c>
      <c r="X2005" s="381"/>
      <c r="Y2005" s="382">
        <f t="shared" si="415"/>
        <v>1.5714285714285714</v>
      </c>
      <c r="Z2005" s="384">
        <v>135</v>
      </c>
      <c r="AA2005" s="384">
        <v>12.25</v>
      </c>
      <c r="AB2005" s="384">
        <f t="shared" si="416"/>
        <v>540</v>
      </c>
      <c r="AC2005" s="384">
        <f t="shared" si="417"/>
        <v>49</v>
      </c>
      <c r="AD2005" s="384">
        <f t="shared" si="418"/>
        <v>378</v>
      </c>
      <c r="AE2005" s="384">
        <f t="shared" si="419"/>
        <v>0</v>
      </c>
      <c r="AF2005" s="384">
        <f t="shared" si="420"/>
        <v>77</v>
      </c>
      <c r="AG2005" s="384">
        <f t="shared" si="421"/>
        <v>455</v>
      </c>
      <c r="AH2005" s="384"/>
      <c r="AI2005" s="343">
        <f t="shared" si="422"/>
        <v>455</v>
      </c>
      <c r="AJ2005" s="172"/>
    </row>
    <row r="2006" spans="1:36" ht="32.25" customHeight="1" x14ac:dyDescent="0.35">
      <c r="A2006" s="202"/>
      <c r="B2006" s="239">
        <v>2</v>
      </c>
      <c r="C2006" s="342">
        <v>1776</v>
      </c>
      <c r="D2006" s="344">
        <v>14364</v>
      </c>
      <c r="E2006" s="375"/>
      <c r="F2006" s="204"/>
      <c r="G2006" s="376" t="s">
        <v>502</v>
      </c>
      <c r="H2006" s="376" t="s">
        <v>95</v>
      </c>
      <c r="I2006" s="376"/>
      <c r="J2006" s="376" t="s">
        <v>69</v>
      </c>
      <c r="K2006" s="375">
        <v>2.5</v>
      </c>
      <c r="L2006" s="375">
        <v>1.8</v>
      </c>
      <c r="M2006" s="375">
        <v>4</v>
      </c>
      <c r="N2006" s="375"/>
      <c r="O2006" s="375">
        <f t="shared" si="413"/>
        <v>4</v>
      </c>
      <c r="P2006" s="375"/>
      <c r="Q2006" s="375"/>
      <c r="R2006" s="375">
        <f t="shared" si="414"/>
        <v>4</v>
      </c>
      <c r="S2006" s="377" t="s">
        <v>70</v>
      </c>
      <c r="T2006" s="378" t="s">
        <v>87</v>
      </c>
      <c r="U2006" s="379">
        <v>44947</v>
      </c>
      <c r="V2006" s="379"/>
      <c r="W2006" s="380">
        <v>1</v>
      </c>
      <c r="X2006" s="381"/>
      <c r="Y2006" s="382">
        <f t="shared" si="415"/>
        <v>1.5714285714285714</v>
      </c>
      <c r="Z2006" s="384">
        <v>135</v>
      </c>
      <c r="AA2006" s="384">
        <v>12.25</v>
      </c>
      <c r="AB2006" s="384">
        <f t="shared" si="416"/>
        <v>540</v>
      </c>
      <c r="AC2006" s="384">
        <f t="shared" si="417"/>
        <v>49</v>
      </c>
      <c r="AD2006" s="384">
        <f t="shared" si="418"/>
        <v>378</v>
      </c>
      <c r="AE2006" s="384">
        <f t="shared" si="419"/>
        <v>0</v>
      </c>
      <c r="AF2006" s="384">
        <f t="shared" si="420"/>
        <v>77</v>
      </c>
      <c r="AG2006" s="384">
        <f t="shared" si="421"/>
        <v>455</v>
      </c>
      <c r="AH2006" s="384"/>
      <c r="AI2006" s="343">
        <f t="shared" si="422"/>
        <v>455</v>
      </c>
      <c r="AJ2006" s="172"/>
    </row>
    <row r="2007" spans="1:36" ht="32.25" customHeight="1" x14ac:dyDescent="0.35">
      <c r="A2007" s="202"/>
      <c r="B2007" s="239">
        <v>2</v>
      </c>
      <c r="C2007" s="342">
        <v>1776</v>
      </c>
      <c r="D2007" s="344">
        <v>14364</v>
      </c>
      <c r="E2007" s="375"/>
      <c r="F2007" s="204"/>
      <c r="G2007" s="376" t="s">
        <v>502</v>
      </c>
      <c r="H2007" s="376" t="s">
        <v>95</v>
      </c>
      <c r="I2007" s="376"/>
      <c r="J2007" s="376" t="s">
        <v>69</v>
      </c>
      <c r="K2007" s="375">
        <v>2.5</v>
      </c>
      <c r="L2007" s="375">
        <v>1.8</v>
      </c>
      <c r="M2007" s="375">
        <v>4</v>
      </c>
      <c r="N2007" s="375"/>
      <c r="O2007" s="375">
        <f t="shared" si="413"/>
        <v>4</v>
      </c>
      <c r="P2007" s="375"/>
      <c r="Q2007" s="375"/>
      <c r="R2007" s="375">
        <f t="shared" si="414"/>
        <v>4</v>
      </c>
      <c r="S2007" s="377" t="s">
        <v>70</v>
      </c>
      <c r="T2007" s="378" t="s">
        <v>87</v>
      </c>
      <c r="U2007" s="379">
        <v>44947</v>
      </c>
      <c r="V2007" s="379"/>
      <c r="W2007" s="380">
        <v>1</v>
      </c>
      <c r="X2007" s="381"/>
      <c r="Y2007" s="382">
        <f t="shared" si="415"/>
        <v>1.5714285714285714</v>
      </c>
      <c r="Z2007" s="384">
        <v>135</v>
      </c>
      <c r="AA2007" s="384">
        <v>12.25</v>
      </c>
      <c r="AB2007" s="384">
        <f t="shared" si="416"/>
        <v>540</v>
      </c>
      <c r="AC2007" s="384">
        <f t="shared" si="417"/>
        <v>49</v>
      </c>
      <c r="AD2007" s="384">
        <f t="shared" si="418"/>
        <v>378</v>
      </c>
      <c r="AE2007" s="384">
        <f t="shared" si="419"/>
        <v>0</v>
      </c>
      <c r="AF2007" s="384">
        <f t="shared" si="420"/>
        <v>77</v>
      </c>
      <c r="AG2007" s="384">
        <f t="shared" si="421"/>
        <v>455</v>
      </c>
      <c r="AH2007" s="384"/>
      <c r="AI2007" s="343">
        <f t="shared" si="422"/>
        <v>455</v>
      </c>
      <c r="AJ2007" s="172"/>
    </row>
    <row r="2008" spans="1:36" ht="32.25" customHeight="1" x14ac:dyDescent="0.35">
      <c r="A2008" s="202"/>
      <c r="B2008" s="239">
        <v>1</v>
      </c>
      <c r="C2008" s="342">
        <v>1778</v>
      </c>
      <c r="D2008" s="344">
        <v>14366</v>
      </c>
      <c r="E2008" s="375"/>
      <c r="F2008" s="204"/>
      <c r="G2008" s="376" t="s">
        <v>107</v>
      </c>
      <c r="H2008" s="376" t="s">
        <v>95</v>
      </c>
      <c r="I2008" s="376"/>
      <c r="J2008" s="376" t="s">
        <v>69</v>
      </c>
      <c r="K2008" s="375">
        <v>2.5</v>
      </c>
      <c r="L2008" s="375">
        <v>1.3</v>
      </c>
      <c r="M2008" s="375">
        <v>2.5</v>
      </c>
      <c r="N2008" s="375"/>
      <c r="O2008" s="375">
        <f t="shared" si="413"/>
        <v>2.5</v>
      </c>
      <c r="P2008" s="375"/>
      <c r="Q2008" s="375"/>
      <c r="R2008" s="375">
        <f t="shared" si="414"/>
        <v>2.5</v>
      </c>
      <c r="S2008" s="377" t="s">
        <v>70</v>
      </c>
      <c r="T2008" s="378" t="s">
        <v>87</v>
      </c>
      <c r="U2008" s="379">
        <v>44947</v>
      </c>
      <c r="V2008" s="379"/>
      <c r="W2008" s="380">
        <v>1</v>
      </c>
      <c r="X2008" s="381"/>
      <c r="Y2008" s="382">
        <f t="shared" si="415"/>
        <v>1.5714285714285714</v>
      </c>
      <c r="Z2008" s="384">
        <v>135</v>
      </c>
      <c r="AA2008" s="384">
        <v>12.25</v>
      </c>
      <c r="AB2008" s="384">
        <f t="shared" si="416"/>
        <v>337.5</v>
      </c>
      <c r="AC2008" s="384">
        <f t="shared" si="417"/>
        <v>30.625</v>
      </c>
      <c r="AD2008" s="384">
        <f t="shared" si="418"/>
        <v>236.25</v>
      </c>
      <c r="AE2008" s="384">
        <f t="shared" si="419"/>
        <v>0</v>
      </c>
      <c r="AF2008" s="384">
        <f t="shared" si="420"/>
        <v>48.125</v>
      </c>
      <c r="AG2008" s="384">
        <f t="shared" si="421"/>
        <v>284.375</v>
      </c>
      <c r="AH2008" s="384"/>
      <c r="AI2008" s="343">
        <f t="shared" si="422"/>
        <v>284.375</v>
      </c>
      <c r="AJ2008" s="172"/>
    </row>
    <row r="2009" spans="1:36" ht="32.25" customHeight="1" x14ac:dyDescent="0.35">
      <c r="A2009" s="202"/>
      <c r="B2009" s="239">
        <v>6</v>
      </c>
      <c r="C2009" s="342">
        <v>1779</v>
      </c>
      <c r="D2009" s="344">
        <v>14367</v>
      </c>
      <c r="E2009" s="375"/>
      <c r="F2009" s="204"/>
      <c r="G2009" s="376" t="s">
        <v>89</v>
      </c>
      <c r="H2009" s="376" t="s">
        <v>95</v>
      </c>
      <c r="I2009" s="376"/>
      <c r="J2009" s="376" t="s">
        <v>69</v>
      </c>
      <c r="K2009" s="375">
        <v>1.8</v>
      </c>
      <c r="L2009" s="375">
        <v>1.3</v>
      </c>
      <c r="M2009" s="375">
        <v>1.5</v>
      </c>
      <c r="N2009" s="375"/>
      <c r="O2009" s="375">
        <f t="shared" si="413"/>
        <v>1.5</v>
      </c>
      <c r="P2009" s="375"/>
      <c r="Q2009" s="375"/>
      <c r="R2009" s="375">
        <f t="shared" si="414"/>
        <v>1.5</v>
      </c>
      <c r="S2009" s="377" t="s">
        <v>70</v>
      </c>
      <c r="T2009" s="378" t="s">
        <v>87</v>
      </c>
      <c r="U2009" s="379">
        <v>44947</v>
      </c>
      <c r="V2009" s="379"/>
      <c r="W2009" s="380">
        <v>1</v>
      </c>
      <c r="X2009" s="381"/>
      <c r="Y2009" s="382">
        <f t="shared" si="415"/>
        <v>1.5714285714285714</v>
      </c>
      <c r="Z2009" s="384">
        <v>135</v>
      </c>
      <c r="AA2009" s="384">
        <v>12.25</v>
      </c>
      <c r="AB2009" s="384">
        <f t="shared" si="416"/>
        <v>202.5</v>
      </c>
      <c r="AC2009" s="384">
        <f t="shared" si="417"/>
        <v>18.375</v>
      </c>
      <c r="AD2009" s="384">
        <f t="shared" si="418"/>
        <v>141.74999999999997</v>
      </c>
      <c r="AE2009" s="384">
        <f t="shared" si="419"/>
        <v>0</v>
      </c>
      <c r="AF2009" s="384">
        <f t="shared" si="420"/>
        <v>28.875</v>
      </c>
      <c r="AG2009" s="384">
        <f t="shared" si="421"/>
        <v>170.62499999999997</v>
      </c>
      <c r="AH2009" s="384"/>
      <c r="AI2009" s="343">
        <f t="shared" si="422"/>
        <v>170.62499999999997</v>
      </c>
      <c r="AJ2009" s="172"/>
    </row>
    <row r="2010" spans="1:36" ht="32.25" customHeight="1" x14ac:dyDescent="0.35">
      <c r="A2010" s="202"/>
      <c r="B2010" s="239">
        <v>1</v>
      </c>
      <c r="C2010" s="342">
        <v>1789</v>
      </c>
      <c r="D2010" s="344">
        <v>14378</v>
      </c>
      <c r="E2010" s="375"/>
      <c r="F2010" s="204"/>
      <c r="G2010" s="376" t="s">
        <v>441</v>
      </c>
      <c r="H2010" s="376" t="s">
        <v>95</v>
      </c>
      <c r="I2010" s="376"/>
      <c r="J2010" s="376" t="s">
        <v>69</v>
      </c>
      <c r="K2010" s="375">
        <v>2.5</v>
      </c>
      <c r="L2010" s="375">
        <v>1.8</v>
      </c>
      <c r="M2010" s="375">
        <v>2.5</v>
      </c>
      <c r="N2010" s="375"/>
      <c r="O2010" s="375">
        <f t="shared" si="413"/>
        <v>2.5</v>
      </c>
      <c r="P2010" s="375"/>
      <c r="Q2010" s="375"/>
      <c r="R2010" s="375">
        <f t="shared" si="414"/>
        <v>2.5</v>
      </c>
      <c r="S2010" s="377" t="s">
        <v>70</v>
      </c>
      <c r="T2010" s="378" t="s">
        <v>87</v>
      </c>
      <c r="U2010" s="379">
        <v>44950</v>
      </c>
      <c r="V2010" s="379"/>
      <c r="W2010" s="380">
        <v>1</v>
      </c>
      <c r="X2010" s="381"/>
      <c r="Y2010" s="382">
        <f t="shared" si="415"/>
        <v>1.1428571428571428</v>
      </c>
      <c r="Z2010" s="384">
        <v>135</v>
      </c>
      <c r="AA2010" s="384">
        <v>12.25</v>
      </c>
      <c r="AB2010" s="384">
        <f t="shared" si="416"/>
        <v>337.5</v>
      </c>
      <c r="AC2010" s="384">
        <f t="shared" si="417"/>
        <v>30.625</v>
      </c>
      <c r="AD2010" s="384">
        <f t="shared" si="418"/>
        <v>236.25</v>
      </c>
      <c r="AE2010" s="384">
        <f t="shared" si="419"/>
        <v>0</v>
      </c>
      <c r="AF2010" s="384">
        <f t="shared" si="420"/>
        <v>34.999999999999993</v>
      </c>
      <c r="AG2010" s="384">
        <f t="shared" si="421"/>
        <v>271.25</v>
      </c>
      <c r="AH2010" s="384"/>
      <c r="AI2010" s="343">
        <f t="shared" si="422"/>
        <v>271.25</v>
      </c>
      <c r="AJ2010" s="172"/>
    </row>
    <row r="2011" spans="1:36" ht="32.25" customHeight="1" x14ac:dyDescent="0.35">
      <c r="A2011" s="202"/>
      <c r="B2011" s="239">
        <v>2</v>
      </c>
      <c r="C2011" s="342">
        <v>1790</v>
      </c>
      <c r="D2011" s="344">
        <v>14379</v>
      </c>
      <c r="E2011" s="375"/>
      <c r="F2011" s="204"/>
      <c r="G2011" s="376" t="s">
        <v>101</v>
      </c>
      <c r="H2011" s="376" t="s">
        <v>95</v>
      </c>
      <c r="I2011" s="376"/>
      <c r="J2011" s="376" t="s">
        <v>69</v>
      </c>
      <c r="K2011" s="375">
        <v>2.5</v>
      </c>
      <c r="L2011" s="375">
        <v>1.8</v>
      </c>
      <c r="M2011" s="375">
        <v>2</v>
      </c>
      <c r="N2011" s="375"/>
      <c r="O2011" s="375">
        <f t="shared" si="413"/>
        <v>2</v>
      </c>
      <c r="P2011" s="375"/>
      <c r="Q2011" s="375"/>
      <c r="R2011" s="375">
        <f t="shared" si="414"/>
        <v>2</v>
      </c>
      <c r="S2011" s="377" t="s">
        <v>70</v>
      </c>
      <c r="T2011" s="378" t="s">
        <v>87</v>
      </c>
      <c r="U2011" s="379">
        <v>44950</v>
      </c>
      <c r="V2011" s="379"/>
      <c r="W2011" s="380">
        <v>1</v>
      </c>
      <c r="X2011" s="381"/>
      <c r="Y2011" s="382">
        <f t="shared" si="415"/>
        <v>1.1428571428571428</v>
      </c>
      <c r="Z2011" s="384">
        <v>135</v>
      </c>
      <c r="AA2011" s="384">
        <v>12.25</v>
      </c>
      <c r="AB2011" s="384">
        <f t="shared" si="416"/>
        <v>270</v>
      </c>
      <c r="AC2011" s="384">
        <f t="shared" si="417"/>
        <v>24.5</v>
      </c>
      <c r="AD2011" s="384">
        <f t="shared" si="418"/>
        <v>189</v>
      </c>
      <c r="AE2011" s="384">
        <f t="shared" si="419"/>
        <v>0</v>
      </c>
      <c r="AF2011" s="384">
        <f t="shared" si="420"/>
        <v>28</v>
      </c>
      <c r="AG2011" s="384">
        <f t="shared" si="421"/>
        <v>217</v>
      </c>
      <c r="AH2011" s="384"/>
      <c r="AI2011" s="343">
        <f t="shared" si="422"/>
        <v>217</v>
      </c>
      <c r="AJ2011" s="172"/>
    </row>
    <row r="2012" spans="1:36" ht="32.25" customHeight="1" x14ac:dyDescent="0.35">
      <c r="A2012" s="202"/>
      <c r="B2012" s="239">
        <v>1</v>
      </c>
      <c r="C2012" s="342">
        <v>1783</v>
      </c>
      <c r="D2012" s="344">
        <v>14371</v>
      </c>
      <c r="E2012" s="375"/>
      <c r="F2012" s="204"/>
      <c r="G2012" s="376" t="s">
        <v>107</v>
      </c>
      <c r="H2012" s="376" t="s">
        <v>95</v>
      </c>
      <c r="I2012" s="376"/>
      <c r="J2012" s="376" t="s">
        <v>69</v>
      </c>
      <c r="K2012" s="375">
        <v>2.5</v>
      </c>
      <c r="L2012" s="375">
        <v>1.8</v>
      </c>
      <c r="M2012" s="375">
        <v>4</v>
      </c>
      <c r="N2012" s="375"/>
      <c r="O2012" s="375">
        <f t="shared" si="413"/>
        <v>4</v>
      </c>
      <c r="P2012" s="375"/>
      <c r="Q2012" s="375"/>
      <c r="R2012" s="375">
        <f t="shared" si="414"/>
        <v>4</v>
      </c>
      <c r="S2012" s="377" t="s">
        <v>70</v>
      </c>
      <c r="T2012" s="378" t="s">
        <v>87</v>
      </c>
      <c r="U2012" s="379">
        <v>44947</v>
      </c>
      <c r="V2012" s="379"/>
      <c r="W2012" s="380">
        <v>1</v>
      </c>
      <c r="X2012" s="381"/>
      <c r="Y2012" s="382">
        <f t="shared" si="415"/>
        <v>1.5714285714285714</v>
      </c>
      <c r="Z2012" s="384">
        <v>135</v>
      </c>
      <c r="AA2012" s="384">
        <v>12.25</v>
      </c>
      <c r="AB2012" s="384">
        <f t="shared" si="416"/>
        <v>540</v>
      </c>
      <c r="AC2012" s="384">
        <f t="shared" si="417"/>
        <v>49</v>
      </c>
      <c r="AD2012" s="384">
        <f t="shared" si="418"/>
        <v>378</v>
      </c>
      <c r="AE2012" s="384">
        <f t="shared" si="419"/>
        <v>0</v>
      </c>
      <c r="AF2012" s="384">
        <f t="shared" si="420"/>
        <v>77</v>
      </c>
      <c r="AG2012" s="384">
        <f t="shared" si="421"/>
        <v>455</v>
      </c>
      <c r="AH2012" s="384"/>
      <c r="AI2012" s="343">
        <f t="shared" si="422"/>
        <v>455</v>
      </c>
      <c r="AJ2012" s="172"/>
    </row>
    <row r="2013" spans="1:36" ht="32.25" customHeight="1" x14ac:dyDescent="0.35">
      <c r="A2013" s="202"/>
      <c r="B2013" s="239">
        <v>3</v>
      </c>
      <c r="C2013" s="342">
        <v>1795</v>
      </c>
      <c r="D2013" s="344">
        <v>14384</v>
      </c>
      <c r="E2013" s="375"/>
      <c r="F2013" s="204"/>
      <c r="G2013" s="376" t="s">
        <v>120</v>
      </c>
      <c r="H2013" s="376" t="s">
        <v>95</v>
      </c>
      <c r="I2013" s="376"/>
      <c r="J2013" s="376" t="s">
        <v>69</v>
      </c>
      <c r="K2013" s="375">
        <v>2.5</v>
      </c>
      <c r="L2013" s="375">
        <v>1.3</v>
      </c>
      <c r="M2013" s="375">
        <v>5.5</v>
      </c>
      <c r="N2013" s="375"/>
      <c r="O2013" s="375">
        <f t="shared" si="413"/>
        <v>5.5</v>
      </c>
      <c r="P2013" s="375"/>
      <c r="Q2013" s="375"/>
      <c r="R2013" s="375">
        <f t="shared" si="414"/>
        <v>5.5</v>
      </c>
      <c r="S2013" s="377" t="s">
        <v>70</v>
      </c>
      <c r="T2013" s="378" t="s">
        <v>87</v>
      </c>
      <c r="U2013" s="379">
        <v>44951</v>
      </c>
      <c r="V2013" s="379"/>
      <c r="W2013" s="380">
        <v>1</v>
      </c>
      <c r="X2013" s="381"/>
      <c r="Y2013" s="382">
        <f t="shared" si="415"/>
        <v>1</v>
      </c>
      <c r="Z2013" s="384">
        <v>135</v>
      </c>
      <c r="AA2013" s="384">
        <v>12.25</v>
      </c>
      <c r="AB2013" s="384">
        <f t="shared" si="416"/>
        <v>742.5</v>
      </c>
      <c r="AC2013" s="384">
        <f t="shared" si="417"/>
        <v>67.375</v>
      </c>
      <c r="AD2013" s="384">
        <f t="shared" si="418"/>
        <v>519.75</v>
      </c>
      <c r="AE2013" s="384">
        <f t="shared" si="419"/>
        <v>0</v>
      </c>
      <c r="AF2013" s="384">
        <f t="shared" si="420"/>
        <v>67.375</v>
      </c>
      <c r="AG2013" s="384">
        <f t="shared" si="421"/>
        <v>587.125</v>
      </c>
      <c r="AH2013" s="384"/>
      <c r="AI2013" s="343">
        <f t="shared" si="422"/>
        <v>587.125</v>
      </c>
      <c r="AJ2013" s="172"/>
    </row>
    <row r="2014" spans="1:36" ht="32.25" customHeight="1" x14ac:dyDescent="0.35">
      <c r="A2014" s="202"/>
      <c r="B2014" s="239">
        <v>31</v>
      </c>
      <c r="C2014" s="342">
        <v>1767</v>
      </c>
      <c r="D2014" s="344">
        <v>14354</v>
      </c>
      <c r="E2014" s="375"/>
      <c r="F2014" s="204"/>
      <c r="G2014" s="376" t="s">
        <v>86</v>
      </c>
      <c r="H2014" s="376" t="s">
        <v>95</v>
      </c>
      <c r="I2014" s="376"/>
      <c r="J2014" s="376" t="s">
        <v>69</v>
      </c>
      <c r="K2014" s="375">
        <v>2.5</v>
      </c>
      <c r="L2014" s="375">
        <v>1</v>
      </c>
      <c r="M2014" s="375">
        <v>2.5</v>
      </c>
      <c r="N2014" s="375"/>
      <c r="O2014" s="375">
        <f t="shared" si="413"/>
        <v>2.5</v>
      </c>
      <c r="P2014" s="375"/>
      <c r="Q2014" s="375"/>
      <c r="R2014" s="375">
        <f t="shared" si="414"/>
        <v>2.5</v>
      </c>
      <c r="S2014" s="377" t="s">
        <v>70</v>
      </c>
      <c r="T2014" s="378" t="s">
        <v>87</v>
      </c>
      <c r="U2014" s="379">
        <v>44945</v>
      </c>
      <c r="V2014" s="379"/>
      <c r="W2014" s="380">
        <v>1</v>
      </c>
      <c r="X2014" s="381"/>
      <c r="Y2014" s="382">
        <f t="shared" si="415"/>
        <v>1.8571428571428572</v>
      </c>
      <c r="Z2014" s="384">
        <v>135</v>
      </c>
      <c r="AA2014" s="384">
        <v>12.25</v>
      </c>
      <c r="AB2014" s="384">
        <f t="shared" si="416"/>
        <v>337.5</v>
      </c>
      <c r="AC2014" s="384">
        <f t="shared" si="417"/>
        <v>30.625</v>
      </c>
      <c r="AD2014" s="384">
        <f t="shared" si="418"/>
        <v>236.25</v>
      </c>
      <c r="AE2014" s="384">
        <f t="shared" si="419"/>
        <v>0</v>
      </c>
      <c r="AF2014" s="384">
        <f t="shared" si="420"/>
        <v>56.875000000000007</v>
      </c>
      <c r="AG2014" s="384">
        <f t="shared" si="421"/>
        <v>293.125</v>
      </c>
      <c r="AH2014" s="384"/>
      <c r="AI2014" s="343">
        <f t="shared" si="422"/>
        <v>293.125</v>
      </c>
      <c r="AJ2014" s="172"/>
    </row>
    <row r="2015" spans="1:36" ht="32.25" customHeight="1" x14ac:dyDescent="0.35">
      <c r="A2015" s="202"/>
      <c r="B2015" s="239">
        <v>3</v>
      </c>
      <c r="C2015" s="342">
        <v>1788</v>
      </c>
      <c r="D2015" s="344">
        <v>14377</v>
      </c>
      <c r="E2015" s="375"/>
      <c r="F2015" s="204"/>
      <c r="G2015" s="376" t="s">
        <v>120</v>
      </c>
      <c r="H2015" s="376" t="s">
        <v>95</v>
      </c>
      <c r="I2015" s="376"/>
      <c r="J2015" s="376" t="s">
        <v>69</v>
      </c>
      <c r="K2015" s="375">
        <v>2.5</v>
      </c>
      <c r="L2015" s="375">
        <v>0.6</v>
      </c>
      <c r="M2015" s="375">
        <v>1.5</v>
      </c>
      <c r="N2015" s="375"/>
      <c r="O2015" s="375">
        <f t="shared" si="413"/>
        <v>1.5</v>
      </c>
      <c r="P2015" s="375"/>
      <c r="Q2015" s="375"/>
      <c r="R2015" s="375">
        <f t="shared" si="414"/>
        <v>1.5</v>
      </c>
      <c r="S2015" s="377" t="s">
        <v>70</v>
      </c>
      <c r="T2015" s="378" t="s">
        <v>87</v>
      </c>
      <c r="U2015" s="379">
        <v>44949</v>
      </c>
      <c r="V2015" s="379"/>
      <c r="W2015" s="380">
        <v>1</v>
      </c>
      <c r="X2015" s="381"/>
      <c r="Y2015" s="382">
        <f t="shared" si="415"/>
        <v>1.2857142857142858</v>
      </c>
      <c r="Z2015" s="384">
        <v>135</v>
      </c>
      <c r="AA2015" s="384">
        <v>12.25</v>
      </c>
      <c r="AB2015" s="384">
        <f t="shared" si="416"/>
        <v>202.5</v>
      </c>
      <c r="AC2015" s="384">
        <f t="shared" si="417"/>
        <v>18.375</v>
      </c>
      <c r="AD2015" s="384">
        <f t="shared" si="418"/>
        <v>141.74999999999997</v>
      </c>
      <c r="AE2015" s="384">
        <f t="shared" si="419"/>
        <v>0</v>
      </c>
      <c r="AF2015" s="384">
        <f t="shared" si="420"/>
        <v>23.625000000000004</v>
      </c>
      <c r="AG2015" s="384">
        <f t="shared" si="421"/>
        <v>165.37499999999997</v>
      </c>
      <c r="AH2015" s="384"/>
      <c r="AI2015" s="343">
        <f t="shared" si="422"/>
        <v>165.37499999999997</v>
      </c>
      <c r="AJ2015" s="172"/>
    </row>
    <row r="2016" spans="1:36" ht="32.25" customHeight="1" x14ac:dyDescent="0.35">
      <c r="A2016" s="202"/>
      <c r="B2016" s="239">
        <v>1</v>
      </c>
      <c r="C2016" s="342">
        <v>1678</v>
      </c>
      <c r="D2016" s="344">
        <v>14263</v>
      </c>
      <c r="E2016" s="375"/>
      <c r="F2016" s="204"/>
      <c r="G2016" s="376" t="s">
        <v>107</v>
      </c>
      <c r="H2016" s="376" t="s">
        <v>95</v>
      </c>
      <c r="I2016" s="376"/>
      <c r="J2016" s="376" t="s">
        <v>69</v>
      </c>
      <c r="K2016" s="375">
        <v>1.8</v>
      </c>
      <c r="L2016" s="375">
        <v>1</v>
      </c>
      <c r="M2016" s="375">
        <v>4</v>
      </c>
      <c r="N2016" s="375"/>
      <c r="O2016" s="375">
        <f t="shared" si="413"/>
        <v>4</v>
      </c>
      <c r="P2016" s="375"/>
      <c r="Q2016" s="375"/>
      <c r="R2016" s="375">
        <f t="shared" si="414"/>
        <v>4</v>
      </c>
      <c r="S2016" s="377" t="s">
        <v>70</v>
      </c>
      <c r="T2016" s="378" t="s">
        <v>87</v>
      </c>
      <c r="U2016" s="379">
        <v>44923</v>
      </c>
      <c r="V2016" s="379"/>
      <c r="W2016" s="380">
        <v>1</v>
      </c>
      <c r="X2016" s="381"/>
      <c r="Y2016" s="382">
        <f t="shared" si="415"/>
        <v>5</v>
      </c>
      <c r="Z2016" s="384">
        <v>135</v>
      </c>
      <c r="AA2016" s="384">
        <v>12.25</v>
      </c>
      <c r="AB2016" s="384">
        <f t="shared" si="416"/>
        <v>540</v>
      </c>
      <c r="AC2016" s="384">
        <f t="shared" si="417"/>
        <v>49</v>
      </c>
      <c r="AD2016" s="384">
        <f t="shared" si="418"/>
        <v>378</v>
      </c>
      <c r="AE2016" s="384">
        <f t="shared" si="419"/>
        <v>0</v>
      </c>
      <c r="AF2016" s="384">
        <f t="shared" si="420"/>
        <v>245</v>
      </c>
      <c r="AG2016" s="384">
        <f t="shared" si="421"/>
        <v>623</v>
      </c>
      <c r="AH2016" s="384"/>
      <c r="AI2016" s="343">
        <f t="shared" si="422"/>
        <v>623</v>
      </c>
      <c r="AJ2016" s="172"/>
    </row>
    <row r="2017" spans="1:36" ht="32.25" customHeight="1" x14ac:dyDescent="0.35">
      <c r="A2017" s="202"/>
      <c r="B2017" s="239">
        <v>3</v>
      </c>
      <c r="C2017" s="342">
        <v>1692</v>
      </c>
      <c r="D2017" s="344">
        <v>14277</v>
      </c>
      <c r="E2017" s="375"/>
      <c r="F2017" s="204"/>
      <c r="G2017" s="376" t="s">
        <v>120</v>
      </c>
      <c r="H2017" s="376" t="s">
        <v>95</v>
      </c>
      <c r="I2017" s="376"/>
      <c r="J2017" s="376" t="s">
        <v>69</v>
      </c>
      <c r="K2017" s="375">
        <v>2.8</v>
      </c>
      <c r="L2017" s="375">
        <v>1.3</v>
      </c>
      <c r="M2017" s="375">
        <v>6</v>
      </c>
      <c r="N2017" s="375"/>
      <c r="O2017" s="375">
        <f t="shared" si="413"/>
        <v>6</v>
      </c>
      <c r="P2017" s="375"/>
      <c r="Q2017" s="375"/>
      <c r="R2017" s="375">
        <f t="shared" si="414"/>
        <v>6</v>
      </c>
      <c r="S2017" s="377" t="s">
        <v>70</v>
      </c>
      <c r="T2017" s="378" t="s">
        <v>87</v>
      </c>
      <c r="U2017" s="379">
        <v>44926</v>
      </c>
      <c r="V2017" s="379"/>
      <c r="W2017" s="380">
        <v>1</v>
      </c>
      <c r="X2017" s="381"/>
      <c r="Y2017" s="382">
        <f t="shared" si="415"/>
        <v>4.5714285714285712</v>
      </c>
      <c r="Z2017" s="384">
        <v>135</v>
      </c>
      <c r="AA2017" s="384">
        <v>12.25</v>
      </c>
      <c r="AB2017" s="384">
        <f t="shared" si="416"/>
        <v>810</v>
      </c>
      <c r="AC2017" s="384">
        <f t="shared" si="417"/>
        <v>73.5</v>
      </c>
      <c r="AD2017" s="384">
        <f t="shared" si="418"/>
        <v>566.99999999999989</v>
      </c>
      <c r="AE2017" s="384">
        <f t="shared" si="419"/>
        <v>0</v>
      </c>
      <c r="AF2017" s="384">
        <f t="shared" si="420"/>
        <v>336</v>
      </c>
      <c r="AG2017" s="384">
        <f t="shared" si="421"/>
        <v>902.99999999999989</v>
      </c>
      <c r="AH2017" s="384"/>
      <c r="AI2017" s="343">
        <f t="shared" si="422"/>
        <v>902.99999999999989</v>
      </c>
      <c r="AJ2017" s="172"/>
    </row>
    <row r="2018" spans="1:36" ht="32.25" customHeight="1" x14ac:dyDescent="0.35">
      <c r="A2018" s="202"/>
      <c r="B2018" s="239">
        <v>28</v>
      </c>
      <c r="C2018" s="342">
        <v>1708</v>
      </c>
      <c r="D2018" s="344">
        <v>14293</v>
      </c>
      <c r="E2018" s="344">
        <v>8444</v>
      </c>
      <c r="F2018" s="204"/>
      <c r="G2018" s="376" t="s">
        <v>57</v>
      </c>
      <c r="H2018" s="376" t="s">
        <v>95</v>
      </c>
      <c r="I2018" s="376"/>
      <c r="J2018" s="376" t="s">
        <v>69</v>
      </c>
      <c r="K2018" s="375">
        <v>2.5</v>
      </c>
      <c r="L2018" s="375">
        <v>1.3</v>
      </c>
      <c r="M2018" s="375">
        <v>3.5</v>
      </c>
      <c r="N2018" s="375"/>
      <c r="O2018" s="375">
        <f t="shared" si="413"/>
        <v>3.5</v>
      </c>
      <c r="P2018" s="375"/>
      <c r="Q2018" s="375"/>
      <c r="R2018" s="375">
        <f t="shared" si="414"/>
        <v>3.5</v>
      </c>
      <c r="S2018" s="377" t="s">
        <v>70</v>
      </c>
      <c r="T2018" s="378" t="s">
        <v>58</v>
      </c>
      <c r="U2018" s="379">
        <v>44932</v>
      </c>
      <c r="V2018" s="379">
        <v>44946</v>
      </c>
      <c r="W2018" s="380">
        <v>1</v>
      </c>
      <c r="X2018" s="381"/>
      <c r="Y2018" s="382">
        <f t="shared" si="415"/>
        <v>2.1428571428571428</v>
      </c>
      <c r="Z2018" s="384">
        <v>135</v>
      </c>
      <c r="AA2018" s="384">
        <v>12.25</v>
      </c>
      <c r="AB2018" s="384">
        <f t="shared" si="416"/>
        <v>472.5</v>
      </c>
      <c r="AC2018" s="384">
        <f t="shared" si="417"/>
        <v>42.875</v>
      </c>
      <c r="AD2018" s="384">
        <f t="shared" si="418"/>
        <v>330.74999999999994</v>
      </c>
      <c r="AE2018" s="384">
        <f t="shared" si="419"/>
        <v>141.75</v>
      </c>
      <c r="AF2018" s="384">
        <f t="shared" si="420"/>
        <v>91.875</v>
      </c>
      <c r="AG2018" s="384">
        <f t="shared" si="421"/>
        <v>564.375</v>
      </c>
      <c r="AH2018" s="384"/>
      <c r="AI2018" s="343">
        <f t="shared" si="422"/>
        <v>564.375</v>
      </c>
      <c r="AJ2018" s="172"/>
    </row>
    <row r="2019" spans="1:36" ht="32.25" customHeight="1" x14ac:dyDescent="0.35">
      <c r="A2019" s="202"/>
      <c r="B2019" s="239">
        <v>6</v>
      </c>
      <c r="C2019" s="342">
        <v>1733</v>
      </c>
      <c r="D2019" s="344">
        <v>14318</v>
      </c>
      <c r="E2019" s="375"/>
      <c r="F2019" s="204"/>
      <c r="G2019" s="376" t="s">
        <v>89</v>
      </c>
      <c r="H2019" s="376" t="s">
        <v>95</v>
      </c>
      <c r="I2019" s="376"/>
      <c r="J2019" s="376" t="s">
        <v>69</v>
      </c>
      <c r="K2019" s="375">
        <v>1.3</v>
      </c>
      <c r="L2019" s="375">
        <v>1</v>
      </c>
      <c r="M2019" s="375">
        <v>1.5</v>
      </c>
      <c r="N2019" s="375"/>
      <c r="O2019" s="375">
        <f t="shared" si="413"/>
        <v>1.5</v>
      </c>
      <c r="P2019" s="375"/>
      <c r="Q2019" s="375"/>
      <c r="R2019" s="375">
        <f t="shared" si="414"/>
        <v>1.5</v>
      </c>
      <c r="S2019" s="377" t="s">
        <v>70</v>
      </c>
      <c r="T2019" s="378" t="s">
        <v>87</v>
      </c>
      <c r="U2019" s="379">
        <v>44939</v>
      </c>
      <c r="V2019" s="379"/>
      <c r="W2019" s="380">
        <v>1</v>
      </c>
      <c r="X2019" s="381"/>
      <c r="Y2019" s="382">
        <f t="shared" si="415"/>
        <v>2.7142857142857144</v>
      </c>
      <c r="Z2019" s="384">
        <v>135</v>
      </c>
      <c r="AA2019" s="384">
        <v>12.25</v>
      </c>
      <c r="AB2019" s="384">
        <f t="shared" si="416"/>
        <v>202.5</v>
      </c>
      <c r="AC2019" s="384">
        <f t="shared" si="417"/>
        <v>18.375</v>
      </c>
      <c r="AD2019" s="384">
        <f t="shared" si="418"/>
        <v>141.74999999999997</v>
      </c>
      <c r="AE2019" s="384">
        <f t="shared" si="419"/>
        <v>0</v>
      </c>
      <c r="AF2019" s="384">
        <f t="shared" si="420"/>
        <v>49.875</v>
      </c>
      <c r="AG2019" s="384">
        <f t="shared" si="421"/>
        <v>191.62499999999997</v>
      </c>
      <c r="AH2019" s="384"/>
      <c r="AI2019" s="343">
        <f t="shared" si="422"/>
        <v>191.62499999999997</v>
      </c>
      <c r="AJ2019" s="172"/>
    </row>
    <row r="2020" spans="1:36" ht="32.25" customHeight="1" x14ac:dyDescent="0.35">
      <c r="A2020" s="202"/>
      <c r="B2020" s="239">
        <v>1</v>
      </c>
      <c r="C2020" s="342">
        <v>1750</v>
      </c>
      <c r="D2020" s="344">
        <v>14336</v>
      </c>
      <c r="E2020" s="375"/>
      <c r="F2020" s="204"/>
      <c r="G2020" s="376" t="s">
        <v>107</v>
      </c>
      <c r="H2020" s="376" t="s">
        <v>95</v>
      </c>
      <c r="I2020" s="376"/>
      <c r="J2020" s="376" t="s">
        <v>69</v>
      </c>
      <c r="K2020" s="375">
        <v>2.5</v>
      </c>
      <c r="L2020" s="375">
        <v>1.3</v>
      </c>
      <c r="M2020" s="375">
        <v>4</v>
      </c>
      <c r="N2020" s="375"/>
      <c r="O2020" s="375">
        <f t="shared" si="413"/>
        <v>4</v>
      </c>
      <c r="P2020" s="375"/>
      <c r="Q2020" s="375"/>
      <c r="R2020" s="375">
        <f t="shared" si="414"/>
        <v>4</v>
      </c>
      <c r="S2020" s="377" t="s">
        <v>70</v>
      </c>
      <c r="T2020" s="378" t="s">
        <v>87</v>
      </c>
      <c r="U2020" s="379">
        <v>44942</v>
      </c>
      <c r="V2020" s="379"/>
      <c r="W2020" s="380">
        <v>1</v>
      </c>
      <c r="X2020" s="381"/>
      <c r="Y2020" s="382">
        <f t="shared" si="415"/>
        <v>2.2857142857142856</v>
      </c>
      <c r="Z2020" s="384">
        <v>135</v>
      </c>
      <c r="AA2020" s="384">
        <v>12.25</v>
      </c>
      <c r="AB2020" s="384">
        <f t="shared" si="416"/>
        <v>540</v>
      </c>
      <c r="AC2020" s="384">
        <f t="shared" si="417"/>
        <v>49</v>
      </c>
      <c r="AD2020" s="384">
        <f t="shared" si="418"/>
        <v>378</v>
      </c>
      <c r="AE2020" s="384">
        <f t="shared" si="419"/>
        <v>0</v>
      </c>
      <c r="AF2020" s="384">
        <f t="shared" si="420"/>
        <v>112</v>
      </c>
      <c r="AG2020" s="384">
        <f t="shared" si="421"/>
        <v>490</v>
      </c>
      <c r="AH2020" s="384"/>
      <c r="AI2020" s="343">
        <f t="shared" si="422"/>
        <v>490</v>
      </c>
      <c r="AJ2020" s="172"/>
    </row>
    <row r="2021" spans="1:36" ht="32.25" customHeight="1" x14ac:dyDescent="0.35">
      <c r="A2021" s="202"/>
      <c r="B2021" s="239">
        <v>1</v>
      </c>
      <c r="C2021" s="342">
        <v>1803</v>
      </c>
      <c r="D2021" s="344">
        <v>14392</v>
      </c>
      <c r="E2021" s="375"/>
      <c r="F2021" s="204"/>
      <c r="G2021" s="376" t="s">
        <v>441</v>
      </c>
      <c r="H2021" s="376" t="s">
        <v>95</v>
      </c>
      <c r="I2021" s="376"/>
      <c r="J2021" s="376" t="s">
        <v>69</v>
      </c>
      <c r="K2021" s="375">
        <v>1.8</v>
      </c>
      <c r="L2021" s="375">
        <v>1.8</v>
      </c>
      <c r="M2021" s="375">
        <v>2</v>
      </c>
      <c r="N2021" s="375"/>
      <c r="O2021" s="375">
        <f t="shared" si="413"/>
        <v>2</v>
      </c>
      <c r="P2021" s="375"/>
      <c r="Q2021" s="375"/>
      <c r="R2021" s="375">
        <f t="shared" si="414"/>
        <v>2</v>
      </c>
      <c r="S2021" s="377" t="s">
        <v>70</v>
      </c>
      <c r="T2021" s="378" t="s">
        <v>87</v>
      </c>
      <c r="U2021" s="379">
        <v>44952</v>
      </c>
      <c r="V2021" s="379"/>
      <c r="W2021" s="380">
        <v>1</v>
      </c>
      <c r="X2021" s="381"/>
      <c r="Y2021" s="382">
        <f t="shared" si="415"/>
        <v>0.8571428571428571</v>
      </c>
      <c r="Z2021" s="384">
        <v>135</v>
      </c>
      <c r="AA2021" s="384">
        <v>12.25</v>
      </c>
      <c r="AB2021" s="384">
        <f t="shared" si="416"/>
        <v>270</v>
      </c>
      <c r="AC2021" s="384">
        <f t="shared" si="417"/>
        <v>24.5</v>
      </c>
      <c r="AD2021" s="384">
        <f t="shared" si="418"/>
        <v>189</v>
      </c>
      <c r="AE2021" s="384">
        <f t="shared" si="419"/>
        <v>0</v>
      </c>
      <c r="AF2021" s="384">
        <f t="shared" si="420"/>
        <v>21</v>
      </c>
      <c r="AG2021" s="384">
        <f t="shared" si="421"/>
        <v>210</v>
      </c>
      <c r="AH2021" s="384"/>
      <c r="AI2021" s="343">
        <f t="shared" si="422"/>
        <v>210</v>
      </c>
      <c r="AJ2021" s="172"/>
    </row>
    <row r="2022" spans="1:36" ht="32.25" customHeight="1" x14ac:dyDescent="0.35">
      <c r="A2022" s="202"/>
      <c r="B2022" s="239">
        <v>1</v>
      </c>
      <c r="C2022" s="342">
        <v>1810</v>
      </c>
      <c r="D2022" s="344">
        <v>14399</v>
      </c>
      <c r="E2022" s="375"/>
      <c r="F2022" s="204"/>
      <c r="G2022" s="376" t="s">
        <v>107</v>
      </c>
      <c r="H2022" s="376" t="s">
        <v>95</v>
      </c>
      <c r="I2022" s="376"/>
      <c r="J2022" s="376" t="s">
        <v>69</v>
      </c>
      <c r="K2022" s="375">
        <v>2.5</v>
      </c>
      <c r="L2022" s="375">
        <v>1.8</v>
      </c>
      <c r="M2022" s="375">
        <v>4</v>
      </c>
      <c r="N2022" s="375"/>
      <c r="O2022" s="375">
        <f t="shared" si="413"/>
        <v>4</v>
      </c>
      <c r="P2022" s="375"/>
      <c r="Q2022" s="375"/>
      <c r="R2022" s="375">
        <f t="shared" si="414"/>
        <v>4</v>
      </c>
      <c r="S2022" s="377" t="s">
        <v>70</v>
      </c>
      <c r="T2022" s="378" t="s">
        <v>87</v>
      </c>
      <c r="U2022" s="379">
        <v>44953</v>
      </c>
      <c r="V2022" s="379"/>
      <c r="W2022" s="380">
        <v>1</v>
      </c>
      <c r="X2022" s="381"/>
      <c r="Y2022" s="382">
        <f t="shared" si="415"/>
        <v>0.7142857142857143</v>
      </c>
      <c r="Z2022" s="384">
        <v>135</v>
      </c>
      <c r="AA2022" s="384">
        <v>12.25</v>
      </c>
      <c r="AB2022" s="384">
        <f t="shared" si="416"/>
        <v>540</v>
      </c>
      <c r="AC2022" s="384">
        <f t="shared" si="417"/>
        <v>49</v>
      </c>
      <c r="AD2022" s="384">
        <f t="shared" si="418"/>
        <v>378</v>
      </c>
      <c r="AE2022" s="384">
        <f t="shared" si="419"/>
        <v>0</v>
      </c>
      <c r="AF2022" s="384">
        <f t="shared" si="420"/>
        <v>35</v>
      </c>
      <c r="AG2022" s="384">
        <f t="shared" si="421"/>
        <v>413</v>
      </c>
      <c r="AH2022" s="384"/>
      <c r="AI2022" s="343">
        <f t="shared" si="422"/>
        <v>413</v>
      </c>
      <c r="AJ2022" s="172"/>
    </row>
    <row r="2023" spans="1:36" ht="32.25" customHeight="1" x14ac:dyDescent="0.35">
      <c r="A2023" s="202"/>
      <c r="B2023" s="239">
        <v>31</v>
      </c>
      <c r="C2023" s="342">
        <v>1812</v>
      </c>
      <c r="D2023" s="344">
        <v>14401</v>
      </c>
      <c r="E2023" s="375"/>
      <c r="F2023" s="204"/>
      <c r="G2023" s="376" t="s">
        <v>86</v>
      </c>
      <c r="H2023" s="376"/>
      <c r="I2023" s="376"/>
      <c r="J2023" s="407" t="s">
        <v>436</v>
      </c>
      <c r="K2023" s="375">
        <v>2.5</v>
      </c>
      <c r="L2023" s="375">
        <v>1</v>
      </c>
      <c r="M2023" s="375">
        <v>2.5</v>
      </c>
      <c r="N2023" s="375"/>
      <c r="O2023" s="375">
        <f t="shared" si="413"/>
        <v>2.5</v>
      </c>
      <c r="P2023" s="375"/>
      <c r="Q2023" s="375"/>
      <c r="R2023" s="375">
        <f t="shared" si="414"/>
        <v>6.25</v>
      </c>
      <c r="S2023" s="409" t="s">
        <v>41</v>
      </c>
      <c r="T2023" s="378" t="s">
        <v>87</v>
      </c>
      <c r="U2023" s="379">
        <v>44954</v>
      </c>
      <c r="V2023" s="379"/>
      <c r="W2023" s="380">
        <v>1</v>
      </c>
      <c r="X2023" s="381"/>
      <c r="Y2023" s="382">
        <f t="shared" si="415"/>
        <v>0.5714285714285714</v>
      </c>
      <c r="Z2023" s="345">
        <v>14</v>
      </c>
      <c r="AA2023" s="345">
        <v>0.84</v>
      </c>
      <c r="AB2023" s="384">
        <f t="shared" si="416"/>
        <v>87.5</v>
      </c>
      <c r="AC2023" s="384">
        <f t="shared" si="417"/>
        <v>5.25</v>
      </c>
      <c r="AD2023" s="384">
        <f t="shared" si="418"/>
        <v>61.25</v>
      </c>
      <c r="AE2023" s="384">
        <f t="shared" si="419"/>
        <v>0</v>
      </c>
      <c r="AF2023" s="384">
        <f t="shared" si="420"/>
        <v>2.9999999999999996</v>
      </c>
      <c r="AG2023" s="384">
        <f t="shared" si="421"/>
        <v>64.25</v>
      </c>
      <c r="AH2023" s="384"/>
      <c r="AI2023" s="345">
        <f t="shared" si="422"/>
        <v>64.25</v>
      </c>
      <c r="AJ2023" s="172"/>
    </row>
    <row r="2024" spans="1:36" ht="32.25" customHeight="1" x14ac:dyDescent="0.35">
      <c r="A2024" s="202"/>
      <c r="B2024" s="239">
        <v>1</v>
      </c>
      <c r="C2024" s="342">
        <v>1815</v>
      </c>
      <c r="D2024" s="344">
        <v>14404</v>
      </c>
      <c r="E2024" s="375"/>
      <c r="F2024" s="204"/>
      <c r="G2024" s="376" t="s">
        <v>517</v>
      </c>
      <c r="H2024" s="376" t="s">
        <v>95</v>
      </c>
      <c r="I2024" s="376"/>
      <c r="J2024" s="376" t="s">
        <v>69</v>
      </c>
      <c r="K2024" s="375">
        <v>1.8</v>
      </c>
      <c r="L2024" s="375">
        <v>1.3</v>
      </c>
      <c r="M2024" s="375">
        <v>1.5</v>
      </c>
      <c r="N2024" s="375"/>
      <c r="O2024" s="375">
        <f t="shared" si="413"/>
        <v>1.5</v>
      </c>
      <c r="P2024" s="375"/>
      <c r="Q2024" s="375"/>
      <c r="R2024" s="375">
        <f t="shared" si="414"/>
        <v>1.5</v>
      </c>
      <c r="S2024" s="377" t="s">
        <v>70</v>
      </c>
      <c r="T2024" s="378" t="s">
        <v>87</v>
      </c>
      <c r="U2024" s="379">
        <v>44954</v>
      </c>
      <c r="V2024" s="379"/>
      <c r="W2024" s="380">
        <v>1</v>
      </c>
      <c r="X2024" s="381"/>
      <c r="Y2024" s="382">
        <f t="shared" si="415"/>
        <v>0.5714285714285714</v>
      </c>
      <c r="Z2024" s="384">
        <v>135</v>
      </c>
      <c r="AA2024" s="384">
        <v>12.25</v>
      </c>
      <c r="AB2024" s="384">
        <f t="shared" si="416"/>
        <v>202.5</v>
      </c>
      <c r="AC2024" s="384">
        <f t="shared" si="417"/>
        <v>18.375</v>
      </c>
      <c r="AD2024" s="384">
        <f t="shared" si="418"/>
        <v>141.74999999999997</v>
      </c>
      <c r="AE2024" s="384">
        <f t="shared" si="419"/>
        <v>0</v>
      </c>
      <c r="AF2024" s="384">
        <f t="shared" si="420"/>
        <v>10.5</v>
      </c>
      <c r="AG2024" s="384">
        <f t="shared" si="421"/>
        <v>152.24999999999997</v>
      </c>
      <c r="AH2024" s="384"/>
      <c r="AI2024" s="343">
        <f t="shared" si="422"/>
        <v>152.24999999999997</v>
      </c>
      <c r="AJ2024" s="172"/>
    </row>
    <row r="2025" spans="1:36" ht="32.25" customHeight="1" x14ac:dyDescent="0.35">
      <c r="A2025" s="202"/>
      <c r="B2025" s="239">
        <v>31</v>
      </c>
      <c r="C2025" s="342">
        <v>1819</v>
      </c>
      <c r="D2025" s="344">
        <v>14407</v>
      </c>
      <c r="E2025" s="375"/>
      <c r="F2025" s="204"/>
      <c r="G2025" s="376" t="s">
        <v>86</v>
      </c>
      <c r="H2025" s="376" t="s">
        <v>95</v>
      </c>
      <c r="I2025" s="376"/>
      <c r="J2025" s="376" t="s">
        <v>69</v>
      </c>
      <c r="K2025" s="375">
        <v>1.8</v>
      </c>
      <c r="L2025" s="375">
        <v>1.3</v>
      </c>
      <c r="M2025" s="375">
        <v>1.5</v>
      </c>
      <c r="N2025" s="375"/>
      <c r="O2025" s="375">
        <f t="shared" si="413"/>
        <v>1.5</v>
      </c>
      <c r="P2025" s="375"/>
      <c r="Q2025" s="375"/>
      <c r="R2025" s="375">
        <f t="shared" si="414"/>
        <v>1.5</v>
      </c>
      <c r="S2025" s="377" t="s">
        <v>70</v>
      </c>
      <c r="T2025" s="378" t="s">
        <v>87</v>
      </c>
      <c r="U2025" s="379">
        <v>44955</v>
      </c>
      <c r="V2025" s="379"/>
      <c r="W2025" s="380">
        <v>1</v>
      </c>
      <c r="X2025" s="381"/>
      <c r="Y2025" s="382">
        <f t="shared" si="415"/>
        <v>0.42857142857142855</v>
      </c>
      <c r="Z2025" s="384">
        <v>135</v>
      </c>
      <c r="AA2025" s="384">
        <v>12.25</v>
      </c>
      <c r="AB2025" s="384">
        <f t="shared" si="416"/>
        <v>202.5</v>
      </c>
      <c r="AC2025" s="384">
        <f t="shared" si="417"/>
        <v>18.375</v>
      </c>
      <c r="AD2025" s="384">
        <f t="shared" si="418"/>
        <v>141.74999999999997</v>
      </c>
      <c r="AE2025" s="384">
        <f t="shared" si="419"/>
        <v>0</v>
      </c>
      <c r="AF2025" s="384">
        <f t="shared" si="420"/>
        <v>7.8749999999999991</v>
      </c>
      <c r="AG2025" s="384">
        <f t="shared" si="421"/>
        <v>149.62499999999997</v>
      </c>
      <c r="AH2025" s="384"/>
      <c r="AI2025" s="343">
        <f t="shared" si="422"/>
        <v>149.62499999999997</v>
      </c>
      <c r="AJ2025" s="172"/>
    </row>
    <row r="2026" spans="1:36" ht="32.25" customHeight="1" x14ac:dyDescent="0.35">
      <c r="A2026" s="202"/>
      <c r="B2026" s="239">
        <v>1</v>
      </c>
      <c r="C2026" s="342">
        <v>1801</v>
      </c>
      <c r="D2026" s="344">
        <v>14390</v>
      </c>
      <c r="E2026" s="375"/>
      <c r="F2026" s="204"/>
      <c r="G2026" s="376" t="s">
        <v>107</v>
      </c>
      <c r="H2026" s="376" t="s">
        <v>95</v>
      </c>
      <c r="I2026" s="376"/>
      <c r="J2026" s="376" t="s">
        <v>69</v>
      </c>
      <c r="K2026" s="375">
        <v>1.8</v>
      </c>
      <c r="L2026" s="375">
        <v>1.8</v>
      </c>
      <c r="M2026" s="375">
        <v>3.5</v>
      </c>
      <c r="N2026" s="375"/>
      <c r="O2026" s="375">
        <f t="shared" si="413"/>
        <v>3.5</v>
      </c>
      <c r="P2026" s="375"/>
      <c r="Q2026" s="375"/>
      <c r="R2026" s="375">
        <f t="shared" si="414"/>
        <v>3.5</v>
      </c>
      <c r="S2026" s="377" t="s">
        <v>70</v>
      </c>
      <c r="T2026" s="378" t="s">
        <v>87</v>
      </c>
      <c r="U2026" s="379">
        <v>44952</v>
      </c>
      <c r="V2026" s="379"/>
      <c r="W2026" s="380">
        <v>1</v>
      </c>
      <c r="X2026" s="381"/>
      <c r="Y2026" s="382">
        <f t="shared" si="415"/>
        <v>0.8571428571428571</v>
      </c>
      <c r="Z2026" s="384">
        <v>135</v>
      </c>
      <c r="AA2026" s="384">
        <v>12.25</v>
      </c>
      <c r="AB2026" s="384">
        <f t="shared" si="416"/>
        <v>472.5</v>
      </c>
      <c r="AC2026" s="384">
        <f t="shared" si="417"/>
        <v>42.875</v>
      </c>
      <c r="AD2026" s="384">
        <f t="shared" si="418"/>
        <v>330.74999999999994</v>
      </c>
      <c r="AE2026" s="384">
        <f t="shared" si="419"/>
        <v>0</v>
      </c>
      <c r="AF2026" s="384">
        <f t="shared" si="420"/>
        <v>36.75</v>
      </c>
      <c r="AG2026" s="384">
        <f t="shared" si="421"/>
        <v>367.49999999999994</v>
      </c>
      <c r="AH2026" s="384"/>
      <c r="AI2026" s="343">
        <f t="shared" si="422"/>
        <v>367.49999999999994</v>
      </c>
      <c r="AJ2026" s="172"/>
    </row>
    <row r="2027" spans="1:36" ht="32.25" customHeight="1" x14ac:dyDescent="0.35">
      <c r="A2027" s="202"/>
      <c r="B2027" s="239"/>
      <c r="C2027" s="374"/>
      <c r="D2027" s="375"/>
      <c r="E2027" s="375"/>
      <c r="F2027" s="204"/>
      <c r="G2027" s="376"/>
      <c r="H2027" s="376"/>
      <c r="I2027" s="376"/>
      <c r="J2027" s="376"/>
      <c r="K2027" s="375"/>
      <c r="L2027" s="375"/>
      <c r="M2027" s="375"/>
      <c r="N2027" s="375"/>
      <c r="O2027" s="375"/>
      <c r="P2027" s="375"/>
      <c r="Q2027" s="375"/>
      <c r="R2027" s="375"/>
      <c r="S2027" s="377"/>
      <c r="T2027" s="378"/>
      <c r="U2027" s="379"/>
      <c r="V2027" s="379"/>
      <c r="W2027" s="380"/>
      <c r="X2027" s="381"/>
      <c r="Y2027" s="382"/>
      <c r="Z2027" s="384"/>
      <c r="AA2027" s="384"/>
      <c r="AB2027" s="384"/>
      <c r="AC2027" s="384"/>
      <c r="AD2027" s="384"/>
      <c r="AE2027" s="384"/>
      <c r="AF2027" s="384"/>
      <c r="AG2027" s="384"/>
      <c r="AH2027" s="384"/>
      <c r="AI2027" s="384"/>
      <c r="AJ2027" s="172"/>
    </row>
    <row r="2028" spans="1:36" ht="32.25" customHeight="1" x14ac:dyDescent="0.35">
      <c r="A2028" s="202"/>
      <c r="B2028" s="239">
        <v>1</v>
      </c>
      <c r="C2028" s="342">
        <v>1748</v>
      </c>
      <c r="D2028" s="344">
        <v>14334</v>
      </c>
      <c r="E2028" s="375"/>
      <c r="F2028" s="204"/>
      <c r="G2028" s="376" t="s">
        <v>107</v>
      </c>
      <c r="H2028" s="385" t="s">
        <v>36</v>
      </c>
      <c r="I2028" s="385"/>
      <c r="J2028" s="385" t="s">
        <v>436</v>
      </c>
      <c r="K2028" s="386">
        <v>10</v>
      </c>
      <c r="L2028" s="386">
        <v>1.3</v>
      </c>
      <c r="M2028" s="386">
        <v>2</v>
      </c>
      <c r="N2028" s="386"/>
      <c r="O2028" s="375">
        <f t="shared" ref="O2028:O2059" si="423">M2028-N2028</f>
        <v>2</v>
      </c>
      <c r="P2028" s="386"/>
      <c r="Q2028" s="386"/>
      <c r="R2028" s="375">
        <f t="shared" ref="R2028:R2059" si="424">IF(S2028="m3",K2028*L2028*O2028,IF(S2028="m2-LxH",K2028*O2028,IF(S2028="m2-LxW",K2028*L2028*P2028,IF(S2028="rm",O2028,IF(S2028="lm",K2028,IF(S2028="unit",Q2028,))))))</f>
        <v>20</v>
      </c>
      <c r="S2028" s="387" t="s">
        <v>41</v>
      </c>
      <c r="T2028" s="378" t="s">
        <v>87</v>
      </c>
      <c r="U2028" s="388">
        <v>44942</v>
      </c>
      <c r="V2028" s="388"/>
      <c r="W2028" s="389">
        <v>1</v>
      </c>
      <c r="X2028" s="390"/>
      <c r="Y2028" s="382">
        <f t="shared" ref="Y2028:Y2059" si="425">IF(T2028="on hire",$C$5-U2028+1,IF(T2028="off hired",V2028-U2028+1,0))/7</f>
        <v>2.2857142857142856</v>
      </c>
      <c r="Z2028" s="391">
        <v>14</v>
      </c>
      <c r="AA2028" s="391">
        <v>0.84</v>
      </c>
      <c r="AB2028" s="384">
        <f t="shared" ref="AB2028:AB2059" si="426">Z2028*R2028</f>
        <v>280</v>
      </c>
      <c r="AC2028" s="384">
        <f t="shared" ref="AC2028:AC2059" si="427">AA2028*R2028</f>
        <v>16.8</v>
      </c>
      <c r="AD2028" s="384">
        <f t="shared" ref="AD2028:AD2059" si="428">0.7*R2028*Z2028</f>
        <v>196</v>
      </c>
      <c r="AE2028" s="384">
        <f t="shared" ref="AE2028:AE2059" si="429">IF(T2028="off hired",0.3*R2028*Z2028*W2028,0)</f>
        <v>0</v>
      </c>
      <c r="AF2028" s="384">
        <f t="shared" ref="AF2028:AF2059" si="430">IF(Y2028&gt;X2028,(Y2028-X2028)*R2028*AA2028,0)</f>
        <v>38.399999999999991</v>
      </c>
      <c r="AG2028" s="384">
        <f t="shared" ref="AG2028:AG2059" si="431">AD2028+AE2028+AF2028</f>
        <v>234.39999999999998</v>
      </c>
      <c r="AH2028" s="392"/>
      <c r="AI2028" s="343">
        <f t="shared" ref="AI2028:AI2059" si="432">AG2028-AH2028</f>
        <v>234.39999999999998</v>
      </c>
      <c r="AJ2028" s="172"/>
    </row>
    <row r="2029" spans="1:36" ht="32.25" customHeight="1" x14ac:dyDescent="0.35">
      <c r="A2029" s="202"/>
      <c r="B2029" s="239">
        <v>1</v>
      </c>
      <c r="C2029" s="342">
        <v>1748</v>
      </c>
      <c r="D2029" s="344">
        <v>14334</v>
      </c>
      <c r="E2029" s="375"/>
      <c r="F2029" s="204"/>
      <c r="G2029" s="376" t="s">
        <v>107</v>
      </c>
      <c r="H2029" s="385" t="s">
        <v>36</v>
      </c>
      <c r="I2029" s="385"/>
      <c r="J2029" s="385" t="s">
        <v>436</v>
      </c>
      <c r="K2029" s="386">
        <v>16</v>
      </c>
      <c r="L2029" s="386">
        <v>0.6</v>
      </c>
      <c r="M2029" s="386">
        <v>4</v>
      </c>
      <c r="N2029" s="386"/>
      <c r="O2029" s="375">
        <f t="shared" si="423"/>
        <v>4</v>
      </c>
      <c r="P2029" s="386"/>
      <c r="Q2029" s="386"/>
      <c r="R2029" s="375">
        <f t="shared" si="424"/>
        <v>64</v>
      </c>
      <c r="S2029" s="387" t="s">
        <v>41</v>
      </c>
      <c r="T2029" s="378" t="s">
        <v>87</v>
      </c>
      <c r="U2029" s="388">
        <v>44942</v>
      </c>
      <c r="V2029" s="388"/>
      <c r="W2029" s="389">
        <v>1</v>
      </c>
      <c r="X2029" s="390"/>
      <c r="Y2029" s="382">
        <f t="shared" si="425"/>
        <v>2.2857142857142856</v>
      </c>
      <c r="Z2029" s="391">
        <v>14</v>
      </c>
      <c r="AA2029" s="391">
        <v>0.84</v>
      </c>
      <c r="AB2029" s="384">
        <f t="shared" si="426"/>
        <v>896</v>
      </c>
      <c r="AC2029" s="384">
        <f t="shared" si="427"/>
        <v>53.76</v>
      </c>
      <c r="AD2029" s="384">
        <f t="shared" si="428"/>
        <v>627.19999999999993</v>
      </c>
      <c r="AE2029" s="384">
        <f t="shared" si="429"/>
        <v>0</v>
      </c>
      <c r="AF2029" s="384">
        <f t="shared" si="430"/>
        <v>122.88</v>
      </c>
      <c r="AG2029" s="384">
        <f t="shared" si="431"/>
        <v>750.07999999999993</v>
      </c>
      <c r="AH2029" s="392"/>
      <c r="AI2029" s="343">
        <f t="shared" si="432"/>
        <v>750.07999999999993</v>
      </c>
      <c r="AJ2029" s="172"/>
    </row>
    <row r="2030" spans="1:36" ht="32.25" customHeight="1" x14ac:dyDescent="0.35">
      <c r="A2030" s="202"/>
      <c r="B2030" s="239">
        <v>32</v>
      </c>
      <c r="C2030" s="342">
        <v>1732</v>
      </c>
      <c r="D2030" s="344">
        <v>14317</v>
      </c>
      <c r="E2030" s="375"/>
      <c r="F2030" s="204"/>
      <c r="G2030" s="376" t="s">
        <v>621</v>
      </c>
      <c r="H2030" s="385" t="s">
        <v>36</v>
      </c>
      <c r="I2030" s="385"/>
      <c r="J2030" s="385" t="s">
        <v>436</v>
      </c>
      <c r="K2030" s="386">
        <v>6</v>
      </c>
      <c r="L2030" s="386">
        <v>1.3</v>
      </c>
      <c r="M2030" s="386">
        <v>1.5</v>
      </c>
      <c r="N2030" s="386"/>
      <c r="O2030" s="375">
        <f t="shared" si="423"/>
        <v>1.5</v>
      </c>
      <c r="P2030" s="386"/>
      <c r="Q2030" s="386"/>
      <c r="R2030" s="375">
        <f t="shared" si="424"/>
        <v>9</v>
      </c>
      <c r="S2030" s="387" t="s">
        <v>41</v>
      </c>
      <c r="T2030" s="378" t="s">
        <v>87</v>
      </c>
      <c r="U2030" s="388">
        <v>44938</v>
      </c>
      <c r="V2030" s="388"/>
      <c r="W2030" s="389">
        <v>1</v>
      </c>
      <c r="X2030" s="390"/>
      <c r="Y2030" s="382">
        <f t="shared" si="425"/>
        <v>2.8571428571428572</v>
      </c>
      <c r="Z2030" s="391">
        <v>14</v>
      </c>
      <c r="AA2030" s="391">
        <v>0.84</v>
      </c>
      <c r="AB2030" s="384">
        <f t="shared" si="426"/>
        <v>126</v>
      </c>
      <c r="AC2030" s="384">
        <f t="shared" si="427"/>
        <v>7.56</v>
      </c>
      <c r="AD2030" s="384">
        <f t="shared" si="428"/>
        <v>88.2</v>
      </c>
      <c r="AE2030" s="384">
        <f t="shared" si="429"/>
        <v>0</v>
      </c>
      <c r="AF2030" s="384">
        <f t="shared" si="430"/>
        <v>21.6</v>
      </c>
      <c r="AG2030" s="384">
        <f t="shared" si="431"/>
        <v>109.80000000000001</v>
      </c>
      <c r="AH2030" s="392"/>
      <c r="AI2030" s="343">
        <f t="shared" si="432"/>
        <v>109.80000000000001</v>
      </c>
      <c r="AJ2030" s="172"/>
    </row>
    <row r="2031" spans="1:36" ht="32.25" customHeight="1" x14ac:dyDescent="0.35">
      <c r="A2031" s="202"/>
      <c r="B2031" s="239">
        <v>2</v>
      </c>
      <c r="C2031" s="342">
        <v>1744</v>
      </c>
      <c r="D2031" s="344">
        <v>14330</v>
      </c>
      <c r="E2031" s="344">
        <v>8432</v>
      </c>
      <c r="F2031" s="204"/>
      <c r="G2031" s="376" t="s">
        <v>647</v>
      </c>
      <c r="H2031" s="385" t="s">
        <v>36</v>
      </c>
      <c r="I2031" s="385"/>
      <c r="J2031" s="385" t="s">
        <v>436</v>
      </c>
      <c r="K2031" s="386">
        <v>8.1</v>
      </c>
      <c r="L2031" s="386">
        <v>1.3</v>
      </c>
      <c r="M2031" s="386">
        <v>4.5</v>
      </c>
      <c r="N2031" s="386"/>
      <c r="O2031" s="375">
        <f t="shared" si="423"/>
        <v>4.5</v>
      </c>
      <c r="P2031" s="386"/>
      <c r="Q2031" s="386"/>
      <c r="R2031" s="375">
        <f t="shared" si="424"/>
        <v>36.449999999999996</v>
      </c>
      <c r="S2031" s="387" t="s">
        <v>41</v>
      </c>
      <c r="T2031" s="378" t="s">
        <v>58</v>
      </c>
      <c r="U2031" s="388">
        <v>44942</v>
      </c>
      <c r="V2031" s="388">
        <v>44943</v>
      </c>
      <c r="W2031" s="389">
        <v>1</v>
      </c>
      <c r="X2031" s="390"/>
      <c r="Y2031" s="382">
        <f t="shared" si="425"/>
        <v>0.2857142857142857</v>
      </c>
      <c r="Z2031" s="391">
        <v>14</v>
      </c>
      <c r="AA2031" s="391">
        <v>0.84</v>
      </c>
      <c r="AB2031" s="384">
        <f t="shared" si="426"/>
        <v>510.29999999999995</v>
      </c>
      <c r="AC2031" s="384">
        <f t="shared" si="427"/>
        <v>30.617999999999995</v>
      </c>
      <c r="AD2031" s="384">
        <f t="shared" si="428"/>
        <v>357.21</v>
      </c>
      <c r="AE2031" s="384">
        <f t="shared" si="429"/>
        <v>153.08999999999997</v>
      </c>
      <c r="AF2031" s="384">
        <f t="shared" si="430"/>
        <v>8.7479999999999976</v>
      </c>
      <c r="AG2031" s="384">
        <f t="shared" si="431"/>
        <v>519.048</v>
      </c>
      <c r="AH2031" s="392"/>
      <c r="AI2031" s="343">
        <f t="shared" si="432"/>
        <v>519.048</v>
      </c>
      <c r="AJ2031" s="172"/>
    </row>
    <row r="2032" spans="1:36" ht="32.25" customHeight="1" x14ac:dyDescent="0.35">
      <c r="A2032" s="202"/>
      <c r="B2032" s="239">
        <v>1</v>
      </c>
      <c r="C2032" s="342">
        <v>1710</v>
      </c>
      <c r="D2032" s="344">
        <v>14295</v>
      </c>
      <c r="E2032" s="344">
        <v>8419</v>
      </c>
      <c r="F2032" s="204"/>
      <c r="G2032" s="376" t="s">
        <v>107</v>
      </c>
      <c r="H2032" s="385" t="s">
        <v>36</v>
      </c>
      <c r="I2032" s="385"/>
      <c r="J2032" s="385" t="s">
        <v>436</v>
      </c>
      <c r="K2032" s="386">
        <v>26</v>
      </c>
      <c r="L2032" s="386">
        <v>0.6</v>
      </c>
      <c r="M2032" s="386">
        <v>1.5</v>
      </c>
      <c r="N2032" s="386"/>
      <c r="O2032" s="375">
        <f t="shared" si="423"/>
        <v>1.5</v>
      </c>
      <c r="P2032" s="386"/>
      <c r="Q2032" s="386"/>
      <c r="R2032" s="375">
        <f t="shared" si="424"/>
        <v>39</v>
      </c>
      <c r="S2032" s="387" t="s">
        <v>41</v>
      </c>
      <c r="T2032" s="378" t="s">
        <v>58</v>
      </c>
      <c r="U2032" s="388">
        <v>44933</v>
      </c>
      <c r="V2032" s="388">
        <v>44939</v>
      </c>
      <c r="W2032" s="389">
        <v>1</v>
      </c>
      <c r="X2032" s="390"/>
      <c r="Y2032" s="382">
        <f t="shared" si="425"/>
        <v>1</v>
      </c>
      <c r="Z2032" s="391">
        <v>14</v>
      </c>
      <c r="AA2032" s="391">
        <v>0.84</v>
      </c>
      <c r="AB2032" s="384">
        <f t="shared" si="426"/>
        <v>546</v>
      </c>
      <c r="AC2032" s="384">
        <f t="shared" si="427"/>
        <v>32.76</v>
      </c>
      <c r="AD2032" s="384">
        <f t="shared" si="428"/>
        <v>382.19999999999993</v>
      </c>
      <c r="AE2032" s="384">
        <f t="shared" si="429"/>
        <v>163.79999999999998</v>
      </c>
      <c r="AF2032" s="384">
        <f t="shared" si="430"/>
        <v>32.76</v>
      </c>
      <c r="AG2032" s="384">
        <f t="shared" si="431"/>
        <v>578.75999999999988</v>
      </c>
      <c r="AH2032" s="392"/>
      <c r="AI2032" s="343">
        <f t="shared" si="432"/>
        <v>578.75999999999988</v>
      </c>
      <c r="AJ2032" s="172"/>
    </row>
    <row r="2033" spans="1:36" ht="32.25" customHeight="1" x14ac:dyDescent="0.35">
      <c r="A2033" s="202"/>
      <c r="B2033" s="239">
        <v>2</v>
      </c>
      <c r="C2033" s="342">
        <v>1673</v>
      </c>
      <c r="D2033" s="344">
        <v>14258</v>
      </c>
      <c r="E2033" s="375"/>
      <c r="F2033" s="204"/>
      <c r="G2033" s="376" t="s">
        <v>647</v>
      </c>
      <c r="H2033" s="385" t="s">
        <v>36</v>
      </c>
      <c r="I2033" s="385"/>
      <c r="J2033" s="385" t="s">
        <v>436</v>
      </c>
      <c r="K2033" s="386">
        <v>3.1</v>
      </c>
      <c r="L2033" s="386">
        <v>1.3</v>
      </c>
      <c r="M2033" s="386">
        <v>7</v>
      </c>
      <c r="N2033" s="386"/>
      <c r="O2033" s="375">
        <f t="shared" si="423"/>
        <v>7</v>
      </c>
      <c r="P2033" s="386"/>
      <c r="Q2033" s="386"/>
      <c r="R2033" s="375">
        <f t="shared" si="424"/>
        <v>21.7</v>
      </c>
      <c r="S2033" s="387" t="s">
        <v>41</v>
      </c>
      <c r="T2033" s="378" t="s">
        <v>87</v>
      </c>
      <c r="U2033" s="388">
        <v>44922</v>
      </c>
      <c r="V2033" s="388"/>
      <c r="W2033" s="389">
        <v>1</v>
      </c>
      <c r="X2033" s="390"/>
      <c r="Y2033" s="382">
        <f t="shared" si="425"/>
        <v>5.1428571428571432</v>
      </c>
      <c r="Z2033" s="391">
        <v>14</v>
      </c>
      <c r="AA2033" s="391">
        <v>0.84</v>
      </c>
      <c r="AB2033" s="384">
        <f t="shared" si="426"/>
        <v>303.8</v>
      </c>
      <c r="AC2033" s="384">
        <f t="shared" si="427"/>
        <v>18.227999999999998</v>
      </c>
      <c r="AD2033" s="384">
        <f t="shared" si="428"/>
        <v>212.65999999999997</v>
      </c>
      <c r="AE2033" s="384">
        <f t="shared" si="429"/>
        <v>0</v>
      </c>
      <c r="AF2033" s="384">
        <f t="shared" si="430"/>
        <v>93.744</v>
      </c>
      <c r="AG2033" s="384">
        <f t="shared" si="431"/>
        <v>306.404</v>
      </c>
      <c r="AH2033" s="392"/>
      <c r="AI2033" s="343">
        <f t="shared" si="432"/>
        <v>306.404</v>
      </c>
      <c r="AJ2033" s="172"/>
    </row>
    <row r="2034" spans="1:36" ht="32.25" customHeight="1" x14ac:dyDescent="0.35">
      <c r="A2034" s="202"/>
      <c r="B2034" s="239">
        <v>2</v>
      </c>
      <c r="C2034" s="342">
        <v>1673</v>
      </c>
      <c r="D2034" s="344">
        <v>14258</v>
      </c>
      <c r="E2034" s="375"/>
      <c r="F2034" s="204"/>
      <c r="G2034" s="376" t="s">
        <v>647</v>
      </c>
      <c r="H2034" s="385" t="s">
        <v>36</v>
      </c>
      <c r="I2034" s="385"/>
      <c r="J2034" s="385" t="s">
        <v>436</v>
      </c>
      <c r="K2034" s="386">
        <v>2.5</v>
      </c>
      <c r="L2034" s="386">
        <v>1.3</v>
      </c>
      <c r="M2034" s="386">
        <v>4</v>
      </c>
      <c r="N2034" s="386"/>
      <c r="O2034" s="375">
        <f t="shared" si="423"/>
        <v>4</v>
      </c>
      <c r="P2034" s="386"/>
      <c r="Q2034" s="386"/>
      <c r="R2034" s="375">
        <f t="shared" si="424"/>
        <v>10</v>
      </c>
      <c r="S2034" s="387" t="s">
        <v>41</v>
      </c>
      <c r="T2034" s="378" t="s">
        <v>87</v>
      </c>
      <c r="U2034" s="388">
        <v>44922</v>
      </c>
      <c r="V2034" s="388"/>
      <c r="W2034" s="389">
        <v>1</v>
      </c>
      <c r="X2034" s="390"/>
      <c r="Y2034" s="382">
        <f t="shared" si="425"/>
        <v>5.1428571428571432</v>
      </c>
      <c r="Z2034" s="391">
        <v>14</v>
      </c>
      <c r="AA2034" s="391">
        <v>0.84</v>
      </c>
      <c r="AB2034" s="384">
        <f t="shared" si="426"/>
        <v>140</v>
      </c>
      <c r="AC2034" s="384">
        <f t="shared" si="427"/>
        <v>8.4</v>
      </c>
      <c r="AD2034" s="384">
        <f t="shared" si="428"/>
        <v>98</v>
      </c>
      <c r="AE2034" s="384">
        <f t="shared" si="429"/>
        <v>0</v>
      </c>
      <c r="AF2034" s="384">
        <f t="shared" si="430"/>
        <v>43.2</v>
      </c>
      <c r="AG2034" s="384">
        <f t="shared" si="431"/>
        <v>141.19999999999999</v>
      </c>
      <c r="AH2034" s="392"/>
      <c r="AI2034" s="343">
        <f t="shared" si="432"/>
        <v>141.19999999999999</v>
      </c>
      <c r="AJ2034" s="172"/>
    </row>
    <row r="2035" spans="1:36" ht="32.25" customHeight="1" x14ac:dyDescent="0.35">
      <c r="A2035" s="202"/>
      <c r="B2035" s="239">
        <v>2</v>
      </c>
      <c r="C2035" s="342">
        <v>1673</v>
      </c>
      <c r="D2035" s="344">
        <v>14258</v>
      </c>
      <c r="E2035" s="375"/>
      <c r="F2035" s="204"/>
      <c r="G2035" s="376" t="s">
        <v>647</v>
      </c>
      <c r="H2035" s="385" t="s">
        <v>36</v>
      </c>
      <c r="I2035" s="385"/>
      <c r="J2035" s="385" t="s">
        <v>436</v>
      </c>
      <c r="K2035" s="386">
        <v>2.5</v>
      </c>
      <c r="L2035" s="386">
        <v>1.3</v>
      </c>
      <c r="M2035" s="386">
        <v>2</v>
      </c>
      <c r="N2035" s="386"/>
      <c r="O2035" s="375">
        <f t="shared" si="423"/>
        <v>2</v>
      </c>
      <c r="P2035" s="386"/>
      <c r="Q2035" s="386"/>
      <c r="R2035" s="375">
        <f t="shared" si="424"/>
        <v>5</v>
      </c>
      <c r="S2035" s="387" t="s">
        <v>41</v>
      </c>
      <c r="T2035" s="378" t="s">
        <v>87</v>
      </c>
      <c r="U2035" s="388">
        <v>44922</v>
      </c>
      <c r="V2035" s="388"/>
      <c r="W2035" s="389">
        <v>1</v>
      </c>
      <c r="X2035" s="390"/>
      <c r="Y2035" s="382">
        <f t="shared" si="425"/>
        <v>5.1428571428571432</v>
      </c>
      <c r="Z2035" s="391">
        <v>14</v>
      </c>
      <c r="AA2035" s="391">
        <v>0.84</v>
      </c>
      <c r="AB2035" s="384">
        <f t="shared" si="426"/>
        <v>70</v>
      </c>
      <c r="AC2035" s="384">
        <f t="shared" si="427"/>
        <v>4.2</v>
      </c>
      <c r="AD2035" s="384">
        <f t="shared" si="428"/>
        <v>49</v>
      </c>
      <c r="AE2035" s="384">
        <f t="shared" si="429"/>
        <v>0</v>
      </c>
      <c r="AF2035" s="384">
        <f t="shared" si="430"/>
        <v>21.6</v>
      </c>
      <c r="AG2035" s="384">
        <f t="shared" si="431"/>
        <v>70.599999999999994</v>
      </c>
      <c r="AH2035" s="392"/>
      <c r="AI2035" s="343">
        <f t="shared" si="432"/>
        <v>70.599999999999994</v>
      </c>
      <c r="AJ2035" s="172"/>
    </row>
    <row r="2036" spans="1:36" ht="32.25" customHeight="1" x14ac:dyDescent="0.35">
      <c r="A2036" s="202"/>
      <c r="B2036" s="239">
        <v>6</v>
      </c>
      <c r="C2036" s="342">
        <v>1680</v>
      </c>
      <c r="D2036" s="344">
        <v>14265</v>
      </c>
      <c r="E2036" s="375"/>
      <c r="F2036" s="204"/>
      <c r="G2036" s="376" t="s">
        <v>115</v>
      </c>
      <c r="H2036" s="385" t="s">
        <v>36</v>
      </c>
      <c r="I2036" s="385"/>
      <c r="J2036" s="385" t="s">
        <v>436</v>
      </c>
      <c r="K2036" s="386">
        <v>5.6</v>
      </c>
      <c r="L2036" s="386">
        <v>1.3</v>
      </c>
      <c r="M2036" s="386">
        <v>2</v>
      </c>
      <c r="N2036" s="386"/>
      <c r="O2036" s="375">
        <f t="shared" si="423"/>
        <v>2</v>
      </c>
      <c r="P2036" s="386"/>
      <c r="Q2036" s="386"/>
      <c r="R2036" s="375">
        <f t="shared" si="424"/>
        <v>11.2</v>
      </c>
      <c r="S2036" s="387" t="s">
        <v>41</v>
      </c>
      <c r="T2036" s="378" t="s">
        <v>87</v>
      </c>
      <c r="U2036" s="388">
        <v>44923</v>
      </c>
      <c r="V2036" s="388"/>
      <c r="W2036" s="389">
        <v>1</v>
      </c>
      <c r="X2036" s="390"/>
      <c r="Y2036" s="382">
        <f t="shared" si="425"/>
        <v>5</v>
      </c>
      <c r="Z2036" s="391">
        <v>14</v>
      </c>
      <c r="AA2036" s="391">
        <v>0.84</v>
      </c>
      <c r="AB2036" s="384">
        <f t="shared" si="426"/>
        <v>156.79999999999998</v>
      </c>
      <c r="AC2036" s="384">
        <f t="shared" si="427"/>
        <v>9.4079999999999995</v>
      </c>
      <c r="AD2036" s="384">
        <f t="shared" si="428"/>
        <v>109.75999999999999</v>
      </c>
      <c r="AE2036" s="384">
        <f t="shared" si="429"/>
        <v>0</v>
      </c>
      <c r="AF2036" s="384">
        <f t="shared" si="430"/>
        <v>47.04</v>
      </c>
      <c r="AG2036" s="384">
        <f t="shared" si="431"/>
        <v>156.79999999999998</v>
      </c>
      <c r="AH2036" s="392"/>
      <c r="AI2036" s="343">
        <f t="shared" si="432"/>
        <v>156.79999999999998</v>
      </c>
      <c r="AJ2036" s="172"/>
    </row>
    <row r="2037" spans="1:36" ht="32.25" customHeight="1" x14ac:dyDescent="0.35">
      <c r="A2037" s="202"/>
      <c r="B2037" s="239">
        <v>3</v>
      </c>
      <c r="C2037" s="342">
        <v>1679</v>
      </c>
      <c r="D2037" s="344">
        <v>14264</v>
      </c>
      <c r="E2037" s="344">
        <v>8488</v>
      </c>
      <c r="F2037" s="204"/>
      <c r="G2037" s="376" t="s">
        <v>120</v>
      </c>
      <c r="H2037" s="385" t="s">
        <v>36</v>
      </c>
      <c r="I2037" s="385"/>
      <c r="J2037" s="385" t="s">
        <v>436</v>
      </c>
      <c r="K2037" s="386">
        <v>6.8</v>
      </c>
      <c r="L2037" s="386">
        <v>1</v>
      </c>
      <c r="M2037" s="386">
        <v>2</v>
      </c>
      <c r="N2037" s="386"/>
      <c r="O2037" s="375">
        <f t="shared" si="423"/>
        <v>2</v>
      </c>
      <c r="P2037" s="386"/>
      <c r="Q2037" s="386"/>
      <c r="R2037" s="375">
        <f t="shared" si="424"/>
        <v>13.6</v>
      </c>
      <c r="S2037" s="387" t="s">
        <v>41</v>
      </c>
      <c r="T2037" s="378" t="s">
        <v>58</v>
      </c>
      <c r="U2037" s="388">
        <v>44923</v>
      </c>
      <c r="V2037" s="388">
        <v>44929</v>
      </c>
      <c r="W2037" s="389">
        <v>1</v>
      </c>
      <c r="X2037" s="390"/>
      <c r="Y2037" s="382">
        <f t="shared" si="425"/>
        <v>1</v>
      </c>
      <c r="Z2037" s="391">
        <v>14</v>
      </c>
      <c r="AA2037" s="391">
        <v>0.84</v>
      </c>
      <c r="AB2037" s="384">
        <f t="shared" si="426"/>
        <v>190.4</v>
      </c>
      <c r="AC2037" s="384">
        <f t="shared" si="427"/>
        <v>11.423999999999999</v>
      </c>
      <c r="AD2037" s="384">
        <f t="shared" si="428"/>
        <v>133.28</v>
      </c>
      <c r="AE2037" s="384">
        <f t="shared" si="429"/>
        <v>57.120000000000005</v>
      </c>
      <c r="AF2037" s="384">
        <f t="shared" si="430"/>
        <v>11.423999999999999</v>
      </c>
      <c r="AG2037" s="384">
        <f t="shared" si="431"/>
        <v>201.82400000000001</v>
      </c>
      <c r="AH2037" s="392"/>
      <c r="AI2037" s="343">
        <f t="shared" si="432"/>
        <v>201.82400000000001</v>
      </c>
      <c r="AJ2037" s="172"/>
    </row>
    <row r="2038" spans="1:36" ht="32.25" customHeight="1" x14ac:dyDescent="0.35">
      <c r="A2038" s="202"/>
      <c r="B2038" s="239">
        <v>2</v>
      </c>
      <c r="C2038" s="342">
        <v>1682</v>
      </c>
      <c r="D2038" s="344">
        <v>14267</v>
      </c>
      <c r="E2038" s="344">
        <v>8491</v>
      </c>
      <c r="F2038" s="204"/>
      <c r="G2038" s="376" t="s">
        <v>502</v>
      </c>
      <c r="H2038" s="385" t="s">
        <v>36</v>
      </c>
      <c r="I2038" s="385"/>
      <c r="J2038" s="385" t="s">
        <v>436</v>
      </c>
      <c r="K2038" s="386">
        <v>12.5</v>
      </c>
      <c r="L2038" s="386">
        <v>1</v>
      </c>
      <c r="M2038" s="386">
        <v>2</v>
      </c>
      <c r="N2038" s="386"/>
      <c r="O2038" s="375">
        <f t="shared" si="423"/>
        <v>2</v>
      </c>
      <c r="P2038" s="386"/>
      <c r="Q2038" s="386"/>
      <c r="R2038" s="375">
        <f t="shared" si="424"/>
        <v>25</v>
      </c>
      <c r="S2038" s="387" t="s">
        <v>41</v>
      </c>
      <c r="T2038" s="378" t="s">
        <v>58</v>
      </c>
      <c r="U2038" s="388">
        <v>44924</v>
      </c>
      <c r="V2038" s="388">
        <v>44930</v>
      </c>
      <c r="W2038" s="389">
        <v>1</v>
      </c>
      <c r="X2038" s="390"/>
      <c r="Y2038" s="382">
        <f t="shared" si="425"/>
        <v>1</v>
      </c>
      <c r="Z2038" s="391">
        <v>14</v>
      </c>
      <c r="AA2038" s="391">
        <v>0.84</v>
      </c>
      <c r="AB2038" s="384">
        <f t="shared" si="426"/>
        <v>350</v>
      </c>
      <c r="AC2038" s="384">
        <f t="shared" si="427"/>
        <v>21</v>
      </c>
      <c r="AD2038" s="384">
        <f t="shared" si="428"/>
        <v>245</v>
      </c>
      <c r="AE2038" s="384">
        <f t="shared" si="429"/>
        <v>105</v>
      </c>
      <c r="AF2038" s="384">
        <f t="shared" si="430"/>
        <v>21</v>
      </c>
      <c r="AG2038" s="384">
        <f t="shared" si="431"/>
        <v>371</v>
      </c>
      <c r="AH2038" s="392"/>
      <c r="AI2038" s="343">
        <f t="shared" si="432"/>
        <v>371</v>
      </c>
      <c r="AJ2038" s="172"/>
    </row>
    <row r="2039" spans="1:36" ht="32.25" customHeight="1" x14ac:dyDescent="0.35">
      <c r="A2039" s="202"/>
      <c r="B2039" s="239">
        <v>28</v>
      </c>
      <c r="C2039" s="342">
        <v>1685</v>
      </c>
      <c r="D2039" s="344">
        <v>14270</v>
      </c>
      <c r="E2039" s="344">
        <v>8435</v>
      </c>
      <c r="F2039" s="204"/>
      <c r="G2039" s="376" t="s">
        <v>648</v>
      </c>
      <c r="H2039" s="385" t="s">
        <v>36</v>
      </c>
      <c r="I2039" s="385"/>
      <c r="J2039" s="385" t="s">
        <v>436</v>
      </c>
      <c r="K2039" s="386">
        <v>25</v>
      </c>
      <c r="L2039" s="386">
        <v>1</v>
      </c>
      <c r="M2039" s="386">
        <v>2</v>
      </c>
      <c r="N2039" s="386"/>
      <c r="O2039" s="375">
        <f t="shared" si="423"/>
        <v>2</v>
      </c>
      <c r="P2039" s="386"/>
      <c r="Q2039" s="386"/>
      <c r="R2039" s="375">
        <f t="shared" si="424"/>
        <v>50</v>
      </c>
      <c r="S2039" s="387" t="s">
        <v>41</v>
      </c>
      <c r="T2039" s="378" t="s">
        <v>58</v>
      </c>
      <c r="U2039" s="388">
        <v>44925</v>
      </c>
      <c r="V2039" s="388">
        <v>44943</v>
      </c>
      <c r="W2039" s="389">
        <v>1</v>
      </c>
      <c r="X2039" s="390"/>
      <c r="Y2039" s="382">
        <f t="shared" si="425"/>
        <v>2.7142857142857144</v>
      </c>
      <c r="Z2039" s="391">
        <v>14</v>
      </c>
      <c r="AA2039" s="391">
        <v>0.84</v>
      </c>
      <c r="AB2039" s="384">
        <f t="shared" si="426"/>
        <v>700</v>
      </c>
      <c r="AC2039" s="384">
        <f t="shared" si="427"/>
        <v>42</v>
      </c>
      <c r="AD2039" s="384">
        <f t="shared" si="428"/>
        <v>490</v>
      </c>
      <c r="AE2039" s="384">
        <f t="shared" si="429"/>
        <v>210</v>
      </c>
      <c r="AF2039" s="384">
        <f t="shared" si="430"/>
        <v>114</v>
      </c>
      <c r="AG2039" s="384">
        <f t="shared" si="431"/>
        <v>814</v>
      </c>
      <c r="AH2039" s="392"/>
      <c r="AI2039" s="343">
        <f t="shared" si="432"/>
        <v>814</v>
      </c>
      <c r="AJ2039" s="172"/>
    </row>
    <row r="2040" spans="1:36" ht="32.25" customHeight="1" x14ac:dyDescent="0.35">
      <c r="A2040" s="202"/>
      <c r="B2040" s="239">
        <v>28</v>
      </c>
      <c r="C2040" s="342">
        <v>1685</v>
      </c>
      <c r="D2040" s="344">
        <v>14270</v>
      </c>
      <c r="E2040" s="344">
        <v>8435</v>
      </c>
      <c r="F2040" s="204"/>
      <c r="G2040" s="376" t="s">
        <v>648</v>
      </c>
      <c r="H2040" s="385" t="s">
        <v>36</v>
      </c>
      <c r="I2040" s="385"/>
      <c r="J2040" s="385" t="s">
        <v>436</v>
      </c>
      <c r="K2040" s="386">
        <v>6</v>
      </c>
      <c r="L2040" s="386">
        <v>0.6</v>
      </c>
      <c r="M2040" s="386">
        <v>6</v>
      </c>
      <c r="N2040" s="386"/>
      <c r="O2040" s="375">
        <f t="shared" si="423"/>
        <v>6</v>
      </c>
      <c r="P2040" s="386"/>
      <c r="Q2040" s="386"/>
      <c r="R2040" s="375">
        <f t="shared" si="424"/>
        <v>36</v>
      </c>
      <c r="S2040" s="387" t="s">
        <v>41</v>
      </c>
      <c r="T2040" s="378" t="s">
        <v>58</v>
      </c>
      <c r="U2040" s="388">
        <v>44925</v>
      </c>
      <c r="V2040" s="388">
        <v>44943</v>
      </c>
      <c r="W2040" s="389">
        <v>1</v>
      </c>
      <c r="X2040" s="390"/>
      <c r="Y2040" s="382">
        <f t="shared" si="425"/>
        <v>2.7142857142857144</v>
      </c>
      <c r="Z2040" s="391">
        <v>14</v>
      </c>
      <c r="AA2040" s="391">
        <v>0.84</v>
      </c>
      <c r="AB2040" s="384">
        <f t="shared" si="426"/>
        <v>504</v>
      </c>
      <c r="AC2040" s="384">
        <f t="shared" si="427"/>
        <v>30.24</v>
      </c>
      <c r="AD2040" s="384">
        <f t="shared" si="428"/>
        <v>352.8</v>
      </c>
      <c r="AE2040" s="384">
        <f t="shared" si="429"/>
        <v>151.19999999999999</v>
      </c>
      <c r="AF2040" s="384">
        <f t="shared" si="430"/>
        <v>82.08</v>
      </c>
      <c r="AG2040" s="384">
        <f t="shared" si="431"/>
        <v>586.08000000000004</v>
      </c>
      <c r="AH2040" s="392"/>
      <c r="AI2040" s="343">
        <f t="shared" si="432"/>
        <v>586.08000000000004</v>
      </c>
      <c r="AJ2040" s="172"/>
    </row>
    <row r="2041" spans="1:36" ht="32.25" customHeight="1" x14ac:dyDescent="0.35">
      <c r="A2041" s="202"/>
      <c r="B2041" s="239">
        <v>28</v>
      </c>
      <c r="C2041" s="342">
        <v>1685</v>
      </c>
      <c r="D2041" s="344">
        <v>14270</v>
      </c>
      <c r="E2041" s="344">
        <v>8435</v>
      </c>
      <c r="F2041" s="204"/>
      <c r="G2041" s="376" t="s">
        <v>648</v>
      </c>
      <c r="H2041" s="385" t="s">
        <v>36</v>
      </c>
      <c r="I2041" s="385"/>
      <c r="J2041" s="385" t="s">
        <v>436</v>
      </c>
      <c r="K2041" s="386">
        <v>7.5</v>
      </c>
      <c r="L2041" s="386">
        <v>1</v>
      </c>
      <c r="M2041" s="386">
        <v>4</v>
      </c>
      <c r="N2041" s="386"/>
      <c r="O2041" s="375">
        <f t="shared" si="423"/>
        <v>4</v>
      </c>
      <c r="P2041" s="386"/>
      <c r="Q2041" s="386"/>
      <c r="R2041" s="375">
        <f t="shared" si="424"/>
        <v>30</v>
      </c>
      <c r="S2041" s="387" t="s">
        <v>41</v>
      </c>
      <c r="T2041" s="378" t="s">
        <v>58</v>
      </c>
      <c r="U2041" s="388">
        <v>44925</v>
      </c>
      <c r="V2041" s="388">
        <v>44943</v>
      </c>
      <c r="W2041" s="389">
        <v>1</v>
      </c>
      <c r="X2041" s="390"/>
      <c r="Y2041" s="382">
        <f t="shared" si="425"/>
        <v>2.7142857142857144</v>
      </c>
      <c r="Z2041" s="391">
        <v>14</v>
      </c>
      <c r="AA2041" s="391">
        <v>0.84</v>
      </c>
      <c r="AB2041" s="384">
        <f t="shared" si="426"/>
        <v>420</v>
      </c>
      <c r="AC2041" s="384">
        <f t="shared" si="427"/>
        <v>25.2</v>
      </c>
      <c r="AD2041" s="384">
        <f t="shared" si="428"/>
        <v>294</v>
      </c>
      <c r="AE2041" s="384">
        <f t="shared" si="429"/>
        <v>126</v>
      </c>
      <c r="AF2041" s="384">
        <f t="shared" si="430"/>
        <v>68.400000000000006</v>
      </c>
      <c r="AG2041" s="384">
        <f t="shared" si="431"/>
        <v>488.4</v>
      </c>
      <c r="AH2041" s="392"/>
      <c r="AI2041" s="343">
        <f t="shared" si="432"/>
        <v>488.4</v>
      </c>
      <c r="AJ2041" s="172"/>
    </row>
    <row r="2042" spans="1:36" ht="32.25" customHeight="1" x14ac:dyDescent="0.35">
      <c r="A2042" s="202"/>
      <c r="B2042" s="239">
        <v>2</v>
      </c>
      <c r="C2042" s="342">
        <v>1687</v>
      </c>
      <c r="D2042" s="344">
        <v>14272</v>
      </c>
      <c r="E2042" s="344">
        <v>8495</v>
      </c>
      <c r="F2042" s="204"/>
      <c r="G2042" s="376" t="s">
        <v>502</v>
      </c>
      <c r="H2042" s="385" t="s">
        <v>36</v>
      </c>
      <c r="I2042" s="385"/>
      <c r="J2042" s="385" t="s">
        <v>436</v>
      </c>
      <c r="K2042" s="386">
        <v>26.5</v>
      </c>
      <c r="L2042" s="386">
        <v>0.6</v>
      </c>
      <c r="M2042" s="386">
        <v>1.5</v>
      </c>
      <c r="N2042" s="386"/>
      <c r="O2042" s="375">
        <f t="shared" si="423"/>
        <v>1.5</v>
      </c>
      <c r="P2042" s="386"/>
      <c r="Q2042" s="386"/>
      <c r="R2042" s="375">
        <f t="shared" si="424"/>
        <v>39.75</v>
      </c>
      <c r="S2042" s="387" t="s">
        <v>41</v>
      </c>
      <c r="T2042" s="378" t="s">
        <v>58</v>
      </c>
      <c r="U2042" s="388">
        <v>44926</v>
      </c>
      <c r="V2042" s="388">
        <v>44931</v>
      </c>
      <c r="W2042" s="389">
        <v>1</v>
      </c>
      <c r="X2042" s="390"/>
      <c r="Y2042" s="382">
        <f t="shared" si="425"/>
        <v>0.8571428571428571</v>
      </c>
      <c r="Z2042" s="391">
        <v>14</v>
      </c>
      <c r="AA2042" s="391">
        <v>0.84</v>
      </c>
      <c r="AB2042" s="384">
        <f t="shared" si="426"/>
        <v>556.5</v>
      </c>
      <c r="AC2042" s="384">
        <f t="shared" si="427"/>
        <v>33.39</v>
      </c>
      <c r="AD2042" s="384">
        <f t="shared" si="428"/>
        <v>389.55</v>
      </c>
      <c r="AE2042" s="384">
        <f t="shared" si="429"/>
        <v>166.95</v>
      </c>
      <c r="AF2042" s="384">
        <f t="shared" si="430"/>
        <v>28.619999999999997</v>
      </c>
      <c r="AG2042" s="384">
        <f t="shared" si="431"/>
        <v>585.12</v>
      </c>
      <c r="AH2042" s="392"/>
      <c r="AI2042" s="343">
        <f t="shared" si="432"/>
        <v>585.12</v>
      </c>
      <c r="AJ2042" s="172"/>
    </row>
    <row r="2043" spans="1:36" ht="32.25" customHeight="1" x14ac:dyDescent="0.35">
      <c r="A2043" s="202"/>
      <c r="B2043" s="239">
        <v>1</v>
      </c>
      <c r="C2043" s="342">
        <v>1690</v>
      </c>
      <c r="D2043" s="344">
        <v>14275</v>
      </c>
      <c r="E2043" s="375"/>
      <c r="F2043" s="204"/>
      <c r="G2043" s="376" t="s">
        <v>107</v>
      </c>
      <c r="H2043" s="385" t="s">
        <v>36</v>
      </c>
      <c r="I2043" s="385"/>
      <c r="J2043" s="385" t="s">
        <v>436</v>
      </c>
      <c r="K2043" s="386">
        <v>6.3</v>
      </c>
      <c r="L2043" s="386">
        <v>1.3</v>
      </c>
      <c r="M2043" s="386">
        <v>4</v>
      </c>
      <c r="N2043" s="386"/>
      <c r="O2043" s="375">
        <f t="shared" si="423"/>
        <v>4</v>
      </c>
      <c r="P2043" s="386"/>
      <c r="Q2043" s="386"/>
      <c r="R2043" s="375">
        <f t="shared" si="424"/>
        <v>25.2</v>
      </c>
      <c r="S2043" s="387" t="s">
        <v>41</v>
      </c>
      <c r="T2043" s="378" t="s">
        <v>87</v>
      </c>
      <c r="U2043" s="388">
        <v>44926</v>
      </c>
      <c r="V2043" s="388"/>
      <c r="W2043" s="389">
        <v>1</v>
      </c>
      <c r="X2043" s="390"/>
      <c r="Y2043" s="382">
        <f t="shared" si="425"/>
        <v>4.5714285714285712</v>
      </c>
      <c r="Z2043" s="391">
        <v>14</v>
      </c>
      <c r="AA2043" s="391">
        <v>0.84</v>
      </c>
      <c r="AB2043" s="384">
        <f t="shared" si="426"/>
        <v>352.8</v>
      </c>
      <c r="AC2043" s="384">
        <f t="shared" si="427"/>
        <v>21.167999999999999</v>
      </c>
      <c r="AD2043" s="384">
        <f t="shared" si="428"/>
        <v>246.95999999999995</v>
      </c>
      <c r="AE2043" s="384">
        <f t="shared" si="429"/>
        <v>0</v>
      </c>
      <c r="AF2043" s="384">
        <f t="shared" si="430"/>
        <v>96.767999999999986</v>
      </c>
      <c r="AG2043" s="384">
        <f t="shared" si="431"/>
        <v>343.72799999999995</v>
      </c>
      <c r="AH2043" s="392"/>
      <c r="AI2043" s="343">
        <f t="shared" si="432"/>
        <v>343.72799999999995</v>
      </c>
      <c r="AJ2043" s="172"/>
    </row>
    <row r="2044" spans="1:36" ht="32.25" customHeight="1" x14ac:dyDescent="0.35">
      <c r="A2044" s="202"/>
      <c r="B2044" s="239">
        <v>1</v>
      </c>
      <c r="C2044" s="342">
        <v>1691</v>
      </c>
      <c r="D2044" s="344">
        <v>14276</v>
      </c>
      <c r="E2044" s="344">
        <v>8426</v>
      </c>
      <c r="F2044" s="204"/>
      <c r="G2044" s="376" t="s">
        <v>107</v>
      </c>
      <c r="H2044" s="385" t="s">
        <v>36</v>
      </c>
      <c r="I2044" s="385"/>
      <c r="J2044" s="385" t="s">
        <v>436</v>
      </c>
      <c r="K2044" s="386">
        <v>15</v>
      </c>
      <c r="L2044" s="386">
        <v>1.3</v>
      </c>
      <c r="M2044" s="386">
        <v>4</v>
      </c>
      <c r="N2044" s="386"/>
      <c r="O2044" s="375">
        <f t="shared" si="423"/>
        <v>4</v>
      </c>
      <c r="P2044" s="386"/>
      <c r="Q2044" s="386"/>
      <c r="R2044" s="375">
        <f t="shared" si="424"/>
        <v>60</v>
      </c>
      <c r="S2044" s="387" t="s">
        <v>41</v>
      </c>
      <c r="T2044" s="378" t="s">
        <v>58</v>
      </c>
      <c r="U2044" s="388">
        <v>44926</v>
      </c>
      <c r="V2044" s="388">
        <v>44940</v>
      </c>
      <c r="W2044" s="389">
        <v>1</v>
      </c>
      <c r="X2044" s="390"/>
      <c r="Y2044" s="382">
        <f t="shared" si="425"/>
        <v>2.1428571428571428</v>
      </c>
      <c r="Z2044" s="391">
        <v>14</v>
      </c>
      <c r="AA2044" s="391">
        <v>0.84</v>
      </c>
      <c r="AB2044" s="384">
        <f t="shared" si="426"/>
        <v>840</v>
      </c>
      <c r="AC2044" s="384">
        <f t="shared" si="427"/>
        <v>50.4</v>
      </c>
      <c r="AD2044" s="384">
        <f t="shared" si="428"/>
        <v>588</v>
      </c>
      <c r="AE2044" s="384">
        <f t="shared" si="429"/>
        <v>252</v>
      </c>
      <c r="AF2044" s="384">
        <f t="shared" si="430"/>
        <v>107.99999999999999</v>
      </c>
      <c r="AG2044" s="384">
        <f t="shared" si="431"/>
        <v>948</v>
      </c>
      <c r="AH2044" s="392"/>
      <c r="AI2044" s="343">
        <f t="shared" si="432"/>
        <v>948</v>
      </c>
      <c r="AJ2044" s="172"/>
    </row>
    <row r="2045" spans="1:36" ht="32.25" customHeight="1" x14ac:dyDescent="0.35">
      <c r="A2045" s="202"/>
      <c r="B2045" s="239">
        <v>1</v>
      </c>
      <c r="C2045" s="342">
        <v>1705</v>
      </c>
      <c r="D2045" s="344">
        <v>14290</v>
      </c>
      <c r="E2045" s="344">
        <v>8611</v>
      </c>
      <c r="F2045" s="204"/>
      <c r="G2045" s="376" t="s">
        <v>441</v>
      </c>
      <c r="H2045" s="385" t="s">
        <v>36</v>
      </c>
      <c r="I2045" s="385"/>
      <c r="J2045" s="385" t="s">
        <v>436</v>
      </c>
      <c r="K2045" s="386">
        <v>4</v>
      </c>
      <c r="L2045" s="386">
        <v>1.3</v>
      </c>
      <c r="M2045" s="386">
        <v>3</v>
      </c>
      <c r="N2045" s="386"/>
      <c r="O2045" s="375">
        <f t="shared" si="423"/>
        <v>3</v>
      </c>
      <c r="P2045" s="386"/>
      <c r="Q2045" s="386"/>
      <c r="R2045" s="375">
        <f t="shared" si="424"/>
        <v>12</v>
      </c>
      <c r="S2045" s="387" t="s">
        <v>41</v>
      </c>
      <c r="T2045" s="378" t="s">
        <v>58</v>
      </c>
      <c r="U2045" s="388">
        <v>44931</v>
      </c>
      <c r="V2045" s="388">
        <v>44953</v>
      </c>
      <c r="W2045" s="389">
        <v>1</v>
      </c>
      <c r="X2045" s="390"/>
      <c r="Y2045" s="382">
        <f t="shared" si="425"/>
        <v>3.2857142857142856</v>
      </c>
      <c r="Z2045" s="391">
        <v>14</v>
      </c>
      <c r="AA2045" s="391">
        <v>0.84</v>
      </c>
      <c r="AB2045" s="384">
        <f t="shared" si="426"/>
        <v>168</v>
      </c>
      <c r="AC2045" s="384">
        <f t="shared" si="427"/>
        <v>10.08</v>
      </c>
      <c r="AD2045" s="384">
        <f t="shared" si="428"/>
        <v>117.59999999999998</v>
      </c>
      <c r="AE2045" s="384">
        <f t="shared" si="429"/>
        <v>50.399999999999991</v>
      </c>
      <c r="AF2045" s="384">
        <f t="shared" si="430"/>
        <v>33.119999999999997</v>
      </c>
      <c r="AG2045" s="384">
        <f t="shared" si="431"/>
        <v>201.11999999999998</v>
      </c>
      <c r="AH2045" s="392"/>
      <c r="AI2045" s="343">
        <f t="shared" si="432"/>
        <v>201.11999999999998</v>
      </c>
      <c r="AJ2045" s="172"/>
    </row>
    <row r="2046" spans="1:36" ht="32.25" customHeight="1" x14ac:dyDescent="0.35">
      <c r="A2046" s="202"/>
      <c r="B2046" s="239">
        <v>1</v>
      </c>
      <c r="C2046" s="342">
        <v>1707</v>
      </c>
      <c r="D2046" s="344">
        <v>14292</v>
      </c>
      <c r="E2046" s="344">
        <v>8415</v>
      </c>
      <c r="F2046" s="204"/>
      <c r="G2046" s="376" t="s">
        <v>441</v>
      </c>
      <c r="H2046" s="385" t="s">
        <v>36</v>
      </c>
      <c r="I2046" s="385"/>
      <c r="J2046" s="385" t="s">
        <v>436</v>
      </c>
      <c r="K2046" s="386">
        <v>3.8</v>
      </c>
      <c r="L2046" s="386">
        <v>1.3</v>
      </c>
      <c r="M2046" s="386">
        <v>3</v>
      </c>
      <c r="N2046" s="386"/>
      <c r="O2046" s="375">
        <f t="shared" si="423"/>
        <v>3</v>
      </c>
      <c r="P2046" s="386"/>
      <c r="Q2046" s="386"/>
      <c r="R2046" s="375">
        <f t="shared" si="424"/>
        <v>11.399999999999999</v>
      </c>
      <c r="S2046" s="387" t="s">
        <v>41</v>
      </c>
      <c r="T2046" s="378" t="s">
        <v>58</v>
      </c>
      <c r="U2046" s="388">
        <v>44932</v>
      </c>
      <c r="V2046" s="388">
        <v>44937</v>
      </c>
      <c r="W2046" s="389">
        <v>1</v>
      </c>
      <c r="X2046" s="390"/>
      <c r="Y2046" s="382">
        <f t="shared" si="425"/>
        <v>0.8571428571428571</v>
      </c>
      <c r="Z2046" s="391">
        <v>14</v>
      </c>
      <c r="AA2046" s="391">
        <v>0.84</v>
      </c>
      <c r="AB2046" s="384">
        <f t="shared" si="426"/>
        <v>159.59999999999997</v>
      </c>
      <c r="AC2046" s="384">
        <f t="shared" si="427"/>
        <v>9.5759999999999987</v>
      </c>
      <c r="AD2046" s="384">
        <f t="shared" si="428"/>
        <v>111.71999999999998</v>
      </c>
      <c r="AE2046" s="384">
        <f t="shared" si="429"/>
        <v>47.879999999999995</v>
      </c>
      <c r="AF2046" s="384">
        <f t="shared" si="430"/>
        <v>8.2079999999999984</v>
      </c>
      <c r="AG2046" s="384">
        <f t="shared" si="431"/>
        <v>167.80799999999996</v>
      </c>
      <c r="AH2046" s="392"/>
      <c r="AI2046" s="343">
        <f t="shared" si="432"/>
        <v>167.80799999999996</v>
      </c>
      <c r="AJ2046" s="172"/>
    </row>
    <row r="2047" spans="1:36" ht="32.25" customHeight="1" x14ac:dyDescent="0.35">
      <c r="A2047" s="202"/>
      <c r="B2047" s="239">
        <v>1</v>
      </c>
      <c r="C2047" s="342">
        <v>1704</v>
      </c>
      <c r="D2047" s="344">
        <v>14289</v>
      </c>
      <c r="E2047" s="375"/>
      <c r="F2047" s="204"/>
      <c r="G2047" s="376" t="s">
        <v>107</v>
      </c>
      <c r="H2047" s="385" t="s">
        <v>36</v>
      </c>
      <c r="I2047" s="385"/>
      <c r="J2047" s="385" t="s">
        <v>436</v>
      </c>
      <c r="K2047" s="386">
        <v>4</v>
      </c>
      <c r="L2047" s="386">
        <v>1</v>
      </c>
      <c r="M2047" s="386">
        <v>5</v>
      </c>
      <c r="N2047" s="386"/>
      <c r="O2047" s="375">
        <f t="shared" si="423"/>
        <v>5</v>
      </c>
      <c r="P2047" s="386"/>
      <c r="Q2047" s="386"/>
      <c r="R2047" s="375">
        <f t="shared" si="424"/>
        <v>20</v>
      </c>
      <c r="S2047" s="387" t="s">
        <v>41</v>
      </c>
      <c r="T2047" s="378" t="s">
        <v>87</v>
      </c>
      <c r="U2047" s="388">
        <v>44931</v>
      </c>
      <c r="V2047" s="388"/>
      <c r="W2047" s="389">
        <v>1</v>
      </c>
      <c r="X2047" s="390"/>
      <c r="Y2047" s="382">
        <f t="shared" si="425"/>
        <v>3.8571428571428572</v>
      </c>
      <c r="Z2047" s="391">
        <v>14</v>
      </c>
      <c r="AA2047" s="391">
        <v>0.84</v>
      </c>
      <c r="AB2047" s="384">
        <f t="shared" si="426"/>
        <v>280</v>
      </c>
      <c r="AC2047" s="384">
        <f t="shared" si="427"/>
        <v>16.8</v>
      </c>
      <c r="AD2047" s="384">
        <f t="shared" si="428"/>
        <v>196</v>
      </c>
      <c r="AE2047" s="384">
        <f t="shared" si="429"/>
        <v>0</v>
      </c>
      <c r="AF2047" s="384">
        <f t="shared" si="430"/>
        <v>64.8</v>
      </c>
      <c r="AG2047" s="384">
        <f t="shared" si="431"/>
        <v>260.8</v>
      </c>
      <c r="AH2047" s="392"/>
      <c r="AI2047" s="343">
        <f t="shared" si="432"/>
        <v>260.8</v>
      </c>
      <c r="AJ2047" s="172"/>
    </row>
    <row r="2048" spans="1:36" ht="32.25" customHeight="1" x14ac:dyDescent="0.35">
      <c r="A2048" s="202"/>
      <c r="B2048" s="239">
        <v>1</v>
      </c>
      <c r="C2048" s="342">
        <v>1702</v>
      </c>
      <c r="D2048" s="344">
        <v>14287</v>
      </c>
      <c r="E2048" s="375"/>
      <c r="F2048" s="204"/>
      <c r="G2048" s="376" t="s">
        <v>441</v>
      </c>
      <c r="H2048" s="385" t="s">
        <v>36</v>
      </c>
      <c r="I2048" s="385"/>
      <c r="J2048" s="385" t="s">
        <v>436</v>
      </c>
      <c r="K2048" s="386">
        <v>11</v>
      </c>
      <c r="L2048" s="386">
        <v>1.3</v>
      </c>
      <c r="M2048" s="386">
        <v>3</v>
      </c>
      <c r="N2048" s="386"/>
      <c r="O2048" s="375">
        <f t="shared" si="423"/>
        <v>3</v>
      </c>
      <c r="P2048" s="386"/>
      <c r="Q2048" s="386"/>
      <c r="R2048" s="375">
        <f t="shared" si="424"/>
        <v>33</v>
      </c>
      <c r="S2048" s="387" t="s">
        <v>41</v>
      </c>
      <c r="T2048" s="378" t="s">
        <v>87</v>
      </c>
      <c r="U2048" s="388">
        <v>44930</v>
      </c>
      <c r="V2048" s="388"/>
      <c r="W2048" s="389">
        <v>1</v>
      </c>
      <c r="X2048" s="390"/>
      <c r="Y2048" s="382">
        <f t="shared" si="425"/>
        <v>4</v>
      </c>
      <c r="Z2048" s="391">
        <v>14</v>
      </c>
      <c r="AA2048" s="391">
        <v>0.84</v>
      </c>
      <c r="AB2048" s="384">
        <f t="shared" si="426"/>
        <v>462</v>
      </c>
      <c r="AC2048" s="384">
        <f t="shared" si="427"/>
        <v>27.72</v>
      </c>
      <c r="AD2048" s="384">
        <f t="shared" si="428"/>
        <v>323.39999999999998</v>
      </c>
      <c r="AE2048" s="384">
        <f t="shared" si="429"/>
        <v>0</v>
      </c>
      <c r="AF2048" s="384">
        <f t="shared" si="430"/>
        <v>110.88</v>
      </c>
      <c r="AG2048" s="384">
        <f t="shared" si="431"/>
        <v>434.28</v>
      </c>
      <c r="AH2048" s="392"/>
      <c r="AI2048" s="343">
        <f t="shared" si="432"/>
        <v>434.28</v>
      </c>
      <c r="AJ2048" s="172"/>
    </row>
    <row r="2049" spans="1:36" ht="32.25" customHeight="1" x14ac:dyDescent="0.35">
      <c r="A2049" s="202"/>
      <c r="B2049" s="239">
        <v>1</v>
      </c>
      <c r="C2049" s="342">
        <v>1696</v>
      </c>
      <c r="D2049" s="344">
        <v>14281</v>
      </c>
      <c r="E2049" s="344">
        <v>8429</v>
      </c>
      <c r="F2049" s="204"/>
      <c r="G2049" s="376" t="s">
        <v>107</v>
      </c>
      <c r="H2049" s="385" t="s">
        <v>36</v>
      </c>
      <c r="I2049" s="385"/>
      <c r="J2049" s="385" t="s">
        <v>436</v>
      </c>
      <c r="K2049" s="386">
        <v>6.8</v>
      </c>
      <c r="L2049" s="386">
        <v>1.3</v>
      </c>
      <c r="M2049" s="386">
        <v>3.5</v>
      </c>
      <c r="N2049" s="386"/>
      <c r="O2049" s="375">
        <f t="shared" si="423"/>
        <v>3.5</v>
      </c>
      <c r="P2049" s="386"/>
      <c r="Q2049" s="386"/>
      <c r="R2049" s="375">
        <f t="shared" si="424"/>
        <v>23.8</v>
      </c>
      <c r="S2049" s="387" t="s">
        <v>41</v>
      </c>
      <c r="T2049" s="378" t="s">
        <v>58</v>
      </c>
      <c r="U2049" s="388">
        <v>44929</v>
      </c>
      <c r="V2049" s="388">
        <v>44942</v>
      </c>
      <c r="W2049" s="389">
        <v>1</v>
      </c>
      <c r="X2049" s="390"/>
      <c r="Y2049" s="382">
        <f t="shared" si="425"/>
        <v>2</v>
      </c>
      <c r="Z2049" s="391">
        <v>14</v>
      </c>
      <c r="AA2049" s="391">
        <v>0.84</v>
      </c>
      <c r="AB2049" s="384">
        <f t="shared" si="426"/>
        <v>333.2</v>
      </c>
      <c r="AC2049" s="384">
        <f t="shared" si="427"/>
        <v>19.992000000000001</v>
      </c>
      <c r="AD2049" s="384">
        <f t="shared" si="428"/>
        <v>233.24</v>
      </c>
      <c r="AE2049" s="384">
        <f t="shared" si="429"/>
        <v>99.96</v>
      </c>
      <c r="AF2049" s="384">
        <f t="shared" si="430"/>
        <v>39.984000000000002</v>
      </c>
      <c r="AG2049" s="384">
        <f t="shared" si="431"/>
        <v>373.18399999999997</v>
      </c>
      <c r="AH2049" s="392"/>
      <c r="AI2049" s="343">
        <f t="shared" si="432"/>
        <v>373.18399999999997</v>
      </c>
      <c r="AJ2049" s="172"/>
    </row>
    <row r="2050" spans="1:36" ht="32.25" customHeight="1" x14ac:dyDescent="0.35">
      <c r="A2050" s="202"/>
      <c r="B2050" s="239">
        <v>6</v>
      </c>
      <c r="C2050" s="342">
        <v>1695</v>
      </c>
      <c r="D2050" s="344">
        <v>14280</v>
      </c>
      <c r="E2050" s="375"/>
      <c r="F2050" s="204"/>
      <c r="G2050" s="376" t="s">
        <v>649</v>
      </c>
      <c r="H2050" s="385" t="s">
        <v>36</v>
      </c>
      <c r="I2050" s="385"/>
      <c r="J2050" s="385" t="s">
        <v>436</v>
      </c>
      <c r="K2050" s="386">
        <v>6.8</v>
      </c>
      <c r="L2050" s="386">
        <v>1.3</v>
      </c>
      <c r="M2050" s="386">
        <v>2</v>
      </c>
      <c r="N2050" s="386"/>
      <c r="O2050" s="375">
        <f t="shared" si="423"/>
        <v>2</v>
      </c>
      <c r="P2050" s="386"/>
      <c r="Q2050" s="386"/>
      <c r="R2050" s="375">
        <f t="shared" si="424"/>
        <v>13.6</v>
      </c>
      <c r="S2050" s="387" t="s">
        <v>41</v>
      </c>
      <c r="T2050" s="378" t="s">
        <v>87</v>
      </c>
      <c r="U2050" s="388">
        <v>44928</v>
      </c>
      <c r="V2050" s="388"/>
      <c r="W2050" s="389">
        <v>1</v>
      </c>
      <c r="X2050" s="390"/>
      <c r="Y2050" s="382">
        <f t="shared" si="425"/>
        <v>4.2857142857142856</v>
      </c>
      <c r="Z2050" s="391">
        <v>14</v>
      </c>
      <c r="AA2050" s="391">
        <v>0.84</v>
      </c>
      <c r="AB2050" s="384">
        <f t="shared" si="426"/>
        <v>190.4</v>
      </c>
      <c r="AC2050" s="384">
        <f t="shared" si="427"/>
        <v>11.423999999999999</v>
      </c>
      <c r="AD2050" s="384">
        <f t="shared" si="428"/>
        <v>133.28</v>
      </c>
      <c r="AE2050" s="384">
        <f t="shared" si="429"/>
        <v>0</v>
      </c>
      <c r="AF2050" s="384">
        <f t="shared" si="430"/>
        <v>48.96</v>
      </c>
      <c r="AG2050" s="384">
        <f t="shared" si="431"/>
        <v>182.24</v>
      </c>
      <c r="AH2050" s="392"/>
      <c r="AI2050" s="343">
        <f t="shared" si="432"/>
        <v>182.24</v>
      </c>
      <c r="AJ2050" s="172"/>
    </row>
    <row r="2051" spans="1:36" ht="32.25" customHeight="1" x14ac:dyDescent="0.35">
      <c r="A2051" s="202"/>
      <c r="B2051" s="239">
        <v>28</v>
      </c>
      <c r="C2051" s="342">
        <v>1686</v>
      </c>
      <c r="D2051" s="344">
        <v>14271</v>
      </c>
      <c r="E2051" s="375"/>
      <c r="F2051" s="204"/>
      <c r="G2051" s="376" t="s">
        <v>57</v>
      </c>
      <c r="H2051" s="385" t="s">
        <v>36</v>
      </c>
      <c r="I2051" s="385"/>
      <c r="J2051" s="385" t="s">
        <v>436</v>
      </c>
      <c r="K2051" s="386">
        <v>6</v>
      </c>
      <c r="L2051" s="386">
        <v>1</v>
      </c>
      <c r="M2051" s="386">
        <v>3.5</v>
      </c>
      <c r="N2051" s="386"/>
      <c r="O2051" s="375">
        <f t="shared" si="423"/>
        <v>3.5</v>
      </c>
      <c r="P2051" s="386"/>
      <c r="Q2051" s="386"/>
      <c r="R2051" s="375">
        <f t="shared" si="424"/>
        <v>21</v>
      </c>
      <c r="S2051" s="387" t="s">
        <v>41</v>
      </c>
      <c r="T2051" s="378" t="s">
        <v>87</v>
      </c>
      <c r="U2051" s="388">
        <v>44925</v>
      </c>
      <c r="V2051" s="388"/>
      <c r="W2051" s="389">
        <v>1</v>
      </c>
      <c r="X2051" s="390"/>
      <c r="Y2051" s="382">
        <f t="shared" si="425"/>
        <v>4.7142857142857144</v>
      </c>
      <c r="Z2051" s="391">
        <v>14</v>
      </c>
      <c r="AA2051" s="391">
        <v>0.84</v>
      </c>
      <c r="AB2051" s="384">
        <f t="shared" si="426"/>
        <v>294</v>
      </c>
      <c r="AC2051" s="384">
        <f t="shared" si="427"/>
        <v>17.64</v>
      </c>
      <c r="AD2051" s="384">
        <f t="shared" si="428"/>
        <v>205.79999999999998</v>
      </c>
      <c r="AE2051" s="384">
        <f t="shared" si="429"/>
        <v>0</v>
      </c>
      <c r="AF2051" s="384">
        <f t="shared" si="430"/>
        <v>83.16</v>
      </c>
      <c r="AG2051" s="384">
        <f t="shared" si="431"/>
        <v>288.95999999999998</v>
      </c>
      <c r="AH2051" s="392"/>
      <c r="AI2051" s="343">
        <f t="shared" si="432"/>
        <v>288.95999999999998</v>
      </c>
      <c r="AJ2051" s="172"/>
    </row>
    <row r="2052" spans="1:36" ht="32.25" customHeight="1" x14ac:dyDescent="0.35">
      <c r="A2052" s="202"/>
      <c r="B2052" s="239">
        <v>1</v>
      </c>
      <c r="C2052" s="342">
        <v>1698</v>
      </c>
      <c r="D2052" s="344">
        <v>14283</v>
      </c>
      <c r="E2052" s="344">
        <v>8408</v>
      </c>
      <c r="F2052" s="204"/>
      <c r="G2052" s="376" t="s">
        <v>107</v>
      </c>
      <c r="H2052" s="385" t="s">
        <v>36</v>
      </c>
      <c r="I2052" s="385"/>
      <c r="J2052" s="385" t="s">
        <v>436</v>
      </c>
      <c r="K2052" s="386">
        <v>14.5</v>
      </c>
      <c r="L2052" s="386">
        <v>1</v>
      </c>
      <c r="M2052" s="386">
        <v>4</v>
      </c>
      <c r="N2052" s="386"/>
      <c r="O2052" s="375">
        <f t="shared" si="423"/>
        <v>4</v>
      </c>
      <c r="P2052" s="386"/>
      <c r="Q2052" s="386"/>
      <c r="R2052" s="375">
        <f t="shared" si="424"/>
        <v>58</v>
      </c>
      <c r="S2052" s="387" t="s">
        <v>41</v>
      </c>
      <c r="T2052" s="378" t="s">
        <v>58</v>
      </c>
      <c r="U2052" s="388">
        <v>44929</v>
      </c>
      <c r="V2052" s="388">
        <v>44936</v>
      </c>
      <c r="W2052" s="389">
        <v>1</v>
      </c>
      <c r="X2052" s="390"/>
      <c r="Y2052" s="382">
        <f t="shared" si="425"/>
        <v>1.1428571428571428</v>
      </c>
      <c r="Z2052" s="391">
        <v>14</v>
      </c>
      <c r="AA2052" s="391">
        <v>0.84</v>
      </c>
      <c r="AB2052" s="384">
        <f t="shared" si="426"/>
        <v>812</v>
      </c>
      <c r="AC2052" s="384">
        <f t="shared" si="427"/>
        <v>48.72</v>
      </c>
      <c r="AD2052" s="384">
        <f t="shared" si="428"/>
        <v>568.39999999999986</v>
      </c>
      <c r="AE2052" s="384">
        <f t="shared" si="429"/>
        <v>243.59999999999997</v>
      </c>
      <c r="AF2052" s="384">
        <f t="shared" si="430"/>
        <v>55.679999999999993</v>
      </c>
      <c r="AG2052" s="384">
        <f t="shared" si="431"/>
        <v>867.67999999999972</v>
      </c>
      <c r="AH2052" s="392"/>
      <c r="AI2052" s="343">
        <f t="shared" si="432"/>
        <v>867.67999999999972</v>
      </c>
      <c r="AJ2052" s="172"/>
    </row>
    <row r="2053" spans="1:36" ht="32.25" customHeight="1" x14ac:dyDescent="0.35">
      <c r="A2053" s="202"/>
      <c r="B2053" s="239">
        <v>3</v>
      </c>
      <c r="C2053" s="342">
        <v>1712</v>
      </c>
      <c r="D2053" s="344">
        <v>14297</v>
      </c>
      <c r="E2053" s="375"/>
      <c r="F2053" s="204"/>
      <c r="G2053" s="376" t="s">
        <v>120</v>
      </c>
      <c r="H2053" s="385" t="s">
        <v>36</v>
      </c>
      <c r="I2053" s="385"/>
      <c r="J2053" s="385" t="s">
        <v>436</v>
      </c>
      <c r="K2053" s="386">
        <v>4.5999999999999996</v>
      </c>
      <c r="L2053" s="386">
        <v>1.3</v>
      </c>
      <c r="M2053" s="386">
        <v>6</v>
      </c>
      <c r="N2053" s="386"/>
      <c r="O2053" s="375">
        <f t="shared" si="423"/>
        <v>6</v>
      </c>
      <c r="P2053" s="386"/>
      <c r="Q2053" s="386"/>
      <c r="R2053" s="375">
        <f t="shared" si="424"/>
        <v>27.599999999999998</v>
      </c>
      <c r="S2053" s="387" t="s">
        <v>41</v>
      </c>
      <c r="T2053" s="378" t="s">
        <v>87</v>
      </c>
      <c r="U2053" s="388">
        <v>44933</v>
      </c>
      <c r="V2053" s="388"/>
      <c r="W2053" s="389">
        <v>1</v>
      </c>
      <c r="X2053" s="390"/>
      <c r="Y2053" s="382">
        <f t="shared" si="425"/>
        <v>3.5714285714285716</v>
      </c>
      <c r="Z2053" s="391">
        <v>14</v>
      </c>
      <c r="AA2053" s="391">
        <v>0.84</v>
      </c>
      <c r="AB2053" s="384">
        <f t="shared" si="426"/>
        <v>386.4</v>
      </c>
      <c r="AC2053" s="384">
        <f t="shared" si="427"/>
        <v>23.183999999999997</v>
      </c>
      <c r="AD2053" s="384">
        <f t="shared" si="428"/>
        <v>270.47999999999996</v>
      </c>
      <c r="AE2053" s="384">
        <f t="shared" si="429"/>
        <v>0</v>
      </c>
      <c r="AF2053" s="384">
        <f t="shared" si="430"/>
        <v>82.8</v>
      </c>
      <c r="AG2053" s="384">
        <f t="shared" si="431"/>
        <v>353.28</v>
      </c>
      <c r="AH2053" s="392"/>
      <c r="AI2053" s="343">
        <f t="shared" si="432"/>
        <v>353.28</v>
      </c>
      <c r="AJ2053" s="172"/>
    </row>
    <row r="2054" spans="1:36" ht="32.25" customHeight="1" x14ac:dyDescent="0.35">
      <c r="A2054" s="202"/>
      <c r="B2054" s="239">
        <v>1</v>
      </c>
      <c r="C2054" s="342">
        <v>1700</v>
      </c>
      <c r="D2054" s="344">
        <v>14285</v>
      </c>
      <c r="E2054" s="375"/>
      <c r="F2054" s="204"/>
      <c r="G2054" s="376" t="s">
        <v>445</v>
      </c>
      <c r="H2054" s="385" t="s">
        <v>36</v>
      </c>
      <c r="I2054" s="385"/>
      <c r="J2054" s="385" t="s">
        <v>436</v>
      </c>
      <c r="K2054" s="386">
        <v>5</v>
      </c>
      <c r="L2054" s="386">
        <v>1</v>
      </c>
      <c r="M2054" s="386">
        <v>1.5</v>
      </c>
      <c r="N2054" s="386"/>
      <c r="O2054" s="375">
        <f t="shared" si="423"/>
        <v>1.5</v>
      </c>
      <c r="P2054" s="386"/>
      <c r="Q2054" s="386"/>
      <c r="R2054" s="375">
        <f t="shared" si="424"/>
        <v>7.5</v>
      </c>
      <c r="S2054" s="387" t="s">
        <v>41</v>
      </c>
      <c r="T2054" s="378" t="s">
        <v>87</v>
      </c>
      <c r="U2054" s="388">
        <v>44929</v>
      </c>
      <c r="V2054" s="388"/>
      <c r="W2054" s="389">
        <v>1</v>
      </c>
      <c r="X2054" s="390"/>
      <c r="Y2054" s="382">
        <f t="shared" si="425"/>
        <v>4.1428571428571432</v>
      </c>
      <c r="Z2054" s="391">
        <v>14</v>
      </c>
      <c r="AA2054" s="391">
        <v>0.84</v>
      </c>
      <c r="AB2054" s="384">
        <f t="shared" si="426"/>
        <v>105</v>
      </c>
      <c r="AC2054" s="384">
        <f t="shared" si="427"/>
        <v>6.3</v>
      </c>
      <c r="AD2054" s="384">
        <f t="shared" si="428"/>
        <v>73.5</v>
      </c>
      <c r="AE2054" s="384">
        <f t="shared" si="429"/>
        <v>0</v>
      </c>
      <c r="AF2054" s="384">
        <f t="shared" si="430"/>
        <v>26.1</v>
      </c>
      <c r="AG2054" s="384">
        <f t="shared" si="431"/>
        <v>99.6</v>
      </c>
      <c r="AH2054" s="392"/>
      <c r="AI2054" s="343">
        <f t="shared" si="432"/>
        <v>99.6</v>
      </c>
      <c r="AJ2054" s="172"/>
    </row>
    <row r="2055" spans="1:36" ht="32.25" customHeight="1" x14ac:dyDescent="0.35">
      <c r="A2055" s="202"/>
      <c r="B2055" s="239">
        <v>2</v>
      </c>
      <c r="C2055" s="342">
        <v>1716</v>
      </c>
      <c r="D2055" s="344">
        <v>14301</v>
      </c>
      <c r="E2055" s="375"/>
      <c r="F2055" s="204"/>
      <c r="G2055" s="376" t="s">
        <v>101</v>
      </c>
      <c r="H2055" s="385" t="s">
        <v>36</v>
      </c>
      <c r="I2055" s="385"/>
      <c r="J2055" s="385" t="s">
        <v>436</v>
      </c>
      <c r="K2055" s="386">
        <v>5</v>
      </c>
      <c r="L2055" s="386">
        <v>1.3</v>
      </c>
      <c r="M2055" s="386">
        <v>1.5</v>
      </c>
      <c r="N2055" s="386"/>
      <c r="O2055" s="375">
        <f t="shared" si="423"/>
        <v>1.5</v>
      </c>
      <c r="P2055" s="386"/>
      <c r="Q2055" s="386"/>
      <c r="R2055" s="375">
        <f t="shared" si="424"/>
        <v>7.5</v>
      </c>
      <c r="S2055" s="387" t="s">
        <v>41</v>
      </c>
      <c r="T2055" s="378" t="s">
        <v>87</v>
      </c>
      <c r="U2055" s="388">
        <v>44935</v>
      </c>
      <c r="V2055" s="388"/>
      <c r="W2055" s="389">
        <v>1</v>
      </c>
      <c r="X2055" s="390"/>
      <c r="Y2055" s="382">
        <f t="shared" si="425"/>
        <v>3.2857142857142856</v>
      </c>
      <c r="Z2055" s="391">
        <v>14</v>
      </c>
      <c r="AA2055" s="391">
        <v>0.84</v>
      </c>
      <c r="AB2055" s="384">
        <f t="shared" si="426"/>
        <v>105</v>
      </c>
      <c r="AC2055" s="384">
        <f t="shared" si="427"/>
        <v>6.3</v>
      </c>
      <c r="AD2055" s="384">
        <f t="shared" si="428"/>
        <v>73.5</v>
      </c>
      <c r="AE2055" s="384">
        <f t="shared" si="429"/>
        <v>0</v>
      </c>
      <c r="AF2055" s="384">
        <f t="shared" si="430"/>
        <v>20.7</v>
      </c>
      <c r="AG2055" s="384">
        <f t="shared" si="431"/>
        <v>94.2</v>
      </c>
      <c r="AH2055" s="392"/>
      <c r="AI2055" s="343">
        <f t="shared" si="432"/>
        <v>94.2</v>
      </c>
      <c r="AJ2055" s="172"/>
    </row>
    <row r="2056" spans="1:36" ht="32.25" customHeight="1" x14ac:dyDescent="0.35">
      <c r="A2056" s="202"/>
      <c r="B2056" s="239">
        <v>31</v>
      </c>
      <c r="C2056" s="342">
        <v>1717</v>
      </c>
      <c r="D2056" s="344">
        <v>14304</v>
      </c>
      <c r="E2056" s="344">
        <v>8448</v>
      </c>
      <c r="F2056" s="204"/>
      <c r="G2056" s="376" t="s">
        <v>86</v>
      </c>
      <c r="H2056" s="385" t="s">
        <v>36</v>
      </c>
      <c r="I2056" s="385"/>
      <c r="J2056" s="385" t="s">
        <v>436</v>
      </c>
      <c r="K2056" s="386">
        <v>4</v>
      </c>
      <c r="L2056" s="386">
        <v>1.3</v>
      </c>
      <c r="M2056" s="386">
        <v>4</v>
      </c>
      <c r="N2056" s="386"/>
      <c r="O2056" s="375">
        <f t="shared" si="423"/>
        <v>4</v>
      </c>
      <c r="P2056" s="386"/>
      <c r="Q2056" s="386"/>
      <c r="R2056" s="375">
        <f t="shared" si="424"/>
        <v>16</v>
      </c>
      <c r="S2056" s="387" t="s">
        <v>41</v>
      </c>
      <c r="T2056" s="378" t="s">
        <v>58</v>
      </c>
      <c r="U2056" s="388">
        <v>44935</v>
      </c>
      <c r="V2056" s="388">
        <v>44949</v>
      </c>
      <c r="W2056" s="389">
        <v>1</v>
      </c>
      <c r="X2056" s="390"/>
      <c r="Y2056" s="382">
        <f t="shared" si="425"/>
        <v>2.1428571428571428</v>
      </c>
      <c r="Z2056" s="391">
        <v>14</v>
      </c>
      <c r="AA2056" s="391">
        <v>0.84</v>
      </c>
      <c r="AB2056" s="384">
        <f t="shared" si="426"/>
        <v>224</v>
      </c>
      <c r="AC2056" s="384">
        <f t="shared" si="427"/>
        <v>13.44</v>
      </c>
      <c r="AD2056" s="384">
        <f t="shared" si="428"/>
        <v>156.79999999999998</v>
      </c>
      <c r="AE2056" s="384">
        <f t="shared" si="429"/>
        <v>67.2</v>
      </c>
      <c r="AF2056" s="384">
        <f t="shared" si="430"/>
        <v>28.799999999999997</v>
      </c>
      <c r="AG2056" s="384">
        <f t="shared" si="431"/>
        <v>252.8</v>
      </c>
      <c r="AH2056" s="392"/>
      <c r="AI2056" s="343">
        <f t="shared" si="432"/>
        <v>252.8</v>
      </c>
      <c r="AJ2056" s="172"/>
    </row>
    <row r="2057" spans="1:36" ht="32.25" customHeight="1" x14ac:dyDescent="0.35">
      <c r="A2057" s="202"/>
      <c r="B2057" s="239">
        <v>1</v>
      </c>
      <c r="C2057" s="342">
        <v>1719</v>
      </c>
      <c r="D2057" s="344">
        <v>14303</v>
      </c>
      <c r="E2057" s="375"/>
      <c r="F2057" s="204"/>
      <c r="G2057" s="376" t="s">
        <v>441</v>
      </c>
      <c r="H2057" s="385" t="s">
        <v>36</v>
      </c>
      <c r="I2057" s="385"/>
      <c r="J2057" s="385" t="s">
        <v>436</v>
      </c>
      <c r="K2057" s="386">
        <v>4</v>
      </c>
      <c r="L2057" s="386">
        <v>1.3</v>
      </c>
      <c r="M2057" s="386">
        <v>2</v>
      </c>
      <c r="N2057" s="386"/>
      <c r="O2057" s="375">
        <f t="shared" si="423"/>
        <v>2</v>
      </c>
      <c r="P2057" s="386"/>
      <c r="Q2057" s="386"/>
      <c r="R2057" s="375">
        <f t="shared" si="424"/>
        <v>8</v>
      </c>
      <c r="S2057" s="387" t="s">
        <v>41</v>
      </c>
      <c r="T2057" s="378" t="s">
        <v>87</v>
      </c>
      <c r="U2057" s="388">
        <v>44935</v>
      </c>
      <c r="V2057" s="388"/>
      <c r="W2057" s="389">
        <v>1</v>
      </c>
      <c r="X2057" s="390"/>
      <c r="Y2057" s="382">
        <f t="shared" si="425"/>
        <v>3.2857142857142856</v>
      </c>
      <c r="Z2057" s="391">
        <v>14</v>
      </c>
      <c r="AA2057" s="391">
        <v>0.84</v>
      </c>
      <c r="AB2057" s="384">
        <f t="shared" si="426"/>
        <v>112</v>
      </c>
      <c r="AC2057" s="384">
        <f t="shared" si="427"/>
        <v>6.72</v>
      </c>
      <c r="AD2057" s="384">
        <f t="shared" si="428"/>
        <v>78.399999999999991</v>
      </c>
      <c r="AE2057" s="384">
        <f t="shared" si="429"/>
        <v>0</v>
      </c>
      <c r="AF2057" s="384">
        <f t="shared" si="430"/>
        <v>22.08</v>
      </c>
      <c r="AG2057" s="384">
        <f t="shared" si="431"/>
        <v>100.47999999999999</v>
      </c>
      <c r="AH2057" s="392"/>
      <c r="AI2057" s="343">
        <f t="shared" si="432"/>
        <v>100.47999999999999</v>
      </c>
      <c r="AJ2057" s="172"/>
    </row>
    <row r="2058" spans="1:36" ht="32.25" customHeight="1" x14ac:dyDescent="0.35">
      <c r="A2058" s="202"/>
      <c r="B2058" s="239">
        <v>1</v>
      </c>
      <c r="C2058" s="342">
        <v>1723</v>
      </c>
      <c r="D2058" s="344">
        <v>14308</v>
      </c>
      <c r="E2058" s="375"/>
      <c r="F2058" s="204"/>
      <c r="G2058" s="376" t="s">
        <v>441</v>
      </c>
      <c r="H2058" s="385" t="s">
        <v>36</v>
      </c>
      <c r="I2058" s="385"/>
      <c r="J2058" s="385" t="s">
        <v>436</v>
      </c>
      <c r="K2058" s="386">
        <v>7.3</v>
      </c>
      <c r="L2058" s="386">
        <v>1</v>
      </c>
      <c r="M2058" s="386">
        <v>3.5</v>
      </c>
      <c r="N2058" s="386"/>
      <c r="O2058" s="375">
        <f t="shared" si="423"/>
        <v>3.5</v>
      </c>
      <c r="P2058" s="386"/>
      <c r="Q2058" s="386"/>
      <c r="R2058" s="375">
        <f t="shared" si="424"/>
        <v>25.55</v>
      </c>
      <c r="S2058" s="387" t="s">
        <v>41</v>
      </c>
      <c r="T2058" s="378" t="s">
        <v>87</v>
      </c>
      <c r="U2058" s="388">
        <v>44936</v>
      </c>
      <c r="V2058" s="388"/>
      <c r="W2058" s="389">
        <v>1</v>
      </c>
      <c r="X2058" s="390"/>
      <c r="Y2058" s="382">
        <f t="shared" si="425"/>
        <v>3.1428571428571428</v>
      </c>
      <c r="Z2058" s="391">
        <v>14</v>
      </c>
      <c r="AA2058" s="391">
        <v>0.84</v>
      </c>
      <c r="AB2058" s="384">
        <f t="shared" si="426"/>
        <v>357.7</v>
      </c>
      <c r="AC2058" s="384">
        <f t="shared" si="427"/>
        <v>21.462</v>
      </c>
      <c r="AD2058" s="384">
        <f t="shared" si="428"/>
        <v>250.39</v>
      </c>
      <c r="AE2058" s="384">
        <f t="shared" si="429"/>
        <v>0</v>
      </c>
      <c r="AF2058" s="384">
        <f t="shared" si="430"/>
        <v>67.451999999999998</v>
      </c>
      <c r="AG2058" s="384">
        <f t="shared" si="431"/>
        <v>317.84199999999998</v>
      </c>
      <c r="AH2058" s="392"/>
      <c r="AI2058" s="343">
        <f t="shared" si="432"/>
        <v>317.84199999999998</v>
      </c>
      <c r="AJ2058" s="172"/>
    </row>
    <row r="2059" spans="1:36" ht="32.25" customHeight="1" x14ac:dyDescent="0.35">
      <c r="A2059" s="202"/>
      <c r="B2059" s="239">
        <v>1</v>
      </c>
      <c r="C2059" s="342">
        <v>1723</v>
      </c>
      <c r="D2059" s="344">
        <v>14308</v>
      </c>
      <c r="E2059" s="375"/>
      <c r="F2059" s="204"/>
      <c r="G2059" s="376" t="s">
        <v>441</v>
      </c>
      <c r="H2059" s="385" t="s">
        <v>36</v>
      </c>
      <c r="I2059" s="385"/>
      <c r="J2059" s="385" t="s">
        <v>436</v>
      </c>
      <c r="K2059" s="386">
        <v>9.3000000000000007</v>
      </c>
      <c r="L2059" s="386">
        <v>1</v>
      </c>
      <c r="M2059" s="386">
        <v>2</v>
      </c>
      <c r="N2059" s="386"/>
      <c r="O2059" s="375">
        <f t="shared" si="423"/>
        <v>2</v>
      </c>
      <c r="P2059" s="386"/>
      <c r="Q2059" s="386"/>
      <c r="R2059" s="375">
        <f t="shared" si="424"/>
        <v>18.600000000000001</v>
      </c>
      <c r="S2059" s="387" t="s">
        <v>41</v>
      </c>
      <c r="T2059" s="378" t="s">
        <v>87</v>
      </c>
      <c r="U2059" s="388">
        <v>44936</v>
      </c>
      <c r="V2059" s="388"/>
      <c r="W2059" s="389">
        <v>1</v>
      </c>
      <c r="X2059" s="390"/>
      <c r="Y2059" s="382">
        <f t="shared" si="425"/>
        <v>3.1428571428571428</v>
      </c>
      <c r="Z2059" s="391">
        <v>14</v>
      </c>
      <c r="AA2059" s="391">
        <v>0.84</v>
      </c>
      <c r="AB2059" s="384">
        <f t="shared" si="426"/>
        <v>260.40000000000003</v>
      </c>
      <c r="AC2059" s="384">
        <f t="shared" si="427"/>
        <v>15.624000000000001</v>
      </c>
      <c r="AD2059" s="384">
        <f t="shared" si="428"/>
        <v>182.28</v>
      </c>
      <c r="AE2059" s="384">
        <f t="shared" si="429"/>
        <v>0</v>
      </c>
      <c r="AF2059" s="384">
        <f t="shared" si="430"/>
        <v>49.104000000000006</v>
      </c>
      <c r="AG2059" s="384">
        <f t="shared" si="431"/>
        <v>231.38400000000001</v>
      </c>
      <c r="AH2059" s="392"/>
      <c r="AI2059" s="343">
        <f t="shared" si="432"/>
        <v>231.38400000000001</v>
      </c>
      <c r="AJ2059" s="172"/>
    </row>
    <row r="2060" spans="1:36" ht="32.25" customHeight="1" x14ac:dyDescent="0.35">
      <c r="A2060" s="202"/>
      <c r="B2060" s="239">
        <v>1</v>
      </c>
      <c r="C2060" s="342">
        <v>1726</v>
      </c>
      <c r="D2060" s="344">
        <v>14311</v>
      </c>
      <c r="E2060" s="344">
        <v>8606</v>
      </c>
      <c r="F2060" s="204"/>
      <c r="G2060" s="376" t="s">
        <v>107</v>
      </c>
      <c r="H2060" s="385" t="s">
        <v>36</v>
      </c>
      <c r="I2060" s="385"/>
      <c r="J2060" s="385" t="s">
        <v>436</v>
      </c>
      <c r="K2060" s="386">
        <v>15</v>
      </c>
      <c r="L2060" s="386">
        <v>1</v>
      </c>
      <c r="M2060" s="386">
        <v>2</v>
      </c>
      <c r="N2060" s="386"/>
      <c r="O2060" s="375">
        <f t="shared" ref="O2060:O2091" si="433">M2060-N2060</f>
        <v>2</v>
      </c>
      <c r="P2060" s="386"/>
      <c r="Q2060" s="386"/>
      <c r="R2060" s="375">
        <f t="shared" ref="R2060:R2091" si="434">IF(S2060="m3",K2060*L2060*O2060,IF(S2060="m2-LxH",K2060*O2060,IF(S2060="m2-LxW",K2060*L2060*P2060,IF(S2060="rm",O2060,IF(S2060="lm",K2060,IF(S2060="unit",Q2060,))))))</f>
        <v>30</v>
      </c>
      <c r="S2060" s="387" t="s">
        <v>41</v>
      </c>
      <c r="T2060" s="378" t="s">
        <v>58</v>
      </c>
      <c r="U2060" s="388">
        <v>44937</v>
      </c>
      <c r="V2060" s="388">
        <v>44951</v>
      </c>
      <c r="W2060" s="389">
        <v>1</v>
      </c>
      <c r="X2060" s="390"/>
      <c r="Y2060" s="382">
        <f t="shared" ref="Y2060:Y2091" si="435">IF(T2060="on hire",$C$5-U2060+1,IF(T2060="off hired",V2060-U2060+1,0))/7</f>
        <v>2.1428571428571428</v>
      </c>
      <c r="Z2060" s="391">
        <v>14</v>
      </c>
      <c r="AA2060" s="391">
        <v>0.84</v>
      </c>
      <c r="AB2060" s="384">
        <f t="shared" ref="AB2060:AB2091" si="436">Z2060*R2060</f>
        <v>420</v>
      </c>
      <c r="AC2060" s="384">
        <f t="shared" ref="AC2060:AC2091" si="437">AA2060*R2060</f>
        <v>25.2</v>
      </c>
      <c r="AD2060" s="384">
        <f t="shared" ref="AD2060:AD2091" si="438">0.7*R2060*Z2060</f>
        <v>294</v>
      </c>
      <c r="AE2060" s="384">
        <f t="shared" ref="AE2060:AE2091" si="439">IF(T2060="off hired",0.3*R2060*Z2060*W2060,0)</f>
        <v>126</v>
      </c>
      <c r="AF2060" s="384">
        <f t="shared" ref="AF2060:AF2091" si="440">IF(Y2060&gt;X2060,(Y2060-X2060)*R2060*AA2060,0)</f>
        <v>53.999999999999993</v>
      </c>
      <c r="AG2060" s="384">
        <f t="shared" ref="AG2060:AG2091" si="441">AD2060+AE2060+AF2060</f>
        <v>474</v>
      </c>
      <c r="AH2060" s="392"/>
      <c r="AI2060" s="343">
        <f t="shared" ref="AI2060:AI2091" si="442">AG2060-AH2060</f>
        <v>474</v>
      </c>
      <c r="AJ2060" s="172"/>
    </row>
    <row r="2061" spans="1:36" ht="32.25" customHeight="1" x14ac:dyDescent="0.35">
      <c r="A2061" s="202"/>
      <c r="B2061" s="239">
        <v>1</v>
      </c>
      <c r="C2061" s="342">
        <v>1726</v>
      </c>
      <c r="D2061" s="344">
        <v>14311</v>
      </c>
      <c r="E2061" s="344">
        <v>8606</v>
      </c>
      <c r="F2061" s="204"/>
      <c r="G2061" s="376" t="s">
        <v>107</v>
      </c>
      <c r="H2061" s="385" t="s">
        <v>36</v>
      </c>
      <c r="I2061" s="385"/>
      <c r="J2061" s="385" t="s">
        <v>436</v>
      </c>
      <c r="K2061" s="386">
        <v>4</v>
      </c>
      <c r="L2061" s="386">
        <v>1.3</v>
      </c>
      <c r="M2061" s="386">
        <v>2</v>
      </c>
      <c r="N2061" s="386"/>
      <c r="O2061" s="375">
        <f t="shared" si="433"/>
        <v>2</v>
      </c>
      <c r="P2061" s="386"/>
      <c r="Q2061" s="386"/>
      <c r="R2061" s="375">
        <f t="shared" si="434"/>
        <v>8</v>
      </c>
      <c r="S2061" s="387" t="s">
        <v>41</v>
      </c>
      <c r="T2061" s="378" t="s">
        <v>58</v>
      </c>
      <c r="U2061" s="388">
        <v>44937</v>
      </c>
      <c r="V2061" s="388">
        <v>44951</v>
      </c>
      <c r="W2061" s="389">
        <v>1</v>
      </c>
      <c r="X2061" s="390"/>
      <c r="Y2061" s="382">
        <f t="shared" si="435"/>
        <v>2.1428571428571428</v>
      </c>
      <c r="Z2061" s="391">
        <v>14</v>
      </c>
      <c r="AA2061" s="391">
        <v>0.84</v>
      </c>
      <c r="AB2061" s="384">
        <f t="shared" si="436"/>
        <v>112</v>
      </c>
      <c r="AC2061" s="384">
        <f t="shared" si="437"/>
        <v>6.72</v>
      </c>
      <c r="AD2061" s="384">
        <f t="shared" si="438"/>
        <v>78.399999999999991</v>
      </c>
      <c r="AE2061" s="384">
        <f t="shared" si="439"/>
        <v>33.6</v>
      </c>
      <c r="AF2061" s="384">
        <f t="shared" si="440"/>
        <v>14.399999999999999</v>
      </c>
      <c r="AG2061" s="384">
        <f t="shared" si="441"/>
        <v>126.4</v>
      </c>
      <c r="AH2061" s="392"/>
      <c r="AI2061" s="343">
        <f t="shared" si="442"/>
        <v>126.4</v>
      </c>
      <c r="AJ2061" s="172"/>
    </row>
    <row r="2062" spans="1:36" ht="32.25" customHeight="1" x14ac:dyDescent="0.35">
      <c r="A2062" s="202"/>
      <c r="B2062" s="239">
        <v>1</v>
      </c>
      <c r="C2062" s="342">
        <v>1730</v>
      </c>
      <c r="D2062" s="344">
        <v>14315</v>
      </c>
      <c r="E2062" s="375"/>
      <c r="F2062" s="204"/>
      <c r="G2062" s="376" t="s">
        <v>441</v>
      </c>
      <c r="H2062" s="385" t="s">
        <v>36</v>
      </c>
      <c r="I2062" s="385"/>
      <c r="J2062" s="385" t="s">
        <v>436</v>
      </c>
      <c r="K2062" s="386">
        <v>20</v>
      </c>
      <c r="L2062" s="386">
        <v>1.3</v>
      </c>
      <c r="M2062" s="386">
        <v>2</v>
      </c>
      <c r="N2062" s="386"/>
      <c r="O2062" s="375">
        <f t="shared" si="433"/>
        <v>2</v>
      </c>
      <c r="P2062" s="386"/>
      <c r="Q2062" s="386"/>
      <c r="R2062" s="375">
        <f t="shared" si="434"/>
        <v>40</v>
      </c>
      <c r="S2062" s="387" t="s">
        <v>41</v>
      </c>
      <c r="T2062" s="378" t="s">
        <v>87</v>
      </c>
      <c r="U2062" s="388">
        <v>44938</v>
      </c>
      <c r="V2062" s="388"/>
      <c r="W2062" s="389">
        <v>1</v>
      </c>
      <c r="X2062" s="390"/>
      <c r="Y2062" s="382">
        <f t="shared" si="435"/>
        <v>2.8571428571428572</v>
      </c>
      <c r="Z2062" s="391">
        <v>14</v>
      </c>
      <c r="AA2062" s="391">
        <v>0.84</v>
      </c>
      <c r="AB2062" s="384">
        <f t="shared" si="436"/>
        <v>560</v>
      </c>
      <c r="AC2062" s="384">
        <f t="shared" si="437"/>
        <v>33.6</v>
      </c>
      <c r="AD2062" s="384">
        <f t="shared" si="438"/>
        <v>392</v>
      </c>
      <c r="AE2062" s="384">
        <f t="shared" si="439"/>
        <v>0</v>
      </c>
      <c r="AF2062" s="384">
        <f t="shared" si="440"/>
        <v>96</v>
      </c>
      <c r="AG2062" s="384">
        <f t="shared" si="441"/>
        <v>488</v>
      </c>
      <c r="AH2062" s="392"/>
      <c r="AI2062" s="343">
        <f t="shared" si="442"/>
        <v>488</v>
      </c>
      <c r="AJ2062" s="172"/>
    </row>
    <row r="2063" spans="1:36" ht="32.25" customHeight="1" x14ac:dyDescent="0.35">
      <c r="A2063" s="202"/>
      <c r="B2063" s="239">
        <v>1</v>
      </c>
      <c r="C2063" s="342">
        <v>1734</v>
      </c>
      <c r="D2063" s="344">
        <v>14319</v>
      </c>
      <c r="E2063" s="375"/>
      <c r="F2063" s="204"/>
      <c r="G2063" s="376" t="s">
        <v>107</v>
      </c>
      <c r="H2063" s="385" t="s">
        <v>36</v>
      </c>
      <c r="I2063" s="385"/>
      <c r="J2063" s="385" t="s">
        <v>436</v>
      </c>
      <c r="K2063" s="386">
        <v>6.5</v>
      </c>
      <c r="L2063" s="386">
        <v>1.3</v>
      </c>
      <c r="M2063" s="386">
        <v>2</v>
      </c>
      <c r="N2063" s="386"/>
      <c r="O2063" s="375">
        <f t="shared" si="433"/>
        <v>2</v>
      </c>
      <c r="P2063" s="386"/>
      <c r="Q2063" s="386"/>
      <c r="R2063" s="375">
        <f t="shared" si="434"/>
        <v>13</v>
      </c>
      <c r="S2063" s="387" t="s">
        <v>41</v>
      </c>
      <c r="T2063" s="378" t="s">
        <v>87</v>
      </c>
      <c r="U2063" s="388">
        <v>44939</v>
      </c>
      <c r="V2063" s="388"/>
      <c r="W2063" s="389">
        <v>1</v>
      </c>
      <c r="X2063" s="390"/>
      <c r="Y2063" s="382">
        <f t="shared" si="435"/>
        <v>2.7142857142857144</v>
      </c>
      <c r="Z2063" s="391">
        <v>14</v>
      </c>
      <c r="AA2063" s="391">
        <v>0.84</v>
      </c>
      <c r="AB2063" s="384">
        <f t="shared" si="436"/>
        <v>182</v>
      </c>
      <c r="AC2063" s="384">
        <f t="shared" si="437"/>
        <v>10.92</v>
      </c>
      <c r="AD2063" s="384">
        <f t="shared" si="438"/>
        <v>127.39999999999999</v>
      </c>
      <c r="AE2063" s="384">
        <f t="shared" si="439"/>
        <v>0</v>
      </c>
      <c r="AF2063" s="384">
        <f t="shared" si="440"/>
        <v>29.639999999999997</v>
      </c>
      <c r="AG2063" s="384">
        <f t="shared" si="441"/>
        <v>157.04</v>
      </c>
      <c r="AH2063" s="392"/>
      <c r="AI2063" s="343">
        <f t="shared" si="442"/>
        <v>157.04</v>
      </c>
      <c r="AJ2063" s="172"/>
    </row>
    <row r="2064" spans="1:36" ht="32.25" customHeight="1" x14ac:dyDescent="0.35">
      <c r="A2064" s="202"/>
      <c r="B2064" s="239">
        <v>1</v>
      </c>
      <c r="C2064" s="342">
        <v>1741</v>
      </c>
      <c r="D2064" s="344">
        <v>14326</v>
      </c>
      <c r="E2064" s="344">
        <v>8427</v>
      </c>
      <c r="F2064" s="204"/>
      <c r="G2064" s="376" t="s">
        <v>107</v>
      </c>
      <c r="H2064" s="385" t="s">
        <v>36</v>
      </c>
      <c r="I2064" s="385"/>
      <c r="J2064" s="385" t="s">
        <v>436</v>
      </c>
      <c r="K2064" s="386">
        <v>4.3</v>
      </c>
      <c r="L2064" s="386">
        <v>1.3</v>
      </c>
      <c r="M2064" s="386">
        <v>4</v>
      </c>
      <c r="N2064" s="386"/>
      <c r="O2064" s="375">
        <f t="shared" si="433"/>
        <v>4</v>
      </c>
      <c r="P2064" s="386"/>
      <c r="Q2064" s="386"/>
      <c r="R2064" s="375">
        <f t="shared" si="434"/>
        <v>17.2</v>
      </c>
      <c r="S2064" s="387" t="s">
        <v>41</v>
      </c>
      <c r="T2064" s="378" t="s">
        <v>58</v>
      </c>
      <c r="U2064" s="388">
        <v>44940</v>
      </c>
      <c r="V2064" s="388">
        <v>44942</v>
      </c>
      <c r="W2064" s="389">
        <v>1</v>
      </c>
      <c r="X2064" s="390"/>
      <c r="Y2064" s="382">
        <f t="shared" si="435"/>
        <v>0.42857142857142855</v>
      </c>
      <c r="Z2064" s="391">
        <v>14</v>
      </c>
      <c r="AA2064" s="391">
        <v>0.84</v>
      </c>
      <c r="AB2064" s="384">
        <f t="shared" si="436"/>
        <v>240.79999999999998</v>
      </c>
      <c r="AC2064" s="384">
        <f t="shared" si="437"/>
        <v>14.447999999999999</v>
      </c>
      <c r="AD2064" s="384">
        <f t="shared" si="438"/>
        <v>168.56</v>
      </c>
      <c r="AE2064" s="384">
        <f t="shared" si="439"/>
        <v>72.239999999999995</v>
      </c>
      <c r="AF2064" s="384">
        <f t="shared" si="440"/>
        <v>6.1919999999999993</v>
      </c>
      <c r="AG2064" s="384">
        <f t="shared" si="441"/>
        <v>246.99200000000002</v>
      </c>
      <c r="AH2064" s="392"/>
      <c r="AI2064" s="343">
        <f t="shared" si="442"/>
        <v>246.99200000000002</v>
      </c>
      <c r="AJ2064" s="172"/>
    </row>
    <row r="2065" spans="1:36" ht="32.25" customHeight="1" x14ac:dyDescent="0.35">
      <c r="A2065" s="202"/>
      <c r="B2065" s="239">
        <v>1</v>
      </c>
      <c r="C2065" s="342">
        <v>1739</v>
      </c>
      <c r="D2065" s="344">
        <v>14324</v>
      </c>
      <c r="E2065" s="375"/>
      <c r="F2065" s="204"/>
      <c r="G2065" s="376" t="s">
        <v>441</v>
      </c>
      <c r="H2065" s="385" t="s">
        <v>36</v>
      </c>
      <c r="I2065" s="385"/>
      <c r="J2065" s="385" t="s">
        <v>436</v>
      </c>
      <c r="K2065" s="386">
        <v>4.3</v>
      </c>
      <c r="L2065" s="386">
        <v>1</v>
      </c>
      <c r="M2065" s="386">
        <v>3</v>
      </c>
      <c r="N2065" s="386"/>
      <c r="O2065" s="375">
        <f t="shared" si="433"/>
        <v>3</v>
      </c>
      <c r="P2065" s="386"/>
      <c r="Q2065" s="386"/>
      <c r="R2065" s="375">
        <f t="shared" si="434"/>
        <v>12.899999999999999</v>
      </c>
      <c r="S2065" s="387" t="s">
        <v>41</v>
      </c>
      <c r="T2065" s="378" t="s">
        <v>87</v>
      </c>
      <c r="U2065" s="388">
        <v>44940</v>
      </c>
      <c r="V2065" s="388"/>
      <c r="W2065" s="389">
        <v>1</v>
      </c>
      <c r="X2065" s="390"/>
      <c r="Y2065" s="382">
        <f t="shared" si="435"/>
        <v>2.5714285714285716</v>
      </c>
      <c r="Z2065" s="391">
        <v>14</v>
      </c>
      <c r="AA2065" s="391">
        <v>0.84</v>
      </c>
      <c r="AB2065" s="384">
        <f t="shared" si="436"/>
        <v>180.59999999999997</v>
      </c>
      <c r="AC2065" s="384">
        <f t="shared" si="437"/>
        <v>10.835999999999999</v>
      </c>
      <c r="AD2065" s="384">
        <f t="shared" si="438"/>
        <v>126.41999999999996</v>
      </c>
      <c r="AE2065" s="384">
        <f t="shared" si="439"/>
        <v>0</v>
      </c>
      <c r="AF2065" s="384">
        <f t="shared" si="440"/>
        <v>27.863999999999997</v>
      </c>
      <c r="AG2065" s="384">
        <f t="shared" si="441"/>
        <v>154.28399999999996</v>
      </c>
      <c r="AH2065" s="392"/>
      <c r="AI2065" s="343">
        <f t="shared" si="442"/>
        <v>154.28399999999996</v>
      </c>
      <c r="AJ2065" s="172"/>
    </row>
    <row r="2066" spans="1:36" ht="32.25" customHeight="1" x14ac:dyDescent="0.35">
      <c r="A2066" s="202"/>
      <c r="B2066" s="239">
        <v>1</v>
      </c>
      <c r="C2066" s="342">
        <v>1740</v>
      </c>
      <c r="D2066" s="344">
        <v>14327</v>
      </c>
      <c r="E2066" s="375"/>
      <c r="F2066" s="204"/>
      <c r="G2066" s="376" t="s">
        <v>445</v>
      </c>
      <c r="H2066" s="385" t="s">
        <v>36</v>
      </c>
      <c r="I2066" s="385"/>
      <c r="J2066" s="385" t="s">
        <v>436</v>
      </c>
      <c r="K2066" s="386">
        <v>4.3</v>
      </c>
      <c r="L2066" s="386">
        <v>1.3</v>
      </c>
      <c r="M2066" s="386">
        <v>3</v>
      </c>
      <c r="N2066" s="386"/>
      <c r="O2066" s="375">
        <f t="shared" si="433"/>
        <v>3</v>
      </c>
      <c r="P2066" s="386"/>
      <c r="Q2066" s="386"/>
      <c r="R2066" s="375">
        <f t="shared" si="434"/>
        <v>12.899999999999999</v>
      </c>
      <c r="S2066" s="387" t="s">
        <v>41</v>
      </c>
      <c r="T2066" s="378" t="s">
        <v>87</v>
      </c>
      <c r="U2066" s="388">
        <v>44940</v>
      </c>
      <c r="V2066" s="388"/>
      <c r="W2066" s="389">
        <v>1</v>
      </c>
      <c r="X2066" s="390"/>
      <c r="Y2066" s="382">
        <f t="shared" si="435"/>
        <v>2.5714285714285716</v>
      </c>
      <c r="Z2066" s="391">
        <v>14</v>
      </c>
      <c r="AA2066" s="391">
        <v>0.84</v>
      </c>
      <c r="AB2066" s="384">
        <f t="shared" si="436"/>
        <v>180.59999999999997</v>
      </c>
      <c r="AC2066" s="384">
        <f t="shared" si="437"/>
        <v>10.835999999999999</v>
      </c>
      <c r="AD2066" s="384">
        <f t="shared" si="438"/>
        <v>126.41999999999996</v>
      </c>
      <c r="AE2066" s="384">
        <f t="shared" si="439"/>
        <v>0</v>
      </c>
      <c r="AF2066" s="384">
        <f t="shared" si="440"/>
        <v>27.863999999999997</v>
      </c>
      <c r="AG2066" s="384">
        <f t="shared" si="441"/>
        <v>154.28399999999996</v>
      </c>
      <c r="AH2066" s="392"/>
      <c r="AI2066" s="343">
        <f t="shared" si="442"/>
        <v>154.28399999999996</v>
      </c>
      <c r="AJ2066" s="172"/>
    </row>
    <row r="2067" spans="1:36" ht="32.25" customHeight="1" x14ac:dyDescent="0.35">
      <c r="A2067" s="202"/>
      <c r="B2067" s="239">
        <v>1</v>
      </c>
      <c r="C2067" s="342">
        <v>1742</v>
      </c>
      <c r="D2067" s="344">
        <v>14328</v>
      </c>
      <c r="E2067" s="344">
        <v>8427</v>
      </c>
      <c r="F2067" s="204"/>
      <c r="G2067" s="376" t="s">
        <v>107</v>
      </c>
      <c r="H2067" s="385" t="s">
        <v>36</v>
      </c>
      <c r="I2067" s="385"/>
      <c r="J2067" s="385" t="s">
        <v>436</v>
      </c>
      <c r="K2067" s="386">
        <v>4.3</v>
      </c>
      <c r="L2067" s="386">
        <v>1.3</v>
      </c>
      <c r="M2067" s="386">
        <v>1.5</v>
      </c>
      <c r="N2067" s="386"/>
      <c r="O2067" s="375">
        <f t="shared" si="433"/>
        <v>1.5</v>
      </c>
      <c r="P2067" s="386"/>
      <c r="Q2067" s="386"/>
      <c r="R2067" s="375">
        <f t="shared" si="434"/>
        <v>6.4499999999999993</v>
      </c>
      <c r="S2067" s="387" t="s">
        <v>41</v>
      </c>
      <c r="T2067" s="378" t="s">
        <v>58</v>
      </c>
      <c r="U2067" s="388">
        <v>44940</v>
      </c>
      <c r="V2067" s="388">
        <v>44942</v>
      </c>
      <c r="W2067" s="389">
        <v>1</v>
      </c>
      <c r="X2067" s="390"/>
      <c r="Y2067" s="382">
        <f t="shared" si="435"/>
        <v>0.42857142857142855</v>
      </c>
      <c r="Z2067" s="391">
        <v>14</v>
      </c>
      <c r="AA2067" s="391">
        <v>0.84</v>
      </c>
      <c r="AB2067" s="384">
        <f t="shared" si="436"/>
        <v>90.299999999999983</v>
      </c>
      <c r="AC2067" s="384">
        <f t="shared" si="437"/>
        <v>5.4179999999999993</v>
      </c>
      <c r="AD2067" s="384">
        <f t="shared" si="438"/>
        <v>63.20999999999998</v>
      </c>
      <c r="AE2067" s="384">
        <f t="shared" si="439"/>
        <v>27.089999999999996</v>
      </c>
      <c r="AF2067" s="384">
        <f t="shared" si="440"/>
        <v>2.3219999999999996</v>
      </c>
      <c r="AG2067" s="384">
        <f t="shared" si="441"/>
        <v>92.621999999999986</v>
      </c>
      <c r="AH2067" s="392"/>
      <c r="AI2067" s="343">
        <f t="shared" si="442"/>
        <v>92.621999999999986</v>
      </c>
      <c r="AJ2067" s="172"/>
    </row>
    <row r="2068" spans="1:36" ht="32.25" customHeight="1" x14ac:dyDescent="0.35">
      <c r="A2068" s="202"/>
      <c r="B2068" s="239">
        <v>1</v>
      </c>
      <c r="C2068" s="342">
        <v>1742</v>
      </c>
      <c r="D2068" s="344">
        <v>14328</v>
      </c>
      <c r="E2068" s="344">
        <v>8427</v>
      </c>
      <c r="F2068" s="204"/>
      <c r="G2068" s="376" t="s">
        <v>107</v>
      </c>
      <c r="H2068" s="385" t="s">
        <v>36</v>
      </c>
      <c r="I2068" s="385"/>
      <c r="J2068" s="385" t="s">
        <v>436</v>
      </c>
      <c r="K2068" s="386">
        <v>4.3</v>
      </c>
      <c r="L2068" s="386">
        <v>0.6</v>
      </c>
      <c r="M2068" s="386">
        <v>4</v>
      </c>
      <c r="N2068" s="386"/>
      <c r="O2068" s="375">
        <f t="shared" si="433"/>
        <v>4</v>
      </c>
      <c r="P2068" s="386"/>
      <c r="Q2068" s="386"/>
      <c r="R2068" s="375">
        <f t="shared" si="434"/>
        <v>17.2</v>
      </c>
      <c r="S2068" s="387" t="s">
        <v>41</v>
      </c>
      <c r="T2068" s="378" t="s">
        <v>58</v>
      </c>
      <c r="U2068" s="388">
        <v>44940</v>
      </c>
      <c r="V2068" s="388">
        <v>44942</v>
      </c>
      <c r="W2068" s="389">
        <v>1</v>
      </c>
      <c r="X2068" s="390"/>
      <c r="Y2068" s="382">
        <f t="shared" si="435"/>
        <v>0.42857142857142855</v>
      </c>
      <c r="Z2068" s="391">
        <v>14</v>
      </c>
      <c r="AA2068" s="391">
        <v>0.84</v>
      </c>
      <c r="AB2068" s="384">
        <f t="shared" si="436"/>
        <v>240.79999999999998</v>
      </c>
      <c r="AC2068" s="384">
        <f t="shared" si="437"/>
        <v>14.447999999999999</v>
      </c>
      <c r="AD2068" s="384">
        <f t="shared" si="438"/>
        <v>168.56</v>
      </c>
      <c r="AE2068" s="384">
        <f t="shared" si="439"/>
        <v>72.239999999999995</v>
      </c>
      <c r="AF2068" s="384">
        <f t="shared" si="440"/>
        <v>6.1919999999999993</v>
      </c>
      <c r="AG2068" s="384">
        <f t="shared" si="441"/>
        <v>246.99200000000002</v>
      </c>
      <c r="AH2068" s="392"/>
      <c r="AI2068" s="343">
        <f t="shared" si="442"/>
        <v>246.99200000000002</v>
      </c>
      <c r="AJ2068" s="172"/>
    </row>
    <row r="2069" spans="1:36" ht="32.25" customHeight="1" x14ac:dyDescent="0.35">
      <c r="A2069" s="202"/>
      <c r="B2069" s="239">
        <v>1</v>
      </c>
      <c r="C2069" s="342">
        <v>1752</v>
      </c>
      <c r="D2069" s="344">
        <v>14338</v>
      </c>
      <c r="E2069" s="375"/>
      <c r="F2069" s="204"/>
      <c r="G2069" s="376" t="s">
        <v>441</v>
      </c>
      <c r="H2069" s="385" t="s">
        <v>36</v>
      </c>
      <c r="I2069" s="385"/>
      <c r="J2069" s="385" t="s">
        <v>436</v>
      </c>
      <c r="K2069" s="386">
        <v>16.3</v>
      </c>
      <c r="L2069" s="386">
        <v>1.3</v>
      </c>
      <c r="M2069" s="386">
        <v>2</v>
      </c>
      <c r="N2069" s="386"/>
      <c r="O2069" s="375">
        <f t="shared" si="433"/>
        <v>2</v>
      </c>
      <c r="P2069" s="386"/>
      <c r="Q2069" s="386"/>
      <c r="R2069" s="375">
        <f t="shared" si="434"/>
        <v>32.6</v>
      </c>
      <c r="S2069" s="387" t="s">
        <v>41</v>
      </c>
      <c r="T2069" s="378" t="s">
        <v>87</v>
      </c>
      <c r="U2069" s="388">
        <v>44943</v>
      </c>
      <c r="V2069" s="388"/>
      <c r="W2069" s="389">
        <v>1</v>
      </c>
      <c r="X2069" s="390"/>
      <c r="Y2069" s="382">
        <f t="shared" si="435"/>
        <v>2.1428571428571428</v>
      </c>
      <c r="Z2069" s="391">
        <v>14</v>
      </c>
      <c r="AA2069" s="391">
        <v>0.84</v>
      </c>
      <c r="AB2069" s="384">
        <f t="shared" si="436"/>
        <v>456.40000000000003</v>
      </c>
      <c r="AC2069" s="384">
        <f t="shared" si="437"/>
        <v>27.384</v>
      </c>
      <c r="AD2069" s="384">
        <f t="shared" si="438"/>
        <v>319.48</v>
      </c>
      <c r="AE2069" s="384">
        <f t="shared" si="439"/>
        <v>0</v>
      </c>
      <c r="AF2069" s="384">
        <f t="shared" si="440"/>
        <v>58.68</v>
      </c>
      <c r="AG2069" s="384">
        <f t="shared" si="441"/>
        <v>378.16</v>
      </c>
      <c r="AH2069" s="392"/>
      <c r="AI2069" s="343">
        <f t="shared" si="442"/>
        <v>378.16</v>
      </c>
      <c r="AJ2069" s="172"/>
    </row>
    <row r="2070" spans="1:36" ht="32.25" customHeight="1" x14ac:dyDescent="0.35">
      <c r="A2070" s="202"/>
      <c r="B2070" s="239">
        <v>1</v>
      </c>
      <c r="C2070" s="342">
        <v>1758</v>
      </c>
      <c r="D2070" s="344">
        <v>14344</v>
      </c>
      <c r="E2070" s="375"/>
      <c r="F2070" s="204"/>
      <c r="G2070" s="376" t="s">
        <v>441</v>
      </c>
      <c r="H2070" s="385" t="s">
        <v>36</v>
      </c>
      <c r="I2070" s="385"/>
      <c r="J2070" s="385" t="s">
        <v>436</v>
      </c>
      <c r="K2070" s="386">
        <v>14</v>
      </c>
      <c r="L2070" s="386">
        <v>1.3</v>
      </c>
      <c r="M2070" s="386">
        <v>2</v>
      </c>
      <c r="N2070" s="386"/>
      <c r="O2070" s="375">
        <f t="shared" si="433"/>
        <v>2</v>
      </c>
      <c r="P2070" s="386"/>
      <c r="Q2070" s="386"/>
      <c r="R2070" s="375">
        <f t="shared" si="434"/>
        <v>28</v>
      </c>
      <c r="S2070" s="387" t="s">
        <v>41</v>
      </c>
      <c r="T2070" s="378" t="s">
        <v>87</v>
      </c>
      <c r="U2070" s="388">
        <v>44944</v>
      </c>
      <c r="V2070" s="388"/>
      <c r="W2070" s="389">
        <v>1</v>
      </c>
      <c r="X2070" s="390"/>
      <c r="Y2070" s="382">
        <f t="shared" si="435"/>
        <v>2</v>
      </c>
      <c r="Z2070" s="391">
        <v>14</v>
      </c>
      <c r="AA2070" s="391">
        <v>0.84</v>
      </c>
      <c r="AB2070" s="384">
        <f t="shared" si="436"/>
        <v>392</v>
      </c>
      <c r="AC2070" s="384">
        <f t="shared" si="437"/>
        <v>23.52</v>
      </c>
      <c r="AD2070" s="384">
        <f t="shared" si="438"/>
        <v>274.39999999999998</v>
      </c>
      <c r="AE2070" s="384">
        <f t="shared" si="439"/>
        <v>0</v>
      </c>
      <c r="AF2070" s="384">
        <f t="shared" si="440"/>
        <v>47.04</v>
      </c>
      <c r="AG2070" s="384">
        <f t="shared" si="441"/>
        <v>321.44</v>
      </c>
      <c r="AH2070" s="392"/>
      <c r="AI2070" s="343">
        <f t="shared" si="442"/>
        <v>321.44</v>
      </c>
      <c r="AJ2070" s="172"/>
    </row>
    <row r="2071" spans="1:36" ht="32.25" customHeight="1" x14ac:dyDescent="0.35">
      <c r="A2071" s="202"/>
      <c r="B2071" s="239">
        <v>1</v>
      </c>
      <c r="C2071" s="342">
        <v>1761</v>
      </c>
      <c r="D2071" s="344">
        <v>14347</v>
      </c>
      <c r="E2071" s="375"/>
      <c r="F2071" s="204"/>
      <c r="G2071" s="376" t="s">
        <v>441</v>
      </c>
      <c r="H2071" s="385" t="s">
        <v>36</v>
      </c>
      <c r="I2071" s="385"/>
      <c r="J2071" s="385" t="s">
        <v>436</v>
      </c>
      <c r="K2071" s="386">
        <v>7.5</v>
      </c>
      <c r="L2071" s="386">
        <v>1.3</v>
      </c>
      <c r="M2071" s="386">
        <v>2.5</v>
      </c>
      <c r="N2071" s="386"/>
      <c r="O2071" s="375">
        <f t="shared" si="433"/>
        <v>2.5</v>
      </c>
      <c r="P2071" s="386"/>
      <c r="Q2071" s="386"/>
      <c r="R2071" s="375">
        <f t="shared" si="434"/>
        <v>18.75</v>
      </c>
      <c r="S2071" s="387" t="s">
        <v>41</v>
      </c>
      <c r="T2071" s="378" t="s">
        <v>87</v>
      </c>
      <c r="U2071" s="388">
        <v>44945</v>
      </c>
      <c r="V2071" s="388"/>
      <c r="W2071" s="389">
        <v>1</v>
      </c>
      <c r="X2071" s="390"/>
      <c r="Y2071" s="382">
        <f t="shared" si="435"/>
        <v>1.8571428571428572</v>
      </c>
      <c r="Z2071" s="391">
        <v>14</v>
      </c>
      <c r="AA2071" s="391">
        <v>0.84</v>
      </c>
      <c r="AB2071" s="384">
        <f t="shared" si="436"/>
        <v>262.5</v>
      </c>
      <c r="AC2071" s="384">
        <f t="shared" si="437"/>
        <v>15.75</v>
      </c>
      <c r="AD2071" s="384">
        <f t="shared" si="438"/>
        <v>183.75</v>
      </c>
      <c r="AE2071" s="384">
        <f t="shared" si="439"/>
        <v>0</v>
      </c>
      <c r="AF2071" s="384">
        <f t="shared" si="440"/>
        <v>29.249999999999996</v>
      </c>
      <c r="AG2071" s="384">
        <f t="shared" si="441"/>
        <v>213</v>
      </c>
      <c r="AH2071" s="392"/>
      <c r="AI2071" s="343">
        <f t="shared" si="442"/>
        <v>213</v>
      </c>
      <c r="AJ2071" s="172"/>
    </row>
    <row r="2072" spans="1:36" ht="32.25" customHeight="1" x14ac:dyDescent="0.35">
      <c r="A2072" s="202"/>
      <c r="B2072" s="239">
        <v>8</v>
      </c>
      <c r="C2072" s="342">
        <v>1763</v>
      </c>
      <c r="D2072" s="344">
        <v>14349</v>
      </c>
      <c r="E2072" s="375"/>
      <c r="F2072" s="204"/>
      <c r="G2072" s="376" t="s">
        <v>650</v>
      </c>
      <c r="H2072" s="385" t="s">
        <v>36</v>
      </c>
      <c r="I2072" s="385"/>
      <c r="J2072" s="385" t="s">
        <v>436</v>
      </c>
      <c r="K2072" s="386">
        <v>20</v>
      </c>
      <c r="L2072" s="386">
        <v>1</v>
      </c>
      <c r="M2072" s="386">
        <v>2</v>
      </c>
      <c r="N2072" s="386"/>
      <c r="O2072" s="375">
        <f t="shared" si="433"/>
        <v>2</v>
      </c>
      <c r="P2072" s="386"/>
      <c r="Q2072" s="386"/>
      <c r="R2072" s="375">
        <f t="shared" si="434"/>
        <v>40</v>
      </c>
      <c r="S2072" s="387" t="s">
        <v>41</v>
      </c>
      <c r="T2072" s="378" t="s">
        <v>87</v>
      </c>
      <c r="U2072" s="388">
        <v>44945</v>
      </c>
      <c r="V2072" s="388"/>
      <c r="W2072" s="389">
        <v>1</v>
      </c>
      <c r="X2072" s="390"/>
      <c r="Y2072" s="382">
        <f t="shared" si="435"/>
        <v>1.8571428571428572</v>
      </c>
      <c r="Z2072" s="391">
        <v>14</v>
      </c>
      <c r="AA2072" s="391">
        <v>0.84</v>
      </c>
      <c r="AB2072" s="384">
        <f t="shared" si="436"/>
        <v>560</v>
      </c>
      <c r="AC2072" s="384">
        <f t="shared" si="437"/>
        <v>33.6</v>
      </c>
      <c r="AD2072" s="384">
        <f t="shared" si="438"/>
        <v>392</v>
      </c>
      <c r="AE2072" s="384">
        <f t="shared" si="439"/>
        <v>0</v>
      </c>
      <c r="AF2072" s="384">
        <f t="shared" si="440"/>
        <v>62.400000000000006</v>
      </c>
      <c r="AG2072" s="384">
        <f t="shared" si="441"/>
        <v>454.4</v>
      </c>
      <c r="AH2072" s="392"/>
      <c r="AI2072" s="343">
        <f t="shared" si="442"/>
        <v>454.4</v>
      </c>
      <c r="AJ2072" s="172"/>
    </row>
    <row r="2073" spans="1:36" ht="32.25" customHeight="1" x14ac:dyDescent="0.35">
      <c r="A2073" s="202"/>
      <c r="B2073" s="239">
        <v>1</v>
      </c>
      <c r="C2073" s="342">
        <v>1766</v>
      </c>
      <c r="D2073" s="344">
        <v>14352</v>
      </c>
      <c r="E2073" s="375"/>
      <c r="F2073" s="204"/>
      <c r="G2073" s="376" t="s">
        <v>54</v>
      </c>
      <c r="H2073" s="385" t="s">
        <v>36</v>
      </c>
      <c r="I2073" s="385"/>
      <c r="J2073" s="385" t="s">
        <v>436</v>
      </c>
      <c r="K2073" s="386">
        <v>22</v>
      </c>
      <c r="L2073" s="386">
        <v>1.3</v>
      </c>
      <c r="M2073" s="386">
        <v>4</v>
      </c>
      <c r="N2073" s="386"/>
      <c r="O2073" s="375">
        <f t="shared" si="433"/>
        <v>4</v>
      </c>
      <c r="P2073" s="386"/>
      <c r="Q2073" s="386"/>
      <c r="R2073" s="375">
        <f t="shared" si="434"/>
        <v>88</v>
      </c>
      <c r="S2073" s="387" t="s">
        <v>41</v>
      </c>
      <c r="T2073" s="378" t="s">
        <v>87</v>
      </c>
      <c r="U2073" s="388">
        <v>44945</v>
      </c>
      <c r="V2073" s="388"/>
      <c r="W2073" s="389">
        <v>1</v>
      </c>
      <c r="X2073" s="390"/>
      <c r="Y2073" s="382">
        <f t="shared" si="435"/>
        <v>1.8571428571428572</v>
      </c>
      <c r="Z2073" s="391">
        <v>14</v>
      </c>
      <c r="AA2073" s="391">
        <v>0.84</v>
      </c>
      <c r="AB2073" s="384">
        <f t="shared" si="436"/>
        <v>1232</v>
      </c>
      <c r="AC2073" s="384">
        <f t="shared" si="437"/>
        <v>73.92</v>
      </c>
      <c r="AD2073" s="384">
        <f t="shared" si="438"/>
        <v>862.39999999999986</v>
      </c>
      <c r="AE2073" s="384">
        <f t="shared" si="439"/>
        <v>0</v>
      </c>
      <c r="AF2073" s="384">
        <f t="shared" si="440"/>
        <v>137.28</v>
      </c>
      <c r="AG2073" s="384">
        <f t="shared" si="441"/>
        <v>999.67999999999984</v>
      </c>
      <c r="AH2073" s="392"/>
      <c r="AI2073" s="343">
        <f t="shared" si="442"/>
        <v>999.67999999999984</v>
      </c>
      <c r="AJ2073" s="172"/>
    </row>
    <row r="2074" spans="1:36" ht="32.25" customHeight="1" x14ac:dyDescent="0.35">
      <c r="A2074" s="202"/>
      <c r="B2074" s="239">
        <v>2</v>
      </c>
      <c r="C2074" s="342">
        <v>1769</v>
      </c>
      <c r="D2074" s="344">
        <v>14356</v>
      </c>
      <c r="E2074" s="375"/>
      <c r="F2074" s="204"/>
      <c r="G2074" s="376" t="s">
        <v>101</v>
      </c>
      <c r="H2074" s="385" t="s">
        <v>36</v>
      </c>
      <c r="I2074" s="385"/>
      <c r="J2074" s="385" t="s">
        <v>436</v>
      </c>
      <c r="K2074" s="386">
        <v>5</v>
      </c>
      <c r="L2074" s="386">
        <v>1.3</v>
      </c>
      <c r="M2074" s="386">
        <v>2</v>
      </c>
      <c r="N2074" s="386"/>
      <c r="O2074" s="375">
        <f t="shared" si="433"/>
        <v>2</v>
      </c>
      <c r="P2074" s="386"/>
      <c r="Q2074" s="386"/>
      <c r="R2074" s="375">
        <f t="shared" si="434"/>
        <v>10</v>
      </c>
      <c r="S2074" s="387" t="s">
        <v>41</v>
      </c>
      <c r="T2074" s="378" t="s">
        <v>87</v>
      </c>
      <c r="U2074" s="388">
        <v>44946</v>
      </c>
      <c r="V2074" s="388"/>
      <c r="W2074" s="389">
        <v>1</v>
      </c>
      <c r="X2074" s="390"/>
      <c r="Y2074" s="382">
        <f t="shared" si="435"/>
        <v>1.7142857142857142</v>
      </c>
      <c r="Z2074" s="391">
        <v>14</v>
      </c>
      <c r="AA2074" s="391">
        <v>0.84</v>
      </c>
      <c r="AB2074" s="384">
        <f t="shared" si="436"/>
        <v>140</v>
      </c>
      <c r="AC2074" s="384">
        <f t="shared" si="437"/>
        <v>8.4</v>
      </c>
      <c r="AD2074" s="384">
        <f t="shared" si="438"/>
        <v>98</v>
      </c>
      <c r="AE2074" s="384">
        <f t="shared" si="439"/>
        <v>0</v>
      </c>
      <c r="AF2074" s="384">
        <f t="shared" si="440"/>
        <v>14.399999999999999</v>
      </c>
      <c r="AG2074" s="384">
        <f t="shared" si="441"/>
        <v>112.4</v>
      </c>
      <c r="AH2074" s="392"/>
      <c r="AI2074" s="343">
        <f t="shared" si="442"/>
        <v>112.4</v>
      </c>
      <c r="AJ2074" s="172"/>
    </row>
    <row r="2075" spans="1:36" ht="32.25" customHeight="1" x14ac:dyDescent="0.35">
      <c r="A2075" s="202"/>
      <c r="B2075" s="239">
        <v>2</v>
      </c>
      <c r="C2075" s="342">
        <v>1770</v>
      </c>
      <c r="D2075" s="344">
        <v>14357</v>
      </c>
      <c r="E2075" s="375"/>
      <c r="F2075" s="204"/>
      <c r="G2075" s="376" t="s">
        <v>647</v>
      </c>
      <c r="H2075" s="385" t="s">
        <v>36</v>
      </c>
      <c r="I2075" s="385"/>
      <c r="J2075" s="385" t="s">
        <v>436</v>
      </c>
      <c r="K2075" s="386">
        <v>16.8</v>
      </c>
      <c r="L2075" s="386">
        <v>1</v>
      </c>
      <c r="M2075" s="386">
        <v>2</v>
      </c>
      <c r="N2075" s="386"/>
      <c r="O2075" s="375">
        <f t="shared" si="433"/>
        <v>2</v>
      </c>
      <c r="P2075" s="386"/>
      <c r="Q2075" s="386"/>
      <c r="R2075" s="375">
        <f t="shared" si="434"/>
        <v>33.6</v>
      </c>
      <c r="S2075" s="387" t="s">
        <v>41</v>
      </c>
      <c r="T2075" s="378" t="s">
        <v>87</v>
      </c>
      <c r="U2075" s="388">
        <v>44946</v>
      </c>
      <c r="V2075" s="388"/>
      <c r="W2075" s="389">
        <v>1</v>
      </c>
      <c r="X2075" s="390"/>
      <c r="Y2075" s="382">
        <f t="shared" si="435"/>
        <v>1.7142857142857142</v>
      </c>
      <c r="Z2075" s="391">
        <v>14</v>
      </c>
      <c r="AA2075" s="391">
        <v>0.84</v>
      </c>
      <c r="AB2075" s="384">
        <f t="shared" si="436"/>
        <v>470.40000000000003</v>
      </c>
      <c r="AC2075" s="384">
        <f t="shared" si="437"/>
        <v>28.224</v>
      </c>
      <c r="AD2075" s="384">
        <f t="shared" si="438"/>
        <v>329.28</v>
      </c>
      <c r="AE2075" s="384">
        <f t="shared" si="439"/>
        <v>0</v>
      </c>
      <c r="AF2075" s="384">
        <f t="shared" si="440"/>
        <v>48.384</v>
      </c>
      <c r="AG2075" s="384">
        <f t="shared" si="441"/>
        <v>377.66399999999999</v>
      </c>
      <c r="AH2075" s="392"/>
      <c r="AI2075" s="343">
        <f t="shared" si="442"/>
        <v>377.66399999999999</v>
      </c>
      <c r="AJ2075" s="172"/>
    </row>
    <row r="2076" spans="1:36" ht="32.25" customHeight="1" x14ac:dyDescent="0.35">
      <c r="A2076" s="202"/>
      <c r="B2076" s="239">
        <v>1</v>
      </c>
      <c r="C2076" s="342">
        <v>1774</v>
      </c>
      <c r="D2076" s="344">
        <v>14362</v>
      </c>
      <c r="E2076" s="375"/>
      <c r="F2076" s="204"/>
      <c r="G2076" s="376" t="s">
        <v>107</v>
      </c>
      <c r="H2076" s="385" t="s">
        <v>36</v>
      </c>
      <c r="I2076" s="385"/>
      <c r="J2076" s="385" t="s">
        <v>436</v>
      </c>
      <c r="K2076" s="386">
        <v>10</v>
      </c>
      <c r="L2076" s="386">
        <v>1.3</v>
      </c>
      <c r="M2076" s="386">
        <v>4</v>
      </c>
      <c r="N2076" s="386"/>
      <c r="O2076" s="375">
        <f t="shared" si="433"/>
        <v>4</v>
      </c>
      <c r="P2076" s="386"/>
      <c r="Q2076" s="386"/>
      <c r="R2076" s="375">
        <f t="shared" si="434"/>
        <v>40</v>
      </c>
      <c r="S2076" s="387" t="s">
        <v>41</v>
      </c>
      <c r="T2076" s="378" t="s">
        <v>87</v>
      </c>
      <c r="U2076" s="388">
        <v>44947</v>
      </c>
      <c r="V2076" s="388"/>
      <c r="W2076" s="389">
        <v>1</v>
      </c>
      <c r="X2076" s="390"/>
      <c r="Y2076" s="382">
        <f t="shared" si="435"/>
        <v>1.5714285714285714</v>
      </c>
      <c r="Z2076" s="391">
        <v>14</v>
      </c>
      <c r="AA2076" s="391">
        <v>0.84</v>
      </c>
      <c r="AB2076" s="384">
        <f t="shared" si="436"/>
        <v>560</v>
      </c>
      <c r="AC2076" s="384">
        <f t="shared" si="437"/>
        <v>33.6</v>
      </c>
      <c r="AD2076" s="384">
        <f t="shared" si="438"/>
        <v>392</v>
      </c>
      <c r="AE2076" s="384">
        <f t="shared" si="439"/>
        <v>0</v>
      </c>
      <c r="AF2076" s="384">
        <f t="shared" si="440"/>
        <v>52.8</v>
      </c>
      <c r="AG2076" s="384">
        <f t="shared" si="441"/>
        <v>444.8</v>
      </c>
      <c r="AH2076" s="392"/>
      <c r="AI2076" s="343">
        <f t="shared" si="442"/>
        <v>444.8</v>
      </c>
      <c r="AJ2076" s="172"/>
    </row>
    <row r="2077" spans="1:36" ht="32.25" customHeight="1" x14ac:dyDescent="0.35">
      <c r="A2077" s="202"/>
      <c r="B2077" s="239">
        <v>1</v>
      </c>
      <c r="C2077" s="342">
        <v>1785</v>
      </c>
      <c r="D2077" s="344">
        <v>14373</v>
      </c>
      <c r="E2077" s="375"/>
      <c r="F2077" s="204"/>
      <c r="G2077" s="376" t="s">
        <v>107</v>
      </c>
      <c r="H2077" s="385" t="s">
        <v>36</v>
      </c>
      <c r="I2077" s="385"/>
      <c r="J2077" s="385" t="s">
        <v>436</v>
      </c>
      <c r="K2077" s="386">
        <v>9.5</v>
      </c>
      <c r="L2077" s="386">
        <v>1.3</v>
      </c>
      <c r="M2077" s="386">
        <v>3</v>
      </c>
      <c r="N2077" s="386"/>
      <c r="O2077" s="375">
        <f t="shared" si="433"/>
        <v>3</v>
      </c>
      <c r="P2077" s="386"/>
      <c r="Q2077" s="386"/>
      <c r="R2077" s="375">
        <f t="shared" si="434"/>
        <v>28.5</v>
      </c>
      <c r="S2077" s="387" t="s">
        <v>41</v>
      </c>
      <c r="T2077" s="378" t="s">
        <v>87</v>
      </c>
      <c r="U2077" s="388">
        <v>44948</v>
      </c>
      <c r="V2077" s="388"/>
      <c r="W2077" s="389">
        <v>1</v>
      </c>
      <c r="X2077" s="390"/>
      <c r="Y2077" s="382">
        <f t="shared" si="435"/>
        <v>1.4285714285714286</v>
      </c>
      <c r="Z2077" s="391">
        <v>14</v>
      </c>
      <c r="AA2077" s="391">
        <v>0.84</v>
      </c>
      <c r="AB2077" s="384">
        <f t="shared" si="436"/>
        <v>399</v>
      </c>
      <c r="AC2077" s="384">
        <f t="shared" si="437"/>
        <v>23.939999999999998</v>
      </c>
      <c r="AD2077" s="384">
        <f t="shared" si="438"/>
        <v>279.3</v>
      </c>
      <c r="AE2077" s="384">
        <f t="shared" si="439"/>
        <v>0</v>
      </c>
      <c r="AF2077" s="384">
        <f t="shared" si="440"/>
        <v>34.200000000000003</v>
      </c>
      <c r="AG2077" s="384">
        <f t="shared" si="441"/>
        <v>313.5</v>
      </c>
      <c r="AH2077" s="392"/>
      <c r="AI2077" s="343">
        <f t="shared" si="442"/>
        <v>313.5</v>
      </c>
      <c r="AJ2077" s="172"/>
    </row>
    <row r="2078" spans="1:36" ht="32.25" customHeight="1" x14ac:dyDescent="0.35">
      <c r="A2078" s="202"/>
      <c r="B2078" s="239">
        <v>10</v>
      </c>
      <c r="C2078" s="342" t="s">
        <v>651</v>
      </c>
      <c r="D2078" s="344">
        <v>14374</v>
      </c>
      <c r="E2078" s="375"/>
      <c r="F2078" s="204"/>
      <c r="G2078" s="376" t="s">
        <v>652</v>
      </c>
      <c r="H2078" s="385" t="s">
        <v>36</v>
      </c>
      <c r="I2078" s="385"/>
      <c r="J2078" s="385" t="s">
        <v>436</v>
      </c>
      <c r="K2078" s="386">
        <v>26</v>
      </c>
      <c r="L2078" s="386">
        <v>1</v>
      </c>
      <c r="M2078" s="386">
        <v>2</v>
      </c>
      <c r="N2078" s="386"/>
      <c r="O2078" s="375">
        <f t="shared" si="433"/>
        <v>2</v>
      </c>
      <c r="P2078" s="386"/>
      <c r="Q2078" s="386"/>
      <c r="R2078" s="375">
        <f t="shared" si="434"/>
        <v>52</v>
      </c>
      <c r="S2078" s="387" t="s">
        <v>41</v>
      </c>
      <c r="T2078" s="378" t="s">
        <v>87</v>
      </c>
      <c r="U2078" s="388">
        <v>44948</v>
      </c>
      <c r="V2078" s="388"/>
      <c r="W2078" s="389">
        <v>1</v>
      </c>
      <c r="X2078" s="390"/>
      <c r="Y2078" s="382">
        <f t="shared" si="435"/>
        <v>1.4285714285714286</v>
      </c>
      <c r="Z2078" s="391">
        <v>14</v>
      </c>
      <c r="AA2078" s="391">
        <v>0.84</v>
      </c>
      <c r="AB2078" s="384">
        <f t="shared" si="436"/>
        <v>728</v>
      </c>
      <c r="AC2078" s="384">
        <f t="shared" si="437"/>
        <v>43.68</v>
      </c>
      <c r="AD2078" s="384">
        <f t="shared" si="438"/>
        <v>509.59999999999997</v>
      </c>
      <c r="AE2078" s="384">
        <f t="shared" si="439"/>
        <v>0</v>
      </c>
      <c r="AF2078" s="384">
        <f t="shared" si="440"/>
        <v>62.400000000000006</v>
      </c>
      <c r="AG2078" s="384">
        <f t="shared" si="441"/>
        <v>572</v>
      </c>
      <c r="AH2078" s="392"/>
      <c r="AI2078" s="343">
        <f t="shared" si="442"/>
        <v>572</v>
      </c>
      <c r="AJ2078" s="172"/>
    </row>
    <row r="2079" spans="1:36" ht="32.25" customHeight="1" x14ac:dyDescent="0.35">
      <c r="A2079" s="202"/>
      <c r="B2079" s="239">
        <v>1</v>
      </c>
      <c r="C2079" s="342">
        <v>1793</v>
      </c>
      <c r="D2079" s="344">
        <v>14382</v>
      </c>
      <c r="E2079" s="375"/>
      <c r="F2079" s="204"/>
      <c r="G2079" s="376" t="s">
        <v>107</v>
      </c>
      <c r="H2079" s="385" t="s">
        <v>36</v>
      </c>
      <c r="I2079" s="385"/>
      <c r="J2079" s="385" t="s">
        <v>436</v>
      </c>
      <c r="K2079" s="386">
        <v>5</v>
      </c>
      <c r="L2079" s="386">
        <v>1</v>
      </c>
      <c r="M2079" s="386">
        <v>3</v>
      </c>
      <c r="N2079" s="386"/>
      <c r="O2079" s="375">
        <f t="shared" si="433"/>
        <v>3</v>
      </c>
      <c r="P2079" s="386"/>
      <c r="Q2079" s="386"/>
      <c r="R2079" s="375">
        <f t="shared" si="434"/>
        <v>15</v>
      </c>
      <c r="S2079" s="387" t="s">
        <v>41</v>
      </c>
      <c r="T2079" s="378" t="s">
        <v>87</v>
      </c>
      <c r="U2079" s="388">
        <v>44951</v>
      </c>
      <c r="V2079" s="388"/>
      <c r="W2079" s="389">
        <v>1</v>
      </c>
      <c r="X2079" s="390"/>
      <c r="Y2079" s="382">
        <f t="shared" si="435"/>
        <v>1</v>
      </c>
      <c r="Z2079" s="391">
        <v>14</v>
      </c>
      <c r="AA2079" s="391">
        <v>0.84</v>
      </c>
      <c r="AB2079" s="384">
        <f t="shared" si="436"/>
        <v>210</v>
      </c>
      <c r="AC2079" s="384">
        <f t="shared" si="437"/>
        <v>12.6</v>
      </c>
      <c r="AD2079" s="384">
        <f t="shared" si="438"/>
        <v>147</v>
      </c>
      <c r="AE2079" s="384">
        <f t="shared" si="439"/>
        <v>0</v>
      </c>
      <c r="AF2079" s="384">
        <f t="shared" si="440"/>
        <v>12.6</v>
      </c>
      <c r="AG2079" s="384">
        <f t="shared" si="441"/>
        <v>159.6</v>
      </c>
      <c r="AH2079" s="392"/>
      <c r="AI2079" s="343">
        <f t="shared" si="442"/>
        <v>159.6</v>
      </c>
      <c r="AJ2079" s="172"/>
    </row>
    <row r="2080" spans="1:36" ht="32.25" customHeight="1" x14ac:dyDescent="0.35">
      <c r="A2080" s="202"/>
      <c r="B2080" s="239">
        <v>1</v>
      </c>
      <c r="C2080" s="342">
        <v>1751</v>
      </c>
      <c r="D2080" s="344">
        <v>14337</v>
      </c>
      <c r="E2080" s="375"/>
      <c r="F2080" s="204"/>
      <c r="G2080" s="376" t="s">
        <v>107</v>
      </c>
      <c r="H2080" s="385" t="s">
        <v>36</v>
      </c>
      <c r="I2080" s="385"/>
      <c r="J2080" s="385" t="s">
        <v>436</v>
      </c>
      <c r="K2080" s="386">
        <v>4</v>
      </c>
      <c r="L2080" s="386">
        <v>1.3</v>
      </c>
      <c r="M2080" s="386">
        <v>1.5</v>
      </c>
      <c r="N2080" s="386"/>
      <c r="O2080" s="375">
        <f t="shared" si="433"/>
        <v>1.5</v>
      </c>
      <c r="P2080" s="386"/>
      <c r="Q2080" s="386"/>
      <c r="R2080" s="375">
        <f t="shared" si="434"/>
        <v>6</v>
      </c>
      <c r="S2080" s="387" t="s">
        <v>41</v>
      </c>
      <c r="T2080" s="378" t="s">
        <v>87</v>
      </c>
      <c r="U2080" s="388">
        <v>44942</v>
      </c>
      <c r="V2080" s="388"/>
      <c r="W2080" s="389">
        <v>1</v>
      </c>
      <c r="X2080" s="390"/>
      <c r="Y2080" s="382">
        <f t="shared" si="435"/>
        <v>2.2857142857142856</v>
      </c>
      <c r="Z2080" s="391">
        <v>14</v>
      </c>
      <c r="AA2080" s="391">
        <v>0.84</v>
      </c>
      <c r="AB2080" s="384">
        <f t="shared" si="436"/>
        <v>84</v>
      </c>
      <c r="AC2080" s="384">
        <f t="shared" si="437"/>
        <v>5.04</v>
      </c>
      <c r="AD2080" s="384">
        <f t="shared" si="438"/>
        <v>58.79999999999999</v>
      </c>
      <c r="AE2080" s="384">
        <f t="shared" si="439"/>
        <v>0</v>
      </c>
      <c r="AF2080" s="384">
        <f t="shared" si="440"/>
        <v>11.52</v>
      </c>
      <c r="AG2080" s="384">
        <f t="shared" si="441"/>
        <v>70.319999999999993</v>
      </c>
      <c r="AH2080" s="392"/>
      <c r="AI2080" s="343">
        <f t="shared" si="442"/>
        <v>70.319999999999993</v>
      </c>
      <c r="AJ2080" s="172"/>
    </row>
    <row r="2081" spans="1:36" ht="32.25" customHeight="1" x14ac:dyDescent="0.35">
      <c r="A2081" s="202"/>
      <c r="B2081" s="239">
        <v>3</v>
      </c>
      <c r="C2081" s="342">
        <v>1777</v>
      </c>
      <c r="D2081" s="344">
        <v>14365</v>
      </c>
      <c r="E2081" s="375"/>
      <c r="F2081" s="204"/>
      <c r="G2081" s="376" t="s">
        <v>120</v>
      </c>
      <c r="H2081" s="385" t="s">
        <v>36</v>
      </c>
      <c r="I2081" s="385"/>
      <c r="J2081" s="385" t="s">
        <v>436</v>
      </c>
      <c r="K2081" s="386">
        <v>7.5</v>
      </c>
      <c r="L2081" s="386">
        <v>1.3</v>
      </c>
      <c r="M2081" s="386">
        <v>5.6</v>
      </c>
      <c r="N2081" s="386"/>
      <c r="O2081" s="375">
        <f t="shared" si="433"/>
        <v>5.6</v>
      </c>
      <c r="P2081" s="386"/>
      <c r="Q2081" s="386"/>
      <c r="R2081" s="375">
        <f t="shared" si="434"/>
        <v>42</v>
      </c>
      <c r="S2081" s="387" t="s">
        <v>41</v>
      </c>
      <c r="T2081" s="378" t="s">
        <v>87</v>
      </c>
      <c r="U2081" s="388">
        <v>44947</v>
      </c>
      <c r="V2081" s="388"/>
      <c r="W2081" s="389">
        <v>1</v>
      </c>
      <c r="X2081" s="390"/>
      <c r="Y2081" s="382">
        <f t="shared" si="435"/>
        <v>1.5714285714285714</v>
      </c>
      <c r="Z2081" s="391">
        <v>14</v>
      </c>
      <c r="AA2081" s="391">
        <v>0.84</v>
      </c>
      <c r="AB2081" s="384">
        <f t="shared" si="436"/>
        <v>588</v>
      </c>
      <c r="AC2081" s="384">
        <f t="shared" si="437"/>
        <v>35.28</v>
      </c>
      <c r="AD2081" s="384">
        <f t="shared" si="438"/>
        <v>411.59999999999997</v>
      </c>
      <c r="AE2081" s="384">
        <f t="shared" si="439"/>
        <v>0</v>
      </c>
      <c r="AF2081" s="384">
        <f t="shared" si="440"/>
        <v>55.44</v>
      </c>
      <c r="AG2081" s="384">
        <f t="shared" si="441"/>
        <v>467.03999999999996</v>
      </c>
      <c r="AH2081" s="392"/>
      <c r="AI2081" s="343">
        <f t="shared" si="442"/>
        <v>467.03999999999996</v>
      </c>
      <c r="AJ2081" s="172"/>
    </row>
    <row r="2082" spans="1:36" ht="32.25" customHeight="1" x14ac:dyDescent="0.35">
      <c r="A2082" s="202"/>
      <c r="B2082" s="239">
        <v>6</v>
      </c>
      <c r="C2082" s="342">
        <v>1784</v>
      </c>
      <c r="D2082" s="344">
        <v>14368</v>
      </c>
      <c r="E2082" s="344">
        <v>8607</v>
      </c>
      <c r="F2082" s="204"/>
      <c r="G2082" s="376" t="s">
        <v>115</v>
      </c>
      <c r="H2082" s="385" t="s">
        <v>36</v>
      </c>
      <c r="I2082" s="385"/>
      <c r="J2082" s="385" t="s">
        <v>436</v>
      </c>
      <c r="K2082" s="386">
        <v>3</v>
      </c>
      <c r="L2082" s="386">
        <v>1</v>
      </c>
      <c r="M2082" s="386">
        <v>1</v>
      </c>
      <c r="N2082" s="386"/>
      <c r="O2082" s="375">
        <f t="shared" si="433"/>
        <v>1</v>
      </c>
      <c r="P2082" s="386"/>
      <c r="Q2082" s="386"/>
      <c r="R2082" s="375">
        <f t="shared" si="434"/>
        <v>3</v>
      </c>
      <c r="S2082" s="387" t="s">
        <v>41</v>
      </c>
      <c r="T2082" s="378" t="s">
        <v>58</v>
      </c>
      <c r="U2082" s="388">
        <v>44947</v>
      </c>
      <c r="V2082" s="388">
        <v>44951</v>
      </c>
      <c r="W2082" s="389">
        <v>1</v>
      </c>
      <c r="X2082" s="390"/>
      <c r="Y2082" s="382">
        <f t="shared" si="435"/>
        <v>0.7142857142857143</v>
      </c>
      <c r="Z2082" s="391">
        <v>14</v>
      </c>
      <c r="AA2082" s="391">
        <v>0.84</v>
      </c>
      <c r="AB2082" s="384">
        <f t="shared" si="436"/>
        <v>42</v>
      </c>
      <c r="AC2082" s="384">
        <f t="shared" si="437"/>
        <v>2.52</v>
      </c>
      <c r="AD2082" s="384">
        <f t="shared" si="438"/>
        <v>29.399999999999995</v>
      </c>
      <c r="AE2082" s="384">
        <f t="shared" si="439"/>
        <v>12.599999999999998</v>
      </c>
      <c r="AF2082" s="384">
        <f t="shared" si="440"/>
        <v>1.7999999999999998</v>
      </c>
      <c r="AG2082" s="384">
        <f t="shared" si="441"/>
        <v>43.79999999999999</v>
      </c>
      <c r="AH2082" s="392"/>
      <c r="AI2082" s="343">
        <f t="shared" si="442"/>
        <v>43.79999999999999</v>
      </c>
      <c r="AJ2082" s="172"/>
    </row>
    <row r="2083" spans="1:36" ht="32.25" customHeight="1" x14ac:dyDescent="0.35">
      <c r="A2083" s="202"/>
      <c r="B2083" s="239">
        <v>6</v>
      </c>
      <c r="C2083" s="342">
        <v>1784</v>
      </c>
      <c r="D2083" s="344">
        <v>14368</v>
      </c>
      <c r="E2083" s="344">
        <v>8607</v>
      </c>
      <c r="F2083" s="204"/>
      <c r="G2083" s="376" t="s">
        <v>115</v>
      </c>
      <c r="H2083" s="385" t="s">
        <v>36</v>
      </c>
      <c r="I2083" s="385"/>
      <c r="J2083" s="385" t="s">
        <v>436</v>
      </c>
      <c r="K2083" s="386">
        <v>3</v>
      </c>
      <c r="L2083" s="386">
        <v>1</v>
      </c>
      <c r="M2083" s="386">
        <v>1</v>
      </c>
      <c r="N2083" s="386"/>
      <c r="O2083" s="375">
        <f t="shared" si="433"/>
        <v>1</v>
      </c>
      <c r="P2083" s="386"/>
      <c r="Q2083" s="386"/>
      <c r="R2083" s="375">
        <f t="shared" si="434"/>
        <v>3</v>
      </c>
      <c r="S2083" s="387" t="s">
        <v>41</v>
      </c>
      <c r="T2083" s="378" t="s">
        <v>58</v>
      </c>
      <c r="U2083" s="388">
        <v>44947</v>
      </c>
      <c r="V2083" s="388">
        <v>44951</v>
      </c>
      <c r="W2083" s="389">
        <v>1</v>
      </c>
      <c r="X2083" s="390"/>
      <c r="Y2083" s="382">
        <f t="shared" si="435"/>
        <v>0.7142857142857143</v>
      </c>
      <c r="Z2083" s="391">
        <v>14</v>
      </c>
      <c r="AA2083" s="391">
        <v>0.84</v>
      </c>
      <c r="AB2083" s="384">
        <f t="shared" si="436"/>
        <v>42</v>
      </c>
      <c r="AC2083" s="384">
        <f t="shared" si="437"/>
        <v>2.52</v>
      </c>
      <c r="AD2083" s="384">
        <f t="shared" si="438"/>
        <v>29.399999999999995</v>
      </c>
      <c r="AE2083" s="384">
        <f t="shared" si="439"/>
        <v>12.599999999999998</v>
      </c>
      <c r="AF2083" s="384">
        <f t="shared" si="440"/>
        <v>1.7999999999999998</v>
      </c>
      <c r="AG2083" s="384">
        <f t="shared" si="441"/>
        <v>43.79999999999999</v>
      </c>
      <c r="AH2083" s="392"/>
      <c r="AI2083" s="343">
        <f t="shared" si="442"/>
        <v>43.79999999999999</v>
      </c>
      <c r="AJ2083" s="172"/>
    </row>
    <row r="2084" spans="1:36" ht="32.25" customHeight="1" x14ac:dyDescent="0.35">
      <c r="A2084" s="202"/>
      <c r="B2084" s="239">
        <v>1</v>
      </c>
      <c r="C2084" s="342">
        <v>1713</v>
      </c>
      <c r="D2084" s="344">
        <v>14298</v>
      </c>
      <c r="E2084" s="344">
        <v>8426</v>
      </c>
      <c r="F2084" s="204"/>
      <c r="G2084" s="376" t="s">
        <v>107</v>
      </c>
      <c r="H2084" s="385" t="s">
        <v>36</v>
      </c>
      <c r="I2084" s="385"/>
      <c r="J2084" s="385" t="s">
        <v>436</v>
      </c>
      <c r="K2084" s="386">
        <v>12</v>
      </c>
      <c r="L2084" s="386">
        <v>1.3</v>
      </c>
      <c r="M2084" s="386">
        <v>4</v>
      </c>
      <c r="N2084" s="386"/>
      <c r="O2084" s="375">
        <f t="shared" si="433"/>
        <v>4</v>
      </c>
      <c r="P2084" s="386"/>
      <c r="Q2084" s="386"/>
      <c r="R2084" s="375">
        <f t="shared" si="434"/>
        <v>48</v>
      </c>
      <c r="S2084" s="387" t="s">
        <v>41</v>
      </c>
      <c r="T2084" s="378" t="s">
        <v>58</v>
      </c>
      <c r="U2084" s="388">
        <v>44934</v>
      </c>
      <c r="V2084" s="388">
        <v>44940</v>
      </c>
      <c r="W2084" s="389">
        <v>1</v>
      </c>
      <c r="X2084" s="390"/>
      <c r="Y2084" s="382">
        <f t="shared" si="435"/>
        <v>1</v>
      </c>
      <c r="Z2084" s="391">
        <v>14</v>
      </c>
      <c r="AA2084" s="391">
        <v>0.84</v>
      </c>
      <c r="AB2084" s="384">
        <f t="shared" si="436"/>
        <v>672</v>
      </c>
      <c r="AC2084" s="384">
        <f t="shared" si="437"/>
        <v>40.32</v>
      </c>
      <c r="AD2084" s="384">
        <f t="shared" si="438"/>
        <v>470.39999999999992</v>
      </c>
      <c r="AE2084" s="384">
        <f t="shared" si="439"/>
        <v>201.59999999999997</v>
      </c>
      <c r="AF2084" s="384">
        <f t="shared" si="440"/>
        <v>40.32</v>
      </c>
      <c r="AG2084" s="384">
        <f t="shared" si="441"/>
        <v>712.31999999999994</v>
      </c>
      <c r="AH2084" s="392"/>
      <c r="AI2084" s="343">
        <f t="shared" si="442"/>
        <v>712.31999999999994</v>
      </c>
      <c r="AJ2084" s="172"/>
    </row>
    <row r="2085" spans="1:36" ht="32.25" customHeight="1" x14ac:dyDescent="0.35">
      <c r="A2085" s="202"/>
      <c r="B2085" s="239">
        <v>1</v>
      </c>
      <c r="C2085" s="342">
        <v>1681</v>
      </c>
      <c r="D2085" s="344">
        <v>14266</v>
      </c>
      <c r="E2085" s="375"/>
      <c r="F2085" s="204"/>
      <c r="G2085" s="376" t="s">
        <v>107</v>
      </c>
      <c r="H2085" s="385" t="s">
        <v>36</v>
      </c>
      <c r="I2085" s="385"/>
      <c r="J2085" s="385" t="s">
        <v>436</v>
      </c>
      <c r="K2085" s="386">
        <v>4</v>
      </c>
      <c r="L2085" s="386">
        <v>1.3</v>
      </c>
      <c r="M2085" s="386">
        <v>3</v>
      </c>
      <c r="N2085" s="386"/>
      <c r="O2085" s="375">
        <f t="shared" si="433"/>
        <v>3</v>
      </c>
      <c r="P2085" s="386"/>
      <c r="Q2085" s="386"/>
      <c r="R2085" s="375">
        <f t="shared" si="434"/>
        <v>12</v>
      </c>
      <c r="S2085" s="387" t="s">
        <v>41</v>
      </c>
      <c r="T2085" s="378" t="s">
        <v>87</v>
      </c>
      <c r="U2085" s="388">
        <v>44924</v>
      </c>
      <c r="V2085" s="388"/>
      <c r="W2085" s="389">
        <v>1</v>
      </c>
      <c r="X2085" s="390"/>
      <c r="Y2085" s="382">
        <f t="shared" si="435"/>
        <v>4.8571428571428568</v>
      </c>
      <c r="Z2085" s="391">
        <v>14</v>
      </c>
      <c r="AA2085" s="391">
        <v>0.84</v>
      </c>
      <c r="AB2085" s="384">
        <f t="shared" si="436"/>
        <v>168</v>
      </c>
      <c r="AC2085" s="384">
        <f t="shared" si="437"/>
        <v>10.08</v>
      </c>
      <c r="AD2085" s="384">
        <f t="shared" si="438"/>
        <v>117.59999999999998</v>
      </c>
      <c r="AE2085" s="384">
        <f t="shared" si="439"/>
        <v>0</v>
      </c>
      <c r="AF2085" s="384">
        <f t="shared" si="440"/>
        <v>48.959999999999994</v>
      </c>
      <c r="AG2085" s="384">
        <f t="shared" si="441"/>
        <v>166.55999999999997</v>
      </c>
      <c r="AH2085" s="392"/>
      <c r="AI2085" s="343">
        <f t="shared" si="442"/>
        <v>166.55999999999997</v>
      </c>
      <c r="AJ2085" s="172"/>
    </row>
    <row r="2086" spans="1:36" ht="32.25" customHeight="1" x14ac:dyDescent="0.35">
      <c r="A2086" s="202"/>
      <c r="B2086" s="239">
        <v>1</v>
      </c>
      <c r="C2086" s="342">
        <v>1684</v>
      </c>
      <c r="D2086" s="344">
        <v>14269</v>
      </c>
      <c r="E2086" s="344">
        <v>8491</v>
      </c>
      <c r="F2086" s="204"/>
      <c r="G2086" s="376" t="s">
        <v>107</v>
      </c>
      <c r="H2086" s="385" t="s">
        <v>36</v>
      </c>
      <c r="I2086" s="385"/>
      <c r="J2086" s="385" t="s">
        <v>436</v>
      </c>
      <c r="K2086" s="386">
        <v>7</v>
      </c>
      <c r="L2086" s="386">
        <v>1</v>
      </c>
      <c r="M2086" s="386">
        <v>4</v>
      </c>
      <c r="N2086" s="386"/>
      <c r="O2086" s="375">
        <f t="shared" si="433"/>
        <v>4</v>
      </c>
      <c r="P2086" s="386"/>
      <c r="Q2086" s="386"/>
      <c r="R2086" s="375">
        <f t="shared" si="434"/>
        <v>28</v>
      </c>
      <c r="S2086" s="387" t="s">
        <v>41</v>
      </c>
      <c r="T2086" s="378" t="s">
        <v>58</v>
      </c>
      <c r="U2086" s="388">
        <v>44925</v>
      </c>
      <c r="V2086" s="388">
        <v>44930</v>
      </c>
      <c r="W2086" s="389">
        <v>1</v>
      </c>
      <c r="X2086" s="390"/>
      <c r="Y2086" s="382">
        <f t="shared" si="435"/>
        <v>0.8571428571428571</v>
      </c>
      <c r="Z2086" s="391">
        <v>14</v>
      </c>
      <c r="AA2086" s="391">
        <v>0.84</v>
      </c>
      <c r="AB2086" s="384">
        <f t="shared" si="436"/>
        <v>392</v>
      </c>
      <c r="AC2086" s="384">
        <f t="shared" si="437"/>
        <v>23.52</v>
      </c>
      <c r="AD2086" s="384">
        <f t="shared" si="438"/>
        <v>274.39999999999998</v>
      </c>
      <c r="AE2086" s="384">
        <f t="shared" si="439"/>
        <v>117.60000000000001</v>
      </c>
      <c r="AF2086" s="384">
        <f t="shared" si="440"/>
        <v>20.16</v>
      </c>
      <c r="AG2086" s="384">
        <f t="shared" si="441"/>
        <v>412.16</v>
      </c>
      <c r="AH2086" s="392"/>
      <c r="AI2086" s="343">
        <f t="shared" si="442"/>
        <v>412.16</v>
      </c>
      <c r="AJ2086" s="172"/>
    </row>
    <row r="2087" spans="1:36" ht="32.25" customHeight="1" x14ac:dyDescent="0.35">
      <c r="A2087" s="202"/>
      <c r="B2087" s="239">
        <v>1</v>
      </c>
      <c r="C2087" s="342">
        <v>1699</v>
      </c>
      <c r="D2087" s="344">
        <v>14284</v>
      </c>
      <c r="E2087" s="344">
        <v>8425</v>
      </c>
      <c r="F2087" s="204"/>
      <c r="G2087" s="376" t="s">
        <v>107</v>
      </c>
      <c r="H2087" s="385" t="s">
        <v>36</v>
      </c>
      <c r="I2087" s="385"/>
      <c r="J2087" s="385" t="s">
        <v>436</v>
      </c>
      <c r="K2087" s="386">
        <v>2.5</v>
      </c>
      <c r="L2087" s="386">
        <v>1.3</v>
      </c>
      <c r="M2087" s="386">
        <v>3.5</v>
      </c>
      <c r="N2087" s="386"/>
      <c r="O2087" s="375">
        <f t="shared" si="433"/>
        <v>3.5</v>
      </c>
      <c r="P2087" s="386"/>
      <c r="Q2087" s="386"/>
      <c r="R2087" s="375">
        <f t="shared" si="434"/>
        <v>8.75</v>
      </c>
      <c r="S2087" s="387" t="s">
        <v>41</v>
      </c>
      <c r="T2087" s="378" t="s">
        <v>58</v>
      </c>
      <c r="U2087" s="388">
        <v>44929</v>
      </c>
      <c r="V2087" s="388">
        <v>44940</v>
      </c>
      <c r="W2087" s="389">
        <v>1</v>
      </c>
      <c r="X2087" s="390"/>
      <c r="Y2087" s="382">
        <f t="shared" si="435"/>
        <v>1.7142857142857142</v>
      </c>
      <c r="Z2087" s="391">
        <v>14</v>
      </c>
      <c r="AA2087" s="391">
        <v>0.84</v>
      </c>
      <c r="AB2087" s="384">
        <f t="shared" si="436"/>
        <v>122.5</v>
      </c>
      <c r="AC2087" s="384">
        <f t="shared" si="437"/>
        <v>7.35</v>
      </c>
      <c r="AD2087" s="384">
        <f t="shared" si="438"/>
        <v>85.75</v>
      </c>
      <c r="AE2087" s="384">
        <f t="shared" si="439"/>
        <v>36.75</v>
      </c>
      <c r="AF2087" s="384">
        <f t="shared" si="440"/>
        <v>12.6</v>
      </c>
      <c r="AG2087" s="384">
        <f t="shared" si="441"/>
        <v>135.1</v>
      </c>
      <c r="AH2087" s="392"/>
      <c r="AI2087" s="343">
        <f t="shared" si="442"/>
        <v>135.1</v>
      </c>
      <c r="AJ2087" s="172"/>
    </row>
    <row r="2088" spans="1:36" ht="32.25" customHeight="1" x14ac:dyDescent="0.35">
      <c r="A2088" s="202"/>
      <c r="B2088" s="239">
        <v>1</v>
      </c>
      <c r="C2088" s="342">
        <v>1725</v>
      </c>
      <c r="D2088" s="344">
        <v>14310</v>
      </c>
      <c r="E2088" s="344">
        <v>8429</v>
      </c>
      <c r="F2088" s="204"/>
      <c r="G2088" s="376" t="s">
        <v>107</v>
      </c>
      <c r="H2088" s="385" t="s">
        <v>36</v>
      </c>
      <c r="I2088" s="385"/>
      <c r="J2088" s="385" t="s">
        <v>436</v>
      </c>
      <c r="K2088" s="386">
        <v>13</v>
      </c>
      <c r="L2088" s="386">
        <v>1.3</v>
      </c>
      <c r="M2088" s="386">
        <v>3.5</v>
      </c>
      <c r="N2088" s="386"/>
      <c r="O2088" s="375">
        <f t="shared" si="433"/>
        <v>3.5</v>
      </c>
      <c r="P2088" s="386"/>
      <c r="Q2088" s="386"/>
      <c r="R2088" s="375">
        <f t="shared" si="434"/>
        <v>45.5</v>
      </c>
      <c r="S2088" s="387" t="s">
        <v>41</v>
      </c>
      <c r="T2088" s="378" t="s">
        <v>58</v>
      </c>
      <c r="U2088" s="388">
        <v>44937</v>
      </c>
      <c r="V2088" s="388">
        <v>44942</v>
      </c>
      <c r="W2088" s="389">
        <v>1</v>
      </c>
      <c r="X2088" s="390"/>
      <c r="Y2088" s="382">
        <f t="shared" si="435"/>
        <v>0.8571428571428571</v>
      </c>
      <c r="Z2088" s="391">
        <v>14</v>
      </c>
      <c r="AA2088" s="391">
        <v>0.84</v>
      </c>
      <c r="AB2088" s="384">
        <f t="shared" si="436"/>
        <v>637</v>
      </c>
      <c r="AC2088" s="384">
        <f t="shared" si="437"/>
        <v>38.22</v>
      </c>
      <c r="AD2088" s="384">
        <f t="shared" si="438"/>
        <v>445.9</v>
      </c>
      <c r="AE2088" s="384">
        <f t="shared" si="439"/>
        <v>191.1</v>
      </c>
      <c r="AF2088" s="384">
        <f t="shared" si="440"/>
        <v>32.76</v>
      </c>
      <c r="AG2088" s="384">
        <f t="shared" si="441"/>
        <v>669.76</v>
      </c>
      <c r="AH2088" s="392"/>
      <c r="AI2088" s="343">
        <f t="shared" si="442"/>
        <v>669.76</v>
      </c>
      <c r="AJ2088" s="172"/>
    </row>
    <row r="2089" spans="1:36" ht="32.25" customHeight="1" x14ac:dyDescent="0.35">
      <c r="A2089" s="202"/>
      <c r="B2089" s="239">
        <v>31</v>
      </c>
      <c r="C2089" s="342">
        <v>1767</v>
      </c>
      <c r="D2089" s="344">
        <v>14354</v>
      </c>
      <c r="E2089" s="375"/>
      <c r="F2089" s="204"/>
      <c r="G2089" s="376" t="s">
        <v>654</v>
      </c>
      <c r="H2089" s="385" t="s">
        <v>36</v>
      </c>
      <c r="I2089" s="385"/>
      <c r="J2089" s="385" t="s">
        <v>436</v>
      </c>
      <c r="K2089" s="386">
        <v>4.3</v>
      </c>
      <c r="L2089" s="386">
        <v>1</v>
      </c>
      <c r="M2089" s="386">
        <v>1.5</v>
      </c>
      <c r="N2089" s="386"/>
      <c r="O2089" s="375">
        <f t="shared" si="433"/>
        <v>1.5</v>
      </c>
      <c r="P2089" s="386"/>
      <c r="Q2089" s="386"/>
      <c r="R2089" s="375">
        <f t="shared" si="434"/>
        <v>6.4499999999999993</v>
      </c>
      <c r="S2089" s="387" t="s">
        <v>41</v>
      </c>
      <c r="T2089" s="378" t="s">
        <v>87</v>
      </c>
      <c r="U2089" s="388">
        <v>44945</v>
      </c>
      <c r="V2089" s="388"/>
      <c r="W2089" s="389">
        <v>1</v>
      </c>
      <c r="X2089" s="390"/>
      <c r="Y2089" s="382">
        <f t="shared" si="435"/>
        <v>1.8571428571428572</v>
      </c>
      <c r="Z2089" s="391">
        <v>14</v>
      </c>
      <c r="AA2089" s="391">
        <v>0.84</v>
      </c>
      <c r="AB2089" s="384">
        <f t="shared" si="436"/>
        <v>90.299999999999983</v>
      </c>
      <c r="AC2089" s="384">
        <f t="shared" si="437"/>
        <v>5.4179999999999993</v>
      </c>
      <c r="AD2089" s="384">
        <f t="shared" si="438"/>
        <v>63.20999999999998</v>
      </c>
      <c r="AE2089" s="384">
        <f t="shared" si="439"/>
        <v>0</v>
      </c>
      <c r="AF2089" s="384">
        <f t="shared" si="440"/>
        <v>10.061999999999999</v>
      </c>
      <c r="AG2089" s="384">
        <f t="shared" si="441"/>
        <v>73.271999999999977</v>
      </c>
      <c r="AH2089" s="392"/>
      <c r="AI2089" s="343">
        <f t="shared" si="442"/>
        <v>73.271999999999977</v>
      </c>
      <c r="AJ2089" s="172"/>
    </row>
    <row r="2090" spans="1:36" ht="32.25" customHeight="1" x14ac:dyDescent="0.35">
      <c r="A2090" s="202"/>
      <c r="B2090" s="239">
        <v>1</v>
      </c>
      <c r="C2090" s="342">
        <v>1797</v>
      </c>
      <c r="D2090" s="344">
        <v>14386</v>
      </c>
      <c r="E2090" s="375"/>
      <c r="F2090" s="204"/>
      <c r="G2090" s="376" t="s">
        <v>441</v>
      </c>
      <c r="H2090" s="385" t="s">
        <v>36</v>
      </c>
      <c r="I2090" s="385"/>
      <c r="J2090" s="385" t="s">
        <v>436</v>
      </c>
      <c r="K2090" s="386">
        <v>13.8</v>
      </c>
      <c r="L2090" s="386">
        <v>1</v>
      </c>
      <c r="M2090" s="386">
        <v>2</v>
      </c>
      <c r="N2090" s="386"/>
      <c r="O2090" s="375">
        <f t="shared" si="433"/>
        <v>2</v>
      </c>
      <c r="P2090" s="386"/>
      <c r="Q2090" s="386"/>
      <c r="R2090" s="375">
        <f t="shared" si="434"/>
        <v>27.6</v>
      </c>
      <c r="S2090" s="387" t="s">
        <v>41</v>
      </c>
      <c r="T2090" s="378" t="s">
        <v>87</v>
      </c>
      <c r="U2090" s="388">
        <v>44952</v>
      </c>
      <c r="V2090" s="388"/>
      <c r="W2090" s="389">
        <v>1</v>
      </c>
      <c r="X2090" s="390"/>
      <c r="Y2090" s="382">
        <f t="shared" si="435"/>
        <v>0.8571428571428571</v>
      </c>
      <c r="Z2090" s="391">
        <v>14</v>
      </c>
      <c r="AA2090" s="391">
        <v>0.84</v>
      </c>
      <c r="AB2090" s="384">
        <f t="shared" si="436"/>
        <v>386.40000000000003</v>
      </c>
      <c r="AC2090" s="384">
        <f t="shared" si="437"/>
        <v>23.184000000000001</v>
      </c>
      <c r="AD2090" s="384">
        <f t="shared" si="438"/>
        <v>270.48</v>
      </c>
      <c r="AE2090" s="384">
        <f t="shared" si="439"/>
        <v>0</v>
      </c>
      <c r="AF2090" s="384">
        <f t="shared" si="440"/>
        <v>19.872</v>
      </c>
      <c r="AG2090" s="384">
        <f t="shared" si="441"/>
        <v>290.35200000000003</v>
      </c>
      <c r="AH2090" s="392"/>
      <c r="AI2090" s="343">
        <f t="shared" si="442"/>
        <v>290.35200000000003</v>
      </c>
      <c r="AJ2090" s="172"/>
    </row>
    <row r="2091" spans="1:36" ht="32.25" customHeight="1" x14ac:dyDescent="0.35">
      <c r="A2091" s="202"/>
      <c r="B2091" s="239">
        <v>30</v>
      </c>
      <c r="C2091" s="342">
        <v>1798</v>
      </c>
      <c r="D2091" s="344">
        <v>14387</v>
      </c>
      <c r="E2091" s="375"/>
      <c r="F2091" s="204"/>
      <c r="G2091" s="376" t="s">
        <v>109</v>
      </c>
      <c r="H2091" s="385" t="s">
        <v>36</v>
      </c>
      <c r="I2091" s="385"/>
      <c r="J2091" s="385" t="s">
        <v>436</v>
      </c>
      <c r="K2091" s="386">
        <v>5</v>
      </c>
      <c r="L2091" s="386">
        <v>1</v>
      </c>
      <c r="M2091" s="386">
        <v>2</v>
      </c>
      <c r="N2091" s="386"/>
      <c r="O2091" s="375">
        <f t="shared" si="433"/>
        <v>2</v>
      </c>
      <c r="P2091" s="386"/>
      <c r="Q2091" s="386"/>
      <c r="R2091" s="375">
        <f t="shared" si="434"/>
        <v>10</v>
      </c>
      <c r="S2091" s="387" t="s">
        <v>41</v>
      </c>
      <c r="T2091" s="378" t="s">
        <v>87</v>
      </c>
      <c r="U2091" s="388">
        <v>44952</v>
      </c>
      <c r="V2091" s="388"/>
      <c r="W2091" s="389">
        <v>1</v>
      </c>
      <c r="X2091" s="390"/>
      <c r="Y2091" s="382">
        <f t="shared" si="435"/>
        <v>0.8571428571428571</v>
      </c>
      <c r="Z2091" s="391">
        <v>14</v>
      </c>
      <c r="AA2091" s="391">
        <v>0.84</v>
      </c>
      <c r="AB2091" s="384">
        <f t="shared" si="436"/>
        <v>140</v>
      </c>
      <c r="AC2091" s="384">
        <f t="shared" si="437"/>
        <v>8.4</v>
      </c>
      <c r="AD2091" s="384">
        <f t="shared" si="438"/>
        <v>98</v>
      </c>
      <c r="AE2091" s="384">
        <f t="shared" si="439"/>
        <v>0</v>
      </c>
      <c r="AF2091" s="384">
        <f t="shared" si="440"/>
        <v>7.1999999999999993</v>
      </c>
      <c r="AG2091" s="384">
        <f t="shared" si="441"/>
        <v>105.2</v>
      </c>
      <c r="AH2091" s="392"/>
      <c r="AI2091" s="343">
        <f t="shared" si="442"/>
        <v>105.2</v>
      </c>
      <c r="AJ2091" s="172"/>
    </row>
    <row r="2092" spans="1:36" ht="32.25" customHeight="1" x14ac:dyDescent="0.35">
      <c r="A2092" s="202"/>
      <c r="B2092" s="239">
        <v>6</v>
      </c>
      <c r="C2092" s="342">
        <v>1796</v>
      </c>
      <c r="D2092" s="344">
        <v>14385</v>
      </c>
      <c r="E2092" s="375"/>
      <c r="F2092" s="204"/>
      <c r="G2092" s="376" t="s">
        <v>658</v>
      </c>
      <c r="H2092" s="385" t="s">
        <v>36</v>
      </c>
      <c r="I2092" s="385"/>
      <c r="J2092" s="385" t="s">
        <v>436</v>
      </c>
      <c r="K2092" s="386">
        <v>4</v>
      </c>
      <c r="L2092" s="386">
        <v>1.3</v>
      </c>
      <c r="M2092" s="386">
        <v>1.5</v>
      </c>
      <c r="N2092" s="386"/>
      <c r="O2092" s="375">
        <f t="shared" ref="O2092:O2107" si="443">M2092-N2092</f>
        <v>1.5</v>
      </c>
      <c r="P2092" s="386"/>
      <c r="Q2092" s="386"/>
      <c r="R2092" s="375">
        <f t="shared" ref="R2092:R2107" si="444">IF(S2092="m3",K2092*L2092*O2092,IF(S2092="m2-LxH",K2092*O2092,IF(S2092="m2-LxW",K2092*L2092*P2092,IF(S2092="rm",O2092,IF(S2092="lm",K2092,IF(S2092="unit",Q2092,))))))</f>
        <v>6</v>
      </c>
      <c r="S2092" s="387" t="s">
        <v>41</v>
      </c>
      <c r="T2092" s="378" t="s">
        <v>87</v>
      </c>
      <c r="U2092" s="388">
        <v>44952</v>
      </c>
      <c r="V2092" s="388"/>
      <c r="W2092" s="389">
        <v>1</v>
      </c>
      <c r="X2092" s="390"/>
      <c r="Y2092" s="382">
        <f t="shared" ref="Y2092:Y2107" si="445">IF(T2092="on hire",$C$5-U2092+1,IF(T2092="off hired",V2092-U2092+1,0))/7</f>
        <v>0.8571428571428571</v>
      </c>
      <c r="Z2092" s="391">
        <v>14</v>
      </c>
      <c r="AA2092" s="391">
        <v>0.84</v>
      </c>
      <c r="AB2092" s="384">
        <f t="shared" ref="AB2092:AB2107" si="446">Z2092*R2092</f>
        <v>84</v>
      </c>
      <c r="AC2092" s="384">
        <f t="shared" ref="AC2092:AC2107" si="447">AA2092*R2092</f>
        <v>5.04</v>
      </c>
      <c r="AD2092" s="384">
        <f t="shared" ref="AD2092:AD2107" si="448">0.7*R2092*Z2092</f>
        <v>58.79999999999999</v>
      </c>
      <c r="AE2092" s="384">
        <f t="shared" ref="AE2092:AE2107" si="449">IF(T2092="off hired",0.3*R2092*Z2092*W2092,0)</f>
        <v>0</v>
      </c>
      <c r="AF2092" s="384">
        <f t="shared" ref="AF2092:AF2107" si="450">IF(Y2092&gt;X2092,(Y2092-X2092)*R2092*AA2092,0)</f>
        <v>4.3199999999999994</v>
      </c>
      <c r="AG2092" s="384">
        <f t="shared" ref="AG2092:AG2107" si="451">AD2092+AE2092+AF2092</f>
        <v>63.11999999999999</v>
      </c>
      <c r="AH2092" s="392"/>
      <c r="AI2092" s="343">
        <f t="shared" ref="AI2092:AI2107" si="452">AG2092-AH2092</f>
        <v>63.11999999999999</v>
      </c>
      <c r="AJ2092" s="172"/>
    </row>
    <row r="2093" spans="1:36" ht="32.25" customHeight="1" x14ac:dyDescent="0.35">
      <c r="A2093" s="202"/>
      <c r="B2093" s="239">
        <v>7</v>
      </c>
      <c r="C2093" s="342">
        <v>1800</v>
      </c>
      <c r="D2093" s="344">
        <v>14388</v>
      </c>
      <c r="E2093" s="375"/>
      <c r="F2093" s="204"/>
      <c r="G2093" s="376" t="s">
        <v>111</v>
      </c>
      <c r="H2093" s="385" t="s">
        <v>36</v>
      </c>
      <c r="I2093" s="385"/>
      <c r="J2093" s="385" t="s">
        <v>436</v>
      </c>
      <c r="K2093" s="386">
        <v>7.5</v>
      </c>
      <c r="L2093" s="386">
        <v>1.3</v>
      </c>
      <c r="M2093" s="386">
        <v>2</v>
      </c>
      <c r="N2093" s="386"/>
      <c r="O2093" s="375">
        <f t="shared" si="443"/>
        <v>2</v>
      </c>
      <c r="P2093" s="386"/>
      <c r="Q2093" s="386"/>
      <c r="R2093" s="375">
        <f t="shared" si="444"/>
        <v>15</v>
      </c>
      <c r="S2093" s="387" t="s">
        <v>41</v>
      </c>
      <c r="T2093" s="378" t="s">
        <v>87</v>
      </c>
      <c r="U2093" s="388">
        <v>44952</v>
      </c>
      <c r="V2093" s="388"/>
      <c r="W2093" s="389">
        <v>1</v>
      </c>
      <c r="X2093" s="390"/>
      <c r="Y2093" s="382">
        <f t="shared" si="445"/>
        <v>0.8571428571428571</v>
      </c>
      <c r="Z2093" s="391">
        <v>14</v>
      </c>
      <c r="AA2093" s="391">
        <v>0.84</v>
      </c>
      <c r="AB2093" s="384">
        <f t="shared" si="446"/>
        <v>210</v>
      </c>
      <c r="AC2093" s="384">
        <f t="shared" si="447"/>
        <v>12.6</v>
      </c>
      <c r="AD2093" s="384">
        <f t="shared" si="448"/>
        <v>147</v>
      </c>
      <c r="AE2093" s="384">
        <f t="shared" si="449"/>
        <v>0</v>
      </c>
      <c r="AF2093" s="384">
        <f t="shared" si="450"/>
        <v>10.799999999999999</v>
      </c>
      <c r="AG2093" s="384">
        <f t="shared" si="451"/>
        <v>157.80000000000001</v>
      </c>
      <c r="AH2093" s="392"/>
      <c r="AI2093" s="343">
        <f t="shared" si="452"/>
        <v>157.80000000000001</v>
      </c>
      <c r="AJ2093" s="172"/>
    </row>
    <row r="2094" spans="1:36" ht="32.25" customHeight="1" x14ac:dyDescent="0.35">
      <c r="A2094" s="202"/>
      <c r="B2094" s="239">
        <v>7</v>
      </c>
      <c r="C2094" s="342">
        <v>1800</v>
      </c>
      <c r="D2094" s="344">
        <v>14388</v>
      </c>
      <c r="E2094" s="375"/>
      <c r="F2094" s="204"/>
      <c r="G2094" s="376" t="s">
        <v>111</v>
      </c>
      <c r="H2094" s="385" t="s">
        <v>36</v>
      </c>
      <c r="I2094" s="385"/>
      <c r="J2094" s="385" t="s">
        <v>436</v>
      </c>
      <c r="K2094" s="386">
        <v>7.5</v>
      </c>
      <c r="L2094" s="386">
        <v>1.3</v>
      </c>
      <c r="M2094" s="386">
        <v>2</v>
      </c>
      <c r="N2094" s="386"/>
      <c r="O2094" s="375">
        <f t="shared" si="443"/>
        <v>2</v>
      </c>
      <c r="P2094" s="386"/>
      <c r="Q2094" s="386"/>
      <c r="R2094" s="375">
        <f t="shared" si="444"/>
        <v>15</v>
      </c>
      <c r="S2094" s="387" t="s">
        <v>41</v>
      </c>
      <c r="T2094" s="378" t="s">
        <v>87</v>
      </c>
      <c r="U2094" s="388">
        <v>44952</v>
      </c>
      <c r="V2094" s="388"/>
      <c r="W2094" s="389">
        <v>1</v>
      </c>
      <c r="X2094" s="390"/>
      <c r="Y2094" s="382">
        <f t="shared" si="445"/>
        <v>0.8571428571428571</v>
      </c>
      <c r="Z2094" s="391">
        <v>14</v>
      </c>
      <c r="AA2094" s="391">
        <v>0.84</v>
      </c>
      <c r="AB2094" s="384">
        <f t="shared" si="446"/>
        <v>210</v>
      </c>
      <c r="AC2094" s="384">
        <f t="shared" si="447"/>
        <v>12.6</v>
      </c>
      <c r="AD2094" s="384">
        <f t="shared" si="448"/>
        <v>147</v>
      </c>
      <c r="AE2094" s="384">
        <f t="shared" si="449"/>
        <v>0</v>
      </c>
      <c r="AF2094" s="384">
        <f t="shared" si="450"/>
        <v>10.799999999999999</v>
      </c>
      <c r="AG2094" s="384">
        <f t="shared" si="451"/>
        <v>157.80000000000001</v>
      </c>
      <c r="AH2094" s="392"/>
      <c r="AI2094" s="343">
        <f t="shared" si="452"/>
        <v>157.80000000000001</v>
      </c>
      <c r="AJ2094" s="172"/>
    </row>
    <row r="2095" spans="1:36" ht="32.25" customHeight="1" x14ac:dyDescent="0.35">
      <c r="A2095" s="202"/>
      <c r="B2095" s="239">
        <v>1</v>
      </c>
      <c r="C2095" s="342">
        <v>1799</v>
      </c>
      <c r="D2095" s="344">
        <v>14389</v>
      </c>
      <c r="E2095" s="375"/>
      <c r="F2095" s="204"/>
      <c r="G2095" s="376" t="s">
        <v>441</v>
      </c>
      <c r="H2095" s="385" t="s">
        <v>36</v>
      </c>
      <c r="I2095" s="385"/>
      <c r="J2095" s="385" t="s">
        <v>436</v>
      </c>
      <c r="K2095" s="386">
        <v>14</v>
      </c>
      <c r="L2095" s="386">
        <v>1.3</v>
      </c>
      <c r="M2095" s="386">
        <v>2</v>
      </c>
      <c r="N2095" s="386"/>
      <c r="O2095" s="375">
        <f t="shared" si="443"/>
        <v>2</v>
      </c>
      <c r="P2095" s="386"/>
      <c r="Q2095" s="386"/>
      <c r="R2095" s="375">
        <f t="shared" si="444"/>
        <v>28</v>
      </c>
      <c r="S2095" s="387" t="s">
        <v>41</v>
      </c>
      <c r="T2095" s="378" t="s">
        <v>87</v>
      </c>
      <c r="U2095" s="388">
        <v>44952</v>
      </c>
      <c r="V2095" s="388"/>
      <c r="W2095" s="389">
        <v>1</v>
      </c>
      <c r="X2095" s="390"/>
      <c r="Y2095" s="382">
        <f t="shared" si="445"/>
        <v>0.8571428571428571</v>
      </c>
      <c r="Z2095" s="391">
        <v>14</v>
      </c>
      <c r="AA2095" s="391">
        <v>0.84</v>
      </c>
      <c r="AB2095" s="384">
        <f t="shared" si="446"/>
        <v>392</v>
      </c>
      <c r="AC2095" s="384">
        <f t="shared" si="447"/>
        <v>23.52</v>
      </c>
      <c r="AD2095" s="384">
        <f t="shared" si="448"/>
        <v>274.39999999999998</v>
      </c>
      <c r="AE2095" s="384">
        <f t="shared" si="449"/>
        <v>0</v>
      </c>
      <c r="AF2095" s="384">
        <f t="shared" si="450"/>
        <v>20.16</v>
      </c>
      <c r="AG2095" s="384">
        <f t="shared" si="451"/>
        <v>294.56</v>
      </c>
      <c r="AH2095" s="392"/>
      <c r="AI2095" s="343">
        <f t="shared" si="452"/>
        <v>294.56</v>
      </c>
      <c r="AJ2095" s="172"/>
    </row>
    <row r="2096" spans="1:36" ht="32.25" customHeight="1" x14ac:dyDescent="0.35">
      <c r="A2096" s="202"/>
      <c r="B2096" s="239">
        <v>9</v>
      </c>
      <c r="C2096" s="342">
        <v>1804</v>
      </c>
      <c r="D2096" s="344">
        <v>14393</v>
      </c>
      <c r="E2096" s="375"/>
      <c r="F2096" s="204"/>
      <c r="G2096" s="376" t="s">
        <v>659</v>
      </c>
      <c r="H2096" s="385" t="s">
        <v>36</v>
      </c>
      <c r="I2096" s="385"/>
      <c r="J2096" s="385" t="s">
        <v>436</v>
      </c>
      <c r="K2096" s="386">
        <v>5</v>
      </c>
      <c r="L2096" s="386">
        <v>1.3</v>
      </c>
      <c r="M2096" s="386">
        <v>2</v>
      </c>
      <c r="N2096" s="386"/>
      <c r="O2096" s="375">
        <f t="shared" si="443"/>
        <v>2</v>
      </c>
      <c r="P2096" s="386"/>
      <c r="Q2096" s="386"/>
      <c r="R2096" s="375">
        <f t="shared" si="444"/>
        <v>10</v>
      </c>
      <c r="S2096" s="387" t="s">
        <v>41</v>
      </c>
      <c r="T2096" s="378" t="s">
        <v>87</v>
      </c>
      <c r="U2096" s="388">
        <v>44953</v>
      </c>
      <c r="V2096" s="388"/>
      <c r="W2096" s="389">
        <v>1</v>
      </c>
      <c r="X2096" s="390"/>
      <c r="Y2096" s="382">
        <f t="shared" si="445"/>
        <v>0.7142857142857143</v>
      </c>
      <c r="Z2096" s="391">
        <v>14</v>
      </c>
      <c r="AA2096" s="391">
        <v>0.84</v>
      </c>
      <c r="AB2096" s="384">
        <f t="shared" si="446"/>
        <v>140</v>
      </c>
      <c r="AC2096" s="384">
        <f t="shared" si="447"/>
        <v>8.4</v>
      </c>
      <c r="AD2096" s="384">
        <f t="shared" si="448"/>
        <v>98</v>
      </c>
      <c r="AE2096" s="384">
        <f t="shared" si="449"/>
        <v>0</v>
      </c>
      <c r="AF2096" s="384">
        <f t="shared" si="450"/>
        <v>6</v>
      </c>
      <c r="AG2096" s="384">
        <f t="shared" si="451"/>
        <v>104</v>
      </c>
      <c r="AH2096" s="392"/>
      <c r="AI2096" s="343">
        <f t="shared" si="452"/>
        <v>104</v>
      </c>
      <c r="AJ2096" s="172"/>
    </row>
    <row r="2097" spans="1:36" ht="32.25" customHeight="1" x14ac:dyDescent="0.35">
      <c r="A2097" s="202"/>
      <c r="B2097" s="239">
        <v>7</v>
      </c>
      <c r="C2097" s="342">
        <v>1806</v>
      </c>
      <c r="D2097" s="344">
        <v>14395</v>
      </c>
      <c r="E2097" s="375"/>
      <c r="F2097" s="204"/>
      <c r="G2097" s="376" t="s">
        <v>111</v>
      </c>
      <c r="H2097" s="385" t="s">
        <v>36</v>
      </c>
      <c r="I2097" s="385"/>
      <c r="J2097" s="385" t="s">
        <v>436</v>
      </c>
      <c r="K2097" s="386">
        <v>22</v>
      </c>
      <c r="L2097" s="386">
        <v>1.3</v>
      </c>
      <c r="M2097" s="386">
        <v>4</v>
      </c>
      <c r="N2097" s="386"/>
      <c r="O2097" s="375">
        <f t="shared" si="443"/>
        <v>4</v>
      </c>
      <c r="P2097" s="386"/>
      <c r="Q2097" s="386"/>
      <c r="R2097" s="375">
        <f t="shared" si="444"/>
        <v>88</v>
      </c>
      <c r="S2097" s="387" t="s">
        <v>41</v>
      </c>
      <c r="T2097" s="378" t="s">
        <v>87</v>
      </c>
      <c r="U2097" s="388">
        <v>44953</v>
      </c>
      <c r="V2097" s="388"/>
      <c r="W2097" s="389">
        <v>1</v>
      </c>
      <c r="X2097" s="390"/>
      <c r="Y2097" s="382">
        <f t="shared" si="445"/>
        <v>0.7142857142857143</v>
      </c>
      <c r="Z2097" s="391">
        <v>14</v>
      </c>
      <c r="AA2097" s="391">
        <v>0.84</v>
      </c>
      <c r="AB2097" s="384">
        <f t="shared" si="446"/>
        <v>1232</v>
      </c>
      <c r="AC2097" s="384">
        <f t="shared" si="447"/>
        <v>73.92</v>
      </c>
      <c r="AD2097" s="384">
        <f t="shared" si="448"/>
        <v>862.39999999999986</v>
      </c>
      <c r="AE2097" s="384">
        <f t="shared" si="449"/>
        <v>0</v>
      </c>
      <c r="AF2097" s="384">
        <f t="shared" si="450"/>
        <v>52.800000000000004</v>
      </c>
      <c r="AG2097" s="384">
        <f t="shared" si="451"/>
        <v>915.19999999999982</v>
      </c>
      <c r="AH2097" s="392"/>
      <c r="AI2097" s="343">
        <f t="shared" si="452"/>
        <v>915.19999999999982</v>
      </c>
      <c r="AJ2097" s="172"/>
    </row>
    <row r="2098" spans="1:36" ht="32.25" customHeight="1" x14ac:dyDescent="0.35">
      <c r="A2098" s="202"/>
      <c r="B2098" s="239">
        <v>2</v>
      </c>
      <c r="C2098" s="342">
        <v>1807</v>
      </c>
      <c r="D2098" s="344">
        <v>14396</v>
      </c>
      <c r="E2098" s="375"/>
      <c r="F2098" s="204"/>
      <c r="G2098" s="376" t="s">
        <v>101</v>
      </c>
      <c r="H2098" s="385" t="s">
        <v>36</v>
      </c>
      <c r="I2098" s="385"/>
      <c r="J2098" s="385" t="s">
        <v>436</v>
      </c>
      <c r="K2098" s="386">
        <v>13</v>
      </c>
      <c r="L2098" s="386">
        <v>1.3</v>
      </c>
      <c r="M2098" s="386">
        <v>1</v>
      </c>
      <c r="N2098" s="386"/>
      <c r="O2098" s="375">
        <f t="shared" si="443"/>
        <v>1</v>
      </c>
      <c r="P2098" s="386"/>
      <c r="Q2098" s="386"/>
      <c r="R2098" s="375">
        <f t="shared" si="444"/>
        <v>13</v>
      </c>
      <c r="S2098" s="387" t="s">
        <v>41</v>
      </c>
      <c r="T2098" s="378" t="s">
        <v>87</v>
      </c>
      <c r="U2098" s="388">
        <v>44953</v>
      </c>
      <c r="V2098" s="388"/>
      <c r="W2098" s="389">
        <v>1</v>
      </c>
      <c r="X2098" s="390"/>
      <c r="Y2098" s="382">
        <f t="shared" si="445"/>
        <v>0.7142857142857143</v>
      </c>
      <c r="Z2098" s="391">
        <v>14</v>
      </c>
      <c r="AA2098" s="391">
        <v>0.84</v>
      </c>
      <c r="AB2098" s="384">
        <f t="shared" si="446"/>
        <v>182</v>
      </c>
      <c r="AC2098" s="384">
        <f t="shared" si="447"/>
        <v>10.92</v>
      </c>
      <c r="AD2098" s="384">
        <f t="shared" si="448"/>
        <v>127.39999999999999</v>
      </c>
      <c r="AE2098" s="384">
        <f t="shared" si="449"/>
        <v>0</v>
      </c>
      <c r="AF2098" s="384">
        <f t="shared" si="450"/>
        <v>7.8000000000000007</v>
      </c>
      <c r="AG2098" s="384">
        <f t="shared" si="451"/>
        <v>135.19999999999999</v>
      </c>
      <c r="AH2098" s="392"/>
      <c r="AI2098" s="343">
        <f t="shared" si="452"/>
        <v>135.19999999999999</v>
      </c>
      <c r="AJ2098" s="172"/>
    </row>
    <row r="2099" spans="1:36" ht="32.25" customHeight="1" x14ac:dyDescent="0.35">
      <c r="A2099" s="202"/>
      <c r="B2099" s="239">
        <v>12</v>
      </c>
      <c r="C2099" s="342">
        <v>1808</v>
      </c>
      <c r="D2099" s="344">
        <v>14397</v>
      </c>
      <c r="E2099" s="375"/>
      <c r="F2099" s="204"/>
      <c r="G2099" s="376" t="s">
        <v>661</v>
      </c>
      <c r="H2099" s="385" t="s">
        <v>36</v>
      </c>
      <c r="I2099" s="385"/>
      <c r="J2099" s="385" t="s">
        <v>436</v>
      </c>
      <c r="K2099" s="386">
        <v>21</v>
      </c>
      <c r="L2099" s="386">
        <v>1</v>
      </c>
      <c r="M2099" s="386">
        <v>2</v>
      </c>
      <c r="N2099" s="386"/>
      <c r="O2099" s="375">
        <f t="shared" si="443"/>
        <v>2</v>
      </c>
      <c r="P2099" s="386"/>
      <c r="Q2099" s="386"/>
      <c r="R2099" s="375">
        <f t="shared" si="444"/>
        <v>42</v>
      </c>
      <c r="S2099" s="387" t="s">
        <v>41</v>
      </c>
      <c r="T2099" s="378" t="s">
        <v>87</v>
      </c>
      <c r="U2099" s="388">
        <v>44953</v>
      </c>
      <c r="V2099" s="388"/>
      <c r="W2099" s="389">
        <v>1</v>
      </c>
      <c r="X2099" s="390"/>
      <c r="Y2099" s="382">
        <f t="shared" si="445"/>
        <v>0.7142857142857143</v>
      </c>
      <c r="Z2099" s="391">
        <v>14</v>
      </c>
      <c r="AA2099" s="391">
        <v>0.84</v>
      </c>
      <c r="AB2099" s="384">
        <f t="shared" si="446"/>
        <v>588</v>
      </c>
      <c r="AC2099" s="384">
        <f t="shared" si="447"/>
        <v>35.28</v>
      </c>
      <c r="AD2099" s="384">
        <f t="shared" si="448"/>
        <v>411.59999999999997</v>
      </c>
      <c r="AE2099" s="384">
        <f t="shared" si="449"/>
        <v>0</v>
      </c>
      <c r="AF2099" s="384">
        <f t="shared" si="450"/>
        <v>25.2</v>
      </c>
      <c r="AG2099" s="384">
        <f t="shared" si="451"/>
        <v>436.79999999999995</v>
      </c>
      <c r="AH2099" s="392"/>
      <c r="AI2099" s="343">
        <f t="shared" si="452"/>
        <v>436.79999999999995</v>
      </c>
      <c r="AJ2099" s="172"/>
    </row>
    <row r="2100" spans="1:36" ht="32.25" customHeight="1" x14ac:dyDescent="0.35">
      <c r="A2100" s="202"/>
      <c r="B2100" s="239">
        <v>1</v>
      </c>
      <c r="C2100" s="342">
        <v>1809</v>
      </c>
      <c r="D2100" s="344">
        <v>14398</v>
      </c>
      <c r="E2100" s="375"/>
      <c r="F2100" s="204"/>
      <c r="G2100" s="376" t="s">
        <v>441</v>
      </c>
      <c r="H2100" s="385" t="s">
        <v>36</v>
      </c>
      <c r="I2100" s="385"/>
      <c r="J2100" s="385" t="s">
        <v>436</v>
      </c>
      <c r="K2100" s="386">
        <v>9.6</v>
      </c>
      <c r="L2100" s="386">
        <v>1.3</v>
      </c>
      <c r="M2100" s="386">
        <v>2.5</v>
      </c>
      <c r="N2100" s="386"/>
      <c r="O2100" s="375">
        <f t="shared" si="443"/>
        <v>2.5</v>
      </c>
      <c r="P2100" s="386"/>
      <c r="Q2100" s="386"/>
      <c r="R2100" s="375">
        <f t="shared" si="444"/>
        <v>24</v>
      </c>
      <c r="S2100" s="387" t="s">
        <v>41</v>
      </c>
      <c r="T2100" s="378" t="s">
        <v>87</v>
      </c>
      <c r="U2100" s="388">
        <v>44953</v>
      </c>
      <c r="V2100" s="388"/>
      <c r="W2100" s="389">
        <v>1</v>
      </c>
      <c r="X2100" s="390"/>
      <c r="Y2100" s="382">
        <f t="shared" si="445"/>
        <v>0.7142857142857143</v>
      </c>
      <c r="Z2100" s="391">
        <v>14</v>
      </c>
      <c r="AA2100" s="391">
        <v>0.84</v>
      </c>
      <c r="AB2100" s="384">
        <f t="shared" si="446"/>
        <v>336</v>
      </c>
      <c r="AC2100" s="384">
        <f t="shared" si="447"/>
        <v>20.16</v>
      </c>
      <c r="AD2100" s="384">
        <f t="shared" si="448"/>
        <v>235.19999999999996</v>
      </c>
      <c r="AE2100" s="384">
        <f t="shared" si="449"/>
        <v>0</v>
      </c>
      <c r="AF2100" s="384">
        <f t="shared" si="450"/>
        <v>14.399999999999999</v>
      </c>
      <c r="AG2100" s="384">
        <f t="shared" si="451"/>
        <v>249.59999999999997</v>
      </c>
      <c r="AH2100" s="392"/>
      <c r="AI2100" s="343">
        <f t="shared" si="452"/>
        <v>249.59999999999997</v>
      </c>
      <c r="AJ2100" s="172"/>
    </row>
    <row r="2101" spans="1:36" ht="32.25" customHeight="1" x14ac:dyDescent="0.35">
      <c r="A2101" s="202"/>
      <c r="B2101" s="239">
        <v>6</v>
      </c>
      <c r="C2101" s="342">
        <v>1813</v>
      </c>
      <c r="D2101" s="344">
        <v>14402</v>
      </c>
      <c r="E2101" s="375"/>
      <c r="F2101" s="204"/>
      <c r="G2101" s="376" t="s">
        <v>89</v>
      </c>
      <c r="H2101" s="385" t="s">
        <v>36</v>
      </c>
      <c r="I2101" s="385"/>
      <c r="J2101" s="385" t="s">
        <v>436</v>
      </c>
      <c r="K2101" s="386">
        <v>13</v>
      </c>
      <c r="L2101" s="386">
        <v>1.3</v>
      </c>
      <c r="M2101" s="386">
        <v>1</v>
      </c>
      <c r="N2101" s="386"/>
      <c r="O2101" s="375">
        <f t="shared" si="443"/>
        <v>1</v>
      </c>
      <c r="P2101" s="386"/>
      <c r="Q2101" s="386"/>
      <c r="R2101" s="375">
        <f t="shared" si="444"/>
        <v>13</v>
      </c>
      <c r="S2101" s="387" t="s">
        <v>41</v>
      </c>
      <c r="T2101" s="378" t="s">
        <v>87</v>
      </c>
      <c r="U2101" s="388">
        <v>44954</v>
      </c>
      <c r="V2101" s="388"/>
      <c r="W2101" s="389">
        <v>1</v>
      </c>
      <c r="X2101" s="390"/>
      <c r="Y2101" s="382">
        <f t="shared" si="445"/>
        <v>0.5714285714285714</v>
      </c>
      <c r="Z2101" s="391">
        <v>14</v>
      </c>
      <c r="AA2101" s="391">
        <v>0.84</v>
      </c>
      <c r="AB2101" s="384">
        <f t="shared" si="446"/>
        <v>182</v>
      </c>
      <c r="AC2101" s="384">
        <f t="shared" si="447"/>
        <v>10.92</v>
      </c>
      <c r="AD2101" s="384">
        <f t="shared" si="448"/>
        <v>127.39999999999999</v>
      </c>
      <c r="AE2101" s="384">
        <f t="shared" si="449"/>
        <v>0</v>
      </c>
      <c r="AF2101" s="384">
        <f t="shared" si="450"/>
        <v>6.2399999999999993</v>
      </c>
      <c r="AG2101" s="384">
        <f t="shared" si="451"/>
        <v>133.63999999999999</v>
      </c>
      <c r="AH2101" s="392"/>
      <c r="AI2101" s="343">
        <f t="shared" si="452"/>
        <v>133.63999999999999</v>
      </c>
      <c r="AJ2101" s="172"/>
    </row>
    <row r="2102" spans="1:36" ht="32.25" customHeight="1" x14ac:dyDescent="0.35">
      <c r="A2102" s="202"/>
      <c r="B2102" s="239">
        <v>2</v>
      </c>
      <c r="C2102" s="342">
        <v>1811</v>
      </c>
      <c r="D2102" s="344">
        <v>14400</v>
      </c>
      <c r="E2102" s="375"/>
      <c r="F2102" s="204"/>
      <c r="G2102" s="376" t="s">
        <v>647</v>
      </c>
      <c r="H2102" s="385" t="s">
        <v>36</v>
      </c>
      <c r="I2102" s="385"/>
      <c r="J2102" s="385" t="s">
        <v>436</v>
      </c>
      <c r="K2102" s="386">
        <v>5</v>
      </c>
      <c r="L2102" s="386">
        <v>1.3</v>
      </c>
      <c r="M2102" s="386">
        <v>2</v>
      </c>
      <c r="N2102" s="386"/>
      <c r="O2102" s="375">
        <f t="shared" si="443"/>
        <v>2</v>
      </c>
      <c r="P2102" s="386"/>
      <c r="Q2102" s="386"/>
      <c r="R2102" s="375">
        <f t="shared" si="444"/>
        <v>10</v>
      </c>
      <c r="S2102" s="387" t="s">
        <v>41</v>
      </c>
      <c r="T2102" s="378" t="s">
        <v>87</v>
      </c>
      <c r="U2102" s="388">
        <v>44953</v>
      </c>
      <c r="V2102" s="388"/>
      <c r="W2102" s="389">
        <v>1</v>
      </c>
      <c r="X2102" s="390"/>
      <c r="Y2102" s="382">
        <f t="shared" si="445"/>
        <v>0.7142857142857143</v>
      </c>
      <c r="Z2102" s="391">
        <v>14</v>
      </c>
      <c r="AA2102" s="391">
        <v>0.84</v>
      </c>
      <c r="AB2102" s="384">
        <f t="shared" si="446"/>
        <v>140</v>
      </c>
      <c r="AC2102" s="384">
        <f t="shared" si="447"/>
        <v>8.4</v>
      </c>
      <c r="AD2102" s="384">
        <f t="shared" si="448"/>
        <v>98</v>
      </c>
      <c r="AE2102" s="384">
        <f t="shared" si="449"/>
        <v>0</v>
      </c>
      <c r="AF2102" s="384">
        <f t="shared" si="450"/>
        <v>6</v>
      </c>
      <c r="AG2102" s="384">
        <f t="shared" si="451"/>
        <v>104</v>
      </c>
      <c r="AH2102" s="392"/>
      <c r="AI2102" s="343">
        <f t="shared" si="452"/>
        <v>104</v>
      </c>
      <c r="AJ2102" s="172"/>
    </row>
    <row r="2103" spans="1:36" ht="32.25" customHeight="1" x14ac:dyDescent="0.35">
      <c r="A2103" s="202"/>
      <c r="B2103" s="239">
        <v>28</v>
      </c>
      <c r="C2103" s="342">
        <v>1814</v>
      </c>
      <c r="D2103" s="344">
        <v>14403</v>
      </c>
      <c r="E2103" s="375"/>
      <c r="F2103" s="204"/>
      <c r="G2103" s="376" t="s">
        <v>57</v>
      </c>
      <c r="H2103" s="385" t="s">
        <v>36</v>
      </c>
      <c r="I2103" s="385"/>
      <c r="J2103" s="385" t="s">
        <v>436</v>
      </c>
      <c r="K2103" s="386">
        <v>4</v>
      </c>
      <c r="L2103" s="386">
        <v>1</v>
      </c>
      <c r="M2103" s="386">
        <v>2.5</v>
      </c>
      <c r="N2103" s="386"/>
      <c r="O2103" s="375">
        <f t="shared" si="443"/>
        <v>2.5</v>
      </c>
      <c r="P2103" s="386"/>
      <c r="Q2103" s="386"/>
      <c r="R2103" s="375">
        <f t="shared" si="444"/>
        <v>10</v>
      </c>
      <c r="S2103" s="387" t="s">
        <v>41</v>
      </c>
      <c r="T2103" s="378" t="s">
        <v>87</v>
      </c>
      <c r="U2103" s="388">
        <v>44954</v>
      </c>
      <c r="V2103" s="388"/>
      <c r="W2103" s="389">
        <v>1</v>
      </c>
      <c r="X2103" s="390"/>
      <c r="Y2103" s="382">
        <f t="shared" si="445"/>
        <v>0.5714285714285714</v>
      </c>
      <c r="Z2103" s="391">
        <v>14</v>
      </c>
      <c r="AA2103" s="391">
        <v>0.84</v>
      </c>
      <c r="AB2103" s="384">
        <f t="shared" si="446"/>
        <v>140</v>
      </c>
      <c r="AC2103" s="384">
        <f t="shared" si="447"/>
        <v>8.4</v>
      </c>
      <c r="AD2103" s="384">
        <f t="shared" si="448"/>
        <v>98</v>
      </c>
      <c r="AE2103" s="384">
        <f t="shared" si="449"/>
        <v>0</v>
      </c>
      <c r="AF2103" s="384">
        <f t="shared" si="450"/>
        <v>4.7999999999999989</v>
      </c>
      <c r="AG2103" s="384">
        <f t="shared" si="451"/>
        <v>102.8</v>
      </c>
      <c r="AH2103" s="392"/>
      <c r="AI2103" s="343">
        <f t="shared" si="452"/>
        <v>102.8</v>
      </c>
      <c r="AJ2103" s="172"/>
    </row>
    <row r="2104" spans="1:36" ht="32.25" customHeight="1" x14ac:dyDescent="0.35">
      <c r="A2104" s="202"/>
      <c r="B2104" s="239">
        <v>1</v>
      </c>
      <c r="C2104" s="342">
        <v>1817</v>
      </c>
      <c r="D2104" s="344">
        <v>14405</v>
      </c>
      <c r="E2104" s="375"/>
      <c r="F2104" s="204"/>
      <c r="G2104" s="376" t="s">
        <v>107</v>
      </c>
      <c r="H2104" s="385" t="s">
        <v>36</v>
      </c>
      <c r="I2104" s="385"/>
      <c r="J2104" s="385" t="s">
        <v>436</v>
      </c>
      <c r="K2104" s="386">
        <v>19.5</v>
      </c>
      <c r="L2104" s="386">
        <v>1.3</v>
      </c>
      <c r="M2104" s="386">
        <v>2</v>
      </c>
      <c r="N2104" s="386"/>
      <c r="O2104" s="375">
        <f t="shared" si="443"/>
        <v>2</v>
      </c>
      <c r="P2104" s="386"/>
      <c r="Q2104" s="386"/>
      <c r="R2104" s="375">
        <f t="shared" si="444"/>
        <v>39</v>
      </c>
      <c r="S2104" s="387" t="s">
        <v>41</v>
      </c>
      <c r="T2104" s="378" t="s">
        <v>87</v>
      </c>
      <c r="U2104" s="388">
        <v>44954</v>
      </c>
      <c r="V2104" s="388"/>
      <c r="W2104" s="389">
        <v>1</v>
      </c>
      <c r="X2104" s="390"/>
      <c r="Y2104" s="382">
        <f t="shared" si="445"/>
        <v>0.5714285714285714</v>
      </c>
      <c r="Z2104" s="391">
        <v>14</v>
      </c>
      <c r="AA2104" s="391">
        <v>0.84</v>
      </c>
      <c r="AB2104" s="384">
        <f t="shared" si="446"/>
        <v>546</v>
      </c>
      <c r="AC2104" s="384">
        <f t="shared" si="447"/>
        <v>32.76</v>
      </c>
      <c r="AD2104" s="384">
        <f t="shared" si="448"/>
        <v>382.19999999999993</v>
      </c>
      <c r="AE2104" s="384">
        <f t="shared" si="449"/>
        <v>0</v>
      </c>
      <c r="AF2104" s="384">
        <f t="shared" si="450"/>
        <v>18.72</v>
      </c>
      <c r="AG2104" s="384">
        <f t="shared" si="451"/>
        <v>400.91999999999996</v>
      </c>
      <c r="AH2104" s="392"/>
      <c r="AI2104" s="343">
        <f t="shared" si="452"/>
        <v>400.91999999999996</v>
      </c>
      <c r="AJ2104" s="172"/>
    </row>
    <row r="2105" spans="1:36" ht="32.25" customHeight="1" x14ac:dyDescent="0.35">
      <c r="A2105" s="202"/>
      <c r="B2105" s="239">
        <v>7</v>
      </c>
      <c r="C2105" s="342">
        <v>1818</v>
      </c>
      <c r="D2105" s="344">
        <v>14406</v>
      </c>
      <c r="E2105" s="375"/>
      <c r="F2105" s="204"/>
      <c r="G2105" s="376" t="s">
        <v>111</v>
      </c>
      <c r="H2105" s="385" t="s">
        <v>36</v>
      </c>
      <c r="I2105" s="385"/>
      <c r="J2105" s="385" t="s">
        <v>436</v>
      </c>
      <c r="K2105" s="386">
        <v>26</v>
      </c>
      <c r="L2105" s="386">
        <v>1</v>
      </c>
      <c r="M2105" s="386">
        <v>4</v>
      </c>
      <c r="N2105" s="386"/>
      <c r="O2105" s="375">
        <f t="shared" si="443"/>
        <v>4</v>
      </c>
      <c r="P2105" s="386"/>
      <c r="Q2105" s="386"/>
      <c r="R2105" s="375">
        <f t="shared" si="444"/>
        <v>104</v>
      </c>
      <c r="S2105" s="387" t="s">
        <v>41</v>
      </c>
      <c r="T2105" s="378" t="s">
        <v>87</v>
      </c>
      <c r="U2105" s="388">
        <v>44954</v>
      </c>
      <c r="V2105" s="388"/>
      <c r="W2105" s="389">
        <v>1</v>
      </c>
      <c r="X2105" s="390"/>
      <c r="Y2105" s="382">
        <f t="shared" si="445"/>
        <v>0.5714285714285714</v>
      </c>
      <c r="Z2105" s="391">
        <v>14</v>
      </c>
      <c r="AA2105" s="391">
        <v>0.84</v>
      </c>
      <c r="AB2105" s="384">
        <f t="shared" si="446"/>
        <v>1456</v>
      </c>
      <c r="AC2105" s="384">
        <f t="shared" si="447"/>
        <v>87.36</v>
      </c>
      <c r="AD2105" s="384">
        <f t="shared" si="448"/>
        <v>1019.1999999999999</v>
      </c>
      <c r="AE2105" s="384">
        <f t="shared" si="449"/>
        <v>0</v>
      </c>
      <c r="AF2105" s="384">
        <f t="shared" si="450"/>
        <v>49.919999999999995</v>
      </c>
      <c r="AG2105" s="384">
        <f t="shared" si="451"/>
        <v>1069.1199999999999</v>
      </c>
      <c r="AH2105" s="392"/>
      <c r="AI2105" s="343">
        <f t="shared" si="452"/>
        <v>1069.1199999999999</v>
      </c>
      <c r="AJ2105" s="172"/>
    </row>
    <row r="2106" spans="1:36" ht="32.25" customHeight="1" x14ac:dyDescent="0.35">
      <c r="A2106" s="202"/>
      <c r="B2106" s="239">
        <v>2</v>
      </c>
      <c r="C2106" s="342">
        <v>1820</v>
      </c>
      <c r="D2106" s="344">
        <v>14408</v>
      </c>
      <c r="E2106" s="375"/>
      <c r="F2106" s="204"/>
      <c r="G2106" s="376" t="s">
        <v>662</v>
      </c>
      <c r="H2106" s="385" t="s">
        <v>36</v>
      </c>
      <c r="I2106" s="385"/>
      <c r="J2106" s="385" t="s">
        <v>436</v>
      </c>
      <c r="K2106" s="386">
        <v>17</v>
      </c>
      <c r="L2106" s="386">
        <v>1.3</v>
      </c>
      <c r="M2106" s="386">
        <v>2.5</v>
      </c>
      <c r="N2106" s="386"/>
      <c r="O2106" s="375">
        <f t="shared" si="443"/>
        <v>2.5</v>
      </c>
      <c r="P2106" s="386"/>
      <c r="Q2106" s="386"/>
      <c r="R2106" s="375">
        <f t="shared" si="444"/>
        <v>42.5</v>
      </c>
      <c r="S2106" s="387" t="s">
        <v>41</v>
      </c>
      <c r="T2106" s="378" t="s">
        <v>87</v>
      </c>
      <c r="U2106" s="388">
        <v>44955</v>
      </c>
      <c r="V2106" s="388"/>
      <c r="W2106" s="389">
        <v>1</v>
      </c>
      <c r="X2106" s="390"/>
      <c r="Y2106" s="382">
        <f t="shared" si="445"/>
        <v>0.42857142857142855</v>
      </c>
      <c r="Z2106" s="391">
        <v>14</v>
      </c>
      <c r="AA2106" s="391">
        <v>0.84</v>
      </c>
      <c r="AB2106" s="384">
        <f t="shared" si="446"/>
        <v>595</v>
      </c>
      <c r="AC2106" s="384">
        <f t="shared" si="447"/>
        <v>35.699999999999996</v>
      </c>
      <c r="AD2106" s="384">
        <f t="shared" si="448"/>
        <v>416.49999999999994</v>
      </c>
      <c r="AE2106" s="384">
        <f t="shared" si="449"/>
        <v>0</v>
      </c>
      <c r="AF2106" s="384">
        <f t="shared" si="450"/>
        <v>15.299999999999997</v>
      </c>
      <c r="AG2106" s="384">
        <f t="shared" si="451"/>
        <v>431.79999999999995</v>
      </c>
      <c r="AH2106" s="392"/>
      <c r="AI2106" s="343">
        <f t="shared" si="452"/>
        <v>431.79999999999995</v>
      </c>
      <c r="AJ2106" s="172"/>
    </row>
    <row r="2107" spans="1:36" ht="32.25" customHeight="1" x14ac:dyDescent="0.35">
      <c r="A2107" s="202"/>
      <c r="B2107" s="239">
        <v>1</v>
      </c>
      <c r="C2107" s="342">
        <v>1802</v>
      </c>
      <c r="D2107" s="344">
        <v>14391</v>
      </c>
      <c r="E2107" s="375"/>
      <c r="F2107" s="204"/>
      <c r="G2107" s="376" t="s">
        <v>107</v>
      </c>
      <c r="H2107" s="385" t="s">
        <v>36</v>
      </c>
      <c r="I2107" s="385"/>
      <c r="J2107" s="385" t="s">
        <v>436</v>
      </c>
      <c r="K2107" s="386">
        <v>12.3</v>
      </c>
      <c r="L2107" s="386">
        <v>1.3</v>
      </c>
      <c r="M2107" s="386">
        <v>4.5</v>
      </c>
      <c r="N2107" s="386"/>
      <c r="O2107" s="375">
        <f t="shared" si="443"/>
        <v>4.5</v>
      </c>
      <c r="P2107" s="386"/>
      <c r="Q2107" s="386"/>
      <c r="R2107" s="375">
        <f t="shared" si="444"/>
        <v>55.35</v>
      </c>
      <c r="S2107" s="387" t="s">
        <v>41</v>
      </c>
      <c r="T2107" s="378" t="s">
        <v>87</v>
      </c>
      <c r="U2107" s="388">
        <v>44952</v>
      </c>
      <c r="V2107" s="388"/>
      <c r="W2107" s="389">
        <v>1</v>
      </c>
      <c r="X2107" s="390"/>
      <c r="Y2107" s="382">
        <f t="shared" si="445"/>
        <v>0.8571428571428571</v>
      </c>
      <c r="Z2107" s="391">
        <v>14</v>
      </c>
      <c r="AA2107" s="391">
        <v>0.84</v>
      </c>
      <c r="AB2107" s="384">
        <f t="shared" si="446"/>
        <v>774.9</v>
      </c>
      <c r="AC2107" s="384">
        <f t="shared" si="447"/>
        <v>46.494</v>
      </c>
      <c r="AD2107" s="384">
        <f t="shared" si="448"/>
        <v>542.42999999999995</v>
      </c>
      <c r="AE2107" s="384">
        <f t="shared" si="449"/>
        <v>0</v>
      </c>
      <c r="AF2107" s="384">
        <f t="shared" si="450"/>
        <v>39.851999999999997</v>
      </c>
      <c r="AG2107" s="384">
        <f t="shared" si="451"/>
        <v>582.28199999999993</v>
      </c>
      <c r="AH2107" s="392"/>
      <c r="AI2107" s="343">
        <f t="shared" si="452"/>
        <v>582.28199999999993</v>
      </c>
      <c r="AJ2107" s="172"/>
    </row>
    <row r="2108" spans="1:36" ht="32.25" customHeight="1" x14ac:dyDescent="0.35">
      <c r="A2108" s="202"/>
      <c r="B2108" s="239"/>
      <c r="C2108" s="374"/>
      <c r="D2108" s="375"/>
      <c r="E2108" s="375"/>
      <c r="F2108" s="204"/>
      <c r="G2108" s="376"/>
      <c r="H2108" s="385"/>
      <c r="I2108" s="385"/>
      <c r="J2108" s="385"/>
      <c r="K2108" s="386"/>
      <c r="L2108" s="386"/>
      <c r="M2108" s="386"/>
      <c r="N2108" s="386"/>
      <c r="O2108" s="375"/>
      <c r="P2108" s="386"/>
      <c r="Q2108" s="386"/>
      <c r="R2108" s="375"/>
      <c r="S2108" s="387"/>
      <c r="T2108" s="378"/>
      <c r="U2108" s="388"/>
      <c r="V2108" s="388"/>
      <c r="W2108" s="389"/>
      <c r="X2108" s="390"/>
      <c r="Y2108" s="382"/>
      <c r="Z2108" s="391"/>
      <c r="AA2108" s="391"/>
      <c r="AB2108" s="384"/>
      <c r="AC2108" s="384"/>
      <c r="AD2108" s="384"/>
      <c r="AE2108" s="384"/>
      <c r="AF2108" s="384"/>
      <c r="AG2108" s="384"/>
      <c r="AH2108" s="392"/>
      <c r="AI2108" s="384"/>
      <c r="AJ2108" s="172"/>
    </row>
    <row r="2109" spans="1:36" ht="32.25" customHeight="1" x14ac:dyDescent="0.35">
      <c r="A2109" s="202"/>
      <c r="B2109" s="239">
        <v>1</v>
      </c>
      <c r="C2109" s="342">
        <v>1743</v>
      </c>
      <c r="D2109" s="344">
        <v>14329</v>
      </c>
      <c r="E2109" s="375"/>
      <c r="F2109" s="204"/>
      <c r="G2109" s="376" t="s">
        <v>107</v>
      </c>
      <c r="H2109" s="385" t="s">
        <v>36</v>
      </c>
      <c r="I2109" s="385"/>
      <c r="J2109" s="385" t="s">
        <v>436</v>
      </c>
      <c r="K2109" s="386">
        <v>10</v>
      </c>
      <c r="L2109" s="386">
        <v>1.8</v>
      </c>
      <c r="M2109" s="386">
        <v>3.5</v>
      </c>
      <c r="N2109" s="386"/>
      <c r="O2109" s="375">
        <f t="shared" ref="O2109:O2123" si="453">M2109-N2109</f>
        <v>3.5</v>
      </c>
      <c r="P2109" s="386"/>
      <c r="Q2109" s="386"/>
      <c r="R2109" s="375">
        <f t="shared" ref="R2109:R2123" si="454">IF(S2109="m3",K2109*L2109*O2109,IF(S2109="m2-LxH",K2109*O2109,IF(S2109="m2-LxW",K2109*L2109*P2109,IF(S2109="rm",O2109,IF(S2109="lm",K2109,IF(S2109="unit",Q2109,))))))</f>
        <v>35</v>
      </c>
      <c r="S2109" s="387" t="s">
        <v>41</v>
      </c>
      <c r="T2109" s="393" t="s">
        <v>87</v>
      </c>
      <c r="U2109" s="388">
        <v>44940</v>
      </c>
      <c r="V2109" s="388"/>
      <c r="W2109" s="389">
        <v>1</v>
      </c>
      <c r="X2109" s="390"/>
      <c r="Y2109" s="382">
        <f t="shared" ref="Y2109:Y2123" si="455">IF(T2109="on hire",$C$5-U2109+1,IF(T2109="off hired",V2109-U2109+1,0))/7</f>
        <v>2.5714285714285716</v>
      </c>
      <c r="Z2109" s="391">
        <v>18</v>
      </c>
      <c r="AA2109" s="391">
        <v>1.05</v>
      </c>
      <c r="AB2109" s="384">
        <f t="shared" ref="AB2109:AB2123" si="456">Z2109*R2109</f>
        <v>630</v>
      </c>
      <c r="AC2109" s="384">
        <f t="shared" ref="AC2109:AC2123" si="457">AA2109*R2109</f>
        <v>36.75</v>
      </c>
      <c r="AD2109" s="384">
        <f t="shared" ref="AD2109:AD2123" si="458">0.7*R2109*Z2109</f>
        <v>441</v>
      </c>
      <c r="AE2109" s="384">
        <f t="shared" ref="AE2109:AE2123" si="459">IF(T2109="off hired",0.3*R2109*Z2109*W2109,0)</f>
        <v>0</v>
      </c>
      <c r="AF2109" s="384">
        <f t="shared" ref="AF2109:AF2123" si="460">IF(Y2109&gt;X2109,(Y2109-X2109)*R2109*AA2109,0)</f>
        <v>94.5</v>
      </c>
      <c r="AG2109" s="384">
        <f t="shared" ref="AG2109:AG2123" si="461">AD2109+AE2109+AF2109</f>
        <v>535.5</v>
      </c>
      <c r="AH2109" s="392"/>
      <c r="AI2109" s="343">
        <f t="shared" ref="AI2109:AI2123" si="462">AG2109-AH2109</f>
        <v>535.5</v>
      </c>
      <c r="AJ2109" s="172"/>
    </row>
    <row r="2110" spans="1:36" ht="32.25" customHeight="1" x14ac:dyDescent="0.35">
      <c r="A2110" s="202"/>
      <c r="B2110" s="239">
        <v>1</v>
      </c>
      <c r="C2110" s="342">
        <v>1743</v>
      </c>
      <c r="D2110" s="344">
        <v>14329</v>
      </c>
      <c r="E2110" s="375"/>
      <c r="F2110" s="204"/>
      <c r="G2110" s="376" t="s">
        <v>107</v>
      </c>
      <c r="H2110" s="385" t="s">
        <v>36</v>
      </c>
      <c r="I2110" s="385"/>
      <c r="J2110" s="385" t="s">
        <v>436</v>
      </c>
      <c r="K2110" s="386">
        <v>12.5</v>
      </c>
      <c r="L2110" s="386">
        <v>1.8</v>
      </c>
      <c r="M2110" s="386">
        <v>5</v>
      </c>
      <c r="N2110" s="386"/>
      <c r="O2110" s="375">
        <f t="shared" si="453"/>
        <v>5</v>
      </c>
      <c r="P2110" s="386"/>
      <c r="Q2110" s="386"/>
      <c r="R2110" s="375">
        <f t="shared" si="454"/>
        <v>62.5</v>
      </c>
      <c r="S2110" s="387" t="s">
        <v>41</v>
      </c>
      <c r="T2110" s="378" t="s">
        <v>87</v>
      </c>
      <c r="U2110" s="388">
        <v>44940</v>
      </c>
      <c r="V2110" s="388"/>
      <c r="W2110" s="389">
        <v>1</v>
      </c>
      <c r="X2110" s="390"/>
      <c r="Y2110" s="382">
        <f t="shared" si="455"/>
        <v>2.5714285714285716</v>
      </c>
      <c r="Z2110" s="391">
        <v>14</v>
      </c>
      <c r="AA2110" s="391">
        <v>0.84</v>
      </c>
      <c r="AB2110" s="384">
        <f t="shared" si="456"/>
        <v>875</v>
      </c>
      <c r="AC2110" s="384">
        <f t="shared" si="457"/>
        <v>52.5</v>
      </c>
      <c r="AD2110" s="384">
        <f t="shared" si="458"/>
        <v>612.5</v>
      </c>
      <c r="AE2110" s="384">
        <f t="shared" si="459"/>
        <v>0</v>
      </c>
      <c r="AF2110" s="384">
        <f t="shared" si="460"/>
        <v>135</v>
      </c>
      <c r="AG2110" s="384">
        <f t="shared" si="461"/>
        <v>747.5</v>
      </c>
      <c r="AH2110" s="392"/>
      <c r="AI2110" s="343">
        <f t="shared" si="462"/>
        <v>747.5</v>
      </c>
      <c r="AJ2110" s="172"/>
    </row>
    <row r="2111" spans="1:36" ht="32.25" customHeight="1" x14ac:dyDescent="0.35">
      <c r="A2111" s="202"/>
      <c r="B2111" s="239">
        <v>1</v>
      </c>
      <c r="C2111" s="342">
        <v>1727</v>
      </c>
      <c r="D2111" s="344">
        <v>14312</v>
      </c>
      <c r="E2111" s="375"/>
      <c r="F2111" s="204"/>
      <c r="G2111" s="376" t="s">
        <v>441</v>
      </c>
      <c r="H2111" s="385" t="s">
        <v>36</v>
      </c>
      <c r="I2111" s="385"/>
      <c r="J2111" s="385" t="s">
        <v>436</v>
      </c>
      <c r="K2111" s="386">
        <v>4</v>
      </c>
      <c r="L2111" s="386">
        <v>1.8</v>
      </c>
      <c r="M2111" s="386">
        <v>6.5</v>
      </c>
      <c r="N2111" s="386"/>
      <c r="O2111" s="375">
        <f t="shared" si="453"/>
        <v>6.5</v>
      </c>
      <c r="P2111" s="386"/>
      <c r="Q2111" s="386"/>
      <c r="R2111" s="375">
        <f t="shared" si="454"/>
        <v>26</v>
      </c>
      <c r="S2111" s="387" t="s">
        <v>41</v>
      </c>
      <c r="T2111" s="378" t="s">
        <v>87</v>
      </c>
      <c r="U2111" s="388">
        <v>44937</v>
      </c>
      <c r="V2111" s="388"/>
      <c r="W2111" s="389">
        <v>1</v>
      </c>
      <c r="X2111" s="390"/>
      <c r="Y2111" s="382">
        <f t="shared" si="455"/>
        <v>3</v>
      </c>
      <c r="Z2111" s="391">
        <v>14</v>
      </c>
      <c r="AA2111" s="391">
        <v>0.84</v>
      </c>
      <c r="AB2111" s="384">
        <f t="shared" si="456"/>
        <v>364</v>
      </c>
      <c r="AC2111" s="384">
        <f t="shared" si="457"/>
        <v>21.84</v>
      </c>
      <c r="AD2111" s="384">
        <f t="shared" si="458"/>
        <v>254.79999999999998</v>
      </c>
      <c r="AE2111" s="384">
        <f t="shared" si="459"/>
        <v>0</v>
      </c>
      <c r="AF2111" s="384">
        <f t="shared" si="460"/>
        <v>65.52</v>
      </c>
      <c r="AG2111" s="384">
        <f t="shared" si="461"/>
        <v>320.32</v>
      </c>
      <c r="AH2111" s="392"/>
      <c r="AI2111" s="343">
        <f t="shared" si="462"/>
        <v>320.32</v>
      </c>
      <c r="AJ2111" s="172"/>
    </row>
    <row r="2112" spans="1:36" ht="32.25" customHeight="1" x14ac:dyDescent="0.35">
      <c r="A2112" s="202"/>
      <c r="B2112" s="239">
        <v>1</v>
      </c>
      <c r="C2112" s="342">
        <v>1718</v>
      </c>
      <c r="D2112" s="344">
        <v>14302</v>
      </c>
      <c r="E2112" s="375"/>
      <c r="F2112" s="204"/>
      <c r="G2112" s="376" t="s">
        <v>441</v>
      </c>
      <c r="H2112" s="385" t="s">
        <v>36</v>
      </c>
      <c r="I2112" s="385"/>
      <c r="J2112" s="385" t="s">
        <v>436</v>
      </c>
      <c r="K2112" s="386">
        <v>5.6</v>
      </c>
      <c r="L2112" s="386">
        <v>1.8</v>
      </c>
      <c r="M2112" s="386">
        <v>2.5</v>
      </c>
      <c r="N2112" s="386"/>
      <c r="O2112" s="375">
        <f t="shared" si="453"/>
        <v>2.5</v>
      </c>
      <c r="P2112" s="386"/>
      <c r="Q2112" s="386"/>
      <c r="R2112" s="375">
        <f t="shared" si="454"/>
        <v>14</v>
      </c>
      <c r="S2112" s="387" t="s">
        <v>41</v>
      </c>
      <c r="T2112" s="378" t="s">
        <v>87</v>
      </c>
      <c r="U2112" s="388">
        <v>44935</v>
      </c>
      <c r="V2112" s="388"/>
      <c r="W2112" s="389">
        <v>1</v>
      </c>
      <c r="X2112" s="390"/>
      <c r="Y2112" s="382">
        <f t="shared" si="455"/>
        <v>3.2857142857142856</v>
      </c>
      <c r="Z2112" s="391">
        <v>14</v>
      </c>
      <c r="AA2112" s="391">
        <v>0.84</v>
      </c>
      <c r="AB2112" s="384">
        <f t="shared" si="456"/>
        <v>196</v>
      </c>
      <c r="AC2112" s="384">
        <f t="shared" si="457"/>
        <v>11.76</v>
      </c>
      <c r="AD2112" s="384">
        <f t="shared" si="458"/>
        <v>137.19999999999999</v>
      </c>
      <c r="AE2112" s="384">
        <f t="shared" si="459"/>
        <v>0</v>
      </c>
      <c r="AF2112" s="384">
        <f t="shared" si="460"/>
        <v>38.64</v>
      </c>
      <c r="AG2112" s="384">
        <f t="shared" si="461"/>
        <v>175.83999999999997</v>
      </c>
      <c r="AH2112" s="392"/>
      <c r="AI2112" s="343">
        <f t="shared" si="462"/>
        <v>175.83999999999997</v>
      </c>
      <c r="AJ2112" s="172"/>
    </row>
    <row r="2113" spans="1:36" ht="32.25" customHeight="1" x14ac:dyDescent="0.35">
      <c r="A2113" s="202"/>
      <c r="B2113" s="239">
        <v>1</v>
      </c>
      <c r="C2113" s="342">
        <v>1756</v>
      </c>
      <c r="D2113" s="344">
        <v>14342</v>
      </c>
      <c r="E2113" s="344">
        <v>8605</v>
      </c>
      <c r="F2113" s="204"/>
      <c r="G2113" s="376" t="s">
        <v>107</v>
      </c>
      <c r="H2113" s="385" t="s">
        <v>36</v>
      </c>
      <c r="I2113" s="385"/>
      <c r="J2113" s="385" t="s">
        <v>436</v>
      </c>
      <c r="K2113" s="386">
        <v>3.1</v>
      </c>
      <c r="L2113" s="386">
        <v>1.8</v>
      </c>
      <c r="M2113" s="386">
        <v>4</v>
      </c>
      <c r="N2113" s="386"/>
      <c r="O2113" s="375">
        <f t="shared" si="453"/>
        <v>4</v>
      </c>
      <c r="P2113" s="386"/>
      <c r="Q2113" s="386"/>
      <c r="R2113" s="375">
        <f t="shared" si="454"/>
        <v>12.4</v>
      </c>
      <c r="S2113" s="387" t="s">
        <v>41</v>
      </c>
      <c r="T2113" s="378" t="s">
        <v>58</v>
      </c>
      <c r="U2113" s="388">
        <v>44944</v>
      </c>
      <c r="V2113" s="388">
        <v>44951</v>
      </c>
      <c r="W2113" s="389">
        <v>1</v>
      </c>
      <c r="X2113" s="390"/>
      <c r="Y2113" s="382">
        <f t="shared" si="455"/>
        <v>1.1428571428571428</v>
      </c>
      <c r="Z2113" s="391">
        <v>14</v>
      </c>
      <c r="AA2113" s="391">
        <v>0.84</v>
      </c>
      <c r="AB2113" s="384">
        <f t="shared" si="456"/>
        <v>173.6</v>
      </c>
      <c r="AC2113" s="384">
        <f t="shared" si="457"/>
        <v>10.416</v>
      </c>
      <c r="AD2113" s="384">
        <f t="shared" si="458"/>
        <v>121.52</v>
      </c>
      <c r="AE2113" s="384">
        <f t="shared" si="459"/>
        <v>52.08</v>
      </c>
      <c r="AF2113" s="384">
        <f t="shared" si="460"/>
        <v>11.904</v>
      </c>
      <c r="AG2113" s="384">
        <f t="shared" si="461"/>
        <v>185.50399999999999</v>
      </c>
      <c r="AH2113" s="392"/>
      <c r="AI2113" s="343">
        <f t="shared" si="462"/>
        <v>185.50399999999999</v>
      </c>
      <c r="AJ2113" s="172"/>
    </row>
    <row r="2114" spans="1:36" ht="32.25" customHeight="1" x14ac:dyDescent="0.35">
      <c r="A2114" s="202"/>
      <c r="B2114" s="239">
        <v>1</v>
      </c>
      <c r="C2114" s="342">
        <v>1757</v>
      </c>
      <c r="D2114" s="344">
        <v>14343</v>
      </c>
      <c r="E2114" s="344">
        <v>8604</v>
      </c>
      <c r="F2114" s="204"/>
      <c r="G2114" s="376" t="s">
        <v>107</v>
      </c>
      <c r="H2114" s="385" t="s">
        <v>36</v>
      </c>
      <c r="I2114" s="385"/>
      <c r="J2114" s="385" t="s">
        <v>436</v>
      </c>
      <c r="K2114" s="386">
        <v>6.8</v>
      </c>
      <c r="L2114" s="386">
        <v>1.8</v>
      </c>
      <c r="M2114" s="386">
        <v>5</v>
      </c>
      <c r="N2114" s="386"/>
      <c r="O2114" s="375">
        <f t="shared" si="453"/>
        <v>5</v>
      </c>
      <c r="P2114" s="386"/>
      <c r="Q2114" s="386"/>
      <c r="R2114" s="375">
        <f t="shared" si="454"/>
        <v>34</v>
      </c>
      <c r="S2114" s="387" t="s">
        <v>41</v>
      </c>
      <c r="T2114" s="378" t="s">
        <v>58</v>
      </c>
      <c r="U2114" s="388">
        <v>44944</v>
      </c>
      <c r="V2114" s="388">
        <v>44951</v>
      </c>
      <c r="W2114" s="389">
        <v>1</v>
      </c>
      <c r="X2114" s="390"/>
      <c r="Y2114" s="382">
        <f t="shared" si="455"/>
        <v>1.1428571428571428</v>
      </c>
      <c r="Z2114" s="391">
        <v>14</v>
      </c>
      <c r="AA2114" s="391">
        <v>0.84</v>
      </c>
      <c r="AB2114" s="384">
        <f t="shared" si="456"/>
        <v>476</v>
      </c>
      <c r="AC2114" s="384">
        <f t="shared" si="457"/>
        <v>28.56</v>
      </c>
      <c r="AD2114" s="384">
        <f t="shared" si="458"/>
        <v>333.19999999999993</v>
      </c>
      <c r="AE2114" s="384">
        <f t="shared" si="459"/>
        <v>142.79999999999998</v>
      </c>
      <c r="AF2114" s="384">
        <f t="shared" si="460"/>
        <v>32.639999999999993</v>
      </c>
      <c r="AG2114" s="384">
        <f t="shared" si="461"/>
        <v>508.63999999999987</v>
      </c>
      <c r="AH2114" s="392"/>
      <c r="AI2114" s="343">
        <f t="shared" si="462"/>
        <v>508.63999999999987</v>
      </c>
      <c r="AJ2114" s="172"/>
    </row>
    <row r="2115" spans="1:36" ht="32.25" customHeight="1" x14ac:dyDescent="0.35">
      <c r="A2115" s="202"/>
      <c r="B2115" s="239">
        <v>1</v>
      </c>
      <c r="C2115" s="342">
        <v>1764</v>
      </c>
      <c r="D2115" s="344">
        <v>14350</v>
      </c>
      <c r="E2115" s="375"/>
      <c r="F2115" s="204"/>
      <c r="G2115" s="376" t="s">
        <v>107</v>
      </c>
      <c r="H2115" s="385" t="s">
        <v>36</v>
      </c>
      <c r="I2115" s="385"/>
      <c r="J2115" s="385" t="s">
        <v>436</v>
      </c>
      <c r="K2115" s="386">
        <v>25</v>
      </c>
      <c r="L2115" s="386">
        <v>1.8</v>
      </c>
      <c r="M2115" s="386">
        <v>3.5</v>
      </c>
      <c r="N2115" s="386"/>
      <c r="O2115" s="375">
        <f t="shared" si="453"/>
        <v>3.5</v>
      </c>
      <c r="P2115" s="386"/>
      <c r="Q2115" s="386"/>
      <c r="R2115" s="375">
        <f t="shared" si="454"/>
        <v>87.5</v>
      </c>
      <c r="S2115" s="387" t="s">
        <v>41</v>
      </c>
      <c r="T2115" s="378" t="s">
        <v>87</v>
      </c>
      <c r="U2115" s="388">
        <v>44945</v>
      </c>
      <c r="V2115" s="388"/>
      <c r="W2115" s="389">
        <v>1</v>
      </c>
      <c r="X2115" s="390"/>
      <c r="Y2115" s="382">
        <f t="shared" si="455"/>
        <v>1.8571428571428572</v>
      </c>
      <c r="Z2115" s="391">
        <v>14</v>
      </c>
      <c r="AA2115" s="391">
        <v>0.84</v>
      </c>
      <c r="AB2115" s="384">
        <f t="shared" si="456"/>
        <v>1225</v>
      </c>
      <c r="AC2115" s="384">
        <f t="shared" si="457"/>
        <v>73.5</v>
      </c>
      <c r="AD2115" s="384">
        <f t="shared" si="458"/>
        <v>857.49999999999989</v>
      </c>
      <c r="AE2115" s="384">
        <f t="shared" si="459"/>
        <v>0</v>
      </c>
      <c r="AF2115" s="384">
        <f t="shared" si="460"/>
        <v>136.5</v>
      </c>
      <c r="AG2115" s="384">
        <f t="shared" si="461"/>
        <v>993.99999999999989</v>
      </c>
      <c r="AH2115" s="392"/>
      <c r="AI2115" s="343">
        <f t="shared" si="462"/>
        <v>993.99999999999989</v>
      </c>
      <c r="AJ2115" s="172"/>
    </row>
    <row r="2116" spans="1:36" ht="32.25" customHeight="1" x14ac:dyDescent="0.35">
      <c r="A2116" s="202"/>
      <c r="B2116" s="239">
        <v>1</v>
      </c>
      <c r="C2116" s="342">
        <v>1786</v>
      </c>
      <c r="D2116" s="344">
        <v>14375</v>
      </c>
      <c r="E2116" s="344">
        <v>8615</v>
      </c>
      <c r="F2116" s="204"/>
      <c r="G2116" s="376" t="s">
        <v>107</v>
      </c>
      <c r="H2116" s="385" t="s">
        <v>36</v>
      </c>
      <c r="I2116" s="385"/>
      <c r="J2116" s="385" t="s">
        <v>436</v>
      </c>
      <c r="K2116" s="386">
        <v>9.3000000000000007</v>
      </c>
      <c r="L2116" s="386">
        <v>1.8</v>
      </c>
      <c r="M2116" s="386">
        <v>3.5</v>
      </c>
      <c r="N2116" s="386"/>
      <c r="O2116" s="375">
        <f t="shared" si="453"/>
        <v>3.5</v>
      </c>
      <c r="P2116" s="386"/>
      <c r="Q2116" s="386"/>
      <c r="R2116" s="375">
        <f t="shared" si="454"/>
        <v>32.550000000000004</v>
      </c>
      <c r="S2116" s="387" t="s">
        <v>41</v>
      </c>
      <c r="T2116" s="378" t="s">
        <v>58</v>
      </c>
      <c r="U2116" s="388">
        <v>44949</v>
      </c>
      <c r="V2116" s="388">
        <v>44953</v>
      </c>
      <c r="W2116" s="389">
        <v>1</v>
      </c>
      <c r="X2116" s="390"/>
      <c r="Y2116" s="382">
        <f t="shared" si="455"/>
        <v>0.7142857142857143</v>
      </c>
      <c r="Z2116" s="391">
        <v>14</v>
      </c>
      <c r="AA2116" s="391">
        <v>0.84</v>
      </c>
      <c r="AB2116" s="384">
        <f t="shared" si="456"/>
        <v>455.70000000000005</v>
      </c>
      <c r="AC2116" s="384">
        <f t="shared" si="457"/>
        <v>27.342000000000002</v>
      </c>
      <c r="AD2116" s="384">
        <f t="shared" si="458"/>
        <v>318.99</v>
      </c>
      <c r="AE2116" s="384">
        <f t="shared" si="459"/>
        <v>136.71</v>
      </c>
      <c r="AF2116" s="384">
        <f t="shared" si="460"/>
        <v>19.53</v>
      </c>
      <c r="AG2116" s="384">
        <f t="shared" si="461"/>
        <v>475.23</v>
      </c>
      <c r="AH2116" s="392"/>
      <c r="AI2116" s="343">
        <f t="shared" si="462"/>
        <v>475.23</v>
      </c>
      <c r="AJ2116" s="172"/>
    </row>
    <row r="2117" spans="1:36" ht="32.25" customHeight="1" x14ac:dyDescent="0.35">
      <c r="A2117" s="202"/>
      <c r="B2117" s="239">
        <v>27</v>
      </c>
      <c r="C2117" s="342">
        <v>1782</v>
      </c>
      <c r="D2117" s="344">
        <v>14370</v>
      </c>
      <c r="E2117" s="375"/>
      <c r="F2117" s="204"/>
      <c r="G2117" s="376" t="s">
        <v>91</v>
      </c>
      <c r="H2117" s="385" t="s">
        <v>36</v>
      </c>
      <c r="I2117" s="385"/>
      <c r="J2117" s="385" t="s">
        <v>436</v>
      </c>
      <c r="K2117" s="386">
        <v>3.6</v>
      </c>
      <c r="L2117" s="386">
        <v>1.8</v>
      </c>
      <c r="M2117" s="386">
        <v>2</v>
      </c>
      <c r="N2117" s="386"/>
      <c r="O2117" s="375">
        <f t="shared" si="453"/>
        <v>2</v>
      </c>
      <c r="P2117" s="386"/>
      <c r="Q2117" s="386"/>
      <c r="R2117" s="375">
        <f t="shared" si="454"/>
        <v>7.2</v>
      </c>
      <c r="S2117" s="387" t="s">
        <v>41</v>
      </c>
      <c r="T2117" s="378" t="s">
        <v>87</v>
      </c>
      <c r="U2117" s="388">
        <v>44947</v>
      </c>
      <c r="V2117" s="388"/>
      <c r="W2117" s="389">
        <v>1</v>
      </c>
      <c r="X2117" s="390"/>
      <c r="Y2117" s="382">
        <f t="shared" si="455"/>
        <v>1.5714285714285714</v>
      </c>
      <c r="Z2117" s="391">
        <v>14</v>
      </c>
      <c r="AA2117" s="391">
        <v>0.84</v>
      </c>
      <c r="AB2117" s="384">
        <f t="shared" si="456"/>
        <v>100.8</v>
      </c>
      <c r="AC2117" s="384">
        <f t="shared" si="457"/>
        <v>6.048</v>
      </c>
      <c r="AD2117" s="384">
        <f t="shared" si="458"/>
        <v>70.56</v>
      </c>
      <c r="AE2117" s="384">
        <f t="shared" si="459"/>
        <v>0</v>
      </c>
      <c r="AF2117" s="384">
        <f t="shared" si="460"/>
        <v>9.5039999999999996</v>
      </c>
      <c r="AG2117" s="384">
        <f t="shared" si="461"/>
        <v>80.064000000000007</v>
      </c>
      <c r="AH2117" s="392"/>
      <c r="AI2117" s="343">
        <f t="shared" si="462"/>
        <v>80.064000000000007</v>
      </c>
      <c r="AJ2117" s="172"/>
    </row>
    <row r="2118" spans="1:36" ht="32.25" customHeight="1" x14ac:dyDescent="0.35">
      <c r="A2118" s="202"/>
      <c r="B2118" s="239">
        <v>1</v>
      </c>
      <c r="C2118" s="342">
        <v>1750</v>
      </c>
      <c r="D2118" s="344">
        <v>14336</v>
      </c>
      <c r="E2118" s="375"/>
      <c r="F2118" s="204"/>
      <c r="G2118" s="376" t="s">
        <v>107</v>
      </c>
      <c r="H2118" s="385" t="s">
        <v>36</v>
      </c>
      <c r="I2118" s="385"/>
      <c r="J2118" s="385" t="s">
        <v>436</v>
      </c>
      <c r="K2118" s="386">
        <v>4</v>
      </c>
      <c r="L2118" s="386">
        <v>1.8</v>
      </c>
      <c r="M2118" s="386">
        <v>4</v>
      </c>
      <c r="N2118" s="386"/>
      <c r="O2118" s="375">
        <f t="shared" si="453"/>
        <v>4</v>
      </c>
      <c r="P2118" s="386"/>
      <c r="Q2118" s="386"/>
      <c r="R2118" s="375">
        <f t="shared" si="454"/>
        <v>16</v>
      </c>
      <c r="S2118" s="387" t="s">
        <v>41</v>
      </c>
      <c r="T2118" s="378" t="s">
        <v>87</v>
      </c>
      <c r="U2118" s="388">
        <v>44942</v>
      </c>
      <c r="V2118" s="388"/>
      <c r="W2118" s="389">
        <v>1</v>
      </c>
      <c r="X2118" s="390"/>
      <c r="Y2118" s="382">
        <f t="shared" si="455"/>
        <v>2.2857142857142856</v>
      </c>
      <c r="Z2118" s="391">
        <v>14</v>
      </c>
      <c r="AA2118" s="391">
        <v>0.84</v>
      </c>
      <c r="AB2118" s="384">
        <f t="shared" si="456"/>
        <v>224</v>
      </c>
      <c r="AC2118" s="384">
        <f t="shared" si="457"/>
        <v>13.44</v>
      </c>
      <c r="AD2118" s="384">
        <f t="shared" si="458"/>
        <v>156.79999999999998</v>
      </c>
      <c r="AE2118" s="384">
        <f t="shared" si="459"/>
        <v>0</v>
      </c>
      <c r="AF2118" s="384">
        <f t="shared" si="460"/>
        <v>30.72</v>
      </c>
      <c r="AG2118" s="384">
        <f t="shared" si="461"/>
        <v>187.51999999999998</v>
      </c>
      <c r="AH2118" s="392"/>
      <c r="AI2118" s="343">
        <f t="shared" si="462"/>
        <v>187.51999999999998</v>
      </c>
      <c r="AJ2118" s="172"/>
    </row>
    <row r="2119" spans="1:36" ht="32.25" customHeight="1" x14ac:dyDescent="0.35">
      <c r="A2119" s="202"/>
      <c r="B2119" s="239">
        <v>6</v>
      </c>
      <c r="C2119" s="342">
        <v>1780</v>
      </c>
      <c r="D2119" s="344">
        <v>14368</v>
      </c>
      <c r="E2119" s="344">
        <v>8607</v>
      </c>
      <c r="F2119" s="204"/>
      <c r="G2119" s="376" t="s">
        <v>115</v>
      </c>
      <c r="H2119" s="385" t="s">
        <v>36</v>
      </c>
      <c r="I2119" s="385"/>
      <c r="J2119" s="385" t="s">
        <v>436</v>
      </c>
      <c r="K2119" s="386">
        <v>4</v>
      </c>
      <c r="L2119" s="386">
        <v>1.8</v>
      </c>
      <c r="M2119" s="386">
        <v>2</v>
      </c>
      <c r="N2119" s="386"/>
      <c r="O2119" s="375">
        <f t="shared" si="453"/>
        <v>2</v>
      </c>
      <c r="P2119" s="386"/>
      <c r="Q2119" s="386"/>
      <c r="R2119" s="375">
        <f t="shared" si="454"/>
        <v>8</v>
      </c>
      <c r="S2119" s="387" t="s">
        <v>41</v>
      </c>
      <c r="T2119" s="378" t="s">
        <v>58</v>
      </c>
      <c r="U2119" s="388">
        <v>44947</v>
      </c>
      <c r="V2119" s="388">
        <v>44951</v>
      </c>
      <c r="W2119" s="389">
        <v>1</v>
      </c>
      <c r="X2119" s="390"/>
      <c r="Y2119" s="382">
        <f t="shared" si="455"/>
        <v>0.7142857142857143</v>
      </c>
      <c r="Z2119" s="391">
        <v>14</v>
      </c>
      <c r="AA2119" s="391">
        <v>0.84</v>
      </c>
      <c r="AB2119" s="384">
        <f t="shared" si="456"/>
        <v>112</v>
      </c>
      <c r="AC2119" s="384">
        <f t="shared" si="457"/>
        <v>6.72</v>
      </c>
      <c r="AD2119" s="384">
        <f t="shared" si="458"/>
        <v>78.399999999999991</v>
      </c>
      <c r="AE2119" s="384">
        <f t="shared" si="459"/>
        <v>33.6</v>
      </c>
      <c r="AF2119" s="384">
        <f t="shared" si="460"/>
        <v>4.8</v>
      </c>
      <c r="AG2119" s="384">
        <f t="shared" si="461"/>
        <v>116.8</v>
      </c>
      <c r="AH2119" s="392"/>
      <c r="AI2119" s="343">
        <f t="shared" si="462"/>
        <v>116.8</v>
      </c>
      <c r="AJ2119" s="172"/>
    </row>
    <row r="2120" spans="1:36" ht="32.25" customHeight="1" x14ac:dyDescent="0.35">
      <c r="A2120" s="202"/>
      <c r="B2120" s="239">
        <v>1</v>
      </c>
      <c r="C2120" s="342">
        <v>1735</v>
      </c>
      <c r="D2120" s="344">
        <v>14320</v>
      </c>
      <c r="E2120" s="375"/>
      <c r="F2120" s="204"/>
      <c r="G2120" s="376" t="s">
        <v>441</v>
      </c>
      <c r="H2120" s="385" t="s">
        <v>36</v>
      </c>
      <c r="I2120" s="385"/>
      <c r="J2120" s="385" t="s">
        <v>436</v>
      </c>
      <c r="K2120" s="386">
        <v>3.6</v>
      </c>
      <c r="L2120" s="386">
        <v>1.8</v>
      </c>
      <c r="M2120" s="386">
        <v>7</v>
      </c>
      <c r="N2120" s="386"/>
      <c r="O2120" s="375">
        <f t="shared" si="453"/>
        <v>7</v>
      </c>
      <c r="P2120" s="386"/>
      <c r="Q2120" s="386"/>
      <c r="R2120" s="375">
        <f t="shared" si="454"/>
        <v>25.2</v>
      </c>
      <c r="S2120" s="387" t="s">
        <v>41</v>
      </c>
      <c r="T2120" s="378" t="s">
        <v>87</v>
      </c>
      <c r="U2120" s="388">
        <v>44939</v>
      </c>
      <c r="V2120" s="388"/>
      <c r="W2120" s="389">
        <v>1</v>
      </c>
      <c r="X2120" s="390"/>
      <c r="Y2120" s="382">
        <f t="shared" si="455"/>
        <v>2.7142857142857144</v>
      </c>
      <c r="Z2120" s="391">
        <v>14</v>
      </c>
      <c r="AA2120" s="391">
        <v>0.84</v>
      </c>
      <c r="AB2120" s="384">
        <f t="shared" si="456"/>
        <v>352.8</v>
      </c>
      <c r="AC2120" s="384">
        <f t="shared" si="457"/>
        <v>21.167999999999999</v>
      </c>
      <c r="AD2120" s="384">
        <f t="shared" si="458"/>
        <v>246.95999999999995</v>
      </c>
      <c r="AE2120" s="384">
        <f t="shared" si="459"/>
        <v>0</v>
      </c>
      <c r="AF2120" s="384">
        <f t="shared" si="460"/>
        <v>57.456000000000003</v>
      </c>
      <c r="AG2120" s="384">
        <f t="shared" si="461"/>
        <v>304.41599999999994</v>
      </c>
      <c r="AH2120" s="392"/>
      <c r="AI2120" s="343">
        <f t="shared" si="462"/>
        <v>304.41599999999994</v>
      </c>
      <c r="AJ2120" s="172"/>
    </row>
    <row r="2121" spans="1:36" ht="32.25" customHeight="1" x14ac:dyDescent="0.35">
      <c r="A2121" s="202"/>
      <c r="B2121" s="239">
        <v>1</v>
      </c>
      <c r="C2121" s="342">
        <v>1713</v>
      </c>
      <c r="D2121" s="344">
        <v>14298</v>
      </c>
      <c r="E2121" s="344">
        <v>8426</v>
      </c>
      <c r="F2121" s="204"/>
      <c r="G2121" s="376" t="s">
        <v>655</v>
      </c>
      <c r="H2121" s="385" t="s">
        <v>36</v>
      </c>
      <c r="I2121" s="385"/>
      <c r="J2121" s="385" t="s">
        <v>436</v>
      </c>
      <c r="K2121" s="386">
        <v>5.5</v>
      </c>
      <c r="L2121" s="386">
        <v>1.8</v>
      </c>
      <c r="M2121" s="386">
        <v>4</v>
      </c>
      <c r="N2121" s="386"/>
      <c r="O2121" s="375">
        <f t="shared" si="453"/>
        <v>4</v>
      </c>
      <c r="P2121" s="386"/>
      <c r="Q2121" s="386"/>
      <c r="R2121" s="375">
        <f t="shared" si="454"/>
        <v>22</v>
      </c>
      <c r="S2121" s="387" t="s">
        <v>41</v>
      </c>
      <c r="T2121" s="378" t="s">
        <v>58</v>
      </c>
      <c r="U2121" s="388">
        <v>44934</v>
      </c>
      <c r="V2121" s="388">
        <v>44940</v>
      </c>
      <c r="W2121" s="389">
        <v>1</v>
      </c>
      <c r="X2121" s="390"/>
      <c r="Y2121" s="382">
        <f t="shared" si="455"/>
        <v>1</v>
      </c>
      <c r="Z2121" s="391">
        <v>14</v>
      </c>
      <c r="AA2121" s="391">
        <v>0.84</v>
      </c>
      <c r="AB2121" s="384">
        <f t="shared" si="456"/>
        <v>308</v>
      </c>
      <c r="AC2121" s="384">
        <f t="shared" si="457"/>
        <v>18.48</v>
      </c>
      <c r="AD2121" s="384">
        <f t="shared" si="458"/>
        <v>215.59999999999997</v>
      </c>
      <c r="AE2121" s="384">
        <f t="shared" si="459"/>
        <v>92.399999999999991</v>
      </c>
      <c r="AF2121" s="384">
        <f t="shared" si="460"/>
        <v>18.48</v>
      </c>
      <c r="AG2121" s="384">
        <f t="shared" si="461"/>
        <v>326.47999999999996</v>
      </c>
      <c r="AH2121" s="392"/>
      <c r="AI2121" s="343">
        <f t="shared" si="462"/>
        <v>326.47999999999996</v>
      </c>
      <c r="AJ2121" s="172"/>
    </row>
    <row r="2122" spans="1:36" ht="32.25" customHeight="1" x14ac:dyDescent="0.35">
      <c r="A2122" s="202"/>
      <c r="B2122" s="239">
        <v>1</v>
      </c>
      <c r="C2122" s="342">
        <v>1681</v>
      </c>
      <c r="D2122" s="344">
        <v>14266</v>
      </c>
      <c r="E2122" s="375"/>
      <c r="F2122" s="204"/>
      <c r="G2122" s="376" t="s">
        <v>655</v>
      </c>
      <c r="H2122" s="385" t="s">
        <v>36</v>
      </c>
      <c r="I2122" s="385"/>
      <c r="J2122" s="385" t="s">
        <v>436</v>
      </c>
      <c r="K2122" s="386">
        <v>5</v>
      </c>
      <c r="L2122" s="386">
        <v>1.8</v>
      </c>
      <c r="M2122" s="386">
        <v>3</v>
      </c>
      <c r="N2122" s="386"/>
      <c r="O2122" s="375">
        <f t="shared" si="453"/>
        <v>3</v>
      </c>
      <c r="P2122" s="386"/>
      <c r="Q2122" s="386"/>
      <c r="R2122" s="375">
        <f t="shared" si="454"/>
        <v>15</v>
      </c>
      <c r="S2122" s="387" t="s">
        <v>41</v>
      </c>
      <c r="T2122" s="378" t="s">
        <v>87</v>
      </c>
      <c r="U2122" s="388">
        <v>44924</v>
      </c>
      <c r="V2122" s="388"/>
      <c r="W2122" s="389">
        <v>1</v>
      </c>
      <c r="X2122" s="390"/>
      <c r="Y2122" s="382">
        <f t="shared" si="455"/>
        <v>4.8571428571428568</v>
      </c>
      <c r="Z2122" s="391">
        <v>14</v>
      </c>
      <c r="AA2122" s="391">
        <v>0.84</v>
      </c>
      <c r="AB2122" s="384">
        <f t="shared" si="456"/>
        <v>210</v>
      </c>
      <c r="AC2122" s="384">
        <f t="shared" si="457"/>
        <v>12.6</v>
      </c>
      <c r="AD2122" s="384">
        <f t="shared" si="458"/>
        <v>147</v>
      </c>
      <c r="AE2122" s="384">
        <f t="shared" si="459"/>
        <v>0</v>
      </c>
      <c r="AF2122" s="384">
        <f t="shared" si="460"/>
        <v>61.199999999999989</v>
      </c>
      <c r="AG2122" s="384">
        <f t="shared" si="461"/>
        <v>208.2</v>
      </c>
      <c r="AH2122" s="392"/>
      <c r="AI2122" s="343">
        <f t="shared" si="462"/>
        <v>208.2</v>
      </c>
      <c r="AJ2122" s="172"/>
    </row>
    <row r="2123" spans="1:36" ht="32.25" customHeight="1" x14ac:dyDescent="0.35">
      <c r="A2123" s="202"/>
      <c r="B2123" s="239">
        <v>1</v>
      </c>
      <c r="C2123" s="342">
        <v>1699</v>
      </c>
      <c r="D2123" s="344">
        <v>14284</v>
      </c>
      <c r="E2123" s="344">
        <v>8425</v>
      </c>
      <c r="F2123" s="204"/>
      <c r="G2123" s="376" t="s">
        <v>655</v>
      </c>
      <c r="H2123" s="385" t="s">
        <v>36</v>
      </c>
      <c r="I2123" s="385"/>
      <c r="J2123" s="385" t="s">
        <v>436</v>
      </c>
      <c r="K2123" s="386">
        <v>5</v>
      </c>
      <c r="L2123" s="386">
        <v>1.8</v>
      </c>
      <c r="M2123" s="386">
        <v>3</v>
      </c>
      <c r="N2123" s="386"/>
      <c r="O2123" s="375">
        <f t="shared" si="453"/>
        <v>3</v>
      </c>
      <c r="P2123" s="386"/>
      <c r="Q2123" s="386"/>
      <c r="R2123" s="375">
        <f t="shared" si="454"/>
        <v>15</v>
      </c>
      <c r="S2123" s="387" t="s">
        <v>41</v>
      </c>
      <c r="T2123" s="378" t="s">
        <v>58</v>
      </c>
      <c r="U2123" s="388">
        <v>44929</v>
      </c>
      <c r="V2123" s="388">
        <v>44940</v>
      </c>
      <c r="W2123" s="389">
        <v>1</v>
      </c>
      <c r="X2123" s="390"/>
      <c r="Y2123" s="382">
        <f t="shared" si="455"/>
        <v>1.7142857142857142</v>
      </c>
      <c r="Z2123" s="391">
        <v>14</v>
      </c>
      <c r="AA2123" s="391">
        <v>0.84</v>
      </c>
      <c r="AB2123" s="384">
        <f t="shared" si="456"/>
        <v>210</v>
      </c>
      <c r="AC2123" s="384">
        <f t="shared" si="457"/>
        <v>12.6</v>
      </c>
      <c r="AD2123" s="384">
        <f t="shared" si="458"/>
        <v>147</v>
      </c>
      <c r="AE2123" s="384">
        <f t="shared" si="459"/>
        <v>63</v>
      </c>
      <c r="AF2123" s="384">
        <f t="shared" si="460"/>
        <v>21.599999999999998</v>
      </c>
      <c r="AG2123" s="384">
        <f t="shared" si="461"/>
        <v>231.6</v>
      </c>
      <c r="AH2123" s="392"/>
      <c r="AI2123" s="343">
        <f t="shared" si="462"/>
        <v>231.6</v>
      </c>
      <c r="AJ2123" s="172"/>
    </row>
    <row r="2124" spans="1:36" ht="32.25" customHeight="1" x14ac:dyDescent="0.35">
      <c r="A2124" s="202"/>
      <c r="B2124" s="239"/>
      <c r="C2124" s="374"/>
      <c r="D2124" s="375"/>
      <c r="E2124" s="375"/>
      <c r="F2124" s="204"/>
      <c r="G2124" s="376"/>
      <c r="H2124" s="385"/>
      <c r="I2124" s="385"/>
      <c r="J2124" s="385"/>
      <c r="K2124" s="386"/>
      <c r="L2124" s="386"/>
      <c r="M2124" s="386"/>
      <c r="N2124" s="386"/>
      <c r="O2124" s="375"/>
      <c r="P2124" s="386"/>
      <c r="Q2124" s="386"/>
      <c r="R2124" s="375"/>
      <c r="S2124" s="387"/>
      <c r="T2124" s="378"/>
      <c r="U2124" s="388"/>
      <c r="V2124" s="388"/>
      <c r="W2124" s="389"/>
      <c r="X2124" s="390"/>
      <c r="Y2124" s="382"/>
      <c r="Z2124" s="391"/>
      <c r="AA2124" s="391"/>
      <c r="AB2124" s="384"/>
      <c r="AC2124" s="384"/>
      <c r="AD2124" s="384"/>
      <c r="AE2124" s="384"/>
      <c r="AF2124" s="384"/>
      <c r="AG2124" s="384"/>
      <c r="AH2124" s="392"/>
      <c r="AI2124" s="384"/>
      <c r="AJ2124" s="172"/>
    </row>
    <row r="2125" spans="1:36" ht="32.25" customHeight="1" x14ac:dyDescent="0.35">
      <c r="A2125" s="202"/>
      <c r="B2125" s="239">
        <v>1</v>
      </c>
      <c r="C2125" s="342">
        <v>1746</v>
      </c>
      <c r="D2125" s="344">
        <v>14332</v>
      </c>
      <c r="E2125" s="344">
        <v>8614</v>
      </c>
      <c r="F2125" s="204"/>
      <c r="G2125" s="376" t="s">
        <v>107</v>
      </c>
      <c r="H2125" s="376" t="s">
        <v>60</v>
      </c>
      <c r="I2125" s="376"/>
      <c r="J2125" s="376" t="s">
        <v>61</v>
      </c>
      <c r="K2125" s="375">
        <v>3.1</v>
      </c>
      <c r="L2125" s="375">
        <v>2.5</v>
      </c>
      <c r="M2125" s="375">
        <v>4</v>
      </c>
      <c r="N2125" s="375"/>
      <c r="O2125" s="375">
        <f t="shared" ref="O2125:O2160" si="463">M2125-N2125</f>
        <v>4</v>
      </c>
      <c r="P2125" s="375"/>
      <c r="Q2125" s="375"/>
      <c r="R2125" s="375">
        <f t="shared" ref="R2125:R2160" si="464">IF(S2125="m3",K2125*L2125*O2125,IF(S2125="m2-LxH",K2125*O2125,IF(S2125="m2-LxW",K2125*L2125*P2125,IF(S2125="rm",O2125,IF(S2125="lm",K2125,IF(S2125="unit",Q2125,))))))</f>
        <v>31</v>
      </c>
      <c r="S2125" s="377" t="s">
        <v>62</v>
      </c>
      <c r="T2125" s="378" t="s">
        <v>58</v>
      </c>
      <c r="U2125" s="379">
        <v>44942</v>
      </c>
      <c r="V2125" s="379">
        <v>44953</v>
      </c>
      <c r="W2125" s="380">
        <v>1</v>
      </c>
      <c r="X2125" s="381"/>
      <c r="Y2125" s="382">
        <f t="shared" ref="Y2125:Y2160" si="465">IF(T2125="on hire",$C$5-U2125+1,IF(T2125="off hired",V2125-U2125+1,0))/7</f>
        <v>1.7142857142857142</v>
      </c>
      <c r="Z2125" s="383">
        <v>7.5</v>
      </c>
      <c r="AA2125" s="383">
        <v>0.7</v>
      </c>
      <c r="AB2125" s="384">
        <f t="shared" ref="AB2125:AB2160" si="466">Z2125*R2125</f>
        <v>232.5</v>
      </c>
      <c r="AC2125" s="384">
        <f t="shared" ref="AC2125:AC2160" si="467">AA2125*R2125</f>
        <v>21.7</v>
      </c>
      <c r="AD2125" s="384">
        <f t="shared" ref="AD2125:AD2160" si="468">0.7*R2125*Z2125</f>
        <v>162.75</v>
      </c>
      <c r="AE2125" s="384">
        <f t="shared" ref="AE2125:AE2160" si="469">IF(T2125="off hired",0.3*R2125*Z2125*W2125,0)</f>
        <v>69.749999999999986</v>
      </c>
      <c r="AF2125" s="384">
        <f t="shared" ref="AF2125:AF2160" si="470">IF(Y2125&gt;X2125,(Y2125-X2125)*R2125*AA2125,0)</f>
        <v>37.199999999999996</v>
      </c>
      <c r="AG2125" s="384">
        <f t="shared" ref="AG2125:AG2160" si="471">AD2125+AE2125+AF2125</f>
        <v>269.7</v>
      </c>
      <c r="AH2125" s="384"/>
      <c r="AI2125" s="343">
        <f t="shared" ref="AI2125:AI2160" si="472">AG2125-AH2125</f>
        <v>269.7</v>
      </c>
      <c r="AJ2125" s="172"/>
    </row>
    <row r="2126" spans="1:36" ht="32.25" customHeight="1" x14ac:dyDescent="0.35">
      <c r="A2126" s="202"/>
      <c r="B2126" s="239">
        <v>1</v>
      </c>
      <c r="C2126" s="342">
        <v>1675</v>
      </c>
      <c r="D2126" s="344">
        <v>14260</v>
      </c>
      <c r="E2126" s="344">
        <v>8414</v>
      </c>
      <c r="F2126" s="204"/>
      <c r="G2126" s="376" t="s">
        <v>107</v>
      </c>
      <c r="H2126" s="376" t="s">
        <v>60</v>
      </c>
      <c r="I2126" s="376"/>
      <c r="J2126" s="376" t="s">
        <v>61</v>
      </c>
      <c r="K2126" s="375">
        <v>3.5</v>
      </c>
      <c r="L2126" s="375">
        <v>3.1</v>
      </c>
      <c r="M2126" s="375">
        <v>4</v>
      </c>
      <c r="N2126" s="375"/>
      <c r="O2126" s="375">
        <f t="shared" si="463"/>
        <v>4</v>
      </c>
      <c r="P2126" s="375"/>
      <c r="Q2126" s="375"/>
      <c r="R2126" s="375">
        <f t="shared" si="464"/>
        <v>43.4</v>
      </c>
      <c r="S2126" s="377" t="s">
        <v>62</v>
      </c>
      <c r="T2126" s="378" t="s">
        <v>58</v>
      </c>
      <c r="U2126" s="379">
        <v>44922</v>
      </c>
      <c r="V2126" s="379">
        <v>44937</v>
      </c>
      <c r="W2126" s="380">
        <v>1</v>
      </c>
      <c r="X2126" s="381"/>
      <c r="Y2126" s="382">
        <f t="shared" si="465"/>
        <v>2.2857142857142856</v>
      </c>
      <c r="Z2126" s="383">
        <v>7.5</v>
      </c>
      <c r="AA2126" s="383">
        <v>0.7</v>
      </c>
      <c r="AB2126" s="384">
        <f t="shared" si="466"/>
        <v>325.5</v>
      </c>
      <c r="AC2126" s="384">
        <f t="shared" si="467"/>
        <v>30.379999999999995</v>
      </c>
      <c r="AD2126" s="384">
        <f t="shared" si="468"/>
        <v>227.84999999999997</v>
      </c>
      <c r="AE2126" s="384">
        <f t="shared" si="469"/>
        <v>97.649999999999991</v>
      </c>
      <c r="AF2126" s="384">
        <f t="shared" si="470"/>
        <v>69.439999999999984</v>
      </c>
      <c r="AG2126" s="384">
        <f t="shared" si="471"/>
        <v>394.93999999999994</v>
      </c>
      <c r="AH2126" s="384"/>
      <c r="AI2126" s="343">
        <f t="shared" si="472"/>
        <v>394.93999999999994</v>
      </c>
      <c r="AJ2126" s="172"/>
    </row>
    <row r="2127" spans="1:36" ht="32.25" customHeight="1" x14ac:dyDescent="0.35">
      <c r="A2127" s="202"/>
      <c r="B2127" s="239">
        <v>1</v>
      </c>
      <c r="C2127" s="342">
        <v>1709</v>
      </c>
      <c r="D2127" s="344">
        <v>14294</v>
      </c>
      <c r="E2127" s="344">
        <v>8410</v>
      </c>
      <c r="F2127" s="204"/>
      <c r="G2127" s="376" t="s">
        <v>107</v>
      </c>
      <c r="H2127" s="376" t="s">
        <v>60</v>
      </c>
      <c r="I2127" s="376"/>
      <c r="J2127" s="376" t="s">
        <v>61</v>
      </c>
      <c r="K2127" s="375">
        <v>2.5</v>
      </c>
      <c r="L2127" s="375">
        <v>2.5</v>
      </c>
      <c r="M2127" s="375">
        <v>3.5</v>
      </c>
      <c r="N2127" s="375"/>
      <c r="O2127" s="375">
        <f t="shared" si="463"/>
        <v>3.5</v>
      </c>
      <c r="P2127" s="375"/>
      <c r="Q2127" s="375"/>
      <c r="R2127" s="375">
        <f t="shared" si="464"/>
        <v>21.875</v>
      </c>
      <c r="S2127" s="377" t="s">
        <v>62</v>
      </c>
      <c r="T2127" s="378" t="s">
        <v>58</v>
      </c>
      <c r="U2127" s="379">
        <v>44932</v>
      </c>
      <c r="V2127" s="379">
        <v>44936</v>
      </c>
      <c r="W2127" s="380">
        <v>1</v>
      </c>
      <c r="X2127" s="381"/>
      <c r="Y2127" s="382">
        <f t="shared" si="465"/>
        <v>0.7142857142857143</v>
      </c>
      <c r="Z2127" s="383">
        <v>7.5</v>
      </c>
      <c r="AA2127" s="383">
        <v>0.7</v>
      </c>
      <c r="AB2127" s="384">
        <f t="shared" si="466"/>
        <v>164.0625</v>
      </c>
      <c r="AC2127" s="384">
        <f t="shared" si="467"/>
        <v>15.312499999999998</v>
      </c>
      <c r="AD2127" s="384">
        <f t="shared" si="468"/>
        <v>114.84374999999999</v>
      </c>
      <c r="AE2127" s="384">
        <f t="shared" si="469"/>
        <v>49.21875</v>
      </c>
      <c r="AF2127" s="384">
        <f t="shared" si="470"/>
        <v>10.9375</v>
      </c>
      <c r="AG2127" s="384">
        <f t="shared" si="471"/>
        <v>175</v>
      </c>
      <c r="AH2127" s="384"/>
      <c r="AI2127" s="343">
        <f t="shared" si="472"/>
        <v>175</v>
      </c>
      <c r="AJ2127" s="172"/>
    </row>
    <row r="2128" spans="1:36" ht="32.25" customHeight="1" x14ac:dyDescent="0.35">
      <c r="A2128" s="202"/>
      <c r="B2128" s="239">
        <v>1</v>
      </c>
      <c r="C2128" s="342">
        <v>1677</v>
      </c>
      <c r="D2128" s="344">
        <v>14262</v>
      </c>
      <c r="E2128" s="344">
        <v>8416</v>
      </c>
      <c r="F2128" s="204"/>
      <c r="G2128" s="376" t="s">
        <v>107</v>
      </c>
      <c r="H2128" s="376" t="s">
        <v>60</v>
      </c>
      <c r="I2128" s="376"/>
      <c r="J2128" s="376" t="s">
        <v>61</v>
      </c>
      <c r="K2128" s="375">
        <v>3.5</v>
      </c>
      <c r="L2128" s="375">
        <v>3.1</v>
      </c>
      <c r="M2128" s="375">
        <v>4</v>
      </c>
      <c r="N2128" s="375"/>
      <c r="O2128" s="375">
        <f t="shared" si="463"/>
        <v>4</v>
      </c>
      <c r="P2128" s="375"/>
      <c r="Q2128" s="375"/>
      <c r="R2128" s="375">
        <f t="shared" si="464"/>
        <v>43.4</v>
      </c>
      <c r="S2128" s="377" t="s">
        <v>62</v>
      </c>
      <c r="T2128" s="378" t="s">
        <v>58</v>
      </c>
      <c r="U2128" s="379">
        <v>44923</v>
      </c>
      <c r="V2128" s="379">
        <v>44938</v>
      </c>
      <c r="W2128" s="380">
        <v>1</v>
      </c>
      <c r="X2128" s="381"/>
      <c r="Y2128" s="382">
        <f t="shared" si="465"/>
        <v>2.2857142857142856</v>
      </c>
      <c r="Z2128" s="383">
        <v>7.5</v>
      </c>
      <c r="AA2128" s="383">
        <v>0.7</v>
      </c>
      <c r="AB2128" s="384">
        <f t="shared" si="466"/>
        <v>325.5</v>
      </c>
      <c r="AC2128" s="384">
        <f t="shared" si="467"/>
        <v>30.379999999999995</v>
      </c>
      <c r="AD2128" s="384">
        <f t="shared" si="468"/>
        <v>227.84999999999997</v>
      </c>
      <c r="AE2128" s="384">
        <f t="shared" si="469"/>
        <v>97.649999999999991</v>
      </c>
      <c r="AF2128" s="384">
        <f t="shared" si="470"/>
        <v>69.439999999999984</v>
      </c>
      <c r="AG2128" s="384">
        <f t="shared" si="471"/>
        <v>394.93999999999994</v>
      </c>
      <c r="AH2128" s="384"/>
      <c r="AI2128" s="343">
        <f t="shared" si="472"/>
        <v>394.93999999999994</v>
      </c>
      <c r="AJ2128" s="172"/>
    </row>
    <row r="2129" spans="1:36" ht="32.25" customHeight="1" x14ac:dyDescent="0.35">
      <c r="A2129" s="202"/>
      <c r="B2129" s="239">
        <v>1</v>
      </c>
      <c r="C2129" s="342">
        <v>1693</v>
      </c>
      <c r="D2129" s="344">
        <v>14278</v>
      </c>
      <c r="E2129" s="344">
        <v>8410</v>
      </c>
      <c r="F2129" s="204"/>
      <c r="G2129" s="376" t="s">
        <v>107</v>
      </c>
      <c r="H2129" s="376" t="s">
        <v>60</v>
      </c>
      <c r="I2129" s="376"/>
      <c r="J2129" s="376" t="s">
        <v>61</v>
      </c>
      <c r="K2129" s="375">
        <v>2.5</v>
      </c>
      <c r="L2129" s="375">
        <v>2.5</v>
      </c>
      <c r="M2129" s="375">
        <v>3.5</v>
      </c>
      <c r="N2129" s="375"/>
      <c r="O2129" s="375">
        <f t="shared" si="463"/>
        <v>3.5</v>
      </c>
      <c r="P2129" s="375"/>
      <c r="Q2129" s="375"/>
      <c r="R2129" s="375">
        <f t="shared" si="464"/>
        <v>21.875</v>
      </c>
      <c r="S2129" s="377" t="s">
        <v>62</v>
      </c>
      <c r="T2129" s="378" t="s">
        <v>58</v>
      </c>
      <c r="U2129" s="379">
        <v>44928</v>
      </c>
      <c r="V2129" s="379">
        <v>44936</v>
      </c>
      <c r="W2129" s="380">
        <v>1</v>
      </c>
      <c r="X2129" s="381"/>
      <c r="Y2129" s="382">
        <f t="shared" si="465"/>
        <v>1.2857142857142858</v>
      </c>
      <c r="Z2129" s="383">
        <v>7.5</v>
      </c>
      <c r="AA2129" s="383">
        <v>0.7</v>
      </c>
      <c r="AB2129" s="384">
        <f t="shared" si="466"/>
        <v>164.0625</v>
      </c>
      <c r="AC2129" s="384">
        <f t="shared" si="467"/>
        <v>15.312499999999998</v>
      </c>
      <c r="AD2129" s="384">
        <f t="shared" si="468"/>
        <v>114.84374999999999</v>
      </c>
      <c r="AE2129" s="384">
        <f t="shared" si="469"/>
        <v>49.21875</v>
      </c>
      <c r="AF2129" s="384">
        <f t="shared" si="470"/>
        <v>19.6875</v>
      </c>
      <c r="AG2129" s="384">
        <f t="shared" si="471"/>
        <v>183.75</v>
      </c>
      <c r="AH2129" s="384"/>
      <c r="AI2129" s="343">
        <f t="shared" si="472"/>
        <v>183.75</v>
      </c>
      <c r="AJ2129" s="172"/>
    </row>
    <row r="2130" spans="1:36" ht="32.25" customHeight="1" x14ac:dyDescent="0.35">
      <c r="A2130" s="202"/>
      <c r="B2130" s="239">
        <v>1</v>
      </c>
      <c r="C2130" s="342">
        <v>1706</v>
      </c>
      <c r="D2130" s="344">
        <v>14291</v>
      </c>
      <c r="E2130" s="344">
        <v>8415</v>
      </c>
      <c r="F2130" s="204"/>
      <c r="G2130" s="376" t="s">
        <v>107</v>
      </c>
      <c r="H2130" s="376" t="s">
        <v>60</v>
      </c>
      <c r="I2130" s="376"/>
      <c r="J2130" s="376" t="s">
        <v>61</v>
      </c>
      <c r="K2130" s="375">
        <v>2.5</v>
      </c>
      <c r="L2130" s="375">
        <v>2.5</v>
      </c>
      <c r="M2130" s="375">
        <v>4</v>
      </c>
      <c r="N2130" s="375"/>
      <c r="O2130" s="375">
        <f t="shared" si="463"/>
        <v>4</v>
      </c>
      <c r="P2130" s="375"/>
      <c r="Q2130" s="375"/>
      <c r="R2130" s="375">
        <f t="shared" si="464"/>
        <v>25</v>
      </c>
      <c r="S2130" s="377" t="s">
        <v>62</v>
      </c>
      <c r="T2130" s="378" t="s">
        <v>58</v>
      </c>
      <c r="U2130" s="379">
        <v>44931</v>
      </c>
      <c r="V2130" s="379">
        <v>44937</v>
      </c>
      <c r="W2130" s="380">
        <v>1</v>
      </c>
      <c r="X2130" s="381"/>
      <c r="Y2130" s="382">
        <f t="shared" si="465"/>
        <v>1</v>
      </c>
      <c r="Z2130" s="383">
        <v>7.5</v>
      </c>
      <c r="AA2130" s="383">
        <v>0.7</v>
      </c>
      <c r="AB2130" s="384">
        <f t="shared" si="466"/>
        <v>187.5</v>
      </c>
      <c r="AC2130" s="384">
        <f t="shared" si="467"/>
        <v>17.5</v>
      </c>
      <c r="AD2130" s="384">
        <f t="shared" si="468"/>
        <v>131.25</v>
      </c>
      <c r="AE2130" s="384">
        <f t="shared" si="469"/>
        <v>56.25</v>
      </c>
      <c r="AF2130" s="384">
        <f t="shared" si="470"/>
        <v>17.5</v>
      </c>
      <c r="AG2130" s="384">
        <f t="shared" si="471"/>
        <v>205</v>
      </c>
      <c r="AH2130" s="384"/>
      <c r="AI2130" s="343">
        <f t="shared" si="472"/>
        <v>205</v>
      </c>
      <c r="AJ2130" s="172"/>
    </row>
    <row r="2131" spans="1:36" ht="32.25" customHeight="1" x14ac:dyDescent="0.35">
      <c r="A2131" s="202"/>
      <c r="B2131" s="239">
        <v>1</v>
      </c>
      <c r="C2131" s="342">
        <v>1706</v>
      </c>
      <c r="D2131" s="344">
        <v>14291</v>
      </c>
      <c r="E2131" s="344">
        <v>8415</v>
      </c>
      <c r="F2131" s="204"/>
      <c r="G2131" s="376" t="s">
        <v>107</v>
      </c>
      <c r="H2131" s="376" t="s">
        <v>60</v>
      </c>
      <c r="I2131" s="376"/>
      <c r="J2131" s="376" t="s">
        <v>61</v>
      </c>
      <c r="K2131" s="375">
        <v>2.5</v>
      </c>
      <c r="L2131" s="375">
        <v>2.5</v>
      </c>
      <c r="M2131" s="375">
        <v>4</v>
      </c>
      <c r="N2131" s="375"/>
      <c r="O2131" s="375">
        <f t="shared" si="463"/>
        <v>4</v>
      </c>
      <c r="P2131" s="375"/>
      <c r="Q2131" s="375"/>
      <c r="R2131" s="375">
        <f t="shared" si="464"/>
        <v>25</v>
      </c>
      <c r="S2131" s="377" t="s">
        <v>62</v>
      </c>
      <c r="T2131" s="378" t="s">
        <v>58</v>
      </c>
      <c r="U2131" s="379">
        <v>44931</v>
      </c>
      <c r="V2131" s="379">
        <v>44937</v>
      </c>
      <c r="W2131" s="380">
        <v>1</v>
      </c>
      <c r="X2131" s="381"/>
      <c r="Y2131" s="382">
        <f t="shared" si="465"/>
        <v>1</v>
      </c>
      <c r="Z2131" s="383">
        <v>7.5</v>
      </c>
      <c r="AA2131" s="383">
        <v>0.7</v>
      </c>
      <c r="AB2131" s="384">
        <f t="shared" si="466"/>
        <v>187.5</v>
      </c>
      <c r="AC2131" s="384">
        <f t="shared" si="467"/>
        <v>17.5</v>
      </c>
      <c r="AD2131" s="384">
        <f t="shared" si="468"/>
        <v>131.25</v>
      </c>
      <c r="AE2131" s="384">
        <f t="shared" si="469"/>
        <v>56.25</v>
      </c>
      <c r="AF2131" s="384">
        <f t="shared" si="470"/>
        <v>17.5</v>
      </c>
      <c r="AG2131" s="384">
        <f t="shared" si="471"/>
        <v>205</v>
      </c>
      <c r="AH2131" s="384"/>
      <c r="AI2131" s="343">
        <f t="shared" si="472"/>
        <v>205</v>
      </c>
      <c r="AJ2131" s="172"/>
    </row>
    <row r="2132" spans="1:36" ht="32.25" customHeight="1" x14ac:dyDescent="0.35">
      <c r="A2132" s="202"/>
      <c r="B2132" s="239">
        <v>1</v>
      </c>
      <c r="C2132" s="342">
        <v>1703</v>
      </c>
      <c r="D2132" s="344">
        <v>14288</v>
      </c>
      <c r="E2132" s="375"/>
      <c r="F2132" s="204"/>
      <c r="G2132" s="376" t="s">
        <v>441</v>
      </c>
      <c r="H2132" s="376" t="s">
        <v>60</v>
      </c>
      <c r="I2132" s="376"/>
      <c r="J2132" s="376" t="s">
        <v>61</v>
      </c>
      <c r="K2132" s="375">
        <v>5.8</v>
      </c>
      <c r="L2132" s="375">
        <v>4</v>
      </c>
      <c r="M2132" s="375">
        <v>1.5</v>
      </c>
      <c r="N2132" s="375"/>
      <c r="O2132" s="375">
        <f t="shared" si="463"/>
        <v>1.5</v>
      </c>
      <c r="P2132" s="375"/>
      <c r="Q2132" s="375"/>
      <c r="R2132" s="375">
        <f t="shared" si="464"/>
        <v>34.799999999999997</v>
      </c>
      <c r="S2132" s="377" t="s">
        <v>62</v>
      </c>
      <c r="T2132" s="378" t="s">
        <v>87</v>
      </c>
      <c r="U2132" s="379">
        <v>44930</v>
      </c>
      <c r="V2132" s="379"/>
      <c r="W2132" s="380">
        <v>1</v>
      </c>
      <c r="X2132" s="381"/>
      <c r="Y2132" s="382">
        <f t="shared" si="465"/>
        <v>4</v>
      </c>
      <c r="Z2132" s="383">
        <v>7.5</v>
      </c>
      <c r="AA2132" s="383">
        <v>0.7</v>
      </c>
      <c r="AB2132" s="384">
        <f t="shared" si="466"/>
        <v>261</v>
      </c>
      <c r="AC2132" s="384">
        <f t="shared" si="467"/>
        <v>24.359999999999996</v>
      </c>
      <c r="AD2132" s="384">
        <f t="shared" si="468"/>
        <v>182.69999999999996</v>
      </c>
      <c r="AE2132" s="384">
        <f t="shared" si="469"/>
        <v>0</v>
      </c>
      <c r="AF2132" s="384">
        <f t="shared" si="470"/>
        <v>97.439999999999984</v>
      </c>
      <c r="AG2132" s="384">
        <f t="shared" si="471"/>
        <v>280.13999999999993</v>
      </c>
      <c r="AH2132" s="384"/>
      <c r="AI2132" s="343">
        <f t="shared" si="472"/>
        <v>280.13999999999993</v>
      </c>
      <c r="AJ2132" s="172"/>
    </row>
    <row r="2133" spans="1:36" ht="32.25" customHeight="1" x14ac:dyDescent="0.35">
      <c r="A2133" s="202"/>
      <c r="B2133" s="239">
        <v>1</v>
      </c>
      <c r="C2133" s="342">
        <v>1697</v>
      </c>
      <c r="D2133" s="344">
        <v>14282</v>
      </c>
      <c r="E2133" s="375"/>
      <c r="F2133" s="204"/>
      <c r="G2133" s="376" t="s">
        <v>107</v>
      </c>
      <c r="H2133" s="376" t="s">
        <v>60</v>
      </c>
      <c r="I2133" s="376"/>
      <c r="J2133" s="376" t="s">
        <v>61</v>
      </c>
      <c r="K2133" s="375">
        <v>2.5</v>
      </c>
      <c r="L2133" s="375">
        <v>2.5</v>
      </c>
      <c r="M2133" s="375">
        <v>3.5</v>
      </c>
      <c r="N2133" s="375"/>
      <c r="O2133" s="375">
        <f t="shared" si="463"/>
        <v>3.5</v>
      </c>
      <c r="P2133" s="375"/>
      <c r="Q2133" s="375"/>
      <c r="R2133" s="375">
        <f t="shared" si="464"/>
        <v>21.875</v>
      </c>
      <c r="S2133" s="377" t="s">
        <v>62</v>
      </c>
      <c r="T2133" s="378" t="s">
        <v>87</v>
      </c>
      <c r="U2133" s="379">
        <v>44929</v>
      </c>
      <c r="V2133" s="379"/>
      <c r="W2133" s="380">
        <v>1</v>
      </c>
      <c r="X2133" s="381"/>
      <c r="Y2133" s="382">
        <f t="shared" si="465"/>
        <v>4.1428571428571432</v>
      </c>
      <c r="Z2133" s="383">
        <v>7.5</v>
      </c>
      <c r="AA2133" s="383">
        <v>0.7</v>
      </c>
      <c r="AB2133" s="384">
        <f t="shared" si="466"/>
        <v>164.0625</v>
      </c>
      <c r="AC2133" s="384">
        <f t="shared" si="467"/>
        <v>15.312499999999998</v>
      </c>
      <c r="AD2133" s="384">
        <f t="shared" si="468"/>
        <v>114.84374999999999</v>
      </c>
      <c r="AE2133" s="384">
        <f t="shared" si="469"/>
        <v>0</v>
      </c>
      <c r="AF2133" s="384">
        <f t="shared" si="470"/>
        <v>63.437500000000007</v>
      </c>
      <c r="AG2133" s="384">
        <f t="shared" si="471"/>
        <v>178.28125</v>
      </c>
      <c r="AH2133" s="384"/>
      <c r="AI2133" s="343">
        <f t="shared" si="472"/>
        <v>178.28125</v>
      </c>
      <c r="AJ2133" s="172"/>
    </row>
    <row r="2134" spans="1:36" ht="32.25" customHeight="1" x14ac:dyDescent="0.35">
      <c r="A2134" s="202"/>
      <c r="B2134" s="239">
        <v>1</v>
      </c>
      <c r="C2134" s="342">
        <v>1694</v>
      </c>
      <c r="D2134" s="344">
        <v>14279</v>
      </c>
      <c r="E2134" s="344">
        <v>8410</v>
      </c>
      <c r="F2134" s="204"/>
      <c r="G2134" s="376" t="s">
        <v>107</v>
      </c>
      <c r="H2134" s="376" t="s">
        <v>60</v>
      </c>
      <c r="I2134" s="376"/>
      <c r="J2134" s="376" t="s">
        <v>61</v>
      </c>
      <c r="K2134" s="375">
        <v>2.5</v>
      </c>
      <c r="L2134" s="375">
        <v>2.5</v>
      </c>
      <c r="M2134" s="375">
        <v>3.5</v>
      </c>
      <c r="N2134" s="375"/>
      <c r="O2134" s="375">
        <f t="shared" si="463"/>
        <v>3.5</v>
      </c>
      <c r="P2134" s="375"/>
      <c r="Q2134" s="375"/>
      <c r="R2134" s="375">
        <f t="shared" si="464"/>
        <v>21.875</v>
      </c>
      <c r="S2134" s="377" t="s">
        <v>62</v>
      </c>
      <c r="T2134" s="378" t="s">
        <v>58</v>
      </c>
      <c r="U2134" s="379">
        <v>44928</v>
      </c>
      <c r="V2134" s="379">
        <v>44936</v>
      </c>
      <c r="W2134" s="380">
        <v>1</v>
      </c>
      <c r="X2134" s="381"/>
      <c r="Y2134" s="382">
        <f t="shared" si="465"/>
        <v>1.2857142857142858</v>
      </c>
      <c r="Z2134" s="383">
        <v>7.5</v>
      </c>
      <c r="AA2134" s="383">
        <v>0.7</v>
      </c>
      <c r="AB2134" s="384">
        <f t="shared" si="466"/>
        <v>164.0625</v>
      </c>
      <c r="AC2134" s="384">
        <f t="shared" si="467"/>
        <v>15.312499999999998</v>
      </c>
      <c r="AD2134" s="384">
        <f t="shared" si="468"/>
        <v>114.84374999999999</v>
      </c>
      <c r="AE2134" s="384">
        <f t="shared" si="469"/>
        <v>49.21875</v>
      </c>
      <c r="AF2134" s="384">
        <f t="shared" si="470"/>
        <v>19.6875</v>
      </c>
      <c r="AG2134" s="384">
        <f t="shared" si="471"/>
        <v>183.75</v>
      </c>
      <c r="AH2134" s="384"/>
      <c r="AI2134" s="343">
        <f t="shared" si="472"/>
        <v>183.75</v>
      </c>
      <c r="AJ2134" s="172"/>
    </row>
    <row r="2135" spans="1:36" ht="32.25" customHeight="1" x14ac:dyDescent="0.35">
      <c r="A2135" s="202"/>
      <c r="B2135" s="239">
        <v>1</v>
      </c>
      <c r="C2135" s="342">
        <v>1720</v>
      </c>
      <c r="D2135" s="344">
        <v>14305</v>
      </c>
      <c r="E2135" s="375"/>
      <c r="F2135" s="204"/>
      <c r="G2135" s="376" t="s">
        <v>107</v>
      </c>
      <c r="H2135" s="376" t="s">
        <v>60</v>
      </c>
      <c r="I2135" s="376"/>
      <c r="J2135" s="376" t="s">
        <v>61</v>
      </c>
      <c r="K2135" s="375">
        <v>2.5</v>
      </c>
      <c r="L2135" s="375">
        <v>2.5</v>
      </c>
      <c r="M2135" s="375">
        <v>4</v>
      </c>
      <c r="N2135" s="375"/>
      <c r="O2135" s="375">
        <f t="shared" si="463"/>
        <v>4</v>
      </c>
      <c r="P2135" s="375"/>
      <c r="Q2135" s="375"/>
      <c r="R2135" s="375">
        <f t="shared" si="464"/>
        <v>25</v>
      </c>
      <c r="S2135" s="377" t="s">
        <v>62</v>
      </c>
      <c r="T2135" s="378" t="s">
        <v>87</v>
      </c>
      <c r="U2135" s="379">
        <v>44936</v>
      </c>
      <c r="V2135" s="379"/>
      <c r="W2135" s="380">
        <v>1</v>
      </c>
      <c r="X2135" s="381"/>
      <c r="Y2135" s="382">
        <f t="shared" si="465"/>
        <v>3.1428571428571428</v>
      </c>
      <c r="Z2135" s="383">
        <v>7.5</v>
      </c>
      <c r="AA2135" s="383">
        <v>0.7</v>
      </c>
      <c r="AB2135" s="384">
        <f t="shared" si="466"/>
        <v>187.5</v>
      </c>
      <c r="AC2135" s="384">
        <f t="shared" si="467"/>
        <v>17.5</v>
      </c>
      <c r="AD2135" s="384">
        <f t="shared" si="468"/>
        <v>131.25</v>
      </c>
      <c r="AE2135" s="384">
        <f t="shared" si="469"/>
        <v>0</v>
      </c>
      <c r="AF2135" s="384">
        <f t="shared" si="470"/>
        <v>54.999999999999993</v>
      </c>
      <c r="AG2135" s="384">
        <f t="shared" si="471"/>
        <v>186.25</v>
      </c>
      <c r="AH2135" s="384"/>
      <c r="AI2135" s="343">
        <f t="shared" si="472"/>
        <v>186.25</v>
      </c>
      <c r="AJ2135" s="172"/>
    </row>
    <row r="2136" spans="1:36" ht="32.25" customHeight="1" x14ac:dyDescent="0.35">
      <c r="A2136" s="202"/>
      <c r="B2136" s="239">
        <v>1</v>
      </c>
      <c r="C2136" s="342">
        <v>1722</v>
      </c>
      <c r="D2136" s="344">
        <v>14307</v>
      </c>
      <c r="E2136" s="375"/>
      <c r="F2136" s="204"/>
      <c r="G2136" s="376" t="s">
        <v>107</v>
      </c>
      <c r="H2136" s="376" t="s">
        <v>60</v>
      </c>
      <c r="I2136" s="376"/>
      <c r="J2136" s="376" t="s">
        <v>61</v>
      </c>
      <c r="K2136" s="375">
        <v>3.1</v>
      </c>
      <c r="L2136" s="375">
        <v>2.5</v>
      </c>
      <c r="M2136" s="375">
        <v>4</v>
      </c>
      <c r="N2136" s="375"/>
      <c r="O2136" s="375">
        <f t="shared" si="463"/>
        <v>4</v>
      </c>
      <c r="P2136" s="375"/>
      <c r="Q2136" s="375"/>
      <c r="R2136" s="375">
        <f t="shared" si="464"/>
        <v>31</v>
      </c>
      <c r="S2136" s="377" t="s">
        <v>62</v>
      </c>
      <c r="T2136" s="378" t="s">
        <v>87</v>
      </c>
      <c r="U2136" s="379">
        <v>44936</v>
      </c>
      <c r="V2136" s="379"/>
      <c r="W2136" s="380">
        <v>1</v>
      </c>
      <c r="X2136" s="381"/>
      <c r="Y2136" s="382">
        <f t="shared" si="465"/>
        <v>3.1428571428571428</v>
      </c>
      <c r="Z2136" s="383">
        <v>7.5</v>
      </c>
      <c r="AA2136" s="383">
        <v>0.7</v>
      </c>
      <c r="AB2136" s="384">
        <f t="shared" si="466"/>
        <v>232.5</v>
      </c>
      <c r="AC2136" s="384">
        <f t="shared" si="467"/>
        <v>21.7</v>
      </c>
      <c r="AD2136" s="384">
        <f t="shared" si="468"/>
        <v>162.75</v>
      </c>
      <c r="AE2136" s="384">
        <f t="shared" si="469"/>
        <v>0</v>
      </c>
      <c r="AF2136" s="384">
        <f t="shared" si="470"/>
        <v>68.2</v>
      </c>
      <c r="AG2136" s="384">
        <f t="shared" si="471"/>
        <v>230.95</v>
      </c>
      <c r="AH2136" s="384"/>
      <c r="AI2136" s="343">
        <f t="shared" si="472"/>
        <v>230.95</v>
      </c>
      <c r="AJ2136" s="172"/>
    </row>
    <row r="2137" spans="1:36" ht="32.25" customHeight="1" x14ac:dyDescent="0.35">
      <c r="A2137" s="202"/>
      <c r="B2137" s="239">
        <v>1</v>
      </c>
      <c r="C2137" s="342">
        <v>1731</v>
      </c>
      <c r="D2137" s="344">
        <v>14316</v>
      </c>
      <c r="E2137" s="344">
        <v>8427</v>
      </c>
      <c r="F2137" s="204"/>
      <c r="G2137" s="376" t="s">
        <v>107</v>
      </c>
      <c r="H2137" s="376" t="s">
        <v>60</v>
      </c>
      <c r="I2137" s="376"/>
      <c r="J2137" s="376" t="s">
        <v>61</v>
      </c>
      <c r="K2137" s="375">
        <v>2.5</v>
      </c>
      <c r="L2137" s="375">
        <v>2.5</v>
      </c>
      <c r="M2137" s="375">
        <v>4.5</v>
      </c>
      <c r="N2137" s="375"/>
      <c r="O2137" s="375">
        <f t="shared" si="463"/>
        <v>4.5</v>
      </c>
      <c r="P2137" s="375"/>
      <c r="Q2137" s="375"/>
      <c r="R2137" s="375">
        <f t="shared" si="464"/>
        <v>28.125</v>
      </c>
      <c r="S2137" s="377" t="s">
        <v>62</v>
      </c>
      <c r="T2137" s="378" t="s">
        <v>58</v>
      </c>
      <c r="U2137" s="379">
        <v>44938</v>
      </c>
      <c r="V2137" s="379">
        <v>44942</v>
      </c>
      <c r="W2137" s="380">
        <v>1</v>
      </c>
      <c r="X2137" s="381"/>
      <c r="Y2137" s="382">
        <f t="shared" si="465"/>
        <v>0.7142857142857143</v>
      </c>
      <c r="Z2137" s="383">
        <v>7.5</v>
      </c>
      <c r="AA2137" s="383">
        <v>0.7</v>
      </c>
      <c r="AB2137" s="384">
        <f t="shared" si="466"/>
        <v>210.9375</v>
      </c>
      <c r="AC2137" s="384">
        <f t="shared" si="467"/>
        <v>19.6875</v>
      </c>
      <c r="AD2137" s="384">
        <f t="shared" si="468"/>
        <v>147.65625</v>
      </c>
      <c r="AE2137" s="384">
        <f t="shared" si="469"/>
        <v>63.28125</v>
      </c>
      <c r="AF2137" s="384">
        <f t="shared" si="470"/>
        <v>14.0625</v>
      </c>
      <c r="AG2137" s="384">
        <f t="shared" si="471"/>
        <v>225</v>
      </c>
      <c r="AH2137" s="384"/>
      <c r="AI2137" s="343">
        <f t="shared" si="472"/>
        <v>225</v>
      </c>
      <c r="AJ2137" s="172"/>
    </row>
    <row r="2138" spans="1:36" ht="32.25" customHeight="1" x14ac:dyDescent="0.35">
      <c r="A2138" s="202"/>
      <c r="B2138" s="239">
        <v>1</v>
      </c>
      <c r="C2138" s="342">
        <v>1736</v>
      </c>
      <c r="D2138" s="344">
        <v>14323</v>
      </c>
      <c r="E2138" s="344">
        <v>8615</v>
      </c>
      <c r="F2138" s="204"/>
      <c r="G2138" s="376" t="s">
        <v>107</v>
      </c>
      <c r="H2138" s="376" t="s">
        <v>60</v>
      </c>
      <c r="I2138" s="376"/>
      <c r="J2138" s="376" t="s">
        <v>61</v>
      </c>
      <c r="K2138" s="375">
        <v>4.0999999999999996</v>
      </c>
      <c r="L2138" s="375">
        <v>3.5</v>
      </c>
      <c r="M2138" s="375">
        <v>4</v>
      </c>
      <c r="N2138" s="375"/>
      <c r="O2138" s="375">
        <f t="shared" si="463"/>
        <v>4</v>
      </c>
      <c r="P2138" s="375"/>
      <c r="Q2138" s="375"/>
      <c r="R2138" s="375">
        <f t="shared" si="464"/>
        <v>57.399999999999991</v>
      </c>
      <c r="S2138" s="377" t="s">
        <v>62</v>
      </c>
      <c r="T2138" s="378" t="s">
        <v>58</v>
      </c>
      <c r="U2138" s="379">
        <v>44940</v>
      </c>
      <c r="V2138" s="379">
        <v>44953</v>
      </c>
      <c r="W2138" s="380">
        <v>1</v>
      </c>
      <c r="X2138" s="381"/>
      <c r="Y2138" s="382">
        <f t="shared" si="465"/>
        <v>2</v>
      </c>
      <c r="Z2138" s="383">
        <v>7.5</v>
      </c>
      <c r="AA2138" s="383">
        <v>0.7</v>
      </c>
      <c r="AB2138" s="384">
        <f t="shared" si="466"/>
        <v>430.49999999999994</v>
      </c>
      <c r="AC2138" s="384">
        <f t="shared" si="467"/>
        <v>40.179999999999993</v>
      </c>
      <c r="AD2138" s="384">
        <f t="shared" si="468"/>
        <v>301.34999999999997</v>
      </c>
      <c r="AE2138" s="384">
        <f t="shared" si="469"/>
        <v>129.14999999999998</v>
      </c>
      <c r="AF2138" s="384">
        <f t="shared" si="470"/>
        <v>80.359999999999985</v>
      </c>
      <c r="AG2138" s="384">
        <f t="shared" si="471"/>
        <v>510.8599999999999</v>
      </c>
      <c r="AH2138" s="384"/>
      <c r="AI2138" s="343">
        <f t="shared" si="472"/>
        <v>510.8599999999999</v>
      </c>
      <c r="AJ2138" s="172"/>
    </row>
    <row r="2139" spans="1:36" ht="32.25" customHeight="1" x14ac:dyDescent="0.35">
      <c r="A2139" s="202"/>
      <c r="B2139" s="239">
        <v>17</v>
      </c>
      <c r="C2139" s="342">
        <v>1753</v>
      </c>
      <c r="D2139" s="344">
        <v>14339</v>
      </c>
      <c r="E2139" s="375"/>
      <c r="F2139" s="204"/>
      <c r="G2139" s="376" t="s">
        <v>212</v>
      </c>
      <c r="H2139" s="376" t="s">
        <v>60</v>
      </c>
      <c r="I2139" s="376"/>
      <c r="J2139" s="376" t="s">
        <v>61</v>
      </c>
      <c r="K2139" s="375">
        <v>9</v>
      </c>
      <c r="L2139" s="375">
        <v>6</v>
      </c>
      <c r="M2139" s="375">
        <v>2</v>
      </c>
      <c r="N2139" s="375"/>
      <c r="O2139" s="375">
        <f t="shared" si="463"/>
        <v>2</v>
      </c>
      <c r="P2139" s="375"/>
      <c r="Q2139" s="375"/>
      <c r="R2139" s="375">
        <f t="shared" si="464"/>
        <v>108</v>
      </c>
      <c r="S2139" s="377" t="s">
        <v>62</v>
      </c>
      <c r="T2139" s="378" t="s">
        <v>87</v>
      </c>
      <c r="U2139" s="379">
        <v>44943</v>
      </c>
      <c r="V2139" s="379"/>
      <c r="W2139" s="380">
        <v>1</v>
      </c>
      <c r="X2139" s="381"/>
      <c r="Y2139" s="382">
        <f t="shared" si="465"/>
        <v>2.1428571428571428</v>
      </c>
      <c r="Z2139" s="383">
        <v>7.5</v>
      </c>
      <c r="AA2139" s="383">
        <v>0.7</v>
      </c>
      <c r="AB2139" s="384">
        <f t="shared" si="466"/>
        <v>810</v>
      </c>
      <c r="AC2139" s="384">
        <f t="shared" si="467"/>
        <v>75.599999999999994</v>
      </c>
      <c r="AD2139" s="384">
        <f t="shared" si="468"/>
        <v>567</v>
      </c>
      <c r="AE2139" s="384">
        <f t="shared" si="469"/>
        <v>0</v>
      </c>
      <c r="AF2139" s="384">
        <f t="shared" si="470"/>
        <v>161.99999999999997</v>
      </c>
      <c r="AG2139" s="384">
        <f t="shared" si="471"/>
        <v>729</v>
      </c>
      <c r="AH2139" s="384"/>
      <c r="AI2139" s="343">
        <f t="shared" si="472"/>
        <v>729</v>
      </c>
      <c r="AJ2139" s="172"/>
    </row>
    <row r="2140" spans="1:36" ht="32.25" customHeight="1" x14ac:dyDescent="0.35">
      <c r="A2140" s="202"/>
      <c r="B2140" s="239">
        <v>1</v>
      </c>
      <c r="C2140" s="342">
        <v>1754</v>
      </c>
      <c r="D2140" s="344">
        <v>14340</v>
      </c>
      <c r="E2140" s="344">
        <v>8605</v>
      </c>
      <c r="F2140" s="204"/>
      <c r="G2140" s="376" t="s">
        <v>107</v>
      </c>
      <c r="H2140" s="376" t="s">
        <v>60</v>
      </c>
      <c r="I2140" s="376"/>
      <c r="J2140" s="376" t="s">
        <v>61</v>
      </c>
      <c r="K2140" s="375">
        <v>2.5</v>
      </c>
      <c r="L2140" s="375">
        <v>2.5</v>
      </c>
      <c r="M2140" s="375">
        <v>4</v>
      </c>
      <c r="N2140" s="375"/>
      <c r="O2140" s="375">
        <f t="shared" si="463"/>
        <v>4</v>
      </c>
      <c r="P2140" s="375"/>
      <c r="Q2140" s="375"/>
      <c r="R2140" s="375">
        <f t="shared" si="464"/>
        <v>25</v>
      </c>
      <c r="S2140" s="377" t="s">
        <v>62</v>
      </c>
      <c r="T2140" s="378" t="s">
        <v>58</v>
      </c>
      <c r="U2140" s="379">
        <v>44943</v>
      </c>
      <c r="V2140" s="379">
        <v>44951</v>
      </c>
      <c r="W2140" s="380">
        <v>1</v>
      </c>
      <c r="X2140" s="381"/>
      <c r="Y2140" s="382">
        <f t="shared" si="465"/>
        <v>1.2857142857142858</v>
      </c>
      <c r="Z2140" s="383">
        <v>7.5</v>
      </c>
      <c r="AA2140" s="383">
        <v>0.7</v>
      </c>
      <c r="AB2140" s="384">
        <f t="shared" si="466"/>
        <v>187.5</v>
      </c>
      <c r="AC2140" s="384">
        <f t="shared" si="467"/>
        <v>17.5</v>
      </c>
      <c r="AD2140" s="384">
        <f t="shared" si="468"/>
        <v>131.25</v>
      </c>
      <c r="AE2140" s="384">
        <f t="shared" si="469"/>
        <v>56.25</v>
      </c>
      <c r="AF2140" s="384">
        <f t="shared" si="470"/>
        <v>22.5</v>
      </c>
      <c r="AG2140" s="384">
        <f t="shared" si="471"/>
        <v>210</v>
      </c>
      <c r="AH2140" s="384"/>
      <c r="AI2140" s="343">
        <f t="shared" si="472"/>
        <v>210</v>
      </c>
      <c r="AJ2140" s="172"/>
    </row>
    <row r="2141" spans="1:36" ht="32.25" customHeight="1" x14ac:dyDescent="0.35">
      <c r="A2141" s="202"/>
      <c r="B2141" s="239">
        <v>2</v>
      </c>
      <c r="C2141" s="342">
        <v>1755</v>
      </c>
      <c r="D2141" s="344">
        <v>14341</v>
      </c>
      <c r="E2141" s="375"/>
      <c r="F2141" s="204"/>
      <c r="G2141" s="376" t="s">
        <v>101</v>
      </c>
      <c r="H2141" s="376" t="s">
        <v>60</v>
      </c>
      <c r="I2141" s="376"/>
      <c r="J2141" s="376" t="s">
        <v>61</v>
      </c>
      <c r="K2141" s="375">
        <v>4.5</v>
      </c>
      <c r="L2141" s="375">
        <v>3</v>
      </c>
      <c r="M2141" s="401">
        <v>1</v>
      </c>
      <c r="N2141" s="375"/>
      <c r="O2141" s="375">
        <f t="shared" si="463"/>
        <v>1</v>
      </c>
      <c r="P2141" s="375"/>
      <c r="Q2141" s="375"/>
      <c r="R2141" s="375">
        <f t="shared" si="464"/>
        <v>13.5</v>
      </c>
      <c r="S2141" s="377" t="s">
        <v>62</v>
      </c>
      <c r="T2141" s="378" t="s">
        <v>87</v>
      </c>
      <c r="U2141" s="379">
        <v>44943</v>
      </c>
      <c r="V2141" s="379"/>
      <c r="W2141" s="380">
        <v>1</v>
      </c>
      <c r="X2141" s="381"/>
      <c r="Y2141" s="382">
        <f t="shared" si="465"/>
        <v>2.1428571428571428</v>
      </c>
      <c r="Z2141" s="383">
        <v>7.5</v>
      </c>
      <c r="AA2141" s="383">
        <v>0.7</v>
      </c>
      <c r="AB2141" s="384">
        <f t="shared" si="466"/>
        <v>101.25</v>
      </c>
      <c r="AC2141" s="384">
        <f t="shared" si="467"/>
        <v>9.4499999999999993</v>
      </c>
      <c r="AD2141" s="384">
        <f t="shared" si="468"/>
        <v>70.875</v>
      </c>
      <c r="AE2141" s="384">
        <f t="shared" si="469"/>
        <v>0</v>
      </c>
      <c r="AF2141" s="384">
        <f t="shared" si="470"/>
        <v>20.249999999999996</v>
      </c>
      <c r="AG2141" s="384">
        <f t="shared" si="471"/>
        <v>91.125</v>
      </c>
      <c r="AH2141" s="384"/>
      <c r="AI2141" s="345">
        <f t="shared" si="472"/>
        <v>91.125</v>
      </c>
      <c r="AJ2141" s="172"/>
    </row>
    <row r="2142" spans="1:36" ht="32.25" customHeight="1" x14ac:dyDescent="0.35">
      <c r="A2142" s="202"/>
      <c r="B2142" s="239">
        <v>1</v>
      </c>
      <c r="C2142" s="342">
        <v>1759</v>
      </c>
      <c r="D2142" s="344">
        <v>14346</v>
      </c>
      <c r="E2142" s="375"/>
      <c r="F2142" s="204"/>
      <c r="G2142" s="376" t="s">
        <v>441</v>
      </c>
      <c r="H2142" s="376" t="s">
        <v>60</v>
      </c>
      <c r="I2142" s="376"/>
      <c r="J2142" s="376" t="s">
        <v>61</v>
      </c>
      <c r="K2142" s="375">
        <v>2.5</v>
      </c>
      <c r="L2142" s="375">
        <v>2.5</v>
      </c>
      <c r="M2142" s="375">
        <v>3.5</v>
      </c>
      <c r="N2142" s="375"/>
      <c r="O2142" s="375">
        <f t="shared" si="463"/>
        <v>3.5</v>
      </c>
      <c r="P2142" s="375"/>
      <c r="Q2142" s="375"/>
      <c r="R2142" s="375">
        <f t="shared" si="464"/>
        <v>21.875</v>
      </c>
      <c r="S2142" s="377" t="s">
        <v>62</v>
      </c>
      <c r="T2142" s="378" t="s">
        <v>87</v>
      </c>
      <c r="U2142" s="379">
        <v>44945</v>
      </c>
      <c r="V2142" s="379"/>
      <c r="W2142" s="380">
        <v>1</v>
      </c>
      <c r="X2142" s="381"/>
      <c r="Y2142" s="382">
        <f t="shared" si="465"/>
        <v>1.8571428571428572</v>
      </c>
      <c r="Z2142" s="383">
        <v>7.5</v>
      </c>
      <c r="AA2142" s="383">
        <v>0.7</v>
      </c>
      <c r="AB2142" s="384">
        <f t="shared" si="466"/>
        <v>164.0625</v>
      </c>
      <c r="AC2142" s="384">
        <f t="shared" si="467"/>
        <v>15.312499999999998</v>
      </c>
      <c r="AD2142" s="384">
        <f t="shared" si="468"/>
        <v>114.84374999999999</v>
      </c>
      <c r="AE2142" s="384">
        <f t="shared" si="469"/>
        <v>0</v>
      </c>
      <c r="AF2142" s="384">
        <f t="shared" si="470"/>
        <v>28.437499999999996</v>
      </c>
      <c r="AG2142" s="384">
        <f t="shared" si="471"/>
        <v>143.28124999999997</v>
      </c>
      <c r="AH2142" s="384"/>
      <c r="AI2142" s="343">
        <f t="shared" si="472"/>
        <v>143.28124999999997</v>
      </c>
      <c r="AJ2142" s="172"/>
    </row>
    <row r="2143" spans="1:36" ht="32.25" customHeight="1" x14ac:dyDescent="0.35">
      <c r="A2143" s="202"/>
      <c r="B2143" s="239">
        <v>1</v>
      </c>
      <c r="C2143" s="342">
        <v>1759</v>
      </c>
      <c r="D2143" s="344">
        <v>14346</v>
      </c>
      <c r="E2143" s="375"/>
      <c r="F2143" s="204"/>
      <c r="G2143" s="376" t="s">
        <v>441</v>
      </c>
      <c r="H2143" s="376" t="s">
        <v>60</v>
      </c>
      <c r="I2143" s="376"/>
      <c r="J2143" s="376" t="s">
        <v>61</v>
      </c>
      <c r="K2143" s="375">
        <v>2.5</v>
      </c>
      <c r="L2143" s="375">
        <v>2.5</v>
      </c>
      <c r="M2143" s="375">
        <v>3.5</v>
      </c>
      <c r="N2143" s="375"/>
      <c r="O2143" s="375">
        <f t="shared" si="463"/>
        <v>3.5</v>
      </c>
      <c r="P2143" s="375"/>
      <c r="Q2143" s="375"/>
      <c r="R2143" s="375">
        <f t="shared" si="464"/>
        <v>21.875</v>
      </c>
      <c r="S2143" s="377" t="s">
        <v>62</v>
      </c>
      <c r="T2143" s="378" t="s">
        <v>87</v>
      </c>
      <c r="U2143" s="379">
        <v>44945</v>
      </c>
      <c r="V2143" s="379"/>
      <c r="W2143" s="380">
        <v>1</v>
      </c>
      <c r="X2143" s="381"/>
      <c r="Y2143" s="382">
        <f t="shared" si="465"/>
        <v>1.8571428571428572</v>
      </c>
      <c r="Z2143" s="383">
        <v>7.5</v>
      </c>
      <c r="AA2143" s="383">
        <v>0.7</v>
      </c>
      <c r="AB2143" s="384">
        <f t="shared" si="466"/>
        <v>164.0625</v>
      </c>
      <c r="AC2143" s="384">
        <f t="shared" si="467"/>
        <v>15.312499999999998</v>
      </c>
      <c r="AD2143" s="384">
        <f t="shared" si="468"/>
        <v>114.84374999999999</v>
      </c>
      <c r="AE2143" s="384">
        <f t="shared" si="469"/>
        <v>0</v>
      </c>
      <c r="AF2143" s="384">
        <f t="shared" si="470"/>
        <v>28.437499999999996</v>
      </c>
      <c r="AG2143" s="384">
        <f t="shared" si="471"/>
        <v>143.28124999999997</v>
      </c>
      <c r="AH2143" s="384"/>
      <c r="AI2143" s="343">
        <f t="shared" si="472"/>
        <v>143.28124999999997</v>
      </c>
      <c r="AJ2143" s="172"/>
    </row>
    <row r="2144" spans="1:36" ht="32.25" customHeight="1" x14ac:dyDescent="0.35">
      <c r="A2144" s="202"/>
      <c r="B2144" s="239">
        <v>2</v>
      </c>
      <c r="C2144" s="342">
        <v>1760</v>
      </c>
      <c r="D2144" s="344">
        <v>14345</v>
      </c>
      <c r="E2144" s="375"/>
      <c r="F2144" s="204"/>
      <c r="G2144" s="376" t="s">
        <v>502</v>
      </c>
      <c r="H2144" s="376" t="s">
        <v>60</v>
      </c>
      <c r="I2144" s="376"/>
      <c r="J2144" s="376" t="s">
        <v>61</v>
      </c>
      <c r="K2144" s="375">
        <v>10</v>
      </c>
      <c r="L2144" s="375">
        <v>4</v>
      </c>
      <c r="M2144" s="375">
        <v>3.5</v>
      </c>
      <c r="N2144" s="375"/>
      <c r="O2144" s="375">
        <f t="shared" si="463"/>
        <v>3.5</v>
      </c>
      <c r="P2144" s="375"/>
      <c r="Q2144" s="375"/>
      <c r="R2144" s="375">
        <f t="shared" si="464"/>
        <v>140</v>
      </c>
      <c r="S2144" s="377" t="s">
        <v>62</v>
      </c>
      <c r="T2144" s="378" t="s">
        <v>87</v>
      </c>
      <c r="U2144" s="379">
        <v>44944</v>
      </c>
      <c r="V2144" s="379"/>
      <c r="W2144" s="380">
        <v>1</v>
      </c>
      <c r="X2144" s="381"/>
      <c r="Y2144" s="382">
        <f t="shared" si="465"/>
        <v>2</v>
      </c>
      <c r="Z2144" s="383">
        <v>7.5</v>
      </c>
      <c r="AA2144" s="383">
        <v>0.7</v>
      </c>
      <c r="AB2144" s="384">
        <f t="shared" si="466"/>
        <v>1050</v>
      </c>
      <c r="AC2144" s="384">
        <f t="shared" si="467"/>
        <v>98</v>
      </c>
      <c r="AD2144" s="384">
        <f t="shared" si="468"/>
        <v>735</v>
      </c>
      <c r="AE2144" s="384">
        <f t="shared" si="469"/>
        <v>0</v>
      </c>
      <c r="AF2144" s="384">
        <f t="shared" si="470"/>
        <v>196</v>
      </c>
      <c r="AG2144" s="384">
        <f t="shared" si="471"/>
        <v>931</v>
      </c>
      <c r="AH2144" s="384"/>
      <c r="AI2144" s="343">
        <f t="shared" si="472"/>
        <v>931</v>
      </c>
      <c r="AJ2144" s="172"/>
    </row>
    <row r="2145" spans="1:36" ht="32.25" customHeight="1" x14ac:dyDescent="0.35">
      <c r="A2145" s="202"/>
      <c r="B2145" s="239">
        <v>23</v>
      </c>
      <c r="C2145" s="342">
        <v>1762</v>
      </c>
      <c r="D2145" s="344">
        <v>14348</v>
      </c>
      <c r="E2145" s="375"/>
      <c r="F2145" s="204"/>
      <c r="G2145" s="376" t="s">
        <v>114</v>
      </c>
      <c r="H2145" s="376" t="s">
        <v>60</v>
      </c>
      <c r="I2145" s="376"/>
      <c r="J2145" s="376" t="s">
        <v>61</v>
      </c>
      <c r="K2145" s="375">
        <v>2.5</v>
      </c>
      <c r="L2145" s="375">
        <v>2.5</v>
      </c>
      <c r="M2145" s="375">
        <v>2.5</v>
      </c>
      <c r="N2145" s="375"/>
      <c r="O2145" s="375">
        <f t="shared" si="463"/>
        <v>2.5</v>
      </c>
      <c r="P2145" s="375"/>
      <c r="Q2145" s="375"/>
      <c r="R2145" s="375">
        <f t="shared" si="464"/>
        <v>15.625</v>
      </c>
      <c r="S2145" s="377" t="s">
        <v>62</v>
      </c>
      <c r="T2145" s="378" t="s">
        <v>87</v>
      </c>
      <c r="U2145" s="379">
        <v>44945</v>
      </c>
      <c r="V2145" s="379"/>
      <c r="W2145" s="380">
        <v>1</v>
      </c>
      <c r="X2145" s="381"/>
      <c r="Y2145" s="382">
        <f t="shared" si="465"/>
        <v>1.8571428571428572</v>
      </c>
      <c r="Z2145" s="383">
        <v>7.5</v>
      </c>
      <c r="AA2145" s="383">
        <v>0.7</v>
      </c>
      <c r="AB2145" s="384">
        <f t="shared" si="466"/>
        <v>117.1875</v>
      </c>
      <c r="AC2145" s="384">
        <f t="shared" si="467"/>
        <v>10.9375</v>
      </c>
      <c r="AD2145" s="384">
        <f t="shared" si="468"/>
        <v>82.03125</v>
      </c>
      <c r="AE2145" s="384">
        <f t="shared" si="469"/>
        <v>0</v>
      </c>
      <c r="AF2145" s="384">
        <f t="shared" si="470"/>
        <v>20.3125</v>
      </c>
      <c r="AG2145" s="384">
        <f t="shared" si="471"/>
        <v>102.34375</v>
      </c>
      <c r="AH2145" s="384"/>
      <c r="AI2145" s="343">
        <f t="shared" si="472"/>
        <v>102.34375</v>
      </c>
      <c r="AJ2145" s="172"/>
    </row>
    <row r="2146" spans="1:36" ht="32.25" customHeight="1" x14ac:dyDescent="0.35">
      <c r="A2146" s="202"/>
      <c r="B2146" s="239">
        <v>23</v>
      </c>
      <c r="C2146" s="342">
        <v>1762</v>
      </c>
      <c r="D2146" s="344">
        <v>14348</v>
      </c>
      <c r="E2146" s="375"/>
      <c r="F2146" s="204"/>
      <c r="G2146" s="376" t="s">
        <v>114</v>
      </c>
      <c r="H2146" s="376" t="s">
        <v>60</v>
      </c>
      <c r="I2146" s="376"/>
      <c r="J2146" s="376" t="s">
        <v>61</v>
      </c>
      <c r="K2146" s="375">
        <v>2.5</v>
      </c>
      <c r="L2146" s="375">
        <v>2.5</v>
      </c>
      <c r="M2146" s="375">
        <v>2.5</v>
      </c>
      <c r="N2146" s="375"/>
      <c r="O2146" s="375">
        <f t="shared" si="463"/>
        <v>2.5</v>
      </c>
      <c r="P2146" s="375"/>
      <c r="Q2146" s="375"/>
      <c r="R2146" s="375">
        <f t="shared" si="464"/>
        <v>15.625</v>
      </c>
      <c r="S2146" s="377" t="s">
        <v>62</v>
      </c>
      <c r="T2146" s="378" t="s">
        <v>87</v>
      </c>
      <c r="U2146" s="379">
        <v>44945</v>
      </c>
      <c r="V2146" s="379"/>
      <c r="W2146" s="380">
        <v>1</v>
      </c>
      <c r="X2146" s="381"/>
      <c r="Y2146" s="382">
        <f t="shared" si="465"/>
        <v>1.8571428571428572</v>
      </c>
      <c r="Z2146" s="383">
        <v>7.5</v>
      </c>
      <c r="AA2146" s="383">
        <v>0.7</v>
      </c>
      <c r="AB2146" s="384">
        <f t="shared" si="466"/>
        <v>117.1875</v>
      </c>
      <c r="AC2146" s="384">
        <f t="shared" si="467"/>
        <v>10.9375</v>
      </c>
      <c r="AD2146" s="384">
        <f t="shared" si="468"/>
        <v>82.03125</v>
      </c>
      <c r="AE2146" s="384">
        <f t="shared" si="469"/>
        <v>0</v>
      </c>
      <c r="AF2146" s="384">
        <f t="shared" si="470"/>
        <v>20.3125</v>
      </c>
      <c r="AG2146" s="384">
        <f t="shared" si="471"/>
        <v>102.34375</v>
      </c>
      <c r="AH2146" s="384"/>
      <c r="AI2146" s="343">
        <f t="shared" si="472"/>
        <v>102.34375</v>
      </c>
      <c r="AJ2146" s="172"/>
    </row>
    <row r="2147" spans="1:36" ht="32.25" customHeight="1" x14ac:dyDescent="0.35">
      <c r="A2147" s="202"/>
      <c r="B2147" s="239">
        <v>2</v>
      </c>
      <c r="C2147" s="342">
        <v>1771</v>
      </c>
      <c r="D2147" s="344">
        <v>14360</v>
      </c>
      <c r="E2147" s="375"/>
      <c r="F2147" s="204"/>
      <c r="G2147" s="376" t="s">
        <v>502</v>
      </c>
      <c r="H2147" s="376" t="s">
        <v>60</v>
      </c>
      <c r="I2147" s="376"/>
      <c r="J2147" s="376" t="s">
        <v>61</v>
      </c>
      <c r="K2147" s="375">
        <v>6.8</v>
      </c>
      <c r="L2147" s="375">
        <v>3.1</v>
      </c>
      <c r="M2147" s="375">
        <v>3.5</v>
      </c>
      <c r="N2147" s="375"/>
      <c r="O2147" s="375">
        <f t="shared" si="463"/>
        <v>3.5</v>
      </c>
      <c r="P2147" s="375"/>
      <c r="Q2147" s="375"/>
      <c r="R2147" s="375">
        <f t="shared" si="464"/>
        <v>73.78</v>
      </c>
      <c r="S2147" s="377" t="s">
        <v>62</v>
      </c>
      <c r="T2147" s="378" t="s">
        <v>87</v>
      </c>
      <c r="U2147" s="379">
        <v>44946</v>
      </c>
      <c r="V2147" s="379"/>
      <c r="W2147" s="380">
        <v>1</v>
      </c>
      <c r="X2147" s="381"/>
      <c r="Y2147" s="382">
        <f t="shared" si="465"/>
        <v>1.7142857142857142</v>
      </c>
      <c r="Z2147" s="383">
        <v>7.5</v>
      </c>
      <c r="AA2147" s="383">
        <v>0.7</v>
      </c>
      <c r="AB2147" s="384">
        <f t="shared" si="466"/>
        <v>553.35</v>
      </c>
      <c r="AC2147" s="384">
        <f t="shared" si="467"/>
        <v>51.646000000000001</v>
      </c>
      <c r="AD2147" s="384">
        <f t="shared" si="468"/>
        <v>387.34500000000003</v>
      </c>
      <c r="AE2147" s="384">
        <f t="shared" si="469"/>
        <v>0</v>
      </c>
      <c r="AF2147" s="384">
        <f t="shared" si="470"/>
        <v>88.535999999999987</v>
      </c>
      <c r="AG2147" s="384">
        <f t="shared" si="471"/>
        <v>475.88100000000003</v>
      </c>
      <c r="AH2147" s="384"/>
      <c r="AI2147" s="343">
        <f t="shared" si="472"/>
        <v>475.88100000000003</v>
      </c>
      <c r="AJ2147" s="172"/>
    </row>
    <row r="2148" spans="1:36" ht="32.25" customHeight="1" x14ac:dyDescent="0.35">
      <c r="A2148" s="202"/>
      <c r="B2148" s="239">
        <v>1</v>
      </c>
      <c r="C2148" s="342">
        <v>1773</v>
      </c>
      <c r="D2148" s="344">
        <v>14361</v>
      </c>
      <c r="E2148" s="375"/>
      <c r="F2148" s="204"/>
      <c r="G2148" s="376" t="s">
        <v>517</v>
      </c>
      <c r="H2148" s="376" t="s">
        <v>60</v>
      </c>
      <c r="I2148" s="376"/>
      <c r="J2148" s="376" t="s">
        <v>61</v>
      </c>
      <c r="K2148" s="375">
        <v>11.8</v>
      </c>
      <c r="L2148" s="375">
        <v>6.3</v>
      </c>
      <c r="M2148" s="375">
        <v>1.5</v>
      </c>
      <c r="N2148" s="375"/>
      <c r="O2148" s="375">
        <f t="shared" si="463"/>
        <v>1.5</v>
      </c>
      <c r="P2148" s="375"/>
      <c r="Q2148" s="375"/>
      <c r="R2148" s="375">
        <f t="shared" si="464"/>
        <v>111.51</v>
      </c>
      <c r="S2148" s="377" t="s">
        <v>62</v>
      </c>
      <c r="T2148" s="378" t="s">
        <v>87</v>
      </c>
      <c r="U2148" s="379">
        <v>44946</v>
      </c>
      <c r="V2148" s="379"/>
      <c r="W2148" s="380">
        <v>1</v>
      </c>
      <c r="X2148" s="381"/>
      <c r="Y2148" s="382">
        <f t="shared" si="465"/>
        <v>1.7142857142857142</v>
      </c>
      <c r="Z2148" s="383">
        <v>7.5</v>
      </c>
      <c r="AA2148" s="383">
        <v>0.7</v>
      </c>
      <c r="AB2148" s="384">
        <f t="shared" si="466"/>
        <v>836.32500000000005</v>
      </c>
      <c r="AC2148" s="384">
        <f t="shared" si="467"/>
        <v>78.057000000000002</v>
      </c>
      <c r="AD2148" s="384">
        <f t="shared" si="468"/>
        <v>585.42750000000001</v>
      </c>
      <c r="AE2148" s="384">
        <f t="shared" si="469"/>
        <v>0</v>
      </c>
      <c r="AF2148" s="384">
        <f t="shared" si="470"/>
        <v>133.81199999999998</v>
      </c>
      <c r="AG2148" s="384">
        <f t="shared" si="471"/>
        <v>719.23950000000002</v>
      </c>
      <c r="AH2148" s="384"/>
      <c r="AI2148" s="343">
        <f t="shared" si="472"/>
        <v>719.23950000000002</v>
      </c>
      <c r="AJ2148" s="172"/>
    </row>
    <row r="2149" spans="1:36" ht="32.25" customHeight="1" x14ac:dyDescent="0.35">
      <c r="A2149" s="202"/>
      <c r="B2149" s="239">
        <v>1</v>
      </c>
      <c r="C2149" s="342">
        <v>1791</v>
      </c>
      <c r="D2149" s="344">
        <v>14380</v>
      </c>
      <c r="E2149" s="375"/>
      <c r="F2149" s="204"/>
      <c r="G2149" s="376" t="s">
        <v>107</v>
      </c>
      <c r="H2149" s="376" t="s">
        <v>60</v>
      </c>
      <c r="I2149" s="376"/>
      <c r="J2149" s="376" t="s">
        <v>61</v>
      </c>
      <c r="K2149" s="375">
        <v>4</v>
      </c>
      <c r="L2149" s="375">
        <v>2.5</v>
      </c>
      <c r="M2149" s="375">
        <v>3.5</v>
      </c>
      <c r="N2149" s="375"/>
      <c r="O2149" s="375">
        <f t="shared" si="463"/>
        <v>3.5</v>
      </c>
      <c r="P2149" s="375"/>
      <c r="Q2149" s="375"/>
      <c r="R2149" s="375">
        <f t="shared" si="464"/>
        <v>35</v>
      </c>
      <c r="S2149" s="377" t="s">
        <v>62</v>
      </c>
      <c r="T2149" s="378" t="s">
        <v>87</v>
      </c>
      <c r="U2149" s="379">
        <v>44950</v>
      </c>
      <c r="V2149" s="379"/>
      <c r="W2149" s="380">
        <v>1</v>
      </c>
      <c r="X2149" s="381"/>
      <c r="Y2149" s="382">
        <f t="shared" si="465"/>
        <v>1.1428571428571428</v>
      </c>
      <c r="Z2149" s="383">
        <v>7.5</v>
      </c>
      <c r="AA2149" s="383">
        <v>0.7</v>
      </c>
      <c r="AB2149" s="384">
        <f t="shared" si="466"/>
        <v>262.5</v>
      </c>
      <c r="AC2149" s="384">
        <f t="shared" si="467"/>
        <v>24.5</v>
      </c>
      <c r="AD2149" s="384">
        <f t="shared" si="468"/>
        <v>183.75</v>
      </c>
      <c r="AE2149" s="384">
        <f t="shared" si="469"/>
        <v>0</v>
      </c>
      <c r="AF2149" s="384">
        <f t="shared" si="470"/>
        <v>28</v>
      </c>
      <c r="AG2149" s="384">
        <f t="shared" si="471"/>
        <v>211.75</v>
      </c>
      <c r="AH2149" s="384"/>
      <c r="AI2149" s="343">
        <f t="shared" si="472"/>
        <v>211.75</v>
      </c>
      <c r="AJ2149" s="172"/>
    </row>
    <row r="2150" spans="1:36" ht="32.25" customHeight="1" x14ac:dyDescent="0.35">
      <c r="A2150" s="202"/>
      <c r="B2150" s="239">
        <v>1</v>
      </c>
      <c r="C2150" s="374">
        <v>1781</v>
      </c>
      <c r="D2150" s="375">
        <v>14369</v>
      </c>
      <c r="E2150" s="375"/>
      <c r="F2150" s="204"/>
      <c r="G2150" s="376" t="s">
        <v>107</v>
      </c>
      <c r="H2150" s="376" t="s">
        <v>60</v>
      </c>
      <c r="I2150" s="376"/>
      <c r="J2150" s="376" t="s">
        <v>61</v>
      </c>
      <c r="K2150" s="375">
        <v>3.5</v>
      </c>
      <c r="L2150" s="375">
        <v>2.5</v>
      </c>
      <c r="M2150" s="375">
        <v>2</v>
      </c>
      <c r="N2150" s="375"/>
      <c r="O2150" s="375">
        <f t="shared" si="463"/>
        <v>2</v>
      </c>
      <c r="P2150" s="375"/>
      <c r="Q2150" s="375"/>
      <c r="R2150" s="375">
        <f t="shared" si="464"/>
        <v>17.5</v>
      </c>
      <c r="S2150" s="377" t="s">
        <v>62</v>
      </c>
      <c r="T2150" s="378" t="s">
        <v>87</v>
      </c>
      <c r="U2150" s="379">
        <v>44947</v>
      </c>
      <c r="V2150" s="379"/>
      <c r="W2150" s="380">
        <v>1</v>
      </c>
      <c r="X2150" s="381"/>
      <c r="Y2150" s="382">
        <f t="shared" si="465"/>
        <v>1.5714285714285714</v>
      </c>
      <c r="Z2150" s="383">
        <v>7.5</v>
      </c>
      <c r="AA2150" s="383">
        <v>0.7</v>
      </c>
      <c r="AB2150" s="384">
        <f t="shared" si="466"/>
        <v>131.25</v>
      </c>
      <c r="AC2150" s="384">
        <f t="shared" si="467"/>
        <v>12.25</v>
      </c>
      <c r="AD2150" s="384">
        <f t="shared" si="468"/>
        <v>91.875</v>
      </c>
      <c r="AE2150" s="384">
        <f t="shared" si="469"/>
        <v>0</v>
      </c>
      <c r="AF2150" s="384">
        <f t="shared" si="470"/>
        <v>19.25</v>
      </c>
      <c r="AG2150" s="384">
        <f t="shared" si="471"/>
        <v>111.125</v>
      </c>
      <c r="AH2150" s="384"/>
      <c r="AI2150" s="384">
        <f t="shared" si="472"/>
        <v>111.125</v>
      </c>
      <c r="AJ2150" s="172"/>
    </row>
    <row r="2151" spans="1:36" ht="32.25" customHeight="1" x14ac:dyDescent="0.35">
      <c r="A2151" s="202"/>
      <c r="B2151" s="239">
        <v>1</v>
      </c>
      <c r="C2151" s="342">
        <v>1730</v>
      </c>
      <c r="D2151" s="344">
        <v>14315</v>
      </c>
      <c r="E2151" s="375"/>
      <c r="F2151" s="204"/>
      <c r="G2151" s="376" t="s">
        <v>107</v>
      </c>
      <c r="H2151" s="376" t="s">
        <v>60</v>
      </c>
      <c r="I2151" s="376"/>
      <c r="J2151" s="376" t="s">
        <v>61</v>
      </c>
      <c r="K2151" s="375">
        <v>5</v>
      </c>
      <c r="L2151" s="375">
        <v>7</v>
      </c>
      <c r="M2151" s="375">
        <v>3</v>
      </c>
      <c r="N2151" s="375"/>
      <c r="O2151" s="375">
        <f t="shared" si="463"/>
        <v>3</v>
      </c>
      <c r="P2151" s="375"/>
      <c r="Q2151" s="375"/>
      <c r="R2151" s="375">
        <f t="shared" si="464"/>
        <v>105</v>
      </c>
      <c r="S2151" s="377" t="s">
        <v>62</v>
      </c>
      <c r="T2151" s="378" t="s">
        <v>87</v>
      </c>
      <c r="U2151" s="379">
        <v>44938</v>
      </c>
      <c r="V2151" s="379"/>
      <c r="W2151" s="380">
        <v>1</v>
      </c>
      <c r="X2151" s="381"/>
      <c r="Y2151" s="382">
        <f t="shared" si="465"/>
        <v>2.8571428571428572</v>
      </c>
      <c r="Z2151" s="383">
        <v>7.5</v>
      </c>
      <c r="AA2151" s="383">
        <v>0.7</v>
      </c>
      <c r="AB2151" s="384">
        <f t="shared" si="466"/>
        <v>787.5</v>
      </c>
      <c r="AC2151" s="384">
        <f t="shared" si="467"/>
        <v>73.5</v>
      </c>
      <c r="AD2151" s="384">
        <f t="shared" si="468"/>
        <v>551.25</v>
      </c>
      <c r="AE2151" s="384">
        <f t="shared" si="469"/>
        <v>0</v>
      </c>
      <c r="AF2151" s="384">
        <f t="shared" si="470"/>
        <v>210</v>
      </c>
      <c r="AG2151" s="384">
        <f t="shared" si="471"/>
        <v>761.25</v>
      </c>
      <c r="AH2151" s="384"/>
      <c r="AI2151" s="343">
        <f t="shared" si="472"/>
        <v>761.25</v>
      </c>
      <c r="AJ2151" s="172"/>
    </row>
    <row r="2152" spans="1:36" ht="32.25" customHeight="1" x14ac:dyDescent="0.35">
      <c r="A2152" s="202"/>
      <c r="B2152" s="239">
        <v>1</v>
      </c>
      <c r="C2152" s="342">
        <v>1792</v>
      </c>
      <c r="D2152" s="344">
        <v>14381</v>
      </c>
      <c r="E2152" s="375"/>
      <c r="F2152" s="204"/>
      <c r="G2152" s="376" t="s">
        <v>107</v>
      </c>
      <c r="H2152" s="376" t="s">
        <v>60</v>
      </c>
      <c r="I2152" s="376"/>
      <c r="J2152" s="376" t="s">
        <v>61</v>
      </c>
      <c r="K2152" s="375">
        <v>6.3</v>
      </c>
      <c r="L2152" s="375">
        <v>2.5</v>
      </c>
      <c r="M2152" s="375">
        <v>4</v>
      </c>
      <c r="N2152" s="375"/>
      <c r="O2152" s="375">
        <f t="shared" si="463"/>
        <v>4</v>
      </c>
      <c r="P2152" s="375"/>
      <c r="Q2152" s="375"/>
      <c r="R2152" s="375">
        <f t="shared" si="464"/>
        <v>63</v>
      </c>
      <c r="S2152" s="377" t="s">
        <v>62</v>
      </c>
      <c r="T2152" s="378" t="s">
        <v>87</v>
      </c>
      <c r="U2152" s="379">
        <v>44951</v>
      </c>
      <c r="V2152" s="379"/>
      <c r="W2152" s="380">
        <v>1</v>
      </c>
      <c r="X2152" s="381"/>
      <c r="Y2152" s="382">
        <f t="shared" si="465"/>
        <v>1</v>
      </c>
      <c r="Z2152" s="383">
        <v>7.5</v>
      </c>
      <c r="AA2152" s="383">
        <v>0.7</v>
      </c>
      <c r="AB2152" s="384">
        <f t="shared" si="466"/>
        <v>472.5</v>
      </c>
      <c r="AC2152" s="384">
        <f t="shared" si="467"/>
        <v>44.099999999999994</v>
      </c>
      <c r="AD2152" s="384">
        <f t="shared" si="468"/>
        <v>330.74999999999994</v>
      </c>
      <c r="AE2152" s="384">
        <f t="shared" si="469"/>
        <v>0</v>
      </c>
      <c r="AF2152" s="384">
        <f t="shared" si="470"/>
        <v>44.099999999999994</v>
      </c>
      <c r="AG2152" s="384">
        <f t="shared" si="471"/>
        <v>374.84999999999991</v>
      </c>
      <c r="AH2152" s="384"/>
      <c r="AI2152" s="343">
        <f t="shared" si="472"/>
        <v>374.84999999999991</v>
      </c>
      <c r="AJ2152" s="172"/>
    </row>
    <row r="2153" spans="1:36" ht="32.25" customHeight="1" x14ac:dyDescent="0.35">
      <c r="A2153" s="202"/>
      <c r="B2153" s="239">
        <v>3</v>
      </c>
      <c r="C2153" s="342">
        <v>1794</v>
      </c>
      <c r="D2153" s="344">
        <v>14383</v>
      </c>
      <c r="E2153" s="375"/>
      <c r="F2153" s="204"/>
      <c r="G2153" s="376" t="s">
        <v>120</v>
      </c>
      <c r="H2153" s="376" t="s">
        <v>60</v>
      </c>
      <c r="I2153" s="376"/>
      <c r="J2153" s="376" t="s">
        <v>61</v>
      </c>
      <c r="K2153" s="375">
        <v>11</v>
      </c>
      <c r="L2153" s="375">
        <v>5</v>
      </c>
      <c r="M2153" s="375">
        <v>5</v>
      </c>
      <c r="N2153" s="375"/>
      <c r="O2153" s="375">
        <f t="shared" si="463"/>
        <v>5</v>
      </c>
      <c r="P2153" s="375"/>
      <c r="Q2153" s="375"/>
      <c r="R2153" s="375">
        <f t="shared" si="464"/>
        <v>275</v>
      </c>
      <c r="S2153" s="377" t="s">
        <v>62</v>
      </c>
      <c r="T2153" s="378" t="s">
        <v>87</v>
      </c>
      <c r="U2153" s="379">
        <v>44951</v>
      </c>
      <c r="V2153" s="379"/>
      <c r="W2153" s="380">
        <v>1</v>
      </c>
      <c r="X2153" s="381"/>
      <c r="Y2153" s="382">
        <f t="shared" si="465"/>
        <v>1</v>
      </c>
      <c r="Z2153" s="383">
        <v>7.5</v>
      </c>
      <c r="AA2153" s="383">
        <v>0.7</v>
      </c>
      <c r="AB2153" s="384">
        <f t="shared" si="466"/>
        <v>2062.5</v>
      </c>
      <c r="AC2153" s="384">
        <f t="shared" si="467"/>
        <v>192.5</v>
      </c>
      <c r="AD2153" s="384">
        <f t="shared" si="468"/>
        <v>1443.75</v>
      </c>
      <c r="AE2153" s="384">
        <f t="shared" si="469"/>
        <v>0</v>
      </c>
      <c r="AF2153" s="384">
        <f t="shared" si="470"/>
        <v>192.5</v>
      </c>
      <c r="AG2153" s="384">
        <f t="shared" si="471"/>
        <v>1636.25</v>
      </c>
      <c r="AH2153" s="384"/>
      <c r="AI2153" s="343">
        <f t="shared" si="472"/>
        <v>1636.25</v>
      </c>
      <c r="AJ2153" s="172"/>
    </row>
    <row r="2154" spans="1:36" ht="32.25" customHeight="1" x14ac:dyDescent="0.35">
      <c r="A2154" s="202"/>
      <c r="B2154" s="239">
        <v>1</v>
      </c>
      <c r="C2154" s="342">
        <v>1787</v>
      </c>
      <c r="D2154" s="344">
        <v>14376</v>
      </c>
      <c r="E2154" s="375"/>
      <c r="F2154" s="204"/>
      <c r="G2154" s="376" t="s">
        <v>107</v>
      </c>
      <c r="H2154" s="376" t="s">
        <v>60</v>
      </c>
      <c r="I2154" s="376"/>
      <c r="J2154" s="376" t="s">
        <v>61</v>
      </c>
      <c r="K2154" s="375">
        <v>2.5</v>
      </c>
      <c r="L2154" s="375">
        <v>2.5</v>
      </c>
      <c r="M2154" s="375">
        <v>3.5</v>
      </c>
      <c r="N2154" s="375"/>
      <c r="O2154" s="375">
        <f t="shared" si="463"/>
        <v>3.5</v>
      </c>
      <c r="P2154" s="375"/>
      <c r="Q2154" s="375"/>
      <c r="R2154" s="375">
        <f t="shared" si="464"/>
        <v>21.875</v>
      </c>
      <c r="S2154" s="377" t="s">
        <v>62</v>
      </c>
      <c r="T2154" s="378" t="s">
        <v>87</v>
      </c>
      <c r="U2154" s="379">
        <v>44949</v>
      </c>
      <c r="V2154" s="379"/>
      <c r="W2154" s="380">
        <v>1</v>
      </c>
      <c r="X2154" s="381"/>
      <c r="Y2154" s="382">
        <f t="shared" si="465"/>
        <v>1.2857142857142858</v>
      </c>
      <c r="Z2154" s="383">
        <v>7.5</v>
      </c>
      <c r="AA2154" s="383">
        <v>0.7</v>
      </c>
      <c r="AB2154" s="384">
        <f t="shared" si="466"/>
        <v>164.0625</v>
      </c>
      <c r="AC2154" s="384">
        <f t="shared" si="467"/>
        <v>15.312499999999998</v>
      </c>
      <c r="AD2154" s="384">
        <f t="shared" si="468"/>
        <v>114.84374999999999</v>
      </c>
      <c r="AE2154" s="384">
        <f t="shared" si="469"/>
        <v>0</v>
      </c>
      <c r="AF2154" s="384">
        <f t="shared" si="470"/>
        <v>19.6875</v>
      </c>
      <c r="AG2154" s="384">
        <f t="shared" si="471"/>
        <v>134.53125</v>
      </c>
      <c r="AH2154" s="384"/>
      <c r="AI2154" s="343">
        <f t="shared" si="472"/>
        <v>134.53125</v>
      </c>
      <c r="AJ2154" s="172"/>
    </row>
    <row r="2155" spans="1:36" ht="32.25" customHeight="1" x14ac:dyDescent="0.35">
      <c r="A2155" s="202"/>
      <c r="B2155" s="239">
        <v>1</v>
      </c>
      <c r="C2155" s="342">
        <v>1713</v>
      </c>
      <c r="D2155" s="344">
        <v>14298</v>
      </c>
      <c r="E2155" s="344">
        <v>8426</v>
      </c>
      <c r="F2155" s="204"/>
      <c r="G2155" s="376" t="s">
        <v>107</v>
      </c>
      <c r="H2155" s="376" t="s">
        <v>60</v>
      </c>
      <c r="I2155" s="376"/>
      <c r="J2155" s="376" t="s">
        <v>61</v>
      </c>
      <c r="K2155" s="375">
        <v>6.8</v>
      </c>
      <c r="L2155" s="375">
        <v>2.5</v>
      </c>
      <c r="M2155" s="375">
        <v>2.5</v>
      </c>
      <c r="N2155" s="375"/>
      <c r="O2155" s="375">
        <f t="shared" si="463"/>
        <v>2.5</v>
      </c>
      <c r="P2155" s="375"/>
      <c r="Q2155" s="375"/>
      <c r="R2155" s="375">
        <f t="shared" si="464"/>
        <v>42.5</v>
      </c>
      <c r="S2155" s="377" t="s">
        <v>62</v>
      </c>
      <c r="T2155" s="378" t="s">
        <v>58</v>
      </c>
      <c r="U2155" s="379">
        <v>44934</v>
      </c>
      <c r="V2155" s="379">
        <v>44940</v>
      </c>
      <c r="W2155" s="380">
        <v>1</v>
      </c>
      <c r="X2155" s="381"/>
      <c r="Y2155" s="382">
        <f t="shared" si="465"/>
        <v>1</v>
      </c>
      <c r="Z2155" s="383">
        <v>7.5</v>
      </c>
      <c r="AA2155" s="383">
        <v>0.7</v>
      </c>
      <c r="AB2155" s="384">
        <f t="shared" si="466"/>
        <v>318.75</v>
      </c>
      <c r="AC2155" s="384">
        <f t="shared" si="467"/>
        <v>29.749999999999996</v>
      </c>
      <c r="AD2155" s="384">
        <f t="shared" si="468"/>
        <v>223.12499999999997</v>
      </c>
      <c r="AE2155" s="384">
        <f t="shared" si="469"/>
        <v>95.625</v>
      </c>
      <c r="AF2155" s="384">
        <f t="shared" si="470"/>
        <v>29.749999999999996</v>
      </c>
      <c r="AG2155" s="384">
        <f t="shared" si="471"/>
        <v>348.5</v>
      </c>
      <c r="AH2155" s="384"/>
      <c r="AI2155" s="343">
        <f t="shared" si="472"/>
        <v>348.5</v>
      </c>
      <c r="AJ2155" s="172"/>
    </row>
    <row r="2156" spans="1:36" ht="32.25" customHeight="1" x14ac:dyDescent="0.35">
      <c r="A2156" s="202"/>
      <c r="B2156" s="239">
        <v>1</v>
      </c>
      <c r="C2156" s="342">
        <v>1725</v>
      </c>
      <c r="D2156" s="344">
        <v>14310</v>
      </c>
      <c r="E2156" s="344">
        <v>8429</v>
      </c>
      <c r="F2156" s="204"/>
      <c r="G2156" s="376" t="s">
        <v>107</v>
      </c>
      <c r="H2156" s="376" t="s">
        <v>60</v>
      </c>
      <c r="I2156" s="376"/>
      <c r="J2156" s="376" t="s">
        <v>61</v>
      </c>
      <c r="K2156" s="375">
        <v>2.5</v>
      </c>
      <c r="L2156" s="375">
        <v>2.5</v>
      </c>
      <c r="M2156" s="375">
        <v>3.5</v>
      </c>
      <c r="N2156" s="375"/>
      <c r="O2156" s="375">
        <f t="shared" si="463"/>
        <v>3.5</v>
      </c>
      <c r="P2156" s="375"/>
      <c r="Q2156" s="375"/>
      <c r="R2156" s="375">
        <f t="shared" si="464"/>
        <v>21.875</v>
      </c>
      <c r="S2156" s="377" t="s">
        <v>62</v>
      </c>
      <c r="T2156" s="378" t="s">
        <v>58</v>
      </c>
      <c r="U2156" s="379">
        <v>44937</v>
      </c>
      <c r="V2156" s="379">
        <v>44942</v>
      </c>
      <c r="W2156" s="380">
        <v>1</v>
      </c>
      <c r="X2156" s="381"/>
      <c r="Y2156" s="382">
        <f t="shared" si="465"/>
        <v>0.8571428571428571</v>
      </c>
      <c r="Z2156" s="383">
        <v>7.5</v>
      </c>
      <c r="AA2156" s="383">
        <v>0.7</v>
      </c>
      <c r="AB2156" s="384">
        <f t="shared" si="466"/>
        <v>164.0625</v>
      </c>
      <c r="AC2156" s="384">
        <f t="shared" si="467"/>
        <v>15.312499999999998</v>
      </c>
      <c r="AD2156" s="384">
        <f t="shared" si="468"/>
        <v>114.84374999999999</v>
      </c>
      <c r="AE2156" s="384">
        <f t="shared" si="469"/>
        <v>49.21875</v>
      </c>
      <c r="AF2156" s="384">
        <f t="shared" si="470"/>
        <v>13.125</v>
      </c>
      <c r="AG2156" s="384">
        <f t="shared" si="471"/>
        <v>177.1875</v>
      </c>
      <c r="AH2156" s="384"/>
      <c r="AI2156" s="343">
        <f t="shared" si="472"/>
        <v>177.1875</v>
      </c>
      <c r="AJ2156" s="172"/>
    </row>
    <row r="2157" spans="1:36" ht="32.25" customHeight="1" x14ac:dyDescent="0.35">
      <c r="A2157" s="202"/>
      <c r="B2157" s="239">
        <v>1</v>
      </c>
      <c r="C2157" s="342">
        <v>1797</v>
      </c>
      <c r="D2157" s="344">
        <v>14386</v>
      </c>
      <c r="E2157" s="375"/>
      <c r="F2157" s="204"/>
      <c r="G2157" s="376" t="s">
        <v>441</v>
      </c>
      <c r="H2157" s="376" t="s">
        <v>60</v>
      </c>
      <c r="I2157" s="376"/>
      <c r="J2157" s="376" t="s">
        <v>61</v>
      </c>
      <c r="K2157" s="375">
        <v>4</v>
      </c>
      <c r="L2157" s="375">
        <v>2.2999999999999998</v>
      </c>
      <c r="M2157" s="375">
        <v>2</v>
      </c>
      <c r="N2157" s="375"/>
      <c r="O2157" s="375">
        <f t="shared" si="463"/>
        <v>2</v>
      </c>
      <c r="P2157" s="375"/>
      <c r="Q2157" s="375"/>
      <c r="R2157" s="375">
        <f t="shared" si="464"/>
        <v>18.399999999999999</v>
      </c>
      <c r="S2157" s="377" t="s">
        <v>62</v>
      </c>
      <c r="T2157" s="378" t="s">
        <v>87</v>
      </c>
      <c r="U2157" s="379">
        <v>44952</v>
      </c>
      <c r="V2157" s="379"/>
      <c r="W2157" s="380">
        <v>1</v>
      </c>
      <c r="X2157" s="381"/>
      <c r="Y2157" s="382">
        <f t="shared" si="465"/>
        <v>0.8571428571428571</v>
      </c>
      <c r="Z2157" s="383">
        <v>7.5</v>
      </c>
      <c r="AA2157" s="383">
        <v>0.7</v>
      </c>
      <c r="AB2157" s="384">
        <f t="shared" si="466"/>
        <v>138</v>
      </c>
      <c r="AC2157" s="384">
        <f t="shared" si="467"/>
        <v>12.879999999999999</v>
      </c>
      <c r="AD2157" s="384">
        <f t="shared" si="468"/>
        <v>96.6</v>
      </c>
      <c r="AE2157" s="384">
        <f t="shared" si="469"/>
        <v>0</v>
      </c>
      <c r="AF2157" s="384">
        <f t="shared" si="470"/>
        <v>11.039999999999997</v>
      </c>
      <c r="AG2157" s="384">
        <f t="shared" si="471"/>
        <v>107.63999999999999</v>
      </c>
      <c r="AH2157" s="384"/>
      <c r="AI2157" s="343">
        <f t="shared" si="472"/>
        <v>107.63999999999999</v>
      </c>
      <c r="AJ2157" s="172"/>
    </row>
    <row r="2158" spans="1:36" ht="32.25" customHeight="1" x14ac:dyDescent="0.35">
      <c r="A2158" s="202"/>
      <c r="B2158" s="239">
        <v>7</v>
      </c>
      <c r="C2158" s="342">
        <v>1806</v>
      </c>
      <c r="D2158" s="344">
        <v>14395</v>
      </c>
      <c r="E2158" s="375"/>
      <c r="F2158" s="204"/>
      <c r="G2158" s="376" t="s">
        <v>660</v>
      </c>
      <c r="H2158" s="376" t="s">
        <v>60</v>
      </c>
      <c r="I2158" s="376"/>
      <c r="J2158" s="376" t="s">
        <v>61</v>
      </c>
      <c r="K2158" s="375">
        <v>8</v>
      </c>
      <c r="L2158" s="375">
        <v>6</v>
      </c>
      <c r="M2158" s="375">
        <v>4.5</v>
      </c>
      <c r="N2158" s="375"/>
      <c r="O2158" s="375">
        <f t="shared" si="463"/>
        <v>4.5</v>
      </c>
      <c r="P2158" s="375"/>
      <c r="Q2158" s="375"/>
      <c r="R2158" s="375">
        <f t="shared" si="464"/>
        <v>216</v>
      </c>
      <c r="S2158" s="377" t="s">
        <v>62</v>
      </c>
      <c r="T2158" s="378" t="s">
        <v>87</v>
      </c>
      <c r="U2158" s="379">
        <v>44953</v>
      </c>
      <c r="V2158" s="379"/>
      <c r="W2158" s="380">
        <v>1</v>
      </c>
      <c r="X2158" s="381"/>
      <c r="Y2158" s="382">
        <f t="shared" si="465"/>
        <v>0.7142857142857143</v>
      </c>
      <c r="Z2158" s="383">
        <v>7.5</v>
      </c>
      <c r="AA2158" s="383">
        <v>0.7</v>
      </c>
      <c r="AB2158" s="384">
        <f t="shared" si="466"/>
        <v>1620</v>
      </c>
      <c r="AC2158" s="384">
        <f t="shared" si="467"/>
        <v>151.19999999999999</v>
      </c>
      <c r="AD2158" s="384">
        <f t="shared" si="468"/>
        <v>1134</v>
      </c>
      <c r="AE2158" s="384">
        <f t="shared" si="469"/>
        <v>0</v>
      </c>
      <c r="AF2158" s="384">
        <f t="shared" si="470"/>
        <v>107.99999999999999</v>
      </c>
      <c r="AG2158" s="384">
        <f t="shared" si="471"/>
        <v>1242</v>
      </c>
      <c r="AH2158" s="384"/>
      <c r="AI2158" s="343">
        <f t="shared" si="472"/>
        <v>1242</v>
      </c>
      <c r="AJ2158" s="172"/>
    </row>
    <row r="2159" spans="1:36" ht="32.25" customHeight="1" x14ac:dyDescent="0.35">
      <c r="A2159" s="202"/>
      <c r="B2159" s="239">
        <v>1</v>
      </c>
      <c r="C2159" s="342">
        <v>1802</v>
      </c>
      <c r="D2159" s="344">
        <v>14391</v>
      </c>
      <c r="E2159" s="375"/>
      <c r="F2159" s="204"/>
      <c r="G2159" s="376" t="s">
        <v>107</v>
      </c>
      <c r="H2159" s="376" t="s">
        <v>60</v>
      </c>
      <c r="I2159" s="376"/>
      <c r="J2159" s="376" t="s">
        <v>61</v>
      </c>
      <c r="K2159" s="375">
        <v>2.5</v>
      </c>
      <c r="L2159" s="375">
        <v>2.5</v>
      </c>
      <c r="M2159" s="375">
        <v>3.5</v>
      </c>
      <c r="N2159" s="375"/>
      <c r="O2159" s="375">
        <f t="shared" si="463"/>
        <v>3.5</v>
      </c>
      <c r="P2159" s="375"/>
      <c r="Q2159" s="375"/>
      <c r="R2159" s="375">
        <f t="shared" si="464"/>
        <v>21.875</v>
      </c>
      <c r="S2159" s="377" t="s">
        <v>62</v>
      </c>
      <c r="T2159" s="378" t="s">
        <v>87</v>
      </c>
      <c r="U2159" s="379">
        <v>44952</v>
      </c>
      <c r="V2159" s="379"/>
      <c r="W2159" s="380">
        <v>1</v>
      </c>
      <c r="X2159" s="381"/>
      <c r="Y2159" s="382">
        <f t="shared" si="465"/>
        <v>0.8571428571428571</v>
      </c>
      <c r="Z2159" s="383">
        <v>7.5</v>
      </c>
      <c r="AA2159" s="383">
        <v>0.7</v>
      </c>
      <c r="AB2159" s="384">
        <f t="shared" si="466"/>
        <v>164.0625</v>
      </c>
      <c r="AC2159" s="384">
        <f t="shared" si="467"/>
        <v>15.312499999999998</v>
      </c>
      <c r="AD2159" s="384">
        <f t="shared" si="468"/>
        <v>114.84374999999999</v>
      </c>
      <c r="AE2159" s="384">
        <f t="shared" si="469"/>
        <v>0</v>
      </c>
      <c r="AF2159" s="384">
        <f t="shared" si="470"/>
        <v>13.125</v>
      </c>
      <c r="AG2159" s="384">
        <f t="shared" si="471"/>
        <v>127.96874999999999</v>
      </c>
      <c r="AH2159" s="384"/>
      <c r="AI2159" s="343">
        <f t="shared" si="472"/>
        <v>127.96874999999999</v>
      </c>
      <c r="AJ2159" s="172"/>
    </row>
    <row r="2160" spans="1:36" ht="32.25" customHeight="1" x14ac:dyDescent="0.35">
      <c r="A2160" s="202"/>
      <c r="B2160" s="239">
        <v>1</v>
      </c>
      <c r="C2160" s="342">
        <v>1801</v>
      </c>
      <c r="D2160" s="344">
        <v>14390</v>
      </c>
      <c r="E2160" s="375"/>
      <c r="F2160" s="204"/>
      <c r="G2160" s="376" t="s">
        <v>107</v>
      </c>
      <c r="H2160" s="376" t="s">
        <v>60</v>
      </c>
      <c r="I2160" s="376"/>
      <c r="J2160" s="376" t="s">
        <v>61</v>
      </c>
      <c r="K2160" s="375">
        <v>2.5</v>
      </c>
      <c r="L2160" s="375">
        <v>2.5</v>
      </c>
      <c r="M2160" s="375">
        <v>3.5</v>
      </c>
      <c r="N2160" s="375"/>
      <c r="O2160" s="375">
        <f t="shared" si="463"/>
        <v>3.5</v>
      </c>
      <c r="P2160" s="375"/>
      <c r="Q2160" s="375"/>
      <c r="R2160" s="375">
        <f t="shared" si="464"/>
        <v>21.875</v>
      </c>
      <c r="S2160" s="377" t="s">
        <v>62</v>
      </c>
      <c r="T2160" s="378" t="s">
        <v>87</v>
      </c>
      <c r="U2160" s="379">
        <v>44952</v>
      </c>
      <c r="V2160" s="379"/>
      <c r="W2160" s="380">
        <v>1</v>
      </c>
      <c r="X2160" s="381"/>
      <c r="Y2160" s="382">
        <f t="shared" si="465"/>
        <v>0.8571428571428571</v>
      </c>
      <c r="Z2160" s="383">
        <v>7.5</v>
      </c>
      <c r="AA2160" s="383">
        <v>0.7</v>
      </c>
      <c r="AB2160" s="384">
        <f t="shared" si="466"/>
        <v>164.0625</v>
      </c>
      <c r="AC2160" s="384">
        <f t="shared" si="467"/>
        <v>15.312499999999998</v>
      </c>
      <c r="AD2160" s="384">
        <f t="shared" si="468"/>
        <v>114.84374999999999</v>
      </c>
      <c r="AE2160" s="384">
        <f t="shared" si="469"/>
        <v>0</v>
      </c>
      <c r="AF2160" s="384">
        <f t="shared" si="470"/>
        <v>13.125</v>
      </c>
      <c r="AG2160" s="384">
        <f t="shared" si="471"/>
        <v>127.96874999999999</v>
      </c>
      <c r="AH2160" s="384"/>
      <c r="AI2160" s="343">
        <f t="shared" si="472"/>
        <v>127.96874999999999</v>
      </c>
      <c r="AJ2160" s="172"/>
    </row>
    <row r="2161" spans="1:36" ht="32.25" customHeight="1" x14ac:dyDescent="0.35">
      <c r="A2161" s="202"/>
      <c r="B2161" s="239"/>
      <c r="C2161" s="374"/>
      <c r="D2161" s="375"/>
      <c r="E2161" s="375"/>
      <c r="F2161" s="204"/>
      <c r="G2161" s="376"/>
      <c r="H2161" s="376"/>
      <c r="I2161" s="376"/>
      <c r="J2161" s="376"/>
      <c r="K2161" s="375"/>
      <c r="L2161" s="375"/>
      <c r="M2161" s="375"/>
      <c r="N2161" s="375"/>
      <c r="O2161" s="375"/>
      <c r="P2161" s="375"/>
      <c r="Q2161" s="375"/>
      <c r="R2161" s="375"/>
      <c r="S2161" s="377"/>
      <c r="T2161" s="378"/>
      <c r="U2161" s="379"/>
      <c r="V2161" s="379"/>
      <c r="W2161" s="380"/>
      <c r="X2161" s="381"/>
      <c r="Y2161" s="382"/>
      <c r="Z2161" s="383"/>
      <c r="AA2161" s="383"/>
      <c r="AB2161" s="384"/>
      <c r="AC2161" s="384"/>
      <c r="AD2161" s="384"/>
      <c r="AE2161" s="384"/>
      <c r="AF2161" s="384"/>
      <c r="AG2161" s="384"/>
      <c r="AH2161" s="384"/>
      <c r="AI2161" s="384"/>
      <c r="AJ2161" s="172"/>
    </row>
    <row r="2162" spans="1:36" ht="32.25" customHeight="1" x14ac:dyDescent="0.35">
      <c r="A2162" s="202"/>
      <c r="B2162" s="239">
        <v>1</v>
      </c>
      <c r="C2162" s="342">
        <v>1735</v>
      </c>
      <c r="D2162" s="344">
        <v>14320</v>
      </c>
      <c r="E2162" s="375"/>
      <c r="F2162" s="204"/>
      <c r="G2162" s="376" t="s">
        <v>441</v>
      </c>
      <c r="H2162" s="376" t="s">
        <v>241</v>
      </c>
      <c r="I2162" s="394"/>
      <c r="J2162" s="376" t="s">
        <v>81</v>
      </c>
      <c r="K2162" s="375">
        <v>1.8</v>
      </c>
      <c r="L2162" s="375">
        <v>0.6</v>
      </c>
      <c r="M2162" s="375"/>
      <c r="N2162" s="375"/>
      <c r="O2162" s="375"/>
      <c r="P2162" s="375">
        <v>0.6</v>
      </c>
      <c r="Q2162" s="375"/>
      <c r="R2162" s="375">
        <f t="shared" ref="R2162:R2178" si="473">IF(S2162="m3",K2162*L2162*O2162,IF(S2162="m2-LxH",K2162*O2162,IF(S2162="m2-LxW",K2162*L2162*P2162,IF(S2162="rm",O2162,IF(S2162="lm",K2162,IF(S2162="unit",Q2162,))))))</f>
        <v>0.64800000000000002</v>
      </c>
      <c r="S2162" s="377" t="s">
        <v>151</v>
      </c>
      <c r="T2162" s="378" t="s">
        <v>87</v>
      </c>
      <c r="U2162" s="379">
        <v>44939</v>
      </c>
      <c r="V2162" s="379"/>
      <c r="W2162" s="380">
        <v>1</v>
      </c>
      <c r="X2162" s="381"/>
      <c r="Y2162" s="382">
        <f t="shared" ref="Y2162:Y2178" si="474">IF(T2162="on hire",$C$5-U2162+1,IF(T2162="off hired",V2162-U2162+1,0))/7</f>
        <v>2.7142857142857144</v>
      </c>
      <c r="Z2162" s="383">
        <v>36.5</v>
      </c>
      <c r="AA2162" s="383">
        <v>3.15</v>
      </c>
      <c r="AB2162" s="384">
        <f t="shared" ref="AB2162:AB2178" si="475">Z2162*R2162</f>
        <v>23.652000000000001</v>
      </c>
      <c r="AC2162" s="384">
        <f t="shared" ref="AC2162:AC2178" si="476">AA2162*R2162</f>
        <v>2.0411999999999999</v>
      </c>
      <c r="AD2162" s="384">
        <f t="shared" ref="AD2162:AD2178" si="477">0.7*R2162*Z2162</f>
        <v>16.5564</v>
      </c>
      <c r="AE2162" s="384">
        <f t="shared" ref="AE2162:AE2178" si="478">IF(T2162="off hired",0.3*R2162*Z2162*W2162,0)</f>
        <v>0</v>
      </c>
      <c r="AF2162" s="384">
        <f t="shared" ref="AF2162:AF2178" si="479">IF(Y2162&gt;X2162,(Y2162-X2162)*R2162*AA2162,0)</f>
        <v>5.5404</v>
      </c>
      <c r="AG2162" s="384">
        <f t="shared" ref="AG2162:AG2178" si="480">AD2162+AE2162+AF2162</f>
        <v>22.096800000000002</v>
      </c>
      <c r="AH2162" s="384"/>
      <c r="AI2162" s="343">
        <f t="shared" ref="AI2162:AI2178" si="481">AG2162-AH2162</f>
        <v>22.096800000000002</v>
      </c>
      <c r="AJ2162" s="172"/>
    </row>
    <row r="2163" spans="1:36" ht="32.25" customHeight="1" x14ac:dyDescent="0.35">
      <c r="A2163" s="202"/>
      <c r="B2163" s="239">
        <v>1</v>
      </c>
      <c r="C2163" s="342">
        <v>1740</v>
      </c>
      <c r="D2163" s="344">
        <v>14327</v>
      </c>
      <c r="E2163" s="375"/>
      <c r="F2163" s="204"/>
      <c r="G2163" s="376" t="s">
        <v>445</v>
      </c>
      <c r="H2163" s="376" t="s">
        <v>241</v>
      </c>
      <c r="I2163" s="394"/>
      <c r="J2163" s="376" t="s">
        <v>81</v>
      </c>
      <c r="K2163" s="375">
        <v>4.3</v>
      </c>
      <c r="L2163" s="375">
        <v>1</v>
      </c>
      <c r="M2163" s="375"/>
      <c r="N2163" s="375"/>
      <c r="O2163" s="375"/>
      <c r="P2163" s="375">
        <v>1</v>
      </c>
      <c r="Q2163" s="375"/>
      <c r="R2163" s="375">
        <f t="shared" si="473"/>
        <v>4.3</v>
      </c>
      <c r="S2163" s="377" t="s">
        <v>151</v>
      </c>
      <c r="T2163" s="378" t="s">
        <v>87</v>
      </c>
      <c r="U2163" s="379">
        <v>44940</v>
      </c>
      <c r="V2163" s="379"/>
      <c r="W2163" s="380">
        <v>1</v>
      </c>
      <c r="X2163" s="381"/>
      <c r="Y2163" s="382">
        <f t="shared" si="474"/>
        <v>2.5714285714285716</v>
      </c>
      <c r="Z2163" s="383">
        <v>36.5</v>
      </c>
      <c r="AA2163" s="383">
        <v>3.15</v>
      </c>
      <c r="AB2163" s="384">
        <f t="shared" si="475"/>
        <v>156.94999999999999</v>
      </c>
      <c r="AC2163" s="384">
        <f t="shared" si="476"/>
        <v>13.545</v>
      </c>
      <c r="AD2163" s="384">
        <f t="shared" si="477"/>
        <v>109.86499999999999</v>
      </c>
      <c r="AE2163" s="384">
        <f t="shared" si="478"/>
        <v>0</v>
      </c>
      <c r="AF2163" s="384">
        <f t="shared" si="479"/>
        <v>34.83</v>
      </c>
      <c r="AG2163" s="384">
        <f t="shared" si="480"/>
        <v>144.69499999999999</v>
      </c>
      <c r="AH2163" s="384"/>
      <c r="AI2163" s="343">
        <f t="shared" si="481"/>
        <v>144.69499999999999</v>
      </c>
      <c r="AJ2163" s="172"/>
    </row>
    <row r="2164" spans="1:36" ht="32.25" customHeight="1" x14ac:dyDescent="0.35">
      <c r="A2164" s="202"/>
      <c r="B2164" s="239">
        <v>6</v>
      </c>
      <c r="C2164" s="342">
        <v>1733</v>
      </c>
      <c r="D2164" s="344">
        <v>14318</v>
      </c>
      <c r="E2164" s="375"/>
      <c r="F2164" s="204"/>
      <c r="G2164" s="376" t="s">
        <v>89</v>
      </c>
      <c r="H2164" s="376" t="s">
        <v>241</v>
      </c>
      <c r="I2164" s="394"/>
      <c r="J2164" s="376" t="s">
        <v>81</v>
      </c>
      <c r="K2164" s="375">
        <v>1</v>
      </c>
      <c r="L2164" s="375">
        <v>1</v>
      </c>
      <c r="M2164" s="375"/>
      <c r="N2164" s="375"/>
      <c r="O2164" s="375"/>
      <c r="P2164" s="375">
        <v>1</v>
      </c>
      <c r="Q2164" s="375"/>
      <c r="R2164" s="375">
        <f t="shared" si="473"/>
        <v>1</v>
      </c>
      <c r="S2164" s="377" t="s">
        <v>151</v>
      </c>
      <c r="T2164" s="378" t="s">
        <v>87</v>
      </c>
      <c r="U2164" s="379">
        <v>44939</v>
      </c>
      <c r="V2164" s="379"/>
      <c r="W2164" s="380">
        <v>1</v>
      </c>
      <c r="X2164" s="381"/>
      <c r="Y2164" s="382">
        <f t="shared" si="474"/>
        <v>2.7142857142857144</v>
      </c>
      <c r="Z2164" s="383">
        <v>36.5</v>
      </c>
      <c r="AA2164" s="383">
        <v>3.15</v>
      </c>
      <c r="AB2164" s="384">
        <f t="shared" si="475"/>
        <v>36.5</v>
      </c>
      <c r="AC2164" s="384">
        <f t="shared" si="476"/>
        <v>3.15</v>
      </c>
      <c r="AD2164" s="384">
        <f t="shared" si="477"/>
        <v>25.549999999999997</v>
      </c>
      <c r="AE2164" s="384">
        <f t="shared" si="478"/>
        <v>0</v>
      </c>
      <c r="AF2164" s="384">
        <f t="shared" si="479"/>
        <v>8.5500000000000007</v>
      </c>
      <c r="AG2164" s="384">
        <f t="shared" si="480"/>
        <v>34.099999999999994</v>
      </c>
      <c r="AH2164" s="384"/>
      <c r="AI2164" s="343">
        <f t="shared" si="481"/>
        <v>34.099999999999994</v>
      </c>
      <c r="AJ2164" s="172"/>
    </row>
    <row r="2165" spans="1:36" ht="32.25" customHeight="1" x14ac:dyDescent="0.35">
      <c r="A2165" s="202"/>
      <c r="B2165" s="239">
        <v>28</v>
      </c>
      <c r="C2165" s="342">
        <v>1708</v>
      </c>
      <c r="D2165" s="344">
        <v>14293</v>
      </c>
      <c r="E2165" s="344">
        <v>8444</v>
      </c>
      <c r="F2165" s="204"/>
      <c r="G2165" s="376" t="s">
        <v>57</v>
      </c>
      <c r="H2165" s="376" t="s">
        <v>241</v>
      </c>
      <c r="I2165" s="394"/>
      <c r="J2165" s="376" t="s">
        <v>81</v>
      </c>
      <c r="K2165" s="375">
        <v>1</v>
      </c>
      <c r="L2165" s="375">
        <v>0.6</v>
      </c>
      <c r="M2165" s="375"/>
      <c r="N2165" s="375"/>
      <c r="O2165" s="375"/>
      <c r="P2165" s="375">
        <v>0.6</v>
      </c>
      <c r="Q2165" s="375"/>
      <c r="R2165" s="375">
        <f t="shared" si="473"/>
        <v>0.36</v>
      </c>
      <c r="S2165" s="377" t="s">
        <v>151</v>
      </c>
      <c r="T2165" s="378" t="s">
        <v>58</v>
      </c>
      <c r="U2165" s="379">
        <v>44932</v>
      </c>
      <c r="V2165" s="379">
        <v>44946</v>
      </c>
      <c r="W2165" s="380">
        <v>1</v>
      </c>
      <c r="X2165" s="381"/>
      <c r="Y2165" s="382">
        <f t="shared" si="474"/>
        <v>2.1428571428571428</v>
      </c>
      <c r="Z2165" s="383">
        <v>36.5</v>
      </c>
      <c r="AA2165" s="383">
        <v>3.15</v>
      </c>
      <c r="AB2165" s="384">
        <f t="shared" si="475"/>
        <v>13.139999999999999</v>
      </c>
      <c r="AC2165" s="384">
        <f t="shared" si="476"/>
        <v>1.1339999999999999</v>
      </c>
      <c r="AD2165" s="384">
        <f t="shared" si="477"/>
        <v>9.1980000000000004</v>
      </c>
      <c r="AE2165" s="384">
        <f t="shared" si="478"/>
        <v>3.9420000000000002</v>
      </c>
      <c r="AF2165" s="384">
        <f t="shared" si="479"/>
        <v>2.4299999999999997</v>
      </c>
      <c r="AG2165" s="384">
        <f t="shared" si="480"/>
        <v>15.57</v>
      </c>
      <c r="AH2165" s="384"/>
      <c r="AI2165" s="343">
        <f t="shared" si="481"/>
        <v>15.57</v>
      </c>
      <c r="AJ2165" s="172"/>
    </row>
    <row r="2166" spans="1:36" ht="32.25" customHeight="1" x14ac:dyDescent="0.35">
      <c r="A2166" s="202"/>
      <c r="B2166" s="239">
        <v>3</v>
      </c>
      <c r="C2166" s="342">
        <v>1692</v>
      </c>
      <c r="D2166" s="344">
        <v>14277</v>
      </c>
      <c r="E2166" s="375"/>
      <c r="F2166" s="204"/>
      <c r="G2166" s="376" t="s">
        <v>120</v>
      </c>
      <c r="H2166" s="376" t="s">
        <v>241</v>
      </c>
      <c r="I2166" s="394"/>
      <c r="J2166" s="376" t="s">
        <v>81</v>
      </c>
      <c r="K2166" s="375">
        <v>2.5</v>
      </c>
      <c r="L2166" s="375">
        <v>0.6</v>
      </c>
      <c r="M2166" s="375"/>
      <c r="N2166" s="375"/>
      <c r="O2166" s="375"/>
      <c r="P2166" s="375">
        <v>0.6</v>
      </c>
      <c r="Q2166" s="375"/>
      <c r="R2166" s="375">
        <f t="shared" si="473"/>
        <v>0.89999999999999991</v>
      </c>
      <c r="S2166" s="377" t="s">
        <v>151</v>
      </c>
      <c r="T2166" s="378" t="s">
        <v>87</v>
      </c>
      <c r="U2166" s="379">
        <v>44926</v>
      </c>
      <c r="V2166" s="379"/>
      <c r="W2166" s="380">
        <v>1</v>
      </c>
      <c r="X2166" s="381"/>
      <c r="Y2166" s="382">
        <f t="shared" si="474"/>
        <v>4.5714285714285712</v>
      </c>
      <c r="Z2166" s="383">
        <v>36.5</v>
      </c>
      <c r="AA2166" s="383">
        <v>3.15</v>
      </c>
      <c r="AB2166" s="384">
        <f t="shared" si="475"/>
        <v>32.849999999999994</v>
      </c>
      <c r="AC2166" s="384">
        <f t="shared" si="476"/>
        <v>2.8349999999999995</v>
      </c>
      <c r="AD2166" s="384">
        <f t="shared" si="477"/>
        <v>22.994999999999997</v>
      </c>
      <c r="AE2166" s="384">
        <f t="shared" si="478"/>
        <v>0</v>
      </c>
      <c r="AF2166" s="384">
        <f t="shared" si="479"/>
        <v>12.959999999999999</v>
      </c>
      <c r="AG2166" s="384">
        <f t="shared" si="480"/>
        <v>35.954999999999998</v>
      </c>
      <c r="AH2166" s="384"/>
      <c r="AI2166" s="343">
        <f t="shared" si="481"/>
        <v>35.954999999999998</v>
      </c>
      <c r="AJ2166" s="172"/>
    </row>
    <row r="2167" spans="1:36" ht="32.25" customHeight="1" x14ac:dyDescent="0.35">
      <c r="A2167" s="202"/>
      <c r="B2167" s="239">
        <v>1</v>
      </c>
      <c r="C2167" s="342">
        <v>1684</v>
      </c>
      <c r="D2167" s="344">
        <v>14269</v>
      </c>
      <c r="E2167" s="344">
        <v>8491</v>
      </c>
      <c r="F2167" s="204"/>
      <c r="G2167" s="376" t="s">
        <v>107</v>
      </c>
      <c r="H2167" s="376" t="s">
        <v>241</v>
      </c>
      <c r="I2167" s="394"/>
      <c r="J2167" s="376" t="s">
        <v>81</v>
      </c>
      <c r="K2167" s="375">
        <v>1</v>
      </c>
      <c r="L2167" s="375">
        <v>1</v>
      </c>
      <c r="M2167" s="375"/>
      <c r="N2167" s="375"/>
      <c r="O2167" s="375"/>
      <c r="P2167" s="375">
        <v>1</v>
      </c>
      <c r="Q2167" s="375"/>
      <c r="R2167" s="375">
        <f t="shared" si="473"/>
        <v>1</v>
      </c>
      <c r="S2167" s="377" t="s">
        <v>151</v>
      </c>
      <c r="T2167" s="378" t="s">
        <v>58</v>
      </c>
      <c r="U2167" s="379">
        <v>44925</v>
      </c>
      <c r="V2167" s="379">
        <v>44930</v>
      </c>
      <c r="W2167" s="380">
        <v>1</v>
      </c>
      <c r="X2167" s="381"/>
      <c r="Y2167" s="382">
        <f t="shared" si="474"/>
        <v>0.8571428571428571</v>
      </c>
      <c r="Z2167" s="383">
        <v>36.5</v>
      </c>
      <c r="AA2167" s="383">
        <v>3.15</v>
      </c>
      <c r="AB2167" s="384">
        <f t="shared" si="475"/>
        <v>36.5</v>
      </c>
      <c r="AC2167" s="384">
        <f t="shared" si="476"/>
        <v>3.15</v>
      </c>
      <c r="AD2167" s="384">
        <f t="shared" si="477"/>
        <v>25.549999999999997</v>
      </c>
      <c r="AE2167" s="384">
        <f t="shared" si="478"/>
        <v>10.95</v>
      </c>
      <c r="AF2167" s="384">
        <f t="shared" si="479"/>
        <v>2.6999999999999997</v>
      </c>
      <c r="AG2167" s="384">
        <f t="shared" si="480"/>
        <v>39.200000000000003</v>
      </c>
      <c r="AH2167" s="384"/>
      <c r="AI2167" s="343">
        <f t="shared" si="481"/>
        <v>39.200000000000003</v>
      </c>
      <c r="AJ2167" s="172"/>
    </row>
    <row r="2168" spans="1:36" ht="32.25" customHeight="1" x14ac:dyDescent="0.35">
      <c r="A2168" s="202"/>
      <c r="B2168" s="239">
        <v>1</v>
      </c>
      <c r="C2168" s="342">
        <v>1678</v>
      </c>
      <c r="D2168" s="344">
        <v>14263</v>
      </c>
      <c r="E2168" s="375"/>
      <c r="F2168" s="204"/>
      <c r="G2168" s="376" t="s">
        <v>653</v>
      </c>
      <c r="H2168" s="376" t="s">
        <v>241</v>
      </c>
      <c r="I2168" s="394"/>
      <c r="J2168" s="376" t="s">
        <v>81</v>
      </c>
      <c r="K2168" s="375">
        <v>1.8</v>
      </c>
      <c r="L2168" s="375">
        <v>0.6</v>
      </c>
      <c r="M2168" s="375"/>
      <c r="N2168" s="375"/>
      <c r="O2168" s="375"/>
      <c r="P2168" s="375">
        <v>0.6</v>
      </c>
      <c r="Q2168" s="375"/>
      <c r="R2168" s="375">
        <f t="shared" si="473"/>
        <v>0.64800000000000002</v>
      </c>
      <c r="S2168" s="377" t="s">
        <v>151</v>
      </c>
      <c r="T2168" s="378" t="s">
        <v>87</v>
      </c>
      <c r="U2168" s="379">
        <v>44923</v>
      </c>
      <c r="V2168" s="379"/>
      <c r="W2168" s="380">
        <v>1</v>
      </c>
      <c r="X2168" s="381"/>
      <c r="Y2168" s="382">
        <f t="shared" si="474"/>
        <v>5</v>
      </c>
      <c r="Z2168" s="383">
        <v>36.5</v>
      </c>
      <c r="AA2168" s="383">
        <v>3.15</v>
      </c>
      <c r="AB2168" s="384">
        <f t="shared" si="475"/>
        <v>23.652000000000001</v>
      </c>
      <c r="AC2168" s="384">
        <f t="shared" si="476"/>
        <v>2.0411999999999999</v>
      </c>
      <c r="AD2168" s="384">
        <f t="shared" si="477"/>
        <v>16.5564</v>
      </c>
      <c r="AE2168" s="384">
        <f t="shared" si="478"/>
        <v>0</v>
      </c>
      <c r="AF2168" s="384">
        <f t="shared" si="479"/>
        <v>10.206</v>
      </c>
      <c r="AG2168" s="384">
        <f t="shared" si="480"/>
        <v>26.7624</v>
      </c>
      <c r="AH2168" s="384"/>
      <c r="AI2168" s="343">
        <f t="shared" si="481"/>
        <v>26.7624</v>
      </c>
      <c r="AJ2168" s="172"/>
    </row>
    <row r="2169" spans="1:36" ht="32.25" customHeight="1" x14ac:dyDescent="0.35">
      <c r="A2169" s="202"/>
      <c r="B2169" s="239">
        <v>1</v>
      </c>
      <c r="C2169" s="342">
        <v>1784</v>
      </c>
      <c r="D2169" s="344">
        <v>14372</v>
      </c>
      <c r="E2169" s="344">
        <v>8605</v>
      </c>
      <c r="F2169" s="204"/>
      <c r="G2169" s="376" t="s">
        <v>653</v>
      </c>
      <c r="H2169" s="376" t="s">
        <v>241</v>
      </c>
      <c r="I2169" s="394"/>
      <c r="J2169" s="376" t="s">
        <v>81</v>
      </c>
      <c r="K2169" s="375">
        <v>7.5</v>
      </c>
      <c r="L2169" s="375">
        <v>0.3</v>
      </c>
      <c r="M2169" s="375"/>
      <c r="N2169" s="375"/>
      <c r="O2169" s="375"/>
      <c r="P2169" s="375">
        <v>0.6</v>
      </c>
      <c r="Q2169" s="375"/>
      <c r="R2169" s="375">
        <f t="shared" si="473"/>
        <v>1.3499999999999999</v>
      </c>
      <c r="S2169" s="377" t="s">
        <v>151</v>
      </c>
      <c r="T2169" s="378" t="s">
        <v>58</v>
      </c>
      <c r="U2169" s="379">
        <v>44947</v>
      </c>
      <c r="V2169" s="379">
        <v>44951</v>
      </c>
      <c r="W2169" s="380">
        <v>1</v>
      </c>
      <c r="X2169" s="381"/>
      <c r="Y2169" s="382">
        <f t="shared" si="474"/>
        <v>0.7142857142857143</v>
      </c>
      <c r="Z2169" s="383">
        <v>36.5</v>
      </c>
      <c r="AA2169" s="383">
        <v>3.15</v>
      </c>
      <c r="AB2169" s="384">
        <f t="shared" si="475"/>
        <v>49.274999999999999</v>
      </c>
      <c r="AC2169" s="384">
        <f t="shared" si="476"/>
        <v>4.2524999999999995</v>
      </c>
      <c r="AD2169" s="384">
        <f t="shared" si="477"/>
        <v>34.492499999999993</v>
      </c>
      <c r="AE2169" s="384">
        <f t="shared" si="478"/>
        <v>14.782499999999999</v>
      </c>
      <c r="AF2169" s="384">
        <f t="shared" si="479"/>
        <v>3.0374999999999996</v>
      </c>
      <c r="AG2169" s="384">
        <f t="shared" si="480"/>
        <v>52.312499999999993</v>
      </c>
      <c r="AH2169" s="384"/>
      <c r="AI2169" s="343">
        <f t="shared" si="481"/>
        <v>52.312499999999993</v>
      </c>
      <c r="AJ2169" s="172"/>
    </row>
    <row r="2170" spans="1:36" ht="32.25" customHeight="1" x14ac:dyDescent="0.35">
      <c r="A2170" s="202"/>
      <c r="B2170" s="239">
        <v>3</v>
      </c>
      <c r="C2170" s="342">
        <v>1788</v>
      </c>
      <c r="D2170" s="344">
        <v>14377</v>
      </c>
      <c r="E2170" s="375"/>
      <c r="F2170" s="204"/>
      <c r="G2170" s="376" t="s">
        <v>120</v>
      </c>
      <c r="H2170" s="376" t="s">
        <v>241</v>
      </c>
      <c r="I2170" s="394"/>
      <c r="J2170" s="376" t="s">
        <v>81</v>
      </c>
      <c r="K2170" s="375">
        <v>2.5</v>
      </c>
      <c r="L2170" s="375">
        <v>0.6</v>
      </c>
      <c r="M2170" s="375"/>
      <c r="N2170" s="375"/>
      <c r="O2170" s="375"/>
      <c r="P2170" s="375">
        <v>0.6</v>
      </c>
      <c r="Q2170" s="375"/>
      <c r="R2170" s="375">
        <f t="shared" si="473"/>
        <v>0.89999999999999991</v>
      </c>
      <c r="S2170" s="377" t="s">
        <v>151</v>
      </c>
      <c r="T2170" s="378" t="s">
        <v>87</v>
      </c>
      <c r="U2170" s="379">
        <v>44949</v>
      </c>
      <c r="V2170" s="379"/>
      <c r="W2170" s="380">
        <v>1</v>
      </c>
      <c r="X2170" s="381"/>
      <c r="Y2170" s="382">
        <f t="shared" si="474"/>
        <v>1.2857142857142858</v>
      </c>
      <c r="Z2170" s="383">
        <v>36.5</v>
      </c>
      <c r="AA2170" s="383">
        <v>3.15</v>
      </c>
      <c r="AB2170" s="384">
        <f t="shared" si="475"/>
        <v>32.849999999999994</v>
      </c>
      <c r="AC2170" s="384">
        <f t="shared" si="476"/>
        <v>2.8349999999999995</v>
      </c>
      <c r="AD2170" s="384">
        <f t="shared" si="477"/>
        <v>22.994999999999997</v>
      </c>
      <c r="AE2170" s="384">
        <f t="shared" si="478"/>
        <v>0</v>
      </c>
      <c r="AF2170" s="384">
        <f t="shared" si="479"/>
        <v>3.6449999999999996</v>
      </c>
      <c r="AG2170" s="384">
        <f t="shared" si="480"/>
        <v>26.639999999999997</v>
      </c>
      <c r="AH2170" s="384"/>
      <c r="AI2170" s="343">
        <f t="shared" si="481"/>
        <v>26.639999999999997</v>
      </c>
      <c r="AJ2170" s="172"/>
    </row>
    <row r="2171" spans="1:36" ht="32.25" customHeight="1" x14ac:dyDescent="0.35">
      <c r="A2171" s="202"/>
      <c r="B2171" s="239">
        <v>1</v>
      </c>
      <c r="C2171" s="342">
        <v>1787</v>
      </c>
      <c r="D2171" s="344">
        <v>14376</v>
      </c>
      <c r="E2171" s="375"/>
      <c r="F2171" s="204"/>
      <c r="G2171" s="376" t="s">
        <v>107</v>
      </c>
      <c r="H2171" s="376" t="s">
        <v>241</v>
      </c>
      <c r="I2171" s="394"/>
      <c r="J2171" s="376" t="s">
        <v>81</v>
      </c>
      <c r="K2171" s="375">
        <v>3</v>
      </c>
      <c r="L2171" s="375">
        <v>0.6</v>
      </c>
      <c r="M2171" s="375"/>
      <c r="N2171" s="375"/>
      <c r="O2171" s="375"/>
      <c r="P2171" s="375">
        <v>0.6</v>
      </c>
      <c r="Q2171" s="375"/>
      <c r="R2171" s="375">
        <f t="shared" si="473"/>
        <v>1.0799999999999998</v>
      </c>
      <c r="S2171" s="377" t="s">
        <v>151</v>
      </c>
      <c r="T2171" s="378" t="s">
        <v>87</v>
      </c>
      <c r="U2171" s="379">
        <v>44949</v>
      </c>
      <c r="V2171" s="379"/>
      <c r="W2171" s="380">
        <v>1</v>
      </c>
      <c r="X2171" s="381"/>
      <c r="Y2171" s="382">
        <f t="shared" si="474"/>
        <v>1.2857142857142858</v>
      </c>
      <c r="Z2171" s="383">
        <v>36.5</v>
      </c>
      <c r="AA2171" s="383">
        <v>3.15</v>
      </c>
      <c r="AB2171" s="384">
        <f t="shared" si="475"/>
        <v>39.419999999999995</v>
      </c>
      <c r="AC2171" s="384">
        <f t="shared" si="476"/>
        <v>3.4019999999999992</v>
      </c>
      <c r="AD2171" s="384">
        <f t="shared" si="477"/>
        <v>27.593999999999998</v>
      </c>
      <c r="AE2171" s="384">
        <f t="shared" si="478"/>
        <v>0</v>
      </c>
      <c r="AF2171" s="384">
        <f t="shared" si="479"/>
        <v>4.3739999999999997</v>
      </c>
      <c r="AG2171" s="384">
        <f t="shared" si="480"/>
        <v>31.967999999999996</v>
      </c>
      <c r="AH2171" s="384"/>
      <c r="AI2171" s="343">
        <f t="shared" si="481"/>
        <v>31.967999999999996</v>
      </c>
      <c r="AJ2171" s="172"/>
    </row>
    <row r="2172" spans="1:36" ht="32.25" customHeight="1" x14ac:dyDescent="0.35">
      <c r="A2172" s="202"/>
      <c r="B2172" s="239">
        <v>16</v>
      </c>
      <c r="C2172" s="342">
        <v>1751</v>
      </c>
      <c r="D2172" s="344">
        <v>14337</v>
      </c>
      <c r="E2172" s="375"/>
      <c r="F2172" s="204"/>
      <c r="G2172" s="376" t="s">
        <v>234</v>
      </c>
      <c r="H2172" s="376" t="s">
        <v>241</v>
      </c>
      <c r="I2172" s="394"/>
      <c r="J2172" s="376" t="s">
        <v>81</v>
      </c>
      <c r="K2172" s="375">
        <v>6</v>
      </c>
      <c r="L2172" s="375">
        <v>0.6</v>
      </c>
      <c r="M2172" s="375"/>
      <c r="N2172" s="375"/>
      <c r="O2172" s="375"/>
      <c r="P2172" s="375">
        <v>0.6</v>
      </c>
      <c r="Q2172" s="375"/>
      <c r="R2172" s="375">
        <f t="shared" si="473"/>
        <v>2.1599999999999997</v>
      </c>
      <c r="S2172" s="377" t="s">
        <v>151</v>
      </c>
      <c r="T2172" s="378" t="s">
        <v>87</v>
      </c>
      <c r="U2172" s="379">
        <v>44942</v>
      </c>
      <c r="V2172" s="379"/>
      <c r="W2172" s="380">
        <v>1</v>
      </c>
      <c r="X2172" s="381"/>
      <c r="Y2172" s="382">
        <f t="shared" si="474"/>
        <v>2.2857142857142856</v>
      </c>
      <c r="Z2172" s="383">
        <v>36.5</v>
      </c>
      <c r="AA2172" s="383">
        <v>3.15</v>
      </c>
      <c r="AB2172" s="384">
        <f t="shared" si="475"/>
        <v>78.839999999999989</v>
      </c>
      <c r="AC2172" s="384">
        <f t="shared" si="476"/>
        <v>6.8039999999999985</v>
      </c>
      <c r="AD2172" s="384">
        <f t="shared" si="477"/>
        <v>55.187999999999995</v>
      </c>
      <c r="AE2172" s="384">
        <f t="shared" si="478"/>
        <v>0</v>
      </c>
      <c r="AF2172" s="384">
        <f t="shared" si="479"/>
        <v>15.551999999999996</v>
      </c>
      <c r="AG2172" s="384">
        <f t="shared" si="480"/>
        <v>70.739999999999995</v>
      </c>
      <c r="AH2172" s="384"/>
      <c r="AI2172" s="343">
        <f t="shared" si="481"/>
        <v>70.739999999999995</v>
      </c>
      <c r="AJ2172" s="172"/>
    </row>
    <row r="2173" spans="1:36" ht="32.25" customHeight="1" x14ac:dyDescent="0.35">
      <c r="A2173" s="202"/>
      <c r="B2173" s="239">
        <v>1</v>
      </c>
      <c r="C2173" s="342">
        <v>1735</v>
      </c>
      <c r="D2173" s="344">
        <v>14320</v>
      </c>
      <c r="E2173" s="375"/>
      <c r="F2173" s="204"/>
      <c r="G2173" s="376" t="s">
        <v>441</v>
      </c>
      <c r="H2173" s="376" t="s">
        <v>241</v>
      </c>
      <c r="I2173" s="394"/>
      <c r="J2173" s="376" t="s">
        <v>81</v>
      </c>
      <c r="K2173" s="375">
        <v>1.8</v>
      </c>
      <c r="L2173" s="375">
        <v>0.6</v>
      </c>
      <c r="M2173" s="375"/>
      <c r="N2173" s="375"/>
      <c r="O2173" s="375"/>
      <c r="P2173" s="375">
        <v>0.6</v>
      </c>
      <c r="Q2173" s="375"/>
      <c r="R2173" s="375">
        <f t="shared" si="473"/>
        <v>0.64800000000000002</v>
      </c>
      <c r="S2173" s="377" t="s">
        <v>151</v>
      </c>
      <c r="T2173" s="378" t="s">
        <v>87</v>
      </c>
      <c r="U2173" s="379">
        <v>44939</v>
      </c>
      <c r="V2173" s="379"/>
      <c r="W2173" s="380">
        <v>1</v>
      </c>
      <c r="X2173" s="381"/>
      <c r="Y2173" s="382">
        <f t="shared" si="474"/>
        <v>2.7142857142857144</v>
      </c>
      <c r="Z2173" s="383">
        <v>36.5</v>
      </c>
      <c r="AA2173" s="383">
        <v>3.15</v>
      </c>
      <c r="AB2173" s="384">
        <f t="shared" si="475"/>
        <v>23.652000000000001</v>
      </c>
      <c r="AC2173" s="384">
        <f t="shared" si="476"/>
        <v>2.0411999999999999</v>
      </c>
      <c r="AD2173" s="384">
        <f t="shared" si="477"/>
        <v>16.5564</v>
      </c>
      <c r="AE2173" s="384">
        <f t="shared" si="478"/>
        <v>0</v>
      </c>
      <c r="AF2173" s="384">
        <f t="shared" si="479"/>
        <v>5.5404</v>
      </c>
      <c r="AG2173" s="384">
        <f t="shared" si="480"/>
        <v>22.096800000000002</v>
      </c>
      <c r="AH2173" s="384"/>
      <c r="AI2173" s="343">
        <f t="shared" si="481"/>
        <v>22.096800000000002</v>
      </c>
      <c r="AJ2173" s="172"/>
    </row>
    <row r="2174" spans="1:36" ht="32.25" customHeight="1" x14ac:dyDescent="0.35">
      <c r="A2174" s="202"/>
      <c r="B2174" s="239">
        <v>3</v>
      </c>
      <c r="C2174" s="342">
        <v>1794</v>
      </c>
      <c r="D2174" s="344">
        <v>14383</v>
      </c>
      <c r="E2174" s="375"/>
      <c r="F2174" s="204"/>
      <c r="G2174" s="376" t="s">
        <v>120</v>
      </c>
      <c r="H2174" s="376" t="s">
        <v>241</v>
      </c>
      <c r="I2174" s="394"/>
      <c r="J2174" s="376" t="s">
        <v>81</v>
      </c>
      <c r="K2174" s="375">
        <v>4</v>
      </c>
      <c r="L2174" s="375">
        <v>1.5</v>
      </c>
      <c r="M2174" s="375"/>
      <c r="N2174" s="375"/>
      <c r="O2174" s="375"/>
      <c r="P2174" s="375">
        <v>1.5</v>
      </c>
      <c r="Q2174" s="375"/>
      <c r="R2174" s="375">
        <f t="shared" si="473"/>
        <v>9</v>
      </c>
      <c r="S2174" s="377" t="s">
        <v>151</v>
      </c>
      <c r="T2174" s="378" t="s">
        <v>87</v>
      </c>
      <c r="U2174" s="379">
        <v>44951</v>
      </c>
      <c r="V2174" s="379"/>
      <c r="W2174" s="380">
        <v>1</v>
      </c>
      <c r="X2174" s="381"/>
      <c r="Y2174" s="382">
        <f t="shared" si="474"/>
        <v>1</v>
      </c>
      <c r="Z2174" s="383">
        <v>36.5</v>
      </c>
      <c r="AA2174" s="383">
        <v>3.15</v>
      </c>
      <c r="AB2174" s="384">
        <f t="shared" si="475"/>
        <v>328.5</v>
      </c>
      <c r="AC2174" s="384">
        <f t="shared" si="476"/>
        <v>28.349999999999998</v>
      </c>
      <c r="AD2174" s="384">
        <f t="shared" si="477"/>
        <v>229.95</v>
      </c>
      <c r="AE2174" s="384">
        <f t="shared" si="478"/>
        <v>0</v>
      </c>
      <c r="AF2174" s="384">
        <f t="shared" si="479"/>
        <v>28.349999999999998</v>
      </c>
      <c r="AG2174" s="384">
        <f t="shared" si="480"/>
        <v>258.3</v>
      </c>
      <c r="AH2174" s="384"/>
      <c r="AI2174" s="343">
        <f t="shared" si="481"/>
        <v>258.3</v>
      </c>
      <c r="AJ2174" s="172"/>
    </row>
    <row r="2175" spans="1:36" ht="32.25" customHeight="1" x14ac:dyDescent="0.35">
      <c r="A2175" s="202"/>
      <c r="B2175" s="239">
        <v>1</v>
      </c>
      <c r="C2175" s="342">
        <v>1810</v>
      </c>
      <c r="D2175" s="344">
        <v>14399</v>
      </c>
      <c r="E2175" s="375"/>
      <c r="F2175" s="204"/>
      <c r="G2175" s="376" t="s">
        <v>107</v>
      </c>
      <c r="H2175" s="376" t="s">
        <v>241</v>
      </c>
      <c r="I2175" s="394"/>
      <c r="J2175" s="376" t="s">
        <v>81</v>
      </c>
      <c r="K2175" s="375">
        <v>2.5</v>
      </c>
      <c r="L2175" s="375">
        <v>0.6</v>
      </c>
      <c r="M2175" s="375"/>
      <c r="N2175" s="375"/>
      <c r="O2175" s="375"/>
      <c r="P2175" s="375">
        <v>0.6</v>
      </c>
      <c r="Q2175" s="375"/>
      <c r="R2175" s="375">
        <f t="shared" si="473"/>
        <v>0.89999999999999991</v>
      </c>
      <c r="S2175" s="377" t="s">
        <v>151</v>
      </c>
      <c r="T2175" s="378" t="s">
        <v>87</v>
      </c>
      <c r="U2175" s="379">
        <v>44953</v>
      </c>
      <c r="V2175" s="379"/>
      <c r="W2175" s="380">
        <v>1</v>
      </c>
      <c r="X2175" s="381"/>
      <c r="Y2175" s="382">
        <f t="shared" si="474"/>
        <v>0.7142857142857143</v>
      </c>
      <c r="Z2175" s="383">
        <v>36.5</v>
      </c>
      <c r="AA2175" s="383">
        <v>3.15</v>
      </c>
      <c r="AB2175" s="384">
        <f t="shared" si="475"/>
        <v>32.849999999999994</v>
      </c>
      <c r="AC2175" s="384">
        <f t="shared" si="476"/>
        <v>2.8349999999999995</v>
      </c>
      <c r="AD2175" s="384">
        <f t="shared" si="477"/>
        <v>22.994999999999997</v>
      </c>
      <c r="AE2175" s="384">
        <f t="shared" si="478"/>
        <v>0</v>
      </c>
      <c r="AF2175" s="384">
        <f t="shared" si="479"/>
        <v>2.0249999999999999</v>
      </c>
      <c r="AG2175" s="384">
        <f t="shared" si="480"/>
        <v>25.019999999999996</v>
      </c>
      <c r="AH2175" s="384"/>
      <c r="AI2175" s="343">
        <f t="shared" si="481"/>
        <v>25.019999999999996</v>
      </c>
      <c r="AJ2175" s="172"/>
    </row>
    <row r="2176" spans="1:36" ht="32.25" customHeight="1" x14ac:dyDescent="0.35">
      <c r="A2176" s="202"/>
      <c r="B2176" s="239">
        <v>1</v>
      </c>
      <c r="C2176" s="342">
        <v>1797</v>
      </c>
      <c r="D2176" s="344">
        <v>14386</v>
      </c>
      <c r="E2176" s="375"/>
      <c r="F2176" s="204"/>
      <c r="G2176" s="376" t="s">
        <v>441</v>
      </c>
      <c r="H2176" s="376" t="s">
        <v>241</v>
      </c>
      <c r="I2176" s="394"/>
      <c r="J2176" s="407" t="s">
        <v>665</v>
      </c>
      <c r="K2176" s="375">
        <v>13.8</v>
      </c>
      <c r="L2176" s="375">
        <v>1</v>
      </c>
      <c r="M2176" s="375"/>
      <c r="N2176" s="375"/>
      <c r="O2176" s="375"/>
      <c r="P2176" s="375">
        <v>1</v>
      </c>
      <c r="Q2176" s="375"/>
      <c r="R2176" s="375">
        <f t="shared" si="473"/>
        <v>13.8</v>
      </c>
      <c r="S2176" s="377" t="s">
        <v>151</v>
      </c>
      <c r="T2176" s="378" t="s">
        <v>87</v>
      </c>
      <c r="U2176" s="379">
        <v>44952</v>
      </c>
      <c r="V2176" s="379"/>
      <c r="W2176" s="380">
        <v>1</v>
      </c>
      <c r="X2176" s="381"/>
      <c r="Y2176" s="382">
        <f t="shared" si="474"/>
        <v>0.8571428571428571</v>
      </c>
      <c r="Z2176" s="408">
        <v>7.5</v>
      </c>
      <c r="AA2176" s="408">
        <v>1.05</v>
      </c>
      <c r="AB2176" s="384">
        <f t="shared" si="475"/>
        <v>103.5</v>
      </c>
      <c r="AC2176" s="384">
        <f t="shared" si="476"/>
        <v>14.490000000000002</v>
      </c>
      <c r="AD2176" s="384">
        <f t="shared" si="477"/>
        <v>72.45</v>
      </c>
      <c r="AE2176" s="384">
        <f t="shared" si="478"/>
        <v>0</v>
      </c>
      <c r="AF2176" s="384">
        <f t="shared" si="479"/>
        <v>12.420000000000002</v>
      </c>
      <c r="AG2176" s="384">
        <f t="shared" si="480"/>
        <v>84.87</v>
      </c>
      <c r="AH2176" s="384"/>
      <c r="AI2176" s="345">
        <f t="shared" si="481"/>
        <v>84.87</v>
      </c>
      <c r="AJ2176" s="172"/>
    </row>
    <row r="2177" spans="1:36" ht="32.25" customHeight="1" x14ac:dyDescent="0.35">
      <c r="A2177" s="202"/>
      <c r="B2177" s="239">
        <v>1</v>
      </c>
      <c r="C2177" s="342">
        <v>1802</v>
      </c>
      <c r="D2177" s="344">
        <v>14391</v>
      </c>
      <c r="E2177" s="375"/>
      <c r="F2177" s="204"/>
      <c r="G2177" s="376" t="s">
        <v>107</v>
      </c>
      <c r="H2177" s="376" t="s">
        <v>241</v>
      </c>
      <c r="I2177" s="394"/>
      <c r="J2177" s="376" t="s">
        <v>81</v>
      </c>
      <c r="K2177" s="375">
        <v>6.8</v>
      </c>
      <c r="L2177" s="375">
        <v>0.6</v>
      </c>
      <c r="M2177" s="375"/>
      <c r="N2177" s="375"/>
      <c r="O2177" s="375"/>
      <c r="P2177" s="375">
        <v>0.6</v>
      </c>
      <c r="Q2177" s="375"/>
      <c r="R2177" s="375">
        <f t="shared" si="473"/>
        <v>2.448</v>
      </c>
      <c r="S2177" s="377" t="s">
        <v>151</v>
      </c>
      <c r="T2177" s="378" t="s">
        <v>87</v>
      </c>
      <c r="U2177" s="379">
        <v>44952</v>
      </c>
      <c r="V2177" s="379"/>
      <c r="W2177" s="380">
        <v>1</v>
      </c>
      <c r="X2177" s="381"/>
      <c r="Y2177" s="382">
        <f t="shared" si="474"/>
        <v>0.8571428571428571</v>
      </c>
      <c r="Z2177" s="383">
        <v>36.5</v>
      </c>
      <c r="AA2177" s="383">
        <v>3.15</v>
      </c>
      <c r="AB2177" s="384">
        <f t="shared" si="475"/>
        <v>89.352000000000004</v>
      </c>
      <c r="AC2177" s="384">
        <f t="shared" si="476"/>
        <v>7.7111999999999998</v>
      </c>
      <c r="AD2177" s="384">
        <f t="shared" si="477"/>
        <v>62.546399999999991</v>
      </c>
      <c r="AE2177" s="384">
        <f t="shared" si="478"/>
        <v>0</v>
      </c>
      <c r="AF2177" s="384">
        <f t="shared" si="479"/>
        <v>6.6095999999999995</v>
      </c>
      <c r="AG2177" s="384">
        <f t="shared" si="480"/>
        <v>69.155999999999992</v>
      </c>
      <c r="AH2177" s="384"/>
      <c r="AI2177" s="343">
        <f t="shared" si="481"/>
        <v>69.155999999999992</v>
      </c>
      <c r="AJ2177" s="172"/>
    </row>
    <row r="2178" spans="1:36" ht="32.25" customHeight="1" x14ac:dyDescent="0.35">
      <c r="A2178" s="202"/>
      <c r="B2178" s="239">
        <v>1</v>
      </c>
      <c r="C2178" s="342">
        <v>1801</v>
      </c>
      <c r="D2178" s="344">
        <v>14390</v>
      </c>
      <c r="E2178" s="375"/>
      <c r="F2178" s="204"/>
      <c r="G2178" s="376" t="s">
        <v>107</v>
      </c>
      <c r="H2178" s="376" t="s">
        <v>241</v>
      </c>
      <c r="I2178" s="394"/>
      <c r="J2178" s="376" t="s">
        <v>81</v>
      </c>
      <c r="K2178" s="375">
        <v>2.5</v>
      </c>
      <c r="L2178" s="375">
        <v>1.2</v>
      </c>
      <c r="M2178" s="375"/>
      <c r="N2178" s="375"/>
      <c r="O2178" s="375"/>
      <c r="P2178" s="375">
        <v>1</v>
      </c>
      <c r="Q2178" s="375"/>
      <c r="R2178" s="375">
        <f t="shared" si="473"/>
        <v>3</v>
      </c>
      <c r="S2178" s="377" t="s">
        <v>151</v>
      </c>
      <c r="T2178" s="378" t="s">
        <v>87</v>
      </c>
      <c r="U2178" s="379">
        <v>44952</v>
      </c>
      <c r="V2178" s="379"/>
      <c r="W2178" s="380">
        <v>1</v>
      </c>
      <c r="X2178" s="381"/>
      <c r="Y2178" s="382">
        <f t="shared" si="474"/>
        <v>0.8571428571428571</v>
      </c>
      <c r="Z2178" s="383">
        <v>36.5</v>
      </c>
      <c r="AA2178" s="383">
        <v>3.15</v>
      </c>
      <c r="AB2178" s="384">
        <f t="shared" si="475"/>
        <v>109.5</v>
      </c>
      <c r="AC2178" s="384">
        <f t="shared" si="476"/>
        <v>9.4499999999999993</v>
      </c>
      <c r="AD2178" s="384">
        <f t="shared" si="477"/>
        <v>76.649999999999991</v>
      </c>
      <c r="AE2178" s="384">
        <f t="shared" si="478"/>
        <v>0</v>
      </c>
      <c r="AF2178" s="384">
        <f t="shared" si="479"/>
        <v>8.1</v>
      </c>
      <c r="AG2178" s="384">
        <f t="shared" si="480"/>
        <v>84.749999999999986</v>
      </c>
      <c r="AH2178" s="384"/>
      <c r="AI2178" s="343">
        <f t="shared" si="481"/>
        <v>84.749999999999986</v>
      </c>
      <c r="AJ2178" s="172"/>
    </row>
    <row r="2179" spans="1:36" ht="32.25" customHeight="1" x14ac:dyDescent="0.35">
      <c r="A2179" s="202"/>
      <c r="B2179" s="239"/>
      <c r="C2179" s="374"/>
      <c r="D2179" s="375"/>
      <c r="E2179" s="375"/>
      <c r="F2179" s="204"/>
      <c r="G2179" s="376"/>
      <c r="H2179" s="376"/>
      <c r="I2179" s="376"/>
      <c r="J2179" s="376"/>
      <c r="K2179" s="375"/>
      <c r="L2179" s="375"/>
      <c r="M2179" s="375"/>
      <c r="N2179" s="375"/>
      <c r="O2179" s="375"/>
      <c r="P2179" s="375"/>
      <c r="Q2179" s="375"/>
      <c r="R2179" s="375"/>
      <c r="S2179" s="377"/>
      <c r="T2179" s="378"/>
      <c r="U2179" s="379"/>
      <c r="V2179" s="379"/>
      <c r="W2179" s="380"/>
      <c r="X2179" s="381"/>
      <c r="Y2179" s="382"/>
      <c r="Z2179" s="383"/>
      <c r="AA2179" s="383"/>
      <c r="AB2179" s="384"/>
      <c r="AC2179" s="384"/>
      <c r="AD2179" s="384"/>
      <c r="AE2179" s="384"/>
      <c r="AF2179" s="384"/>
      <c r="AG2179" s="384"/>
      <c r="AH2179" s="384"/>
      <c r="AI2179" s="384"/>
      <c r="AJ2179" s="172"/>
    </row>
    <row r="2180" spans="1:36" ht="32.25" customHeight="1" x14ac:dyDescent="0.35">
      <c r="A2180" s="202"/>
      <c r="B2180" s="239">
        <v>3</v>
      </c>
      <c r="C2180" s="342">
        <v>1777</v>
      </c>
      <c r="D2180" s="344">
        <v>14365</v>
      </c>
      <c r="E2180" s="375"/>
      <c r="F2180" s="204"/>
      <c r="G2180" s="376" t="s">
        <v>120</v>
      </c>
      <c r="H2180" s="376" t="s">
        <v>603</v>
      </c>
      <c r="I2180" s="376"/>
      <c r="J2180" s="376" t="s">
        <v>148</v>
      </c>
      <c r="K2180" s="375">
        <v>2.5</v>
      </c>
      <c r="L2180" s="375">
        <v>2.5</v>
      </c>
      <c r="M2180" s="375">
        <v>2</v>
      </c>
      <c r="N2180" s="375"/>
      <c r="O2180" s="375">
        <f>M2180-N2180</f>
        <v>2</v>
      </c>
      <c r="P2180" s="375"/>
      <c r="Q2180" s="375"/>
      <c r="R2180" s="375">
        <f>IF(S2180="m3",K2180*L2180*O2180,IF(S2180="m2-LxH",K2180*O2180,IF(S2180="m2-LxW",K2180*L2180*P2180,IF(S2180="rm",O2180,IF(S2180="lm",K2180,IF(S2180="unit",Q2180,))))))</f>
        <v>12.5</v>
      </c>
      <c r="S2180" s="377" t="s">
        <v>62</v>
      </c>
      <c r="T2180" s="378" t="s">
        <v>87</v>
      </c>
      <c r="U2180" s="379">
        <v>44947</v>
      </c>
      <c r="V2180" s="379"/>
      <c r="W2180" s="380">
        <v>1</v>
      </c>
      <c r="X2180" s="381"/>
      <c r="Y2180" s="382">
        <f>IF(T2180="on hire",$C$5-U2180+1,IF(T2180="off hired",V2180-U2180+1,0))/7</f>
        <v>1.5714285714285714</v>
      </c>
      <c r="Z2180" s="383">
        <v>5.25</v>
      </c>
      <c r="AA2180" s="383">
        <v>0.35</v>
      </c>
      <c r="AB2180" s="384">
        <f>Z2180*R2180</f>
        <v>65.625</v>
      </c>
      <c r="AC2180" s="384">
        <f>AA2180*R2180</f>
        <v>4.375</v>
      </c>
      <c r="AD2180" s="384">
        <f>0.7*R2180*Z2180</f>
        <v>45.9375</v>
      </c>
      <c r="AE2180" s="384">
        <f>IF(T2180="off hired",0.3*R2180*Z2180*W2180,0)</f>
        <v>0</v>
      </c>
      <c r="AF2180" s="384">
        <f>IF(Y2180&gt;X2180,(Y2180-X2180)*R2180*AA2180,0)</f>
        <v>6.8749999999999991</v>
      </c>
      <c r="AG2180" s="384">
        <f>AD2180+AE2180+AF2180</f>
        <v>52.8125</v>
      </c>
      <c r="AH2180" s="384"/>
      <c r="AI2180" s="343">
        <f>AG2180-AH2180</f>
        <v>52.8125</v>
      </c>
      <c r="AJ2180" s="172"/>
    </row>
    <row r="2181" spans="1:36" ht="32.25" customHeight="1" x14ac:dyDescent="0.35">
      <c r="A2181" s="202"/>
      <c r="B2181" s="239"/>
      <c r="C2181" s="374"/>
      <c r="D2181" s="375"/>
      <c r="E2181" s="375"/>
      <c r="F2181" s="204"/>
      <c r="G2181" s="376"/>
      <c r="H2181" s="376"/>
      <c r="I2181" s="376"/>
      <c r="J2181" s="376"/>
      <c r="K2181" s="375"/>
      <c r="L2181" s="375"/>
      <c r="M2181" s="375"/>
      <c r="N2181" s="375"/>
      <c r="O2181" s="375"/>
      <c r="P2181" s="375"/>
      <c r="Q2181" s="375"/>
      <c r="R2181" s="375"/>
      <c r="S2181" s="377"/>
      <c r="T2181" s="378"/>
      <c r="U2181" s="379"/>
      <c r="V2181" s="379"/>
      <c r="W2181" s="380"/>
      <c r="X2181" s="381"/>
      <c r="Y2181" s="382"/>
      <c r="Z2181" s="383"/>
      <c r="AA2181" s="383"/>
      <c r="AB2181" s="384"/>
      <c r="AC2181" s="384"/>
      <c r="AD2181" s="384"/>
      <c r="AE2181" s="384"/>
      <c r="AF2181" s="384"/>
      <c r="AG2181" s="384"/>
      <c r="AH2181" s="384"/>
      <c r="AI2181" s="384"/>
      <c r="AJ2181" s="172"/>
    </row>
    <row r="2182" spans="1:36" ht="32.25" customHeight="1" x14ac:dyDescent="0.35">
      <c r="A2182" s="202"/>
      <c r="B2182" s="239">
        <v>3</v>
      </c>
      <c r="C2182" s="342">
        <v>1772</v>
      </c>
      <c r="D2182" s="344">
        <v>14358</v>
      </c>
      <c r="E2182" s="375"/>
      <c r="F2182" s="204"/>
      <c r="G2182" s="376" t="s">
        <v>656</v>
      </c>
      <c r="H2182" s="376" t="s">
        <v>154</v>
      </c>
      <c r="I2182" s="376"/>
      <c r="J2182" s="376" t="s">
        <v>436</v>
      </c>
      <c r="K2182" s="375">
        <v>10</v>
      </c>
      <c r="L2182" s="375">
        <v>1.3</v>
      </c>
      <c r="M2182" s="375">
        <v>17</v>
      </c>
      <c r="N2182" s="375"/>
      <c r="O2182" s="375">
        <f>M2182-N2182</f>
        <v>17</v>
      </c>
      <c r="P2182" s="375"/>
      <c r="Q2182" s="375"/>
      <c r="R2182" s="375">
        <f>IF(S2182="m3",K2182*L2182*O2182,IF(S2182="m2-LxH",K2182*O2182,IF(S2182="m2-LxW",K2182*L2182*P2182,IF(S2182="rm",O2182,IF(S2182="lm",K2182,IF(S2182="unit",Q2182,))))))</f>
        <v>170</v>
      </c>
      <c r="S2182" s="377" t="s">
        <v>41</v>
      </c>
      <c r="T2182" s="378" t="s">
        <v>87</v>
      </c>
      <c r="U2182" s="379">
        <v>44946</v>
      </c>
      <c r="V2182" s="379"/>
      <c r="W2182" s="380">
        <v>1</v>
      </c>
      <c r="X2182" s="381"/>
      <c r="Y2182" s="382">
        <f>IF(T2182="on hire",$C$5-U2182+1,IF(T2182="off hired",V2182-U2182+1,0))/7</f>
        <v>1.7142857142857142</v>
      </c>
      <c r="Z2182" s="383">
        <v>14</v>
      </c>
      <c r="AA2182" s="383">
        <v>0.84</v>
      </c>
      <c r="AB2182" s="384">
        <f>Z2182*R2182</f>
        <v>2380</v>
      </c>
      <c r="AC2182" s="384">
        <f>AA2182*R2182</f>
        <v>142.79999999999998</v>
      </c>
      <c r="AD2182" s="384">
        <f>0.7*R2182*Z2182</f>
        <v>1665.9999999999998</v>
      </c>
      <c r="AE2182" s="384">
        <f>IF(T2182="off hired",0.3*R2182*Z2182*W2182,0)</f>
        <v>0</v>
      </c>
      <c r="AF2182" s="384">
        <f>IF(Y2182&gt;X2182,(Y2182-X2182)*R2182*AA2182,0)</f>
        <v>244.79999999999995</v>
      </c>
      <c r="AG2182" s="384">
        <f>AD2182+AE2182+AF2182</f>
        <v>1910.7999999999997</v>
      </c>
      <c r="AH2182" s="384"/>
      <c r="AI2182" s="343">
        <f>AG2182-AH2182</f>
        <v>1910.7999999999997</v>
      </c>
      <c r="AJ2182" s="172"/>
    </row>
    <row r="2183" spans="1:36" ht="32.25" customHeight="1" x14ac:dyDescent="0.35">
      <c r="A2183" s="202"/>
      <c r="B2183" s="239">
        <v>3</v>
      </c>
      <c r="C2183" s="342">
        <v>1772</v>
      </c>
      <c r="D2183" s="344">
        <v>14358</v>
      </c>
      <c r="E2183" s="375"/>
      <c r="F2183" s="204"/>
      <c r="G2183" s="376" t="s">
        <v>656</v>
      </c>
      <c r="H2183" s="376" t="s">
        <v>154</v>
      </c>
      <c r="I2183" s="376"/>
      <c r="J2183" s="376" t="s">
        <v>148</v>
      </c>
      <c r="K2183" s="375">
        <v>10</v>
      </c>
      <c r="L2183" s="375">
        <v>2.5</v>
      </c>
      <c r="M2183" s="375">
        <v>4.5</v>
      </c>
      <c r="N2183" s="375"/>
      <c r="O2183" s="375">
        <f>M2183-N2183</f>
        <v>4.5</v>
      </c>
      <c r="P2183" s="375"/>
      <c r="Q2183" s="375"/>
      <c r="R2183" s="375">
        <f>IF(S2183="m3",K2183*L2183*O2183,IF(S2183="m2-LxH",K2183*O2183,IF(S2183="m2-LxW",K2183*L2183*P2183,IF(S2183="rm",O2183,IF(S2183="lm",K2183,IF(S2183="unit",Q2183,))))))</f>
        <v>112.5</v>
      </c>
      <c r="S2183" s="377" t="s">
        <v>62</v>
      </c>
      <c r="T2183" s="378" t="s">
        <v>87</v>
      </c>
      <c r="U2183" s="379">
        <v>44946</v>
      </c>
      <c r="V2183" s="379"/>
      <c r="W2183" s="380">
        <v>1</v>
      </c>
      <c r="X2183" s="381"/>
      <c r="Y2183" s="382">
        <f>IF(T2183="on hire",$C$5-U2183+1,IF(T2183="off hired",V2183-U2183+1,0))/7</f>
        <v>1.7142857142857142</v>
      </c>
      <c r="Z2183" s="383">
        <v>5.25</v>
      </c>
      <c r="AA2183" s="383">
        <v>0.35</v>
      </c>
      <c r="AB2183" s="384">
        <f>Z2183*R2183</f>
        <v>590.625</v>
      </c>
      <c r="AC2183" s="384">
        <f>AA2183*R2183</f>
        <v>39.375</v>
      </c>
      <c r="AD2183" s="384">
        <f>0.7*R2183*Z2183</f>
        <v>413.4375</v>
      </c>
      <c r="AE2183" s="384">
        <f>IF(T2183="off hired",0.3*R2183*Z2183*W2183,0)</f>
        <v>0</v>
      </c>
      <c r="AF2183" s="384">
        <f>IF(Y2183&gt;X2183,(Y2183-X2183)*R2183*AA2183,0)</f>
        <v>67.499999999999986</v>
      </c>
      <c r="AG2183" s="384">
        <f>AD2183+AE2183+AF2183</f>
        <v>480.9375</v>
      </c>
      <c r="AH2183" s="384"/>
      <c r="AI2183" s="343">
        <f>AG2183-AH2183</f>
        <v>480.9375</v>
      </c>
      <c r="AJ2183" s="172"/>
    </row>
    <row r="2184" spans="1:36" ht="32.25" customHeight="1" x14ac:dyDescent="0.35">
      <c r="A2184" s="202"/>
      <c r="B2184" s="239">
        <v>3</v>
      </c>
      <c r="C2184" s="342">
        <v>1772</v>
      </c>
      <c r="D2184" s="344">
        <v>14358</v>
      </c>
      <c r="E2184" s="375"/>
      <c r="F2184" s="204"/>
      <c r="G2184" s="376" t="s">
        <v>656</v>
      </c>
      <c r="H2184" s="376" t="s">
        <v>154</v>
      </c>
      <c r="I2184" s="376"/>
      <c r="J2184" s="376" t="s">
        <v>148</v>
      </c>
      <c r="K2184" s="375">
        <v>10</v>
      </c>
      <c r="L2184" s="375">
        <v>2.5</v>
      </c>
      <c r="M2184" s="375">
        <v>14.5</v>
      </c>
      <c r="N2184" s="375"/>
      <c r="O2184" s="375">
        <f>M2184-N2184</f>
        <v>14.5</v>
      </c>
      <c r="P2184" s="375"/>
      <c r="Q2184" s="375"/>
      <c r="R2184" s="375">
        <f>IF(S2184="m3",K2184*L2184*O2184,IF(S2184="m2-LxH",K2184*O2184,IF(S2184="m2-LxW",K2184*L2184*P2184,IF(S2184="rm",O2184,IF(S2184="lm",K2184,IF(S2184="unit",Q2184,))))))</f>
        <v>362.5</v>
      </c>
      <c r="S2184" s="377" t="s">
        <v>62</v>
      </c>
      <c r="T2184" s="378" t="s">
        <v>87</v>
      </c>
      <c r="U2184" s="379">
        <v>44946</v>
      </c>
      <c r="V2184" s="379"/>
      <c r="W2184" s="380">
        <v>1</v>
      </c>
      <c r="X2184" s="381"/>
      <c r="Y2184" s="382">
        <f>IF(T2184="on hire",$C$5-U2184+1,IF(T2184="off hired",V2184-U2184+1,0))/7</f>
        <v>1.7142857142857142</v>
      </c>
      <c r="Z2184" s="383">
        <v>5.25</v>
      </c>
      <c r="AA2184" s="383">
        <v>0.35</v>
      </c>
      <c r="AB2184" s="384">
        <f>Z2184*R2184</f>
        <v>1903.125</v>
      </c>
      <c r="AC2184" s="384">
        <f>AA2184*R2184</f>
        <v>126.87499999999999</v>
      </c>
      <c r="AD2184" s="384">
        <f>0.7*R2184*Z2184</f>
        <v>1332.1874999999998</v>
      </c>
      <c r="AE2184" s="384">
        <f>IF(T2184="off hired",0.3*R2184*Z2184*W2184,0)</f>
        <v>0</v>
      </c>
      <c r="AF2184" s="384">
        <f>IF(Y2184&gt;X2184,(Y2184-X2184)*R2184*AA2184,0)</f>
        <v>217.5</v>
      </c>
      <c r="AG2184" s="384">
        <f>AD2184+AE2184+AF2184</f>
        <v>1549.6874999999998</v>
      </c>
      <c r="AH2184" s="384"/>
      <c r="AI2184" s="343">
        <f>AG2184-AH2184</f>
        <v>1549.6874999999998</v>
      </c>
      <c r="AJ2184" s="172"/>
    </row>
    <row r="2185" spans="1:36" ht="32.25" customHeight="1" x14ac:dyDescent="0.35">
      <c r="A2185" s="202"/>
      <c r="B2185" s="239"/>
      <c r="C2185" s="374"/>
      <c r="D2185" s="375"/>
      <c r="E2185" s="375"/>
      <c r="F2185" s="204"/>
      <c r="G2185" s="376"/>
      <c r="H2185" s="376"/>
      <c r="I2185" s="376"/>
      <c r="J2185" s="376"/>
      <c r="K2185" s="375"/>
      <c r="L2185" s="375"/>
      <c r="M2185" s="375"/>
      <c r="N2185" s="375"/>
      <c r="O2185" s="375"/>
      <c r="P2185" s="375"/>
      <c r="Q2185" s="375"/>
      <c r="R2185" s="375"/>
      <c r="S2185" s="377"/>
      <c r="T2185" s="378"/>
      <c r="U2185" s="379"/>
      <c r="V2185" s="379"/>
      <c r="W2185" s="380"/>
      <c r="X2185" s="381"/>
      <c r="Y2185" s="382"/>
      <c r="Z2185" s="383"/>
      <c r="AA2185" s="383"/>
      <c r="AB2185" s="384"/>
      <c r="AC2185" s="384"/>
      <c r="AD2185" s="384"/>
      <c r="AE2185" s="384"/>
      <c r="AF2185" s="384"/>
      <c r="AG2185" s="384"/>
      <c r="AH2185" s="384"/>
      <c r="AI2185" s="384"/>
      <c r="AJ2185" s="172"/>
    </row>
    <row r="2186" spans="1:36" ht="32.25" customHeight="1" x14ac:dyDescent="0.35">
      <c r="A2186" s="202"/>
      <c r="B2186" s="239">
        <v>3</v>
      </c>
      <c r="C2186" s="342" t="s">
        <v>657</v>
      </c>
      <c r="D2186" s="344">
        <v>14359</v>
      </c>
      <c r="E2186" s="375"/>
      <c r="F2186" s="204"/>
      <c r="G2186" s="376" t="s">
        <v>656</v>
      </c>
      <c r="H2186" s="376" t="s">
        <v>156</v>
      </c>
      <c r="I2186" s="376"/>
      <c r="J2186" s="376" t="s">
        <v>436</v>
      </c>
      <c r="K2186" s="375">
        <v>3</v>
      </c>
      <c r="L2186" s="375">
        <v>5</v>
      </c>
      <c r="M2186" s="375"/>
      <c r="N2186" s="375"/>
      <c r="O2186" s="375"/>
      <c r="P2186" s="375">
        <v>1</v>
      </c>
      <c r="Q2186" s="375"/>
      <c r="R2186" s="375">
        <f>IF(S2186="m3",K2186*L2186*O2186,IF(S2186="m2-LxH",K2186*O2186,IF(S2186="m2-LxW",K2186*L2186*P2186,IF(S2186="rm",O2186,IF(S2186="lm",K2186,IF(S2186="unit",Q2186,))))))</f>
        <v>15</v>
      </c>
      <c r="S2186" s="377" t="s">
        <v>151</v>
      </c>
      <c r="T2186" s="378" t="s">
        <v>87</v>
      </c>
      <c r="U2186" s="379">
        <v>44946</v>
      </c>
      <c r="V2186" s="379"/>
      <c r="W2186" s="380">
        <v>1</v>
      </c>
      <c r="X2186" s="381"/>
      <c r="Y2186" s="382">
        <f>IF(T2186="on hire",$C$5-U2186+1,IF(T2186="off hired",V2186-U2186+1,0))/7</f>
        <v>1.7142857142857142</v>
      </c>
      <c r="Z2186" s="383">
        <v>81</v>
      </c>
      <c r="AA2186" s="383">
        <v>1.82</v>
      </c>
      <c r="AB2186" s="384">
        <f>Z2186*R2186</f>
        <v>1215</v>
      </c>
      <c r="AC2186" s="384">
        <f>AA2186*R2186</f>
        <v>27.3</v>
      </c>
      <c r="AD2186" s="384">
        <f>0.7*R2186*Z2186</f>
        <v>850.5</v>
      </c>
      <c r="AE2186" s="384">
        <f>IF(T2186="off hired",0.3*R2186*Z2186*W2186,0)</f>
        <v>0</v>
      </c>
      <c r="AF2186" s="384">
        <f>IF(Y2186&gt;X2186,(Y2186-X2186)*R2186*AA2186,0)</f>
        <v>46.8</v>
      </c>
      <c r="AG2186" s="384">
        <f>AD2186+AE2186+AF2186</f>
        <v>897.3</v>
      </c>
      <c r="AH2186" s="384"/>
      <c r="AI2186" s="343">
        <f>AG2186-AH2186</f>
        <v>897.3</v>
      </c>
      <c r="AJ2186" s="172"/>
    </row>
    <row r="2187" spans="1:36" ht="32.25" customHeight="1" x14ac:dyDescent="0.35">
      <c r="A2187" s="202"/>
      <c r="B2187" s="239">
        <v>3</v>
      </c>
      <c r="C2187" s="342" t="s">
        <v>657</v>
      </c>
      <c r="D2187" s="344">
        <v>14359</v>
      </c>
      <c r="E2187" s="375"/>
      <c r="F2187" s="204"/>
      <c r="G2187" s="376" t="s">
        <v>656</v>
      </c>
      <c r="H2187" s="376" t="s">
        <v>156</v>
      </c>
      <c r="I2187" s="376"/>
      <c r="J2187" s="376" t="s">
        <v>436</v>
      </c>
      <c r="K2187" s="375">
        <v>6</v>
      </c>
      <c r="L2187" s="375">
        <v>2</v>
      </c>
      <c r="M2187" s="375"/>
      <c r="N2187" s="375"/>
      <c r="O2187" s="375"/>
      <c r="P2187" s="375">
        <v>1</v>
      </c>
      <c r="Q2187" s="375"/>
      <c r="R2187" s="375">
        <f>IF(S2187="m3",K2187*L2187*O2187,IF(S2187="m2-LxH",K2187*O2187,IF(S2187="m2-LxW",K2187*L2187*P2187,IF(S2187="rm",O2187,IF(S2187="lm",K2187,IF(S2187="unit",Q2187,))))))</f>
        <v>12</v>
      </c>
      <c r="S2187" s="377" t="s">
        <v>151</v>
      </c>
      <c r="T2187" s="378" t="s">
        <v>87</v>
      </c>
      <c r="U2187" s="379">
        <v>44946</v>
      </c>
      <c r="V2187" s="379"/>
      <c r="W2187" s="380">
        <v>1</v>
      </c>
      <c r="X2187" s="381"/>
      <c r="Y2187" s="382">
        <f>IF(T2187="on hire",$C$5-U2187+1,IF(T2187="off hired",V2187-U2187+1,0))/7</f>
        <v>1.7142857142857142</v>
      </c>
      <c r="Z2187" s="383">
        <v>81</v>
      </c>
      <c r="AA2187" s="383">
        <v>1.82</v>
      </c>
      <c r="AB2187" s="384">
        <f>Z2187*R2187</f>
        <v>972</v>
      </c>
      <c r="AC2187" s="384">
        <f>AA2187*R2187</f>
        <v>21.84</v>
      </c>
      <c r="AD2187" s="384">
        <f>0.7*R2187*Z2187</f>
        <v>680.39999999999986</v>
      </c>
      <c r="AE2187" s="384">
        <f>IF(T2187="off hired",0.3*R2187*Z2187*W2187,0)</f>
        <v>0</v>
      </c>
      <c r="AF2187" s="384">
        <f>IF(Y2187&gt;X2187,(Y2187-X2187)*R2187*AA2187,0)</f>
        <v>37.44</v>
      </c>
      <c r="AG2187" s="384">
        <f>AD2187+AE2187+AF2187</f>
        <v>717.83999999999992</v>
      </c>
      <c r="AH2187" s="384"/>
      <c r="AI2187" s="343">
        <f>AG2187-AH2187</f>
        <v>717.83999999999992</v>
      </c>
      <c r="AJ2187" s="172"/>
    </row>
    <row r="2188" spans="1:36" ht="32.25" customHeight="1" x14ac:dyDescent="0.35">
      <c r="A2188" s="202"/>
      <c r="B2188" s="239"/>
      <c r="C2188" s="342">
        <v>1765</v>
      </c>
      <c r="D2188" s="375"/>
      <c r="E2188" s="375"/>
      <c r="F2188" s="204"/>
      <c r="G2188" s="376"/>
      <c r="H2188" s="376" t="s">
        <v>663</v>
      </c>
      <c r="I2188" s="376"/>
      <c r="J2188" s="376" t="s">
        <v>664</v>
      </c>
      <c r="K2188" s="375"/>
      <c r="L2188" s="375"/>
      <c r="M2188" s="375">
        <v>10</v>
      </c>
      <c r="N2188" s="375"/>
      <c r="O2188" s="375">
        <f>M2188-N2188</f>
        <v>10</v>
      </c>
      <c r="P2188" s="375"/>
      <c r="Q2188" s="375"/>
      <c r="R2188" s="375">
        <f>IF(S2188="m3",K2188*L2188*O2188,IF(S2188="m2-LxH",K2188*O2188,IF(S2188="m2-LxW",K2188*L2188*P2188,IF(S2188="rm",O2188,IF(S2188="lm",K2188,IF(S2188="unit",Q2188,))))))</f>
        <v>10</v>
      </c>
      <c r="S2188" s="377" t="s">
        <v>70</v>
      </c>
      <c r="T2188" s="378" t="s">
        <v>87</v>
      </c>
      <c r="U2188" s="379">
        <v>44945</v>
      </c>
      <c r="V2188" s="379"/>
      <c r="W2188" s="380">
        <v>1</v>
      </c>
      <c r="X2188" s="381"/>
      <c r="Y2188" s="382">
        <f>IF(T2188="on hire",$C$5-U2188+1,IF(T2188="off hired",V2188-U2188+1,0))/7</f>
        <v>1.8571428571428572</v>
      </c>
      <c r="Z2188" s="384">
        <v>63</v>
      </c>
      <c r="AA2188" s="384">
        <v>7.14</v>
      </c>
      <c r="AB2188" s="384">
        <f>Z2188*R2188</f>
        <v>630</v>
      </c>
      <c r="AC2188" s="384">
        <f>AA2188*R2188</f>
        <v>71.399999999999991</v>
      </c>
      <c r="AD2188" s="384">
        <f>0.7*R2188*Z2188</f>
        <v>441</v>
      </c>
      <c r="AE2188" s="384">
        <f>IF(T2188="off hired",0.3*R2188*Z2188*W2188,0)</f>
        <v>0</v>
      </c>
      <c r="AF2188" s="384">
        <f>IF(Y2188&gt;X2188,(Y2188-X2188)*R2188*AA2188,0)</f>
        <v>132.6</v>
      </c>
      <c r="AG2188" s="384">
        <f>AD2188+AE2188+AF2188</f>
        <v>573.6</v>
      </c>
      <c r="AH2188" s="384"/>
      <c r="AI2188" s="343">
        <f>AG2188-AH2188</f>
        <v>573.6</v>
      </c>
      <c r="AJ2188" s="172"/>
    </row>
    <row r="2189" spans="1:36" ht="30" customHeight="1" x14ac:dyDescent="0.35">
      <c r="A2189" s="202"/>
      <c r="B2189" s="239"/>
      <c r="C2189" s="203"/>
      <c r="D2189" s="204"/>
      <c r="E2189" s="204"/>
      <c r="F2189" s="204"/>
      <c r="G2189" s="202"/>
      <c r="H2189" s="202"/>
      <c r="I2189" s="202"/>
      <c r="J2189" s="202"/>
      <c r="K2189" s="204"/>
      <c r="L2189" s="204"/>
      <c r="M2189" s="204"/>
      <c r="N2189" s="204"/>
      <c r="O2189" s="204"/>
      <c r="P2189" s="204"/>
      <c r="Q2189" s="204"/>
      <c r="R2189" s="204"/>
      <c r="S2189" s="207"/>
      <c r="T2189" s="215"/>
      <c r="U2189" s="216"/>
      <c r="V2189" s="216"/>
      <c r="W2189" s="217"/>
      <c r="X2189" s="218"/>
      <c r="Y2189" s="212"/>
      <c r="Z2189" s="237"/>
      <c r="AA2189" s="237"/>
      <c r="AB2189" s="213"/>
      <c r="AC2189" s="213"/>
      <c r="AD2189" s="213"/>
      <c r="AE2189" s="213"/>
      <c r="AF2189" s="213"/>
      <c r="AG2189" s="213"/>
      <c r="AH2189" s="213"/>
      <c r="AI2189" s="213"/>
      <c r="AJ2189" s="172"/>
    </row>
    <row r="2190" spans="1:36" ht="30" customHeight="1" x14ac:dyDescent="0.35">
      <c r="A2190" s="202"/>
      <c r="B2190" s="202"/>
      <c r="C2190" s="203"/>
      <c r="D2190" s="204"/>
      <c r="E2190" s="204"/>
      <c r="F2190" s="204"/>
      <c r="G2190" s="202"/>
      <c r="H2190" s="202"/>
      <c r="I2190" s="202"/>
      <c r="J2190" s="202"/>
      <c r="K2190" s="204"/>
      <c r="L2190" s="204"/>
      <c r="M2190" s="204"/>
      <c r="N2190" s="204"/>
      <c r="O2190" s="204"/>
      <c r="P2190" s="204"/>
      <c r="Q2190" s="204"/>
      <c r="R2190" s="204"/>
      <c r="S2190" s="207"/>
      <c r="T2190" s="215"/>
      <c r="U2190" s="216"/>
      <c r="V2190" s="216"/>
      <c r="W2190" s="217"/>
      <c r="X2190" s="218"/>
      <c r="Y2190" s="212"/>
      <c r="Z2190" s="213"/>
      <c r="AA2190" s="213"/>
      <c r="AB2190" s="213"/>
      <c r="AC2190" s="213"/>
      <c r="AD2190" s="213"/>
      <c r="AE2190" s="213"/>
      <c r="AF2190" s="213"/>
      <c r="AG2190" s="213"/>
      <c r="AH2190" s="213"/>
      <c r="AI2190" s="213"/>
      <c r="AJ2190" s="172"/>
    </row>
    <row r="2191" spans="1:36" ht="30" customHeight="1" x14ac:dyDescent="0.35">
      <c r="AA2191" s="414" t="s">
        <v>66</v>
      </c>
      <c r="AB2191" s="416"/>
      <c r="AC2191" s="175"/>
      <c r="AD2191" s="175">
        <f>SUM(AD7:AD2190)</f>
        <v>846522.3660249986</v>
      </c>
      <c r="AE2191" s="175">
        <f>SUM(AE7:AE1732)</f>
        <v>267716.02557499992</v>
      </c>
      <c r="AF2191" s="175">
        <f>SUM(AF7:AF1732)</f>
        <v>642279.32044999977</v>
      </c>
      <c r="AG2191" s="176"/>
      <c r="AH2191" s="176"/>
      <c r="AI2191" s="176"/>
    </row>
    <row r="2192" spans="1:36" ht="30" customHeight="1" x14ac:dyDescent="0.4">
      <c r="AE2192" s="417" t="s">
        <v>67</v>
      </c>
      <c r="AF2192" s="418"/>
      <c r="AG2192" s="177">
        <f>SUM(AG7:AG2191)</f>
        <v>1826062.6721000036</v>
      </c>
      <c r="AH2192" s="177">
        <v>1675373.4223500018</v>
      </c>
      <c r="AI2192" s="177">
        <f>SUM(AI7:AI2191)</f>
        <v>155487.40974999996</v>
      </c>
      <c r="AJ2192" s="177"/>
    </row>
    <row r="2193" spans="1:36" ht="30" customHeight="1" x14ac:dyDescent="0.35">
      <c r="AG2193" s="128"/>
      <c r="AJ2193" s="178"/>
    </row>
    <row r="2194" spans="1:36" ht="30" customHeight="1" x14ac:dyDescent="0.35">
      <c r="A2194" s="413" t="s">
        <v>76</v>
      </c>
      <c r="B2194" s="413"/>
      <c r="C2194" s="413"/>
      <c r="D2194" s="413"/>
      <c r="E2194" s="413"/>
      <c r="F2194" s="413"/>
      <c r="G2194" s="413"/>
    </row>
    <row r="2195" spans="1:36" ht="30" customHeight="1" x14ac:dyDescent="0.35">
      <c r="A2195" s="179" t="s">
        <v>8</v>
      </c>
      <c r="B2195" s="179"/>
      <c r="C2195" s="326" t="s">
        <v>7</v>
      </c>
      <c r="D2195" s="180" t="s">
        <v>9</v>
      </c>
      <c r="E2195" s="179" t="s">
        <v>10</v>
      </c>
      <c r="F2195" s="179" t="s">
        <v>39</v>
      </c>
      <c r="G2195" s="179" t="s">
        <v>11</v>
      </c>
      <c r="H2195" s="179" t="s">
        <v>12</v>
      </c>
      <c r="I2195" s="179" t="s">
        <v>40</v>
      </c>
      <c r="J2195" s="179" t="s">
        <v>4</v>
      </c>
      <c r="K2195" s="179" t="s">
        <v>1</v>
      </c>
      <c r="L2195" s="179" t="s">
        <v>2</v>
      </c>
      <c r="M2195" s="179" t="s">
        <v>3</v>
      </c>
      <c r="N2195" s="179"/>
      <c r="O2195" s="179" t="s">
        <v>3</v>
      </c>
      <c r="P2195" s="179" t="s">
        <v>13</v>
      </c>
      <c r="Q2195" s="179" t="s">
        <v>14</v>
      </c>
      <c r="R2195" s="179" t="s">
        <v>15</v>
      </c>
      <c r="S2195" s="179" t="s">
        <v>16</v>
      </c>
      <c r="T2195" s="181" t="s">
        <v>17</v>
      </c>
      <c r="U2195" s="181" t="s">
        <v>18</v>
      </c>
      <c r="V2195" s="181" t="s">
        <v>19</v>
      </c>
      <c r="W2195" s="181" t="s">
        <v>20</v>
      </c>
      <c r="X2195" s="181" t="s">
        <v>32</v>
      </c>
      <c r="Y2195" s="182" t="s">
        <v>21</v>
      </c>
      <c r="Z2195" s="183" t="s">
        <v>22</v>
      </c>
      <c r="AA2195" s="183" t="s">
        <v>23</v>
      </c>
      <c r="AB2195" s="183" t="s">
        <v>24</v>
      </c>
      <c r="AC2195" s="183" t="s">
        <v>25</v>
      </c>
      <c r="AD2195" s="184" t="s">
        <v>26</v>
      </c>
      <c r="AE2195" s="184" t="s">
        <v>27</v>
      </c>
      <c r="AF2195" s="184" t="s">
        <v>28</v>
      </c>
      <c r="AG2195" s="184" t="s">
        <v>29</v>
      </c>
      <c r="AH2195" s="184" t="s">
        <v>5</v>
      </c>
      <c r="AI2195" s="184" t="s">
        <v>30</v>
      </c>
      <c r="AJ2195" s="147" t="s">
        <v>31</v>
      </c>
    </row>
    <row r="2196" spans="1:36" ht="30" customHeight="1" x14ac:dyDescent="0.35">
      <c r="A2196" s="185"/>
      <c r="B2196" s="185"/>
      <c r="C2196" s="327"/>
      <c r="D2196" s="346">
        <v>10947</v>
      </c>
      <c r="E2196" s="166"/>
      <c r="F2196" s="166"/>
      <c r="G2196" s="185" t="s">
        <v>77</v>
      </c>
      <c r="H2196" s="185" t="s">
        <v>78</v>
      </c>
      <c r="I2196" s="185"/>
      <c r="J2196" s="185" t="s">
        <v>61</v>
      </c>
      <c r="K2196" s="166">
        <v>25</v>
      </c>
      <c r="L2196" s="166"/>
      <c r="M2196" s="166">
        <v>33</v>
      </c>
      <c r="N2196" s="166"/>
      <c r="O2196" s="166">
        <v>33</v>
      </c>
      <c r="P2196" s="166"/>
      <c r="Q2196" s="166"/>
      <c r="R2196" s="166">
        <v>3612</v>
      </c>
      <c r="S2196" s="186" t="s">
        <v>62</v>
      </c>
      <c r="T2196" s="187" t="s">
        <v>73</v>
      </c>
      <c r="U2196" s="188">
        <v>44682</v>
      </c>
      <c r="V2196" s="188"/>
      <c r="W2196" s="189">
        <v>1</v>
      </c>
      <c r="X2196" s="190"/>
      <c r="Y2196" s="191">
        <f>IF(T2196="on hire",$C$5-U2196+1,IF(T2196="off hired",V2196-U2196+1,0))/7</f>
        <v>39.428571428571431</v>
      </c>
      <c r="Z2196" s="192">
        <v>3.6</v>
      </c>
      <c r="AA2196" s="192">
        <v>1.4</v>
      </c>
      <c r="AB2196" s="192">
        <f>Z2196*R2196</f>
        <v>13003.2</v>
      </c>
      <c r="AC2196" s="192">
        <f>AA2196*R2196</f>
        <v>5056.7999999999993</v>
      </c>
      <c r="AD2196" s="192">
        <v>0</v>
      </c>
      <c r="AE2196" s="192">
        <f>IF(T2196="off hired",0.3*R2196*Z2196*W2196,0)</f>
        <v>0</v>
      </c>
      <c r="AF2196" s="192">
        <f>IF(Y2196&gt;X2196,(Y2196-X2196)*R2196*AA2196,0)</f>
        <v>199382.39999999999</v>
      </c>
      <c r="AG2196" s="347">
        <f>AD2196+AE2196+AF2196</f>
        <v>199382.39999999999</v>
      </c>
      <c r="AH2196" s="192">
        <v>176988</v>
      </c>
      <c r="AI2196" s="192">
        <f>AG2196-AH2196</f>
        <v>22394.399999999994</v>
      </c>
      <c r="AJ2196" s="193"/>
    </row>
    <row r="2197" spans="1:36" ht="30" customHeight="1" x14ac:dyDescent="0.35">
      <c r="A2197" s="185"/>
      <c r="B2197" s="185"/>
      <c r="C2197" s="327"/>
      <c r="D2197" s="346"/>
      <c r="E2197" s="166">
        <v>8424</v>
      </c>
      <c r="F2197" s="166"/>
      <c r="G2197" s="168" t="s">
        <v>530</v>
      </c>
      <c r="H2197" s="373"/>
      <c r="I2197" s="373"/>
      <c r="J2197" s="373"/>
      <c r="K2197" s="169">
        <v>25</v>
      </c>
      <c r="L2197" s="169"/>
      <c r="M2197" s="169">
        <v>17.5</v>
      </c>
      <c r="N2197" s="169"/>
      <c r="O2197" s="169">
        <f t="shared" ref="O2197" si="482">M2197-N2197</f>
        <v>17.5</v>
      </c>
      <c r="P2197" s="169"/>
      <c r="Q2197" s="169"/>
      <c r="R2197" s="169">
        <v>1806</v>
      </c>
      <c r="S2197" s="245" t="s">
        <v>62</v>
      </c>
      <c r="T2197" s="246" t="s">
        <v>58</v>
      </c>
      <c r="U2197" s="247">
        <v>44938</v>
      </c>
      <c r="V2197" s="247">
        <v>44957</v>
      </c>
      <c r="W2197" s="248">
        <v>1</v>
      </c>
      <c r="X2197" s="170"/>
      <c r="Y2197" s="249">
        <f>-IF(T2197="on hire",$B$5-U2197+1,IF(T2197="off hired",V2197-U2197+1,0))/7</f>
        <v>-2.8571428571428572</v>
      </c>
      <c r="Z2197" s="250">
        <v>3.6</v>
      </c>
      <c r="AA2197" s="250">
        <v>1.4</v>
      </c>
      <c r="AB2197" s="251">
        <f t="shared" ref="AB2197" si="483">Z2197*R2197</f>
        <v>6501.6</v>
      </c>
      <c r="AC2197" s="251">
        <f t="shared" ref="AC2197" si="484">AA2197*R2197</f>
        <v>2528.3999999999996</v>
      </c>
      <c r="AD2197" s="251"/>
      <c r="AE2197" s="192">
        <f>IF(T2197="off hired",1*R2197*Z2197*W2197,0)</f>
        <v>6501.6</v>
      </c>
      <c r="AF2197" s="251">
        <f>-(-R2197*Y2197*AA2197)</f>
        <v>-7223.9999999999991</v>
      </c>
      <c r="AG2197" s="251">
        <f t="shared" ref="AG2197" si="485">AD2197+AE2197+AF2197</f>
        <v>-722.39999999999873</v>
      </c>
      <c r="AH2197" s="251"/>
      <c r="AI2197" s="251">
        <f t="shared" ref="AI2197" si="486">AG2197-AH2197</f>
        <v>-722.39999999999873</v>
      </c>
      <c r="AJ2197" s="193"/>
    </row>
    <row r="2198" spans="1:36" ht="30" customHeight="1" x14ac:dyDescent="0.35">
      <c r="A2198" s="185"/>
      <c r="B2198" s="185"/>
      <c r="C2198" s="327"/>
      <c r="D2198" s="346">
        <v>10947</v>
      </c>
      <c r="E2198" s="166"/>
      <c r="F2198" s="166"/>
      <c r="G2198" s="185" t="s">
        <v>77</v>
      </c>
      <c r="H2198" s="185" t="s">
        <v>78</v>
      </c>
      <c r="I2198" s="185"/>
      <c r="J2198" s="185" t="s">
        <v>61</v>
      </c>
      <c r="K2198" s="166">
        <v>3.9</v>
      </c>
      <c r="L2198" s="166">
        <v>1.3</v>
      </c>
      <c r="M2198" s="166">
        <v>33</v>
      </c>
      <c r="N2198" s="166"/>
      <c r="O2198" s="166">
        <v>33</v>
      </c>
      <c r="P2198" s="166"/>
      <c r="Q2198" s="166"/>
      <c r="R2198" s="166">
        <f>IF(S2198="m3",K2198*L2198*O2198,IF(S2198="m2-LxH",K2198*O2198,IF(S2198="m2-LxW",K2198*L2198*P2198,IF(S2198="rm",O2198,IF(S2198="lm",K2198,IF(S2198="unit",Q2198,))))))</f>
        <v>167.31</v>
      </c>
      <c r="S2198" s="186" t="s">
        <v>62</v>
      </c>
      <c r="T2198" s="187" t="s">
        <v>73</v>
      </c>
      <c r="U2198" s="188">
        <v>44682</v>
      </c>
      <c r="V2198" s="188"/>
      <c r="W2198" s="189">
        <v>1</v>
      </c>
      <c r="X2198" s="190"/>
      <c r="Y2198" s="191">
        <f>IF(T2198="on hire",$C$5-U2198+1,IF(T2198="off hired",V2198-U2198+1,0))/7</f>
        <v>39.428571428571431</v>
      </c>
      <c r="Z2198" s="192">
        <v>6</v>
      </c>
      <c r="AA2198" s="192">
        <v>2.1</v>
      </c>
      <c r="AB2198" s="192">
        <f>Z2198*R2198</f>
        <v>1003.86</v>
      </c>
      <c r="AC2198" s="192">
        <f>AA2198*R2198</f>
        <v>351.351</v>
      </c>
      <c r="AD2198" s="192">
        <v>0</v>
      </c>
      <c r="AE2198" s="192">
        <f>IF(T2198="off hired",0.3*R2198*Z2198*W2198,0)</f>
        <v>0</v>
      </c>
      <c r="AF2198" s="192">
        <f>IF(Y2198&gt;X2198,(Y2198-X2198)*R2198*AA2198,0)</f>
        <v>13853.268000000002</v>
      </c>
      <c r="AG2198" s="347">
        <f>AD2198+AE2198+AF2198</f>
        <v>13853.268000000002</v>
      </c>
      <c r="AH2198" s="192">
        <v>12297.285000000002</v>
      </c>
      <c r="AI2198" s="192">
        <f>AG2198-AH2198</f>
        <v>1555.9830000000002</v>
      </c>
      <c r="AJ2198" s="193"/>
    </row>
    <row r="2199" spans="1:36" ht="30" customHeight="1" x14ac:dyDescent="0.35">
      <c r="A2199" s="185"/>
      <c r="B2199" s="185"/>
      <c r="C2199" s="327"/>
      <c r="D2199" s="346">
        <v>11152</v>
      </c>
      <c r="E2199" s="346">
        <v>8263</v>
      </c>
      <c r="F2199" s="166"/>
      <c r="G2199" s="185" t="s">
        <v>79</v>
      </c>
      <c r="H2199" s="185" t="s">
        <v>80</v>
      </c>
      <c r="I2199" s="185"/>
      <c r="J2199" s="185" t="s">
        <v>81</v>
      </c>
      <c r="K2199" s="166">
        <v>33</v>
      </c>
      <c r="L2199" s="166">
        <v>1.3</v>
      </c>
      <c r="M2199" s="166">
        <v>7</v>
      </c>
      <c r="N2199" s="163"/>
      <c r="O2199" s="166">
        <v>7</v>
      </c>
      <c r="P2199" s="166"/>
      <c r="Q2199" s="166"/>
      <c r="R2199" s="166">
        <f>IF(S2199="m3",K2199*L2199*O2199,IF(S2199="m2-LxH",K2199*O2199,IF(S2199="m2-LxW",K2199*L2199*P2199,IF(S2199="rm",O2199,IF(S2199="lm",K2199,IF(S2199="unit",Q2199,))))))</f>
        <v>300.3</v>
      </c>
      <c r="S2199" s="186" t="s">
        <v>62</v>
      </c>
      <c r="T2199" s="152" t="s">
        <v>58</v>
      </c>
      <c r="U2199" s="188">
        <v>44682</v>
      </c>
      <c r="V2199" s="188">
        <v>44887</v>
      </c>
      <c r="W2199" s="189">
        <v>1</v>
      </c>
      <c r="X2199" s="190"/>
      <c r="Y2199" s="191">
        <f>IF(T2199="on hire",$C$5-U2199+1,IF(T2199="off hired",V2199-U2199+1,0))/7</f>
        <v>29.428571428571427</v>
      </c>
      <c r="Z2199" s="192">
        <v>6</v>
      </c>
      <c r="AA2199" s="192">
        <v>2.1</v>
      </c>
      <c r="AB2199" s="192">
        <f>Z2199*R2199</f>
        <v>1801.8000000000002</v>
      </c>
      <c r="AC2199" s="192">
        <f>AA2199*R2199</f>
        <v>630.63</v>
      </c>
      <c r="AD2199" s="192">
        <v>0</v>
      </c>
      <c r="AE2199" s="192">
        <f>IF(T2199="off hired",1*R2199*Z2199*W2199,0)</f>
        <v>1801.8000000000002</v>
      </c>
      <c r="AF2199" s="192">
        <f>IF(Y2199&gt;X2199,(Y2199-X2199)*R2199*AA2199,0)</f>
        <v>18558.54</v>
      </c>
      <c r="AG2199" s="347">
        <f>AD2199+AE2199+AF2199</f>
        <v>20360.34</v>
      </c>
      <c r="AH2199" s="192">
        <v>20360.34</v>
      </c>
      <c r="AI2199" s="192">
        <f>AG2199-AH2199</f>
        <v>0</v>
      </c>
      <c r="AJ2199" s="193"/>
    </row>
    <row r="2200" spans="1:36" ht="30" customHeight="1" x14ac:dyDescent="0.35">
      <c r="A2200" s="185"/>
      <c r="B2200" s="185"/>
      <c r="C2200" s="327"/>
      <c r="D2200" s="346">
        <v>11152</v>
      </c>
      <c r="E2200" s="346">
        <v>8263</v>
      </c>
      <c r="F2200" s="166"/>
      <c r="G2200" s="185" t="s">
        <v>79</v>
      </c>
      <c r="H2200" s="185" t="s">
        <v>80</v>
      </c>
      <c r="I2200" s="185"/>
      <c r="J2200" s="185" t="s">
        <v>81</v>
      </c>
      <c r="K2200" s="166">
        <v>33</v>
      </c>
      <c r="L2200" s="166">
        <v>2.5</v>
      </c>
      <c r="M2200" s="166">
        <v>7</v>
      </c>
      <c r="N2200" s="166"/>
      <c r="O2200" s="166">
        <v>7</v>
      </c>
      <c r="P2200" s="166"/>
      <c r="Q2200" s="166"/>
      <c r="R2200" s="166">
        <f>IF(S2200="m3",K2200*L2200*O2200,IF(S2200="m2-LxH",K2200*O2200,IF(S2200="m2-LxW",K2200*L2200*P2200,IF(S2200="rm",O2200,IF(S2200="lm",K2200,IF(S2200="unit",Q2200,))))))</f>
        <v>577.5</v>
      </c>
      <c r="S2200" s="186" t="s">
        <v>62</v>
      </c>
      <c r="T2200" s="152" t="s">
        <v>58</v>
      </c>
      <c r="U2200" s="188">
        <v>44682</v>
      </c>
      <c r="V2200" s="188">
        <v>44887</v>
      </c>
      <c r="W2200" s="189">
        <v>1</v>
      </c>
      <c r="X2200" s="190"/>
      <c r="Y2200" s="191">
        <f>IF(T2200="on hire",$C$5-U2200+1,IF(T2200="off hired",V2200-U2200+1,0))/7</f>
        <v>29.428571428571427</v>
      </c>
      <c r="Z2200" s="192">
        <v>6</v>
      </c>
      <c r="AA2200" s="192">
        <v>2.1</v>
      </c>
      <c r="AB2200" s="192">
        <f>Z2200*R2200</f>
        <v>3465</v>
      </c>
      <c r="AC2200" s="192">
        <f>AA2200*R2200</f>
        <v>1212.75</v>
      </c>
      <c r="AD2200" s="192">
        <v>0</v>
      </c>
      <c r="AE2200" s="192">
        <f>IF(T2200="off hired",1*R2200*Z2200*W2200,0)</f>
        <v>3465</v>
      </c>
      <c r="AF2200" s="192">
        <f>IF(Y2200&gt;X2200,(Y2200-X2200)*R2200*AA2200,0)</f>
        <v>35689.5</v>
      </c>
      <c r="AG2200" s="347">
        <f>AD2200+AE2200+AF2200</f>
        <v>39154.5</v>
      </c>
      <c r="AH2200" s="192">
        <v>39154.5</v>
      </c>
      <c r="AI2200" s="192">
        <f>AG2200-AH2200</f>
        <v>0</v>
      </c>
      <c r="AJ2200" s="193"/>
    </row>
    <row r="2201" spans="1:36" ht="30" customHeight="1" x14ac:dyDescent="0.35">
      <c r="A2201" s="185"/>
      <c r="B2201" s="185"/>
      <c r="C2201" s="327"/>
      <c r="D2201" s="346">
        <v>11160</v>
      </c>
      <c r="E2201" s="346">
        <v>8263</v>
      </c>
      <c r="F2201" s="166"/>
      <c r="G2201" s="185" t="s">
        <v>79</v>
      </c>
      <c r="H2201" s="185" t="s">
        <v>80</v>
      </c>
      <c r="I2201" s="185"/>
      <c r="J2201" s="185" t="s">
        <v>81</v>
      </c>
      <c r="K2201" s="166">
        <v>24</v>
      </c>
      <c r="L2201" s="166">
        <v>9</v>
      </c>
      <c r="M2201" s="166">
        <v>11.5</v>
      </c>
      <c r="N2201" s="166"/>
      <c r="O2201" s="166">
        <v>11.5</v>
      </c>
      <c r="P2201" s="166"/>
      <c r="Q2201" s="166">
        <v>1</v>
      </c>
      <c r="R2201" s="166">
        <f>IF(S2201="m3",K2201*L2201*O2201,IF(S2201="m2-LxH",K2201*O2201,IF(S2201="m2-LxW",K2201*L2201*P2201,IF(S2201="rm",O2201,IF(S2201="lm",K2201,IF(S2201="unit",Q2201,))))))</f>
        <v>2484</v>
      </c>
      <c r="S2201" s="186" t="s">
        <v>62</v>
      </c>
      <c r="T2201" s="152" t="s">
        <v>58</v>
      </c>
      <c r="U2201" s="188">
        <v>44682</v>
      </c>
      <c r="V2201" s="188">
        <v>44887</v>
      </c>
      <c r="W2201" s="189">
        <v>1</v>
      </c>
      <c r="X2201" s="190"/>
      <c r="Y2201" s="191">
        <f>IF(T2201="on hire",$C$5-U2201+1,IF(T2201="off hired",V2201-U2201+1,0))/7</f>
        <v>29.428571428571427</v>
      </c>
      <c r="Z2201" s="192">
        <v>3.6</v>
      </c>
      <c r="AA2201" s="192">
        <v>1.4</v>
      </c>
      <c r="AB2201" s="192">
        <f>Z2201*R2201</f>
        <v>8942.4</v>
      </c>
      <c r="AC2201" s="192">
        <f>AA2201*R2201</f>
        <v>3477.6</v>
      </c>
      <c r="AD2201" s="192">
        <v>0</v>
      </c>
      <c r="AE2201" s="192">
        <f>IF(T2201="off hired",1*R2201*Z2201*W2201,0)</f>
        <v>8942.4</v>
      </c>
      <c r="AF2201" s="192">
        <f>IF(Y2201&gt;X2201,(Y2201-X2201)*R2201*AA2201,0)</f>
        <v>102340.79999999999</v>
      </c>
      <c r="AG2201" s="347">
        <f>AD2201+AE2201+AF2201</f>
        <v>111283.19999999998</v>
      </c>
      <c r="AH2201" s="192">
        <v>111283.19999999998</v>
      </c>
      <c r="AI2201" s="192">
        <f>AG2201-AH2201</f>
        <v>0</v>
      </c>
      <c r="AJ2201" s="193"/>
    </row>
    <row r="2202" spans="1:36" ht="30" customHeight="1" x14ac:dyDescent="0.35">
      <c r="AA2202" s="414" t="s">
        <v>66</v>
      </c>
      <c r="AB2202" s="415"/>
      <c r="AC2202" s="415"/>
      <c r="AD2202" s="416"/>
      <c r="AE2202" s="194"/>
      <c r="AF2202" s="195">
        <f>SUM(AF2196:AF2201)</f>
        <v>362600.50800000003</v>
      </c>
      <c r="AG2202" s="195">
        <f>SUM(AG2196:AG2201)</f>
        <v>383311.30799999996</v>
      </c>
      <c r="AH2202" s="195">
        <v>360083.32499999995</v>
      </c>
      <c r="AI2202" s="196">
        <f>SUM(AI2196:AI2201)</f>
        <v>23227.982999999997</v>
      </c>
    </row>
    <row r="2203" spans="1:36" ht="30" customHeight="1" x14ac:dyDescent="0.35">
      <c r="AA2203" s="197"/>
      <c r="AB2203" s="197"/>
      <c r="AC2203" s="197"/>
      <c r="AD2203" s="197"/>
      <c r="AE2203" s="414" t="s">
        <v>74</v>
      </c>
      <c r="AF2203" s="415"/>
      <c r="AG2203" s="415"/>
      <c r="AH2203" s="416"/>
      <c r="AI2203" s="198">
        <f>AI2202*30.02/100</f>
        <v>6973.0404965999987</v>
      </c>
    </row>
    <row r="2204" spans="1:36" ht="30" customHeight="1" x14ac:dyDescent="0.4">
      <c r="AE2204" s="417" t="s">
        <v>67</v>
      </c>
      <c r="AF2204" s="418"/>
      <c r="AG2204" s="177">
        <f>-AG2202*30.02/100</f>
        <v>-115070.05466159999</v>
      </c>
      <c r="AH2204" s="199"/>
      <c r="AI2204" s="177">
        <f>AI2202-AI2203</f>
        <v>16254.942503399998</v>
      </c>
      <c r="AJ2204" s="178"/>
    </row>
    <row r="2205" spans="1:36" ht="30" customHeight="1" x14ac:dyDescent="0.35">
      <c r="A2205" s="413" t="s">
        <v>76</v>
      </c>
      <c r="B2205" s="413"/>
      <c r="C2205" s="413"/>
      <c r="D2205" s="413"/>
      <c r="E2205" s="413"/>
      <c r="F2205" s="413"/>
      <c r="G2205" s="413"/>
    </row>
    <row r="2206" spans="1:36" ht="30" customHeight="1" x14ac:dyDescent="0.35">
      <c r="A2206" s="179" t="s">
        <v>8</v>
      </c>
      <c r="B2206" s="179"/>
      <c r="C2206" s="326" t="s">
        <v>7</v>
      </c>
      <c r="D2206" s="180" t="s">
        <v>9</v>
      </c>
      <c r="E2206" s="179" t="s">
        <v>10</v>
      </c>
      <c r="F2206" s="179" t="s">
        <v>39</v>
      </c>
      <c r="G2206" s="179" t="s">
        <v>11</v>
      </c>
      <c r="H2206" s="179" t="s">
        <v>12</v>
      </c>
      <c r="I2206" s="179" t="s">
        <v>40</v>
      </c>
      <c r="J2206" s="179" t="s">
        <v>4</v>
      </c>
      <c r="K2206" s="179" t="s">
        <v>1</v>
      </c>
      <c r="L2206" s="179" t="s">
        <v>2</v>
      </c>
      <c r="M2206" s="179" t="s">
        <v>3</v>
      </c>
      <c r="N2206" s="179"/>
      <c r="O2206" s="179" t="s">
        <v>3</v>
      </c>
      <c r="P2206" s="179" t="s">
        <v>13</v>
      </c>
      <c r="Q2206" s="179" t="s">
        <v>14</v>
      </c>
      <c r="R2206" s="179" t="s">
        <v>15</v>
      </c>
      <c r="S2206" s="179" t="s">
        <v>16</v>
      </c>
      <c r="T2206" s="181" t="s">
        <v>17</v>
      </c>
      <c r="U2206" s="181" t="s">
        <v>18</v>
      </c>
      <c r="V2206" s="181" t="s">
        <v>19</v>
      </c>
      <c r="W2206" s="181" t="s">
        <v>20</v>
      </c>
      <c r="X2206" s="181" t="s">
        <v>32</v>
      </c>
      <c r="Y2206" s="182" t="s">
        <v>21</v>
      </c>
      <c r="Z2206" s="183" t="s">
        <v>22</v>
      </c>
      <c r="AA2206" s="183" t="s">
        <v>23</v>
      </c>
      <c r="AB2206" s="183" t="s">
        <v>24</v>
      </c>
      <c r="AC2206" s="183" t="s">
        <v>25</v>
      </c>
      <c r="AD2206" s="184" t="s">
        <v>26</v>
      </c>
      <c r="AE2206" s="184" t="s">
        <v>27</v>
      </c>
      <c r="AF2206" s="184" t="s">
        <v>28</v>
      </c>
      <c r="AG2206" s="184" t="s">
        <v>29</v>
      </c>
      <c r="AH2206" s="184" t="s">
        <v>5</v>
      </c>
      <c r="AI2206" s="184" t="s">
        <v>30</v>
      </c>
      <c r="AJ2206" s="147" t="s">
        <v>31</v>
      </c>
    </row>
    <row r="2207" spans="1:36" ht="30" customHeight="1" x14ac:dyDescent="0.35">
      <c r="A2207" s="185"/>
      <c r="B2207" s="185"/>
      <c r="C2207" s="327"/>
      <c r="D2207" s="346">
        <v>11183</v>
      </c>
      <c r="E2207" s="346">
        <v>8277</v>
      </c>
      <c r="F2207" s="166"/>
      <c r="G2207" s="185" t="s">
        <v>82</v>
      </c>
      <c r="H2207" s="185" t="s">
        <v>36</v>
      </c>
      <c r="I2207" s="185"/>
      <c r="J2207" s="185" t="s">
        <v>42</v>
      </c>
      <c r="K2207" s="166">
        <v>14.6</v>
      </c>
      <c r="L2207" s="166">
        <v>1.3</v>
      </c>
      <c r="M2207" s="166">
        <v>30</v>
      </c>
      <c r="N2207" s="166"/>
      <c r="O2207" s="166">
        <v>30</v>
      </c>
      <c r="P2207" s="166"/>
      <c r="Q2207" s="166"/>
      <c r="R2207" s="166">
        <f>IF(S2207="m3",K2207*L2207*O2207,IF(S2207="m2-LxH",K2207*O2207,IF(S2207="m2-LxW",K2207*L2207*P2207,IF(S2207="rm",O2207,IF(S2207="lm",K2207,IF(S2207="unit",Q2207,))))))</f>
        <v>569.4</v>
      </c>
      <c r="S2207" s="186" t="s">
        <v>62</v>
      </c>
      <c r="T2207" s="152" t="s">
        <v>58</v>
      </c>
      <c r="U2207" s="188">
        <v>44682</v>
      </c>
      <c r="V2207" s="188">
        <v>44891</v>
      </c>
      <c r="W2207" s="189">
        <v>1</v>
      </c>
      <c r="X2207" s="190"/>
      <c r="Y2207" s="191">
        <f>IF(T2207="on hire",$C$5-U2207+1,IF(T2207="off hired",V2207-U2207+1,0))/7</f>
        <v>30</v>
      </c>
      <c r="Z2207" s="192">
        <v>6</v>
      </c>
      <c r="AA2207" s="192">
        <v>2.1</v>
      </c>
      <c r="AB2207" s="192">
        <f>Z2207*R2207</f>
        <v>3416.3999999999996</v>
      </c>
      <c r="AC2207" s="192">
        <f>AA2207*R2207</f>
        <v>1195.74</v>
      </c>
      <c r="AD2207" s="192">
        <v>0</v>
      </c>
      <c r="AE2207" s="192">
        <f>IF(T2207="off hired",1*R2207*Z2207*W2207,0)</f>
        <v>3416.3999999999996</v>
      </c>
      <c r="AF2207" s="192">
        <f>IF(Y2207&gt;X2207,(Y2207-X2207)*R2207*AA2207,0)</f>
        <v>35872.200000000004</v>
      </c>
      <c r="AG2207" s="347">
        <f>AD2207+AE2207+AF2207</f>
        <v>39288.600000000006</v>
      </c>
      <c r="AH2207" s="192">
        <v>39288.600000000006</v>
      </c>
      <c r="AI2207" s="192">
        <f>AG2207-AH2207</f>
        <v>0</v>
      </c>
      <c r="AJ2207" s="193"/>
    </row>
    <row r="2208" spans="1:36" ht="30" customHeight="1" x14ac:dyDescent="0.35">
      <c r="A2208" s="185"/>
      <c r="B2208" s="185"/>
      <c r="C2208" s="327"/>
      <c r="D2208" s="346">
        <v>11183</v>
      </c>
      <c r="E2208" s="346">
        <v>8277</v>
      </c>
      <c r="F2208" s="166"/>
      <c r="G2208" s="185" t="s">
        <v>83</v>
      </c>
      <c r="H2208" s="185" t="s">
        <v>36</v>
      </c>
      <c r="I2208" s="185"/>
      <c r="J2208" s="185" t="s">
        <v>42</v>
      </c>
      <c r="K2208" s="166">
        <v>14.6</v>
      </c>
      <c r="L2208" s="166">
        <v>1.3</v>
      </c>
      <c r="M2208" s="166">
        <v>35</v>
      </c>
      <c r="N2208" s="166"/>
      <c r="O2208" s="166">
        <v>35</v>
      </c>
      <c r="P2208" s="166"/>
      <c r="Q2208" s="166"/>
      <c r="R2208" s="166">
        <f>IF(S2208="m3",K2208*L2208*O2208,IF(S2208="m2-LxH",K2208*O2208,IF(S2208="m2-LxW",K2208*L2208*P2208,IF(S2208="rm",O2208,IF(S2208="lm",K2208,IF(S2208="unit",Q2208,))))))</f>
        <v>664.30000000000007</v>
      </c>
      <c r="S2208" s="186" t="s">
        <v>62</v>
      </c>
      <c r="T2208" s="152" t="s">
        <v>58</v>
      </c>
      <c r="U2208" s="188">
        <v>44682</v>
      </c>
      <c r="V2208" s="188">
        <v>44891</v>
      </c>
      <c r="W2208" s="189">
        <v>1</v>
      </c>
      <c r="X2208" s="190"/>
      <c r="Y2208" s="191">
        <f>IF(T2208="on hire",$C$5-U2208+1,IF(T2208="off hired",V2208-U2208+1,0))/7</f>
        <v>30</v>
      </c>
      <c r="Z2208" s="192">
        <v>6</v>
      </c>
      <c r="AA2208" s="192">
        <v>2.1</v>
      </c>
      <c r="AB2208" s="192">
        <f>Z2208*R2208</f>
        <v>3985.8</v>
      </c>
      <c r="AC2208" s="192">
        <f>AA2208*R2208</f>
        <v>1395.0300000000002</v>
      </c>
      <c r="AD2208" s="192">
        <v>0</v>
      </c>
      <c r="AE2208" s="192">
        <f>IF(T2208="off hired",1*R2208*Z2208*W2208,0)</f>
        <v>3985.8</v>
      </c>
      <c r="AF2208" s="192">
        <f>IF(Y2208&gt;X2208,(Y2208-X2208)*R2208*AA2208,0)</f>
        <v>41850.900000000009</v>
      </c>
      <c r="AG2208" s="347">
        <f>AD2208+AE2208+AF2208</f>
        <v>45836.700000000012</v>
      </c>
      <c r="AH2208" s="192">
        <v>45836.700000000012</v>
      </c>
      <c r="AI2208" s="192">
        <f>AG2208-AH2208</f>
        <v>0</v>
      </c>
      <c r="AJ2208" s="193"/>
    </row>
    <row r="2209" spans="27:35" ht="30" customHeight="1" x14ac:dyDescent="0.35">
      <c r="AA2209" s="414" t="s">
        <v>66</v>
      </c>
      <c r="AB2209" s="415"/>
      <c r="AC2209" s="415"/>
      <c r="AD2209" s="416"/>
      <c r="AE2209" s="194"/>
      <c r="AF2209" s="195">
        <f>SUM(AF2207:AF2208)</f>
        <v>77723.100000000006</v>
      </c>
      <c r="AG2209" s="196">
        <f>SUM(AG2207:AG2208)</f>
        <v>85125.300000000017</v>
      </c>
      <c r="AH2209" s="195">
        <v>85125.300000000017</v>
      </c>
      <c r="AI2209" s="195">
        <f>SUM(AI2207:AI2208)</f>
        <v>0</v>
      </c>
    </row>
    <row r="2210" spans="27:35" ht="30" customHeight="1" x14ac:dyDescent="0.4">
      <c r="AE2210" s="417" t="s">
        <v>67</v>
      </c>
      <c r="AF2210" s="418"/>
      <c r="AG2210" s="177"/>
      <c r="AH2210" s="199"/>
      <c r="AI2210" s="177">
        <f>AI2209</f>
        <v>0</v>
      </c>
    </row>
    <row r="2212" spans="27:35" ht="30" customHeight="1" x14ac:dyDescent="0.4">
      <c r="AF2212" s="419" t="s">
        <v>75</v>
      </c>
      <c r="AG2212" s="420"/>
      <c r="AH2212" s="421"/>
      <c r="AI2212" s="177">
        <f>AI2204+AI2210</f>
        <v>16254.942503399998</v>
      </c>
    </row>
    <row r="2214" spans="27:35" ht="30" customHeight="1" x14ac:dyDescent="0.4">
      <c r="AC2214" s="422" t="s">
        <v>287</v>
      </c>
      <c r="AD2214" s="423"/>
      <c r="AE2214" s="424"/>
      <c r="AF2214" s="425">
        <f>AG2209+AG2204+AG2202+AG2192</f>
        <v>2179429.2254384034</v>
      </c>
      <c r="AG2214" s="426"/>
      <c r="AH2214" s="200"/>
      <c r="AI2214" s="201"/>
    </row>
    <row r="2216" spans="27:35" ht="30" customHeight="1" x14ac:dyDescent="0.35">
      <c r="AG2216" s="128"/>
    </row>
  </sheetData>
  <protectedRanges>
    <protectedRange sqref="A1:AI82 A83:D83 W83:AI83 F83:U83 A84:AI1048576" name="Range1" securityDescriptor="O:WDG:WDD:(A;;CC;;;S-1-5-21-2162722240-155571142-4159933717-1001)"/>
    <protectedRange sqref="E83" name="Range1_1" securityDescriptor="O:WDG:WDD:(A;;CC;;;S-1-5-21-2162722240-155571142-4159933717-1001)"/>
    <protectedRange sqref="V83" name="Range1_2" securityDescriptor="O:WDG:WDD:(A;;CC;;;S-1-5-21-2162722240-155571142-4159933717-1001)"/>
  </protectedRanges>
  <autoFilter ref="A6:AJ1983" xr:uid="{00000000-0009-0000-0000-000001000000}">
    <filterColumn colId="33">
      <customFilters>
        <customFilter operator="notEqual" val=" "/>
      </customFilters>
    </filterColumn>
    <filterColumn colId="34">
      <filters>
        <filter val="-1,041.60"/>
        <filter val="1,112.28"/>
        <filter val="1,116.00"/>
        <filter val="1,138.32"/>
        <filter val="1,185.75"/>
        <filter val="1,220.63"/>
        <filter val="1,339.20"/>
        <filter val="1,391.04"/>
        <filter val="1,395.00"/>
        <filter val="1,453.13"/>
        <filter val="1,571.70"/>
        <filter val="1,738.80"/>
        <filter val="1,934.40"/>
        <filter val="103.68"/>
        <filter val="103.75"/>
        <filter val="104.16"/>
        <filter val="105.30"/>
        <filter val="105.38"/>
        <filter val="108.50"/>
        <filter val="110.00"/>
        <filter val="110.63"/>
        <filter val="113.93"/>
        <filter val="114.58"/>
        <filter val="115.50"/>
        <filter val="116.64"/>
        <filter val="117.25"/>
        <filter val="12.56"/>
        <filter val="120.00"/>
        <filter val="120.90"/>
        <filter val="121.00"/>
        <filter val="121.13"/>
        <filter val="123.43"/>
        <filter val="123.90"/>
        <filter val="124.00"/>
        <filter val="128.96"/>
        <filter val="133.38"/>
        <filter val="134.97"/>
        <filter val="135.63"/>
        <filter val="137.00"/>
        <filter val="138.38"/>
        <filter val="139.50"/>
        <filter val="-145.08"/>
        <filter val="147.31"/>
        <filter val="147.50"/>
        <filter val="149.63"/>
        <filter val="15.72"/>
        <filter val="150.00"/>
        <filter val="151.00"/>
        <filter val="151.20"/>
        <filter val="153.97"/>
        <filter val="154.56"/>
        <filter val="159.84"/>
        <filter val="161.28"/>
        <filter val="161.50"/>
        <filter val="162.00"/>
        <filter val="162.75"/>
        <filter val="163.20"/>
        <filter val="164.70"/>
        <filter val="167.40"/>
        <filter val="167.50"/>
        <filter val="168.00"/>
        <filter val="172.00"/>
        <filter val="172.80"/>
        <filter val="175.63"/>
        <filter val="176.82"/>
        <filter val="179.80"/>
        <filter val="180.00"/>
        <filter val="182.28"/>
        <filter val="184.68"/>
        <filter val="187.68"/>
        <filter val="189.88"/>
        <filter val="19.53"/>
        <filter val="19.80"/>
        <filter val="190.08"/>
        <filter val="193.75"/>
        <filter val="194.60"/>
        <filter val="195.84"/>
        <filter val="197.50"/>
        <filter val="199.50"/>
        <filter val="20.39"/>
        <filter val="20.93"/>
        <filter val="202.50"/>
        <filter val="203.85"/>
        <filter val="205.88"/>
        <filter val="207.48"/>
        <filter val="208.15"/>
        <filter val="209.25"/>
        <filter val="21.33"/>
        <filter val="21.75"/>
        <filter val="21.76"/>
        <filter val="217.00"/>
        <filter val="217.28"/>
        <filter val="223.20"/>
        <filter val="-225.68"/>
        <filter val="228.75"/>
        <filter val="229.50"/>
        <filter val="23.40"/>
        <filter val="23.58"/>
        <filter val="241.80"/>
        <filter val="241.92"/>
        <filter val="-242.19"/>
        <filter val="245.34"/>
        <filter val="25.11"/>
        <filter val="253.13"/>
        <filter val="26.78"/>
        <filter val="260.40"/>
        <filter val="262.26"/>
        <filter val="266.91"/>
        <filter val="27.16"/>
        <filter val="27.90"/>
        <filter val="271.25"/>
        <filter val="28.62"/>
        <filter val="280.80"/>
        <filter val="281.00"/>
        <filter val="282.72"/>
        <filter val="284.87"/>
        <filter val="285.20"/>
        <filter val="285.60"/>
        <filter val="287.49"/>
        <filter val="288.00"/>
        <filter val="29.02"/>
        <filter val="29.25"/>
        <filter val="29.52"/>
        <filter val="29.76"/>
        <filter val="290.16"/>
        <filter val="-290.16"/>
        <filter val="294.88"/>
        <filter val="295.00"/>
        <filter val="3,906.00"/>
        <filter val="30.13"/>
        <filter val="30.24"/>
        <filter val="30.65"/>
        <filter val="303.80"/>
        <filter val="31.95"/>
        <filter val="31.99"/>
        <filter val="313.88"/>
        <filter val="314.65"/>
        <filter val="319.38"/>
        <filter val="320.10"/>
        <filter val="322.40"/>
        <filter val="325.50"/>
        <filter val="325.92"/>
        <filter val="327.36"/>
        <filter val="33.48"/>
        <filter val="334.80"/>
        <filter val="34.50"/>
        <filter val="341.78"/>
        <filter val="345.00"/>
        <filter val="347.76"/>
        <filter val="348.75"/>
        <filter val="35.16"/>
        <filter val="35.52"/>
        <filter val="35.55"/>
        <filter val="351.00"/>
        <filter val="351.36"/>
        <filter val="354.24"/>
        <filter val="358.00"/>
        <filter val="358.50"/>
        <filter val="363.38"/>
        <filter val="37.20"/>
        <filter val="372.00"/>
        <filter val="379.08"/>
        <filter val="38.75"/>
        <filter val="386.88"/>
        <filter val="-386.88"/>
        <filter val="388.80"/>
        <filter val="39.96"/>
        <filter val="398.16"/>
        <filter val="4,278.00"/>
        <filter val="4,650.00"/>
        <filter val="403.00"/>
        <filter val="-403.00"/>
        <filter val="41.58"/>
        <filter val="-414.00"/>
        <filter val="42.18"/>
        <filter val="421.50"/>
        <filter val="426.24"/>
        <filter val="432.00"/>
        <filter val="433.13"/>
        <filter val="434.00"/>
        <filter val="434.70"/>
        <filter val="44.18"/>
        <filter val="44.40"/>
        <filter val="44.64"/>
        <filter val="446.40"/>
        <filter val="45.36"/>
        <filter val="45.41"/>
        <filter val="45.60"/>
        <filter val="-450.00"/>
        <filter val="451.36"/>
        <filter val="453.22"/>
        <filter val="455.70"/>
        <filter val="46.20"/>
        <filter val="46.50"/>
        <filter val="465.00"/>
        <filter val="47.08"/>
        <filter val="48.13"/>
        <filter val="482.63"/>
        <filter val="483.60"/>
        <filter val="488.88"/>
        <filter val="49.20"/>
        <filter val="494.06"/>
        <filter val="50.22"/>
        <filter val="500.63"/>
        <filter val="521.64"/>
        <filter val="54.25"/>
        <filter val="54.39"/>
        <filter val="55.80"/>
        <filter val="55.94"/>
        <filter val="554.40"/>
        <filter val="558.00"/>
        <filter val="56.25"/>
        <filter val="561.60"/>
        <filter val="567.00"/>
        <filter val="58.03"/>
        <filter val="58.13"/>
        <filter val="58.59"/>
        <filter val="580.32"/>
        <filter val="584.72"/>
        <filter val="59.13"/>
        <filter val="59.52"/>
        <filter val="594.00"/>
        <filter val="60.45"/>
        <filter val="61.25"/>
        <filter val="61.38"/>
        <filter val="61.50"/>
        <filter val="635.04"/>
        <filter val="64.73"/>
        <filter val="65.10"/>
        <filter val="68.40"/>
        <filter val="69.60"/>
        <filter val="69.75"/>
        <filter val="71.93"/>
        <filter val="715.50"/>
        <filter val="72.90"/>
        <filter val="722.40"/>
        <filter val="73.50"/>
        <filter val="73.80"/>
        <filter val="73.88"/>
        <filter val="74.00"/>
        <filter val="74.40"/>
        <filter val="76.32"/>
        <filter val="76.73"/>
        <filter val="77.18"/>
        <filter val="77.50"/>
        <filter val="81.00"/>
        <filter val="81.36"/>
        <filter val="81.38"/>
        <filter val="83.70"/>
        <filter val="84.00"/>
        <filter val="84.38"/>
        <filter val="84.48"/>
        <filter val="84.60"/>
        <filter val="85.75"/>
        <filter val="87.00"/>
        <filter val="87.84"/>
        <filter val="87.89"/>
        <filter val="891.00"/>
        <filter val="9.86"/>
        <filter val="91.50"/>
        <filter val="93.00"/>
        <filter val="93.74"/>
        <filter val="94.08"/>
        <filter val="96.00"/>
        <filter val="-96.72"/>
        <filter val="96.75"/>
        <filter val="97.90"/>
        <filter val="98.50"/>
        <filter val="98.96"/>
        <filter val="99.36"/>
      </filters>
    </filterColumn>
    <sortState xmlns:xlrd2="http://schemas.microsoft.com/office/spreadsheetml/2017/richdata2" ref="A7:AJ1485">
      <sortCondition ref="B7:B1485"/>
    </sortState>
  </autoFilter>
  <sortState xmlns:xlrd2="http://schemas.microsoft.com/office/spreadsheetml/2017/richdata2" ref="A7:AI2187">
    <sortCondition ref="B7:B1971"/>
  </sortState>
  <mergeCells count="12">
    <mergeCell ref="AE2204:AF2204"/>
    <mergeCell ref="AA2191:AB2191"/>
    <mergeCell ref="AE2192:AF2192"/>
    <mergeCell ref="A2194:G2194"/>
    <mergeCell ref="AA2202:AD2202"/>
    <mergeCell ref="AE2203:AH2203"/>
    <mergeCell ref="A2205:G2205"/>
    <mergeCell ref="AA2209:AD2209"/>
    <mergeCell ref="AE2210:AF2210"/>
    <mergeCell ref="AF2212:AH2212"/>
    <mergeCell ref="AC2214:AE2214"/>
    <mergeCell ref="AF2214:AG2214"/>
  </mergeCells>
  <dataValidations count="1">
    <dataValidation type="list" allowBlank="1" showInputMessage="1" showErrorMessage="1" sqref="S2196:S2201 S2207:S2208 S7:S2190" xr:uid="{00000000-0002-0000-0100-000000000000}">
      <formula1>"m3,m2-LxH,m2-LxW,rm,lm,unit"</formula1>
    </dataValidation>
  </dataValidations>
  <pageMargins left="0.25" right="0.25" top="0.75" bottom="0.75" header="0.3" footer="0.3"/>
  <pageSetup paperSize="8" scale="26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J803"/>
  <sheetViews>
    <sheetView topLeftCell="A786" workbookViewId="0">
      <selection activeCell="A3" sqref="A3:H798"/>
    </sheetView>
  </sheetViews>
  <sheetFormatPr defaultColWidth="9.1796875" defaultRowHeight="12.5" x14ac:dyDescent="0.25"/>
  <cols>
    <col min="1" max="1" width="11.7265625" style="1" customWidth="1"/>
    <col min="2" max="2" width="15.7265625" style="1" customWidth="1"/>
    <col min="3" max="3" width="31.81640625" style="1" customWidth="1"/>
    <col min="4" max="4" width="10.1796875" style="1" customWidth="1"/>
    <col min="5" max="5" width="11.1796875" style="1" customWidth="1"/>
    <col min="6" max="6" width="15.453125" style="1" customWidth="1"/>
    <col min="7" max="7" width="14.26953125" style="1" customWidth="1"/>
    <col min="8" max="8" width="17.26953125" style="1" customWidth="1"/>
    <col min="9" max="16384" width="9.1796875" style="1"/>
  </cols>
  <sheetData>
    <row r="3" spans="1:10" ht="18" customHeight="1" thickBot="1" x14ac:dyDescent="0.4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" customHeight="1" thickBot="1" x14ac:dyDescent="0.5">
      <c r="A4" s="427" t="s">
        <v>157</v>
      </c>
      <c r="B4" s="428"/>
      <c r="C4" s="428"/>
      <c r="D4" s="428"/>
      <c r="E4" s="428"/>
      <c r="F4" s="428"/>
      <c r="G4" s="428"/>
      <c r="H4" s="429"/>
      <c r="I4" s="29"/>
      <c r="J4" s="29"/>
    </row>
    <row r="5" spans="1:10" ht="33" customHeight="1" thickBot="1" x14ac:dyDescent="0.5">
      <c r="A5" s="30" t="s">
        <v>158</v>
      </c>
      <c r="B5" s="31" t="s">
        <v>159</v>
      </c>
      <c r="C5" s="31" t="s">
        <v>12</v>
      </c>
      <c r="D5" s="51" t="s">
        <v>160</v>
      </c>
      <c r="E5" s="31" t="s">
        <v>161</v>
      </c>
      <c r="F5" s="31" t="s">
        <v>162</v>
      </c>
      <c r="G5" s="31" t="s">
        <v>163</v>
      </c>
      <c r="H5" s="32" t="s">
        <v>66</v>
      </c>
      <c r="I5" s="33"/>
      <c r="J5" s="29"/>
    </row>
    <row r="6" spans="1:10" ht="18" customHeight="1" x14ac:dyDescent="0.45">
      <c r="A6" s="72">
        <v>6402</v>
      </c>
      <c r="B6" s="73">
        <v>44686</v>
      </c>
      <c r="C6" s="74" t="s">
        <v>164</v>
      </c>
      <c r="D6" s="75">
        <v>4</v>
      </c>
      <c r="E6" s="76">
        <v>10</v>
      </c>
      <c r="F6" s="76">
        <f t="shared" ref="F6:F69" si="0">D6*E6</f>
        <v>40</v>
      </c>
      <c r="G6" s="76">
        <v>16</v>
      </c>
      <c r="H6" s="77">
        <f>F6*G6</f>
        <v>640</v>
      </c>
      <c r="I6" s="2"/>
      <c r="J6" s="2"/>
    </row>
    <row r="7" spans="1:10" ht="18" customHeight="1" x14ac:dyDescent="0.45">
      <c r="A7" s="72">
        <v>6403</v>
      </c>
      <c r="B7" s="73">
        <v>44687</v>
      </c>
      <c r="C7" s="74" t="s">
        <v>164</v>
      </c>
      <c r="D7" s="75">
        <v>4</v>
      </c>
      <c r="E7" s="76">
        <v>10</v>
      </c>
      <c r="F7" s="76">
        <f t="shared" si="0"/>
        <v>40</v>
      </c>
      <c r="G7" s="76">
        <v>16</v>
      </c>
      <c r="H7" s="77">
        <f t="shared" ref="H7:H70" si="1">F7*G7</f>
        <v>640</v>
      </c>
      <c r="I7" s="2"/>
      <c r="J7" s="2"/>
    </row>
    <row r="8" spans="1:10" ht="18" customHeight="1" x14ac:dyDescent="0.45">
      <c r="A8" s="72">
        <v>6404</v>
      </c>
      <c r="B8" s="3">
        <v>44689</v>
      </c>
      <c r="C8" s="4" t="s">
        <v>164</v>
      </c>
      <c r="D8" s="5">
        <v>4</v>
      </c>
      <c r="E8" s="6">
        <v>10</v>
      </c>
      <c r="F8" s="76">
        <f t="shared" si="0"/>
        <v>40</v>
      </c>
      <c r="G8" s="6">
        <v>16</v>
      </c>
      <c r="H8" s="77">
        <f t="shared" si="1"/>
        <v>640</v>
      </c>
      <c r="I8" s="2"/>
      <c r="J8" s="2"/>
    </row>
    <row r="9" spans="1:10" ht="18" customHeight="1" x14ac:dyDescent="0.45">
      <c r="A9" s="72">
        <v>6405</v>
      </c>
      <c r="B9" s="73">
        <v>44690</v>
      </c>
      <c r="C9" s="4" t="s">
        <v>164</v>
      </c>
      <c r="D9" s="5">
        <v>11</v>
      </c>
      <c r="E9" s="6">
        <v>10</v>
      </c>
      <c r="F9" s="76">
        <f t="shared" si="0"/>
        <v>110</v>
      </c>
      <c r="G9" s="6">
        <v>16</v>
      </c>
      <c r="H9" s="77">
        <f t="shared" si="1"/>
        <v>1760</v>
      </c>
      <c r="I9" s="2"/>
      <c r="J9" s="2"/>
    </row>
    <row r="10" spans="1:10" ht="18" customHeight="1" x14ac:dyDescent="0.45">
      <c r="A10" s="72">
        <v>6408</v>
      </c>
      <c r="B10" s="3">
        <v>44691</v>
      </c>
      <c r="C10" s="4" t="s">
        <v>164</v>
      </c>
      <c r="D10" s="5">
        <v>12</v>
      </c>
      <c r="E10" s="6">
        <v>10</v>
      </c>
      <c r="F10" s="76">
        <f t="shared" si="0"/>
        <v>120</v>
      </c>
      <c r="G10" s="6">
        <v>16</v>
      </c>
      <c r="H10" s="77">
        <f t="shared" si="1"/>
        <v>1920</v>
      </c>
      <c r="I10" s="2"/>
      <c r="J10" s="2"/>
    </row>
    <row r="11" spans="1:10" ht="18" customHeight="1" x14ac:dyDescent="0.45">
      <c r="A11" s="72">
        <v>6406</v>
      </c>
      <c r="B11" s="73">
        <v>44692</v>
      </c>
      <c r="C11" s="4" t="s">
        <v>164</v>
      </c>
      <c r="D11" s="5">
        <v>12</v>
      </c>
      <c r="E11" s="6">
        <v>10</v>
      </c>
      <c r="F11" s="76">
        <f t="shared" si="0"/>
        <v>120</v>
      </c>
      <c r="G11" s="6">
        <v>16</v>
      </c>
      <c r="H11" s="77">
        <f t="shared" si="1"/>
        <v>1920</v>
      </c>
      <c r="I11" s="2"/>
      <c r="J11" s="2"/>
    </row>
    <row r="12" spans="1:10" ht="18" customHeight="1" x14ac:dyDescent="0.45">
      <c r="A12" s="72">
        <v>6410</v>
      </c>
      <c r="B12" s="73">
        <v>44693</v>
      </c>
      <c r="C12" s="4" t="s">
        <v>164</v>
      </c>
      <c r="D12" s="5">
        <v>12</v>
      </c>
      <c r="E12" s="6">
        <v>10</v>
      </c>
      <c r="F12" s="76">
        <f t="shared" si="0"/>
        <v>120</v>
      </c>
      <c r="G12" s="6">
        <v>16</v>
      </c>
      <c r="H12" s="77">
        <f t="shared" si="1"/>
        <v>1920</v>
      </c>
      <c r="I12" s="2"/>
      <c r="J12" s="2"/>
    </row>
    <row r="13" spans="1:10" ht="18" customHeight="1" x14ac:dyDescent="0.45">
      <c r="A13" s="72">
        <v>6411</v>
      </c>
      <c r="B13" s="3">
        <v>44694</v>
      </c>
      <c r="C13" s="4" t="s">
        <v>164</v>
      </c>
      <c r="D13" s="5">
        <v>12</v>
      </c>
      <c r="E13" s="6">
        <v>10</v>
      </c>
      <c r="F13" s="76">
        <f t="shared" si="0"/>
        <v>120</v>
      </c>
      <c r="G13" s="6">
        <v>16</v>
      </c>
      <c r="H13" s="77">
        <f t="shared" si="1"/>
        <v>1920</v>
      </c>
      <c r="I13" s="2"/>
      <c r="J13" s="2"/>
    </row>
    <row r="14" spans="1:10" ht="18" customHeight="1" x14ac:dyDescent="0.45">
      <c r="A14" s="72">
        <v>6412</v>
      </c>
      <c r="B14" s="3">
        <v>44698</v>
      </c>
      <c r="C14" s="4" t="s">
        <v>164</v>
      </c>
      <c r="D14" s="5">
        <v>15</v>
      </c>
      <c r="E14" s="6">
        <v>14</v>
      </c>
      <c r="F14" s="76">
        <f t="shared" si="0"/>
        <v>210</v>
      </c>
      <c r="G14" s="6">
        <v>16</v>
      </c>
      <c r="H14" s="77">
        <f t="shared" si="1"/>
        <v>3360</v>
      </c>
      <c r="I14" s="2"/>
      <c r="J14" s="2"/>
    </row>
    <row r="15" spans="1:10" ht="18" customHeight="1" x14ac:dyDescent="0.45">
      <c r="A15" s="72">
        <v>6413</v>
      </c>
      <c r="B15" s="3">
        <v>44699</v>
      </c>
      <c r="C15" s="4" t="s">
        <v>164</v>
      </c>
      <c r="D15" s="5">
        <v>8</v>
      </c>
      <c r="E15" s="6">
        <v>10</v>
      </c>
      <c r="F15" s="76">
        <f t="shared" si="0"/>
        <v>80</v>
      </c>
      <c r="G15" s="6">
        <v>16</v>
      </c>
      <c r="H15" s="77">
        <f t="shared" si="1"/>
        <v>1280</v>
      </c>
      <c r="I15" s="2"/>
      <c r="J15" s="2"/>
    </row>
    <row r="16" spans="1:10" ht="18" customHeight="1" x14ac:dyDescent="0.45">
      <c r="A16" s="72">
        <v>6423</v>
      </c>
      <c r="B16" s="73">
        <v>44699</v>
      </c>
      <c r="C16" s="4" t="s">
        <v>164</v>
      </c>
      <c r="D16" s="5">
        <v>6</v>
      </c>
      <c r="E16" s="6">
        <v>10</v>
      </c>
      <c r="F16" s="76">
        <f t="shared" si="0"/>
        <v>60</v>
      </c>
      <c r="G16" s="6">
        <v>16</v>
      </c>
      <c r="H16" s="77">
        <f t="shared" si="1"/>
        <v>960</v>
      </c>
      <c r="I16" s="2"/>
      <c r="J16" s="2"/>
    </row>
    <row r="17" spans="1:10" ht="18" customHeight="1" x14ac:dyDescent="0.45">
      <c r="A17" s="72">
        <v>6417</v>
      </c>
      <c r="B17" s="3">
        <v>44700</v>
      </c>
      <c r="C17" s="4" t="s">
        <v>164</v>
      </c>
      <c r="D17" s="5">
        <v>8</v>
      </c>
      <c r="E17" s="6">
        <v>10</v>
      </c>
      <c r="F17" s="76">
        <f t="shared" si="0"/>
        <v>80</v>
      </c>
      <c r="G17" s="6">
        <v>16</v>
      </c>
      <c r="H17" s="77">
        <f t="shared" si="1"/>
        <v>1280</v>
      </c>
      <c r="I17" s="2"/>
      <c r="J17" s="2"/>
    </row>
    <row r="18" spans="1:10" ht="18" customHeight="1" x14ac:dyDescent="0.45">
      <c r="A18" s="72">
        <v>6418</v>
      </c>
      <c r="B18" s="73">
        <v>44700</v>
      </c>
      <c r="C18" s="4" t="s">
        <v>164</v>
      </c>
      <c r="D18" s="5">
        <v>4</v>
      </c>
      <c r="E18" s="6">
        <v>10</v>
      </c>
      <c r="F18" s="76">
        <f t="shared" si="0"/>
        <v>40</v>
      </c>
      <c r="G18" s="6">
        <v>16</v>
      </c>
      <c r="H18" s="77">
        <f t="shared" si="1"/>
        <v>640</v>
      </c>
      <c r="I18" s="2"/>
      <c r="J18" s="2"/>
    </row>
    <row r="19" spans="1:10" ht="18" customHeight="1" x14ac:dyDescent="0.45">
      <c r="A19" s="72">
        <v>6416</v>
      </c>
      <c r="B19" s="73">
        <v>44700</v>
      </c>
      <c r="C19" s="4" t="s">
        <v>164</v>
      </c>
      <c r="D19" s="5">
        <v>10</v>
      </c>
      <c r="E19" s="6">
        <v>10</v>
      </c>
      <c r="F19" s="76">
        <f t="shared" si="0"/>
        <v>100</v>
      </c>
      <c r="G19" s="6">
        <v>16</v>
      </c>
      <c r="H19" s="77">
        <f t="shared" si="1"/>
        <v>1600</v>
      </c>
      <c r="I19" s="2"/>
      <c r="J19" s="2"/>
    </row>
    <row r="20" spans="1:10" ht="18" customHeight="1" x14ac:dyDescent="0.45">
      <c r="A20" s="72">
        <v>6420</v>
      </c>
      <c r="B20" s="73">
        <v>44700</v>
      </c>
      <c r="C20" s="4" t="s">
        <v>164</v>
      </c>
      <c r="D20" s="5">
        <v>10</v>
      </c>
      <c r="E20" s="78">
        <v>10</v>
      </c>
      <c r="F20" s="79">
        <f t="shared" si="0"/>
        <v>100</v>
      </c>
      <c r="G20" s="78">
        <v>16</v>
      </c>
      <c r="H20" s="77">
        <f t="shared" si="1"/>
        <v>1600</v>
      </c>
      <c r="I20" s="2"/>
      <c r="J20" s="2"/>
    </row>
    <row r="21" spans="1:10" ht="18" customHeight="1" x14ac:dyDescent="0.45">
      <c r="A21" s="72">
        <v>6424</v>
      </c>
      <c r="B21" s="3">
        <v>44701</v>
      </c>
      <c r="C21" s="4" t="s">
        <v>164</v>
      </c>
      <c r="D21" s="5">
        <v>9</v>
      </c>
      <c r="E21" s="6">
        <v>10</v>
      </c>
      <c r="F21" s="76">
        <f t="shared" si="0"/>
        <v>90</v>
      </c>
      <c r="G21" s="6">
        <v>16</v>
      </c>
      <c r="H21" s="77">
        <f t="shared" si="1"/>
        <v>1440</v>
      </c>
      <c r="I21" s="2"/>
      <c r="J21" s="2"/>
    </row>
    <row r="22" spans="1:10" ht="18" customHeight="1" x14ac:dyDescent="0.45">
      <c r="A22" s="72">
        <v>6425</v>
      </c>
      <c r="B22" s="73">
        <v>44701</v>
      </c>
      <c r="C22" s="4" t="s">
        <v>164</v>
      </c>
      <c r="D22" s="5">
        <v>4</v>
      </c>
      <c r="E22" s="6">
        <v>10</v>
      </c>
      <c r="F22" s="76">
        <f t="shared" si="0"/>
        <v>40</v>
      </c>
      <c r="G22" s="6">
        <v>16</v>
      </c>
      <c r="H22" s="77">
        <f t="shared" si="1"/>
        <v>640</v>
      </c>
      <c r="I22" s="2"/>
      <c r="J22" s="2"/>
    </row>
    <row r="23" spans="1:10" ht="18" customHeight="1" x14ac:dyDescent="0.45">
      <c r="A23" s="72">
        <v>6427</v>
      </c>
      <c r="B23" s="3">
        <v>44701</v>
      </c>
      <c r="C23" s="4" t="s">
        <v>164</v>
      </c>
      <c r="D23" s="5">
        <v>4</v>
      </c>
      <c r="E23" s="6">
        <v>10</v>
      </c>
      <c r="F23" s="76">
        <f t="shared" si="0"/>
        <v>40</v>
      </c>
      <c r="G23" s="6">
        <v>16</v>
      </c>
      <c r="H23" s="77">
        <f t="shared" si="1"/>
        <v>640</v>
      </c>
      <c r="I23" s="2"/>
      <c r="J23" s="2"/>
    </row>
    <row r="24" spans="1:10" ht="18" customHeight="1" x14ac:dyDescent="0.45">
      <c r="A24" s="72">
        <v>6428</v>
      </c>
      <c r="B24" s="3">
        <v>44703</v>
      </c>
      <c r="C24" s="4" t="s">
        <v>164</v>
      </c>
      <c r="D24" s="5">
        <v>9</v>
      </c>
      <c r="E24" s="6">
        <v>10</v>
      </c>
      <c r="F24" s="76">
        <f t="shared" si="0"/>
        <v>90</v>
      </c>
      <c r="G24" s="6">
        <v>16</v>
      </c>
      <c r="H24" s="77">
        <f t="shared" si="1"/>
        <v>1440</v>
      </c>
      <c r="I24" s="2"/>
      <c r="J24" s="2"/>
    </row>
    <row r="25" spans="1:10" ht="18" customHeight="1" x14ac:dyDescent="0.45">
      <c r="A25" s="72">
        <v>6429</v>
      </c>
      <c r="B25" s="3">
        <v>44703</v>
      </c>
      <c r="C25" s="4" t="s">
        <v>164</v>
      </c>
      <c r="D25" s="5">
        <v>5</v>
      </c>
      <c r="E25" s="6">
        <v>10</v>
      </c>
      <c r="F25" s="76">
        <f t="shared" si="0"/>
        <v>50</v>
      </c>
      <c r="G25" s="6">
        <v>16</v>
      </c>
      <c r="H25" s="77">
        <f t="shared" si="1"/>
        <v>800</v>
      </c>
      <c r="I25" s="2"/>
      <c r="J25" s="2"/>
    </row>
    <row r="26" spans="1:10" ht="18" customHeight="1" x14ac:dyDescent="0.45">
      <c r="A26" s="72">
        <v>6433</v>
      </c>
      <c r="B26" s="73">
        <v>44704</v>
      </c>
      <c r="C26" s="4" t="s">
        <v>164</v>
      </c>
      <c r="D26" s="5">
        <v>4</v>
      </c>
      <c r="E26" s="6">
        <v>10</v>
      </c>
      <c r="F26" s="76">
        <f t="shared" si="0"/>
        <v>40</v>
      </c>
      <c r="G26" s="6">
        <v>16</v>
      </c>
      <c r="H26" s="77">
        <f t="shared" si="1"/>
        <v>640</v>
      </c>
      <c r="I26" s="2"/>
      <c r="J26" s="2"/>
    </row>
    <row r="27" spans="1:10" ht="18" customHeight="1" x14ac:dyDescent="0.45">
      <c r="A27" s="72">
        <v>6432</v>
      </c>
      <c r="B27" s="73">
        <v>44704</v>
      </c>
      <c r="C27" s="4" t="s">
        <v>164</v>
      </c>
      <c r="D27" s="5">
        <v>9</v>
      </c>
      <c r="E27" s="6">
        <v>10</v>
      </c>
      <c r="F27" s="76">
        <f t="shared" si="0"/>
        <v>90</v>
      </c>
      <c r="G27" s="6">
        <v>16</v>
      </c>
      <c r="H27" s="77">
        <f t="shared" si="1"/>
        <v>1440</v>
      </c>
      <c r="I27" s="2"/>
      <c r="J27" s="2"/>
    </row>
    <row r="28" spans="1:10" ht="18" customHeight="1" x14ac:dyDescent="0.45">
      <c r="A28" s="72">
        <v>6434</v>
      </c>
      <c r="B28" s="73">
        <v>44704</v>
      </c>
      <c r="C28" s="4" t="s">
        <v>164</v>
      </c>
      <c r="D28" s="5">
        <v>6</v>
      </c>
      <c r="E28" s="6">
        <v>10</v>
      </c>
      <c r="F28" s="76">
        <f t="shared" si="0"/>
        <v>60</v>
      </c>
      <c r="G28" s="6">
        <v>16</v>
      </c>
      <c r="H28" s="77">
        <f t="shared" si="1"/>
        <v>960</v>
      </c>
      <c r="I28" s="2"/>
      <c r="J28" s="2"/>
    </row>
    <row r="29" spans="1:10" ht="18" customHeight="1" x14ac:dyDescent="0.45">
      <c r="A29" s="72">
        <v>6435</v>
      </c>
      <c r="B29" s="73">
        <v>44705</v>
      </c>
      <c r="C29" s="4" t="s">
        <v>164</v>
      </c>
      <c r="D29" s="5">
        <v>5</v>
      </c>
      <c r="E29" s="6">
        <v>10</v>
      </c>
      <c r="F29" s="76">
        <f t="shared" si="0"/>
        <v>50</v>
      </c>
      <c r="G29" s="6">
        <v>16</v>
      </c>
      <c r="H29" s="77">
        <f t="shared" si="1"/>
        <v>800</v>
      </c>
      <c r="I29" s="2"/>
      <c r="J29" s="2"/>
    </row>
    <row r="30" spans="1:10" ht="18" customHeight="1" x14ac:dyDescent="0.45">
      <c r="A30" s="72">
        <v>6438</v>
      </c>
      <c r="B30" s="73">
        <v>44705</v>
      </c>
      <c r="C30" s="4" t="s">
        <v>164</v>
      </c>
      <c r="D30" s="5">
        <v>8</v>
      </c>
      <c r="E30" s="6">
        <v>10</v>
      </c>
      <c r="F30" s="76">
        <f t="shared" si="0"/>
        <v>80</v>
      </c>
      <c r="G30" s="6">
        <v>16</v>
      </c>
      <c r="H30" s="77">
        <f t="shared" si="1"/>
        <v>1280</v>
      </c>
      <c r="I30" s="2"/>
      <c r="J30" s="2"/>
    </row>
    <row r="31" spans="1:10" ht="18" customHeight="1" x14ac:dyDescent="0.45">
      <c r="A31" s="72">
        <v>6439</v>
      </c>
      <c r="B31" s="73">
        <v>44705</v>
      </c>
      <c r="C31" s="4" t="s">
        <v>164</v>
      </c>
      <c r="D31" s="5">
        <v>8</v>
      </c>
      <c r="E31" s="6">
        <v>10</v>
      </c>
      <c r="F31" s="76">
        <f t="shared" si="0"/>
        <v>80</v>
      </c>
      <c r="G31" s="6">
        <v>16</v>
      </c>
      <c r="H31" s="77">
        <f t="shared" si="1"/>
        <v>1280</v>
      </c>
      <c r="I31" s="2"/>
      <c r="J31" s="2"/>
    </row>
    <row r="32" spans="1:10" ht="18" customHeight="1" x14ac:dyDescent="0.45">
      <c r="A32" s="72">
        <v>6440</v>
      </c>
      <c r="B32" s="73">
        <v>44706</v>
      </c>
      <c r="C32" s="4" t="s">
        <v>164</v>
      </c>
      <c r="D32" s="5">
        <v>10</v>
      </c>
      <c r="E32" s="6">
        <v>10</v>
      </c>
      <c r="F32" s="76">
        <f t="shared" si="0"/>
        <v>100</v>
      </c>
      <c r="G32" s="6">
        <v>16</v>
      </c>
      <c r="H32" s="77">
        <f t="shared" si="1"/>
        <v>1600</v>
      </c>
      <c r="I32" s="2"/>
      <c r="J32" s="2"/>
    </row>
    <row r="33" spans="1:10" ht="18" customHeight="1" x14ac:dyDescent="0.45">
      <c r="A33" s="72">
        <v>6441</v>
      </c>
      <c r="B33" s="73">
        <v>44706</v>
      </c>
      <c r="C33" s="4" t="s">
        <v>164</v>
      </c>
      <c r="D33" s="5">
        <v>5</v>
      </c>
      <c r="E33" s="6">
        <v>10</v>
      </c>
      <c r="F33" s="76">
        <f t="shared" si="0"/>
        <v>50</v>
      </c>
      <c r="G33" s="6">
        <v>16</v>
      </c>
      <c r="H33" s="77">
        <f t="shared" si="1"/>
        <v>800</v>
      </c>
      <c r="I33" s="2"/>
      <c r="J33" s="2"/>
    </row>
    <row r="34" spans="1:10" ht="18" customHeight="1" x14ac:dyDescent="0.45">
      <c r="A34" s="72">
        <v>6442</v>
      </c>
      <c r="B34" s="73">
        <v>44706</v>
      </c>
      <c r="C34" s="4" t="s">
        <v>164</v>
      </c>
      <c r="D34" s="5">
        <v>8</v>
      </c>
      <c r="E34" s="6">
        <v>10</v>
      </c>
      <c r="F34" s="76">
        <f t="shared" si="0"/>
        <v>80</v>
      </c>
      <c r="G34" s="6">
        <v>16</v>
      </c>
      <c r="H34" s="77">
        <f t="shared" si="1"/>
        <v>1280</v>
      </c>
      <c r="I34" s="2"/>
      <c r="J34" s="2"/>
    </row>
    <row r="35" spans="1:10" ht="18" customHeight="1" x14ac:dyDescent="0.45">
      <c r="A35" s="72">
        <v>6443</v>
      </c>
      <c r="B35" s="73">
        <v>44706</v>
      </c>
      <c r="C35" s="4" t="s">
        <v>164</v>
      </c>
      <c r="D35" s="5">
        <v>5</v>
      </c>
      <c r="E35" s="6">
        <v>10</v>
      </c>
      <c r="F35" s="76">
        <f t="shared" si="0"/>
        <v>50</v>
      </c>
      <c r="G35" s="6">
        <v>16</v>
      </c>
      <c r="H35" s="77">
        <f t="shared" si="1"/>
        <v>800</v>
      </c>
      <c r="I35" s="2"/>
      <c r="J35" s="2"/>
    </row>
    <row r="36" spans="1:10" ht="18" customHeight="1" x14ac:dyDescent="0.45">
      <c r="A36" s="72">
        <v>6444</v>
      </c>
      <c r="B36" s="73">
        <v>44707</v>
      </c>
      <c r="C36" s="4" t="s">
        <v>164</v>
      </c>
      <c r="D36" s="5">
        <v>5</v>
      </c>
      <c r="E36" s="6">
        <v>10</v>
      </c>
      <c r="F36" s="76">
        <f t="shared" si="0"/>
        <v>50</v>
      </c>
      <c r="G36" s="6">
        <v>16</v>
      </c>
      <c r="H36" s="77">
        <f t="shared" si="1"/>
        <v>800</v>
      </c>
      <c r="I36" s="2"/>
      <c r="J36" s="2"/>
    </row>
    <row r="37" spans="1:10" ht="18" customHeight="1" x14ac:dyDescent="0.45">
      <c r="A37" s="72">
        <v>6446</v>
      </c>
      <c r="B37" s="73">
        <v>44707</v>
      </c>
      <c r="C37" s="4" t="s">
        <v>164</v>
      </c>
      <c r="D37" s="5">
        <v>13</v>
      </c>
      <c r="E37" s="6">
        <v>10</v>
      </c>
      <c r="F37" s="76">
        <f t="shared" si="0"/>
        <v>130</v>
      </c>
      <c r="G37" s="6">
        <v>16</v>
      </c>
      <c r="H37" s="77">
        <f t="shared" si="1"/>
        <v>2080</v>
      </c>
      <c r="I37" s="2"/>
      <c r="J37" s="2"/>
    </row>
    <row r="38" spans="1:10" ht="18" customHeight="1" x14ac:dyDescent="0.45">
      <c r="A38" s="72">
        <v>6447</v>
      </c>
      <c r="B38" s="73">
        <v>44707</v>
      </c>
      <c r="C38" s="4" t="s">
        <v>164</v>
      </c>
      <c r="D38" s="5">
        <v>5</v>
      </c>
      <c r="E38" s="6">
        <v>10</v>
      </c>
      <c r="F38" s="76">
        <f t="shared" si="0"/>
        <v>50</v>
      </c>
      <c r="G38" s="6">
        <v>16</v>
      </c>
      <c r="H38" s="77">
        <f t="shared" si="1"/>
        <v>800</v>
      </c>
      <c r="I38" s="2"/>
      <c r="J38" s="2"/>
    </row>
    <row r="39" spans="1:10" ht="18" customHeight="1" x14ac:dyDescent="0.45">
      <c r="A39" s="72">
        <v>6488</v>
      </c>
      <c r="B39" s="73">
        <v>44708</v>
      </c>
      <c r="C39" s="4" t="s">
        <v>164</v>
      </c>
      <c r="D39" s="5">
        <v>5</v>
      </c>
      <c r="E39" s="6">
        <v>10</v>
      </c>
      <c r="F39" s="76">
        <f t="shared" si="0"/>
        <v>50</v>
      </c>
      <c r="G39" s="6">
        <v>16</v>
      </c>
      <c r="H39" s="77">
        <f t="shared" si="1"/>
        <v>800</v>
      </c>
      <c r="I39" s="2"/>
      <c r="J39" s="2"/>
    </row>
    <row r="40" spans="1:10" ht="18" customHeight="1" x14ac:dyDescent="0.45">
      <c r="A40" s="72">
        <v>6449</v>
      </c>
      <c r="B40" s="73">
        <v>44708</v>
      </c>
      <c r="C40" s="4" t="s">
        <v>164</v>
      </c>
      <c r="D40" s="5">
        <v>12</v>
      </c>
      <c r="E40" s="6">
        <v>10</v>
      </c>
      <c r="F40" s="76">
        <f t="shared" si="0"/>
        <v>120</v>
      </c>
      <c r="G40" s="6">
        <v>16</v>
      </c>
      <c r="H40" s="77">
        <f t="shared" si="1"/>
        <v>1920</v>
      </c>
      <c r="I40" s="2"/>
      <c r="J40" s="2"/>
    </row>
    <row r="41" spans="1:10" ht="18" customHeight="1" x14ac:dyDescent="0.45">
      <c r="A41" s="72">
        <v>6450</v>
      </c>
      <c r="B41" s="73">
        <v>44708</v>
      </c>
      <c r="C41" s="4" t="s">
        <v>164</v>
      </c>
      <c r="D41" s="5">
        <v>2</v>
      </c>
      <c r="E41" s="6">
        <v>10</v>
      </c>
      <c r="F41" s="76">
        <f t="shared" si="0"/>
        <v>20</v>
      </c>
      <c r="G41" s="6">
        <v>16</v>
      </c>
      <c r="H41" s="77">
        <f t="shared" si="1"/>
        <v>320</v>
      </c>
      <c r="I41" s="2"/>
      <c r="J41" s="2"/>
    </row>
    <row r="42" spans="1:10" ht="18" customHeight="1" x14ac:dyDescent="0.45">
      <c r="A42" s="72">
        <v>6953</v>
      </c>
      <c r="B42" s="73">
        <v>44710</v>
      </c>
      <c r="C42" s="4" t="s">
        <v>164</v>
      </c>
      <c r="D42" s="5">
        <v>1</v>
      </c>
      <c r="E42" s="6">
        <v>10</v>
      </c>
      <c r="F42" s="76">
        <f t="shared" si="0"/>
        <v>10</v>
      </c>
      <c r="G42" s="6">
        <v>16</v>
      </c>
      <c r="H42" s="77">
        <f t="shared" si="1"/>
        <v>160</v>
      </c>
      <c r="I42" s="2"/>
      <c r="J42" s="2"/>
    </row>
    <row r="43" spans="1:10" ht="18" customHeight="1" x14ac:dyDescent="0.45">
      <c r="A43" s="72">
        <v>6952</v>
      </c>
      <c r="B43" s="73">
        <v>44710</v>
      </c>
      <c r="C43" s="4" t="s">
        <v>164</v>
      </c>
      <c r="D43" s="5">
        <v>5</v>
      </c>
      <c r="E43" s="6">
        <v>6</v>
      </c>
      <c r="F43" s="76">
        <f t="shared" si="0"/>
        <v>30</v>
      </c>
      <c r="G43" s="6">
        <v>16</v>
      </c>
      <c r="H43" s="77">
        <f t="shared" si="1"/>
        <v>480</v>
      </c>
      <c r="I43" s="2"/>
      <c r="J43" s="2"/>
    </row>
    <row r="44" spans="1:10" ht="18" customHeight="1" x14ac:dyDescent="0.45">
      <c r="A44" s="72">
        <v>6951</v>
      </c>
      <c r="B44" s="73">
        <v>44710</v>
      </c>
      <c r="C44" s="4" t="s">
        <v>164</v>
      </c>
      <c r="D44" s="5">
        <v>10</v>
      </c>
      <c r="E44" s="6">
        <v>10</v>
      </c>
      <c r="F44" s="76">
        <f t="shared" si="0"/>
        <v>100</v>
      </c>
      <c r="G44" s="6">
        <v>16</v>
      </c>
      <c r="H44" s="77">
        <f t="shared" si="1"/>
        <v>1600</v>
      </c>
      <c r="I44" s="2"/>
      <c r="J44" s="2"/>
    </row>
    <row r="45" spans="1:10" ht="18" customHeight="1" x14ac:dyDescent="0.45">
      <c r="A45" s="72">
        <v>6958</v>
      </c>
      <c r="B45" s="73">
        <v>44711</v>
      </c>
      <c r="C45" s="4" t="s">
        <v>164</v>
      </c>
      <c r="D45" s="5">
        <v>3</v>
      </c>
      <c r="E45" s="6">
        <v>10</v>
      </c>
      <c r="F45" s="76">
        <f t="shared" si="0"/>
        <v>30</v>
      </c>
      <c r="G45" s="6">
        <v>16</v>
      </c>
      <c r="H45" s="77">
        <f t="shared" si="1"/>
        <v>480</v>
      </c>
      <c r="I45" s="2"/>
      <c r="J45" s="2"/>
    </row>
    <row r="46" spans="1:10" ht="18" customHeight="1" x14ac:dyDescent="0.45">
      <c r="A46" s="72">
        <v>6954</v>
      </c>
      <c r="B46" s="73">
        <v>44711</v>
      </c>
      <c r="C46" s="4" t="s">
        <v>164</v>
      </c>
      <c r="D46" s="5">
        <v>4</v>
      </c>
      <c r="E46" s="6">
        <v>5</v>
      </c>
      <c r="F46" s="76">
        <f t="shared" si="0"/>
        <v>20</v>
      </c>
      <c r="G46" s="6">
        <v>16</v>
      </c>
      <c r="H46" s="77">
        <f t="shared" si="1"/>
        <v>320</v>
      </c>
      <c r="I46" s="2"/>
      <c r="J46" s="2"/>
    </row>
    <row r="47" spans="1:10" ht="18" customHeight="1" x14ac:dyDescent="0.45">
      <c r="A47" s="72">
        <v>6957</v>
      </c>
      <c r="B47" s="73">
        <v>44712</v>
      </c>
      <c r="C47" s="4" t="s">
        <v>164</v>
      </c>
      <c r="D47" s="5">
        <v>4</v>
      </c>
      <c r="E47" s="6">
        <v>10</v>
      </c>
      <c r="F47" s="76">
        <f t="shared" si="0"/>
        <v>40</v>
      </c>
      <c r="G47" s="6">
        <v>16</v>
      </c>
      <c r="H47" s="77">
        <f t="shared" si="1"/>
        <v>640</v>
      </c>
      <c r="I47" s="2"/>
      <c r="J47" s="2"/>
    </row>
    <row r="48" spans="1:10" ht="18" customHeight="1" x14ac:dyDescent="0.45">
      <c r="A48" s="72">
        <v>6956</v>
      </c>
      <c r="B48" s="73">
        <v>44712</v>
      </c>
      <c r="C48" s="4" t="s">
        <v>164</v>
      </c>
      <c r="D48" s="5">
        <v>4</v>
      </c>
      <c r="E48" s="6">
        <v>10</v>
      </c>
      <c r="F48" s="76">
        <f t="shared" si="0"/>
        <v>40</v>
      </c>
      <c r="G48" s="6">
        <v>16</v>
      </c>
      <c r="H48" s="77">
        <f t="shared" si="1"/>
        <v>640</v>
      </c>
      <c r="I48" s="2"/>
      <c r="J48" s="2"/>
    </row>
    <row r="49" spans="1:10" ht="18" customHeight="1" x14ac:dyDescent="0.45">
      <c r="A49" s="72">
        <v>6959</v>
      </c>
      <c r="B49" s="73">
        <v>44713</v>
      </c>
      <c r="C49" s="74" t="s">
        <v>164</v>
      </c>
      <c r="D49" s="75">
        <v>12</v>
      </c>
      <c r="E49" s="76">
        <v>10</v>
      </c>
      <c r="F49" s="76">
        <f t="shared" si="0"/>
        <v>120</v>
      </c>
      <c r="G49" s="76">
        <v>16</v>
      </c>
      <c r="H49" s="77">
        <f t="shared" si="1"/>
        <v>1920</v>
      </c>
      <c r="I49" s="2"/>
      <c r="J49" s="2"/>
    </row>
    <row r="50" spans="1:10" ht="18" customHeight="1" x14ac:dyDescent="0.45">
      <c r="A50" s="72">
        <v>6960</v>
      </c>
      <c r="B50" s="73">
        <v>44713</v>
      </c>
      <c r="C50" s="74" t="s">
        <v>164</v>
      </c>
      <c r="D50" s="75">
        <v>2</v>
      </c>
      <c r="E50" s="76">
        <v>10</v>
      </c>
      <c r="F50" s="76">
        <f t="shared" si="0"/>
        <v>20</v>
      </c>
      <c r="G50" s="76">
        <v>16</v>
      </c>
      <c r="H50" s="77">
        <f t="shared" si="1"/>
        <v>320</v>
      </c>
      <c r="I50" s="2"/>
      <c r="J50" s="2"/>
    </row>
    <row r="51" spans="1:10" ht="18" customHeight="1" x14ac:dyDescent="0.45">
      <c r="A51" s="72">
        <v>6961</v>
      </c>
      <c r="B51" s="3">
        <v>44713</v>
      </c>
      <c r="C51" s="4" t="s">
        <v>164</v>
      </c>
      <c r="D51" s="5">
        <v>5</v>
      </c>
      <c r="E51" s="6">
        <v>10</v>
      </c>
      <c r="F51" s="76">
        <f t="shared" si="0"/>
        <v>50</v>
      </c>
      <c r="G51" s="6">
        <v>16</v>
      </c>
      <c r="H51" s="77">
        <f t="shared" si="1"/>
        <v>800</v>
      </c>
      <c r="I51" s="2"/>
      <c r="J51" s="2"/>
    </row>
    <row r="52" spans="1:10" ht="18" customHeight="1" x14ac:dyDescent="0.45">
      <c r="A52" s="72">
        <v>6962</v>
      </c>
      <c r="B52" s="73">
        <v>44714</v>
      </c>
      <c r="C52" s="4" t="s">
        <v>164</v>
      </c>
      <c r="D52" s="5">
        <v>2</v>
      </c>
      <c r="E52" s="6">
        <v>10</v>
      </c>
      <c r="F52" s="76">
        <f t="shared" si="0"/>
        <v>20</v>
      </c>
      <c r="G52" s="6">
        <v>16</v>
      </c>
      <c r="H52" s="77">
        <f t="shared" si="1"/>
        <v>320</v>
      </c>
      <c r="I52" s="2"/>
      <c r="J52" s="2"/>
    </row>
    <row r="53" spans="1:10" ht="18" customHeight="1" x14ac:dyDescent="0.45">
      <c r="A53" s="72">
        <v>6963</v>
      </c>
      <c r="B53" s="3">
        <v>44714</v>
      </c>
      <c r="C53" s="4" t="s">
        <v>164</v>
      </c>
      <c r="D53" s="5">
        <v>2</v>
      </c>
      <c r="E53" s="6">
        <v>10</v>
      </c>
      <c r="F53" s="76">
        <f t="shared" si="0"/>
        <v>20</v>
      </c>
      <c r="G53" s="6">
        <v>16</v>
      </c>
      <c r="H53" s="77">
        <f t="shared" si="1"/>
        <v>320</v>
      </c>
      <c r="I53" s="2"/>
      <c r="J53" s="2"/>
    </row>
    <row r="54" spans="1:10" ht="18" customHeight="1" x14ac:dyDescent="0.45">
      <c r="A54" s="72">
        <v>6964</v>
      </c>
      <c r="B54" s="73">
        <v>44715</v>
      </c>
      <c r="C54" s="4" t="s">
        <v>164</v>
      </c>
      <c r="D54" s="5">
        <v>3</v>
      </c>
      <c r="E54" s="6">
        <v>10</v>
      </c>
      <c r="F54" s="76">
        <f t="shared" si="0"/>
        <v>30</v>
      </c>
      <c r="G54" s="6">
        <v>16</v>
      </c>
      <c r="H54" s="77">
        <f t="shared" si="1"/>
        <v>480</v>
      </c>
      <c r="I54" s="2"/>
      <c r="J54" s="2"/>
    </row>
    <row r="55" spans="1:10" ht="18" customHeight="1" x14ac:dyDescent="0.45">
      <c r="A55" s="72">
        <v>6965</v>
      </c>
      <c r="B55" s="73">
        <v>44715</v>
      </c>
      <c r="C55" s="4" t="s">
        <v>164</v>
      </c>
      <c r="D55" s="5">
        <v>3</v>
      </c>
      <c r="E55" s="6">
        <v>10</v>
      </c>
      <c r="F55" s="76">
        <f t="shared" si="0"/>
        <v>30</v>
      </c>
      <c r="G55" s="6">
        <v>16</v>
      </c>
      <c r="H55" s="77">
        <f t="shared" si="1"/>
        <v>480</v>
      </c>
      <c r="I55" s="2"/>
      <c r="J55" s="2"/>
    </row>
    <row r="56" spans="1:10" ht="18" customHeight="1" x14ac:dyDescent="0.45">
      <c r="A56" s="72">
        <v>6966</v>
      </c>
      <c r="B56" s="3">
        <v>44715</v>
      </c>
      <c r="C56" s="4" t="s">
        <v>164</v>
      </c>
      <c r="D56" s="5">
        <v>2</v>
      </c>
      <c r="E56" s="6">
        <v>3</v>
      </c>
      <c r="F56" s="76">
        <f t="shared" si="0"/>
        <v>6</v>
      </c>
      <c r="G56" s="6">
        <v>16</v>
      </c>
      <c r="H56" s="77">
        <f t="shared" si="1"/>
        <v>96</v>
      </c>
      <c r="I56" s="2"/>
      <c r="J56" s="2"/>
    </row>
    <row r="57" spans="1:10" ht="18" customHeight="1" x14ac:dyDescent="0.45">
      <c r="A57" s="72">
        <v>6967</v>
      </c>
      <c r="B57" s="73">
        <v>44717</v>
      </c>
      <c r="C57" s="4" t="s">
        <v>164</v>
      </c>
      <c r="D57" s="5">
        <v>3</v>
      </c>
      <c r="E57" s="6">
        <v>10</v>
      </c>
      <c r="F57" s="76">
        <f>D57*E57</f>
        <v>30</v>
      </c>
      <c r="G57" s="6">
        <v>16</v>
      </c>
      <c r="H57" s="77">
        <f t="shared" si="1"/>
        <v>480</v>
      </c>
      <c r="I57" s="2"/>
      <c r="J57" s="2"/>
    </row>
    <row r="58" spans="1:10" ht="18" customHeight="1" x14ac:dyDescent="0.45">
      <c r="A58" s="72">
        <v>6968</v>
      </c>
      <c r="B58" s="3">
        <v>44717</v>
      </c>
      <c r="C58" s="4" t="s">
        <v>164</v>
      </c>
      <c r="D58" s="5">
        <v>6</v>
      </c>
      <c r="E58" s="6">
        <v>10</v>
      </c>
      <c r="F58" s="76">
        <f t="shared" si="0"/>
        <v>60</v>
      </c>
      <c r="G58" s="6">
        <v>16</v>
      </c>
      <c r="H58" s="77">
        <f t="shared" si="1"/>
        <v>960</v>
      </c>
      <c r="I58" s="2"/>
      <c r="J58" s="2"/>
    </row>
    <row r="59" spans="1:10" ht="18" customHeight="1" x14ac:dyDescent="0.45">
      <c r="A59" s="72">
        <v>6969</v>
      </c>
      <c r="B59" s="3">
        <v>44717</v>
      </c>
      <c r="C59" s="4" t="s">
        <v>164</v>
      </c>
      <c r="D59" s="5">
        <v>2</v>
      </c>
      <c r="E59" s="6">
        <v>10</v>
      </c>
      <c r="F59" s="76">
        <f>D59*E59</f>
        <v>20</v>
      </c>
      <c r="G59" s="6">
        <v>16</v>
      </c>
      <c r="H59" s="77">
        <f t="shared" si="1"/>
        <v>320</v>
      </c>
      <c r="I59" s="2"/>
      <c r="J59" s="2"/>
    </row>
    <row r="60" spans="1:10" ht="18" customHeight="1" x14ac:dyDescent="0.45">
      <c r="A60" s="72">
        <v>6970</v>
      </c>
      <c r="B60" s="3">
        <v>44717</v>
      </c>
      <c r="C60" s="4" t="s">
        <v>164</v>
      </c>
      <c r="D60" s="5">
        <v>6</v>
      </c>
      <c r="E60" s="6">
        <v>10</v>
      </c>
      <c r="F60" s="76">
        <f t="shared" si="0"/>
        <v>60</v>
      </c>
      <c r="G60" s="6">
        <v>16</v>
      </c>
      <c r="H60" s="77">
        <f t="shared" si="1"/>
        <v>960</v>
      </c>
      <c r="I60" s="2"/>
      <c r="J60" s="2"/>
    </row>
    <row r="61" spans="1:10" ht="18" customHeight="1" x14ac:dyDescent="0.45">
      <c r="A61" s="72">
        <v>6971</v>
      </c>
      <c r="B61" s="73">
        <v>44718</v>
      </c>
      <c r="C61" s="4" t="s">
        <v>164</v>
      </c>
      <c r="D61" s="5">
        <v>5</v>
      </c>
      <c r="E61" s="6">
        <v>10</v>
      </c>
      <c r="F61" s="76">
        <f t="shared" si="0"/>
        <v>50</v>
      </c>
      <c r="G61" s="6">
        <v>16</v>
      </c>
      <c r="H61" s="77">
        <f t="shared" si="1"/>
        <v>800</v>
      </c>
      <c r="I61" s="2"/>
      <c r="J61" s="2"/>
    </row>
    <row r="62" spans="1:10" ht="18" customHeight="1" x14ac:dyDescent="0.45">
      <c r="A62" s="72">
        <v>6972</v>
      </c>
      <c r="B62" s="73">
        <v>44718</v>
      </c>
      <c r="C62" s="4" t="s">
        <v>164</v>
      </c>
      <c r="D62" s="5">
        <v>2</v>
      </c>
      <c r="E62" s="6">
        <v>10</v>
      </c>
      <c r="F62" s="76">
        <f t="shared" si="0"/>
        <v>20</v>
      </c>
      <c r="G62" s="6">
        <v>16</v>
      </c>
      <c r="H62" s="77">
        <f t="shared" si="1"/>
        <v>320</v>
      </c>
      <c r="I62" s="2"/>
      <c r="J62" s="2"/>
    </row>
    <row r="63" spans="1:10" ht="18" customHeight="1" x14ac:dyDescent="0.45">
      <c r="A63" s="72">
        <v>6973</v>
      </c>
      <c r="B63" s="73">
        <v>44719</v>
      </c>
      <c r="C63" s="4" t="s">
        <v>164</v>
      </c>
      <c r="D63" s="5">
        <v>2</v>
      </c>
      <c r="E63" s="78">
        <v>10</v>
      </c>
      <c r="F63" s="79">
        <f t="shared" si="0"/>
        <v>20</v>
      </c>
      <c r="G63" s="78">
        <v>16</v>
      </c>
      <c r="H63" s="77">
        <f t="shared" si="1"/>
        <v>320</v>
      </c>
      <c r="I63" s="2"/>
      <c r="J63" s="2"/>
    </row>
    <row r="64" spans="1:10" ht="18" customHeight="1" x14ac:dyDescent="0.45">
      <c r="A64" s="72">
        <v>6974</v>
      </c>
      <c r="B64" s="3">
        <v>44719</v>
      </c>
      <c r="C64" s="4" t="s">
        <v>164</v>
      </c>
      <c r="D64" s="5">
        <v>5</v>
      </c>
      <c r="E64" s="6">
        <v>10</v>
      </c>
      <c r="F64" s="76">
        <f t="shared" si="0"/>
        <v>50</v>
      </c>
      <c r="G64" s="6">
        <v>16</v>
      </c>
      <c r="H64" s="77">
        <f t="shared" si="1"/>
        <v>800</v>
      </c>
      <c r="I64" s="2"/>
      <c r="J64" s="2"/>
    </row>
    <row r="65" spans="1:10" ht="18" customHeight="1" x14ac:dyDescent="0.45">
      <c r="A65" s="72">
        <v>6975</v>
      </c>
      <c r="B65" s="73">
        <v>44719</v>
      </c>
      <c r="C65" s="4" t="s">
        <v>164</v>
      </c>
      <c r="D65" s="5">
        <v>2</v>
      </c>
      <c r="E65" s="6">
        <v>10</v>
      </c>
      <c r="F65" s="76">
        <f t="shared" si="0"/>
        <v>20</v>
      </c>
      <c r="G65" s="6">
        <v>16</v>
      </c>
      <c r="H65" s="77">
        <f t="shared" si="1"/>
        <v>320</v>
      </c>
      <c r="I65" s="2"/>
      <c r="J65" s="2"/>
    </row>
    <row r="66" spans="1:10" ht="18" customHeight="1" x14ac:dyDescent="0.45">
      <c r="A66" s="72">
        <v>6976</v>
      </c>
      <c r="B66" s="3">
        <v>44719</v>
      </c>
      <c r="C66" s="4" t="s">
        <v>164</v>
      </c>
      <c r="D66" s="5">
        <v>3</v>
      </c>
      <c r="E66" s="6">
        <v>10</v>
      </c>
      <c r="F66" s="76">
        <f t="shared" si="0"/>
        <v>30</v>
      </c>
      <c r="G66" s="6">
        <v>16</v>
      </c>
      <c r="H66" s="77">
        <f t="shared" si="1"/>
        <v>480</v>
      </c>
      <c r="I66" s="2"/>
      <c r="J66" s="2"/>
    </row>
    <row r="67" spans="1:10" ht="18" customHeight="1" x14ac:dyDescent="0.45">
      <c r="A67" s="72">
        <v>6977</v>
      </c>
      <c r="B67" s="3">
        <v>44720</v>
      </c>
      <c r="C67" s="4" t="s">
        <v>164</v>
      </c>
      <c r="D67" s="5">
        <v>5</v>
      </c>
      <c r="E67" s="6">
        <v>10</v>
      </c>
      <c r="F67" s="76">
        <f t="shared" si="0"/>
        <v>50</v>
      </c>
      <c r="G67" s="6">
        <v>16</v>
      </c>
      <c r="H67" s="77">
        <f t="shared" si="1"/>
        <v>800</v>
      </c>
      <c r="I67" s="2"/>
      <c r="J67" s="2"/>
    </row>
    <row r="68" spans="1:10" ht="18" customHeight="1" x14ac:dyDescent="0.45">
      <c r="A68" s="72">
        <v>6978</v>
      </c>
      <c r="B68" s="3">
        <v>44720</v>
      </c>
      <c r="C68" s="4" t="s">
        <v>164</v>
      </c>
      <c r="D68" s="5">
        <v>4</v>
      </c>
      <c r="E68" s="6">
        <v>10</v>
      </c>
      <c r="F68" s="76">
        <f t="shared" si="0"/>
        <v>40</v>
      </c>
      <c r="G68" s="6">
        <v>16</v>
      </c>
      <c r="H68" s="77">
        <f t="shared" si="1"/>
        <v>640</v>
      </c>
      <c r="I68" s="2"/>
      <c r="J68" s="2"/>
    </row>
    <row r="69" spans="1:10" ht="18" customHeight="1" x14ac:dyDescent="0.45">
      <c r="A69" s="72">
        <v>6979</v>
      </c>
      <c r="B69" s="73">
        <v>44720</v>
      </c>
      <c r="C69" s="4" t="s">
        <v>164</v>
      </c>
      <c r="D69" s="5">
        <v>2</v>
      </c>
      <c r="E69" s="6">
        <v>10</v>
      </c>
      <c r="F69" s="76">
        <f t="shared" si="0"/>
        <v>20</v>
      </c>
      <c r="G69" s="6">
        <v>16</v>
      </c>
      <c r="H69" s="77">
        <f t="shared" si="1"/>
        <v>320</v>
      </c>
      <c r="I69" s="2"/>
      <c r="J69" s="2"/>
    </row>
    <row r="70" spans="1:10" ht="18" customHeight="1" x14ac:dyDescent="0.45">
      <c r="A70" s="72">
        <v>6980</v>
      </c>
      <c r="B70" s="73">
        <v>44721</v>
      </c>
      <c r="C70" s="4" t="s">
        <v>164</v>
      </c>
      <c r="D70" s="5">
        <v>2</v>
      </c>
      <c r="E70" s="6">
        <v>10</v>
      </c>
      <c r="F70" s="76">
        <f t="shared" ref="F70:F127" si="2">D70*E70</f>
        <v>20</v>
      </c>
      <c r="G70" s="6">
        <v>16</v>
      </c>
      <c r="H70" s="77">
        <f t="shared" si="1"/>
        <v>320</v>
      </c>
      <c r="I70" s="2"/>
      <c r="J70" s="2"/>
    </row>
    <row r="71" spans="1:10" ht="18" customHeight="1" x14ac:dyDescent="0.45">
      <c r="A71" s="72">
        <v>6981</v>
      </c>
      <c r="B71" s="73">
        <v>44721</v>
      </c>
      <c r="C71" s="4" t="s">
        <v>164</v>
      </c>
      <c r="D71" s="5">
        <v>5</v>
      </c>
      <c r="E71" s="6">
        <v>10</v>
      </c>
      <c r="F71" s="76">
        <f t="shared" si="2"/>
        <v>50</v>
      </c>
      <c r="G71" s="6">
        <v>16</v>
      </c>
      <c r="H71" s="77">
        <f t="shared" ref="H71:H134" si="3">F71*G71</f>
        <v>800</v>
      </c>
      <c r="I71" s="2"/>
      <c r="J71" s="2"/>
    </row>
    <row r="72" spans="1:10" ht="18" customHeight="1" x14ac:dyDescent="0.45">
      <c r="A72" s="72">
        <v>6982</v>
      </c>
      <c r="B72" s="73">
        <v>44721</v>
      </c>
      <c r="C72" s="4" t="s">
        <v>164</v>
      </c>
      <c r="D72" s="5">
        <v>3</v>
      </c>
      <c r="E72" s="6">
        <v>10</v>
      </c>
      <c r="F72" s="76">
        <f t="shared" si="2"/>
        <v>30</v>
      </c>
      <c r="G72" s="6">
        <v>16</v>
      </c>
      <c r="H72" s="77">
        <f t="shared" si="3"/>
        <v>480</v>
      </c>
      <c r="I72" s="2"/>
      <c r="J72" s="2"/>
    </row>
    <row r="73" spans="1:10" ht="18" customHeight="1" x14ac:dyDescent="0.45">
      <c r="A73" s="72">
        <v>6983</v>
      </c>
      <c r="B73" s="73">
        <v>44721</v>
      </c>
      <c r="C73" s="4" t="s">
        <v>164</v>
      </c>
      <c r="D73" s="5">
        <v>4</v>
      </c>
      <c r="E73" s="6">
        <v>10</v>
      </c>
      <c r="F73" s="76">
        <f t="shared" si="2"/>
        <v>40</v>
      </c>
      <c r="G73" s="6">
        <v>16</v>
      </c>
      <c r="H73" s="77">
        <f t="shared" si="3"/>
        <v>640</v>
      </c>
      <c r="I73" s="2"/>
      <c r="J73" s="2"/>
    </row>
    <row r="74" spans="1:10" ht="18" customHeight="1" x14ac:dyDescent="0.45">
      <c r="A74" s="72">
        <v>6984</v>
      </c>
      <c r="B74" s="73">
        <v>44722</v>
      </c>
      <c r="C74" s="4" t="s">
        <v>164</v>
      </c>
      <c r="D74" s="5">
        <v>3</v>
      </c>
      <c r="E74" s="6">
        <v>10</v>
      </c>
      <c r="F74" s="76">
        <f t="shared" si="2"/>
        <v>30</v>
      </c>
      <c r="G74" s="6">
        <v>16</v>
      </c>
      <c r="H74" s="77">
        <f t="shared" si="3"/>
        <v>480</v>
      </c>
      <c r="I74" s="2"/>
      <c r="J74" s="2"/>
    </row>
    <row r="75" spans="1:10" ht="18" customHeight="1" x14ac:dyDescent="0.45">
      <c r="A75" s="72">
        <v>6985</v>
      </c>
      <c r="B75" s="73">
        <v>44722</v>
      </c>
      <c r="C75" s="4" t="s">
        <v>164</v>
      </c>
      <c r="D75" s="5">
        <v>5</v>
      </c>
      <c r="E75" s="6">
        <v>10</v>
      </c>
      <c r="F75" s="76">
        <f t="shared" si="2"/>
        <v>50</v>
      </c>
      <c r="G75" s="6">
        <v>16</v>
      </c>
      <c r="H75" s="77">
        <f t="shared" si="3"/>
        <v>800</v>
      </c>
      <c r="I75" s="2"/>
      <c r="J75" s="2"/>
    </row>
    <row r="76" spans="1:10" ht="18" customHeight="1" x14ac:dyDescent="0.45">
      <c r="A76" s="72">
        <v>6986</v>
      </c>
      <c r="B76" s="73">
        <v>44722</v>
      </c>
      <c r="C76" s="4" t="s">
        <v>164</v>
      </c>
      <c r="D76" s="5">
        <v>3</v>
      </c>
      <c r="E76" s="6">
        <v>10</v>
      </c>
      <c r="F76" s="76">
        <f t="shared" si="2"/>
        <v>30</v>
      </c>
      <c r="G76" s="6">
        <v>16</v>
      </c>
      <c r="H76" s="77">
        <f t="shared" si="3"/>
        <v>480</v>
      </c>
      <c r="I76" s="2"/>
      <c r="J76" s="2"/>
    </row>
    <row r="77" spans="1:10" ht="18" customHeight="1" x14ac:dyDescent="0.45">
      <c r="A77" s="72">
        <v>6987</v>
      </c>
      <c r="B77" s="73">
        <v>44722</v>
      </c>
      <c r="C77" s="4" t="s">
        <v>164</v>
      </c>
      <c r="D77" s="5">
        <v>2</v>
      </c>
      <c r="E77" s="6">
        <v>10</v>
      </c>
      <c r="F77" s="76">
        <f t="shared" si="2"/>
        <v>20</v>
      </c>
      <c r="G77" s="6">
        <v>16</v>
      </c>
      <c r="H77" s="77">
        <f t="shared" si="3"/>
        <v>320</v>
      </c>
      <c r="I77" s="2"/>
      <c r="J77" s="2"/>
    </row>
    <row r="78" spans="1:10" ht="18" customHeight="1" x14ac:dyDescent="0.45">
      <c r="A78" s="72">
        <v>6988</v>
      </c>
      <c r="B78" s="73">
        <v>44724</v>
      </c>
      <c r="C78" s="4" t="s">
        <v>164</v>
      </c>
      <c r="D78" s="5">
        <v>3</v>
      </c>
      <c r="E78" s="6">
        <v>10</v>
      </c>
      <c r="F78" s="76">
        <f t="shared" si="2"/>
        <v>30</v>
      </c>
      <c r="G78" s="6">
        <v>16</v>
      </c>
      <c r="H78" s="77">
        <f t="shared" si="3"/>
        <v>480</v>
      </c>
      <c r="I78" s="2"/>
      <c r="J78" s="2"/>
    </row>
    <row r="79" spans="1:10" ht="18" customHeight="1" x14ac:dyDescent="0.45">
      <c r="A79" s="72">
        <v>6989</v>
      </c>
      <c r="B79" s="73">
        <v>44724</v>
      </c>
      <c r="C79" s="4" t="s">
        <v>164</v>
      </c>
      <c r="D79" s="5">
        <v>5</v>
      </c>
      <c r="E79" s="6">
        <v>10</v>
      </c>
      <c r="F79" s="76">
        <f t="shared" si="2"/>
        <v>50</v>
      </c>
      <c r="G79" s="6">
        <v>16</v>
      </c>
      <c r="H79" s="77">
        <f t="shared" si="3"/>
        <v>800</v>
      </c>
      <c r="I79" s="2"/>
      <c r="J79" s="2"/>
    </row>
    <row r="80" spans="1:10" ht="18" customHeight="1" x14ac:dyDescent="0.45">
      <c r="A80" s="72">
        <v>6990</v>
      </c>
      <c r="B80" s="73">
        <v>44724</v>
      </c>
      <c r="C80" s="4" t="s">
        <v>164</v>
      </c>
      <c r="D80" s="5">
        <v>3</v>
      </c>
      <c r="E80" s="6">
        <v>10</v>
      </c>
      <c r="F80" s="76">
        <f t="shared" si="2"/>
        <v>30</v>
      </c>
      <c r="G80" s="6">
        <v>16</v>
      </c>
      <c r="H80" s="77">
        <f t="shared" si="3"/>
        <v>480</v>
      </c>
      <c r="I80" s="2"/>
      <c r="J80" s="2"/>
    </row>
    <row r="81" spans="1:10" ht="18" customHeight="1" x14ac:dyDescent="0.45">
      <c r="A81" s="72">
        <v>6991</v>
      </c>
      <c r="B81" s="73">
        <v>44725</v>
      </c>
      <c r="C81" s="4" t="s">
        <v>164</v>
      </c>
      <c r="D81" s="5">
        <v>3</v>
      </c>
      <c r="E81" s="6">
        <v>10</v>
      </c>
      <c r="F81" s="76">
        <f t="shared" si="2"/>
        <v>30</v>
      </c>
      <c r="G81" s="6">
        <v>16</v>
      </c>
      <c r="H81" s="77">
        <f t="shared" si="3"/>
        <v>480</v>
      </c>
      <c r="I81" s="2"/>
      <c r="J81" s="2"/>
    </row>
    <row r="82" spans="1:10" ht="18" customHeight="1" x14ac:dyDescent="0.45">
      <c r="A82" s="72">
        <v>6992</v>
      </c>
      <c r="B82" s="73">
        <v>44725</v>
      </c>
      <c r="C82" s="4" t="s">
        <v>164</v>
      </c>
      <c r="D82" s="5">
        <v>2</v>
      </c>
      <c r="E82" s="6">
        <v>10</v>
      </c>
      <c r="F82" s="76">
        <f t="shared" si="2"/>
        <v>20</v>
      </c>
      <c r="G82" s="6">
        <v>16</v>
      </c>
      <c r="H82" s="77">
        <f t="shared" si="3"/>
        <v>320</v>
      </c>
      <c r="I82" s="2"/>
      <c r="J82" s="2"/>
    </row>
    <row r="83" spans="1:10" ht="18" customHeight="1" x14ac:dyDescent="0.45">
      <c r="A83" s="72">
        <v>6993</v>
      </c>
      <c r="B83" s="73">
        <v>44725</v>
      </c>
      <c r="C83" s="4" t="s">
        <v>164</v>
      </c>
      <c r="D83" s="5">
        <v>2</v>
      </c>
      <c r="E83" s="6">
        <v>10</v>
      </c>
      <c r="F83" s="76">
        <f t="shared" si="2"/>
        <v>20</v>
      </c>
      <c r="G83" s="6">
        <v>16</v>
      </c>
      <c r="H83" s="77">
        <f t="shared" si="3"/>
        <v>320</v>
      </c>
      <c r="I83" s="2"/>
      <c r="J83" s="2"/>
    </row>
    <row r="84" spans="1:10" ht="18" customHeight="1" x14ac:dyDescent="0.45">
      <c r="A84" s="72">
        <v>6994</v>
      </c>
      <c r="B84" s="73">
        <v>44726</v>
      </c>
      <c r="C84" s="4" t="s">
        <v>164</v>
      </c>
      <c r="D84" s="5">
        <v>3</v>
      </c>
      <c r="E84" s="6">
        <v>10</v>
      </c>
      <c r="F84" s="76">
        <f t="shared" si="2"/>
        <v>30</v>
      </c>
      <c r="G84" s="6">
        <v>16</v>
      </c>
      <c r="H84" s="77">
        <f t="shared" si="3"/>
        <v>480</v>
      </c>
      <c r="I84" s="2"/>
      <c r="J84" s="2"/>
    </row>
    <row r="85" spans="1:10" ht="18" customHeight="1" x14ac:dyDescent="0.45">
      <c r="A85" s="72">
        <v>6995</v>
      </c>
      <c r="B85" s="73">
        <v>44726</v>
      </c>
      <c r="C85" s="4" t="s">
        <v>164</v>
      </c>
      <c r="D85" s="5">
        <v>7</v>
      </c>
      <c r="E85" s="6">
        <v>10</v>
      </c>
      <c r="F85" s="76">
        <f t="shared" si="2"/>
        <v>70</v>
      </c>
      <c r="G85" s="6">
        <v>16</v>
      </c>
      <c r="H85" s="77">
        <f t="shared" si="3"/>
        <v>1120</v>
      </c>
      <c r="I85" s="2"/>
      <c r="J85" s="2"/>
    </row>
    <row r="86" spans="1:10" ht="18" customHeight="1" x14ac:dyDescent="0.45">
      <c r="A86" s="72">
        <v>6996</v>
      </c>
      <c r="B86" s="73">
        <v>44726</v>
      </c>
      <c r="C86" s="4" t="s">
        <v>164</v>
      </c>
      <c r="D86" s="5">
        <v>1</v>
      </c>
      <c r="E86" s="6">
        <v>10</v>
      </c>
      <c r="F86" s="76">
        <f t="shared" si="2"/>
        <v>10</v>
      </c>
      <c r="G86" s="6">
        <v>16</v>
      </c>
      <c r="H86" s="77">
        <f t="shared" si="3"/>
        <v>160</v>
      </c>
      <c r="I86" s="2"/>
      <c r="J86" s="2"/>
    </row>
    <row r="87" spans="1:10" ht="18" customHeight="1" x14ac:dyDescent="0.45">
      <c r="A87" s="72">
        <v>6997</v>
      </c>
      <c r="B87" s="73">
        <v>44726</v>
      </c>
      <c r="C87" s="4" t="s">
        <v>164</v>
      </c>
      <c r="D87" s="5">
        <v>2</v>
      </c>
      <c r="E87" s="6">
        <v>6</v>
      </c>
      <c r="F87" s="76">
        <f t="shared" si="2"/>
        <v>12</v>
      </c>
      <c r="G87" s="6">
        <v>16</v>
      </c>
      <c r="H87" s="77">
        <f t="shared" si="3"/>
        <v>192</v>
      </c>
      <c r="I87" s="2"/>
      <c r="J87" s="2"/>
    </row>
    <row r="88" spans="1:10" ht="18" customHeight="1" x14ac:dyDescent="0.45">
      <c r="A88" s="72">
        <v>6998</v>
      </c>
      <c r="B88" s="73">
        <v>44727</v>
      </c>
      <c r="C88" s="4" t="s">
        <v>164</v>
      </c>
      <c r="D88" s="5">
        <v>7</v>
      </c>
      <c r="E88" s="6">
        <v>10</v>
      </c>
      <c r="F88" s="76">
        <f t="shared" si="2"/>
        <v>70</v>
      </c>
      <c r="G88" s="6">
        <v>16</v>
      </c>
      <c r="H88" s="77">
        <f t="shared" si="3"/>
        <v>1120</v>
      </c>
      <c r="I88" s="2"/>
      <c r="J88" s="2"/>
    </row>
    <row r="89" spans="1:10" ht="18" customHeight="1" x14ac:dyDescent="0.45">
      <c r="A89" s="72">
        <v>6999</v>
      </c>
      <c r="B89" s="73">
        <v>44727</v>
      </c>
      <c r="C89" s="4" t="s">
        <v>164</v>
      </c>
      <c r="D89" s="5">
        <v>3</v>
      </c>
      <c r="E89" s="6">
        <v>10</v>
      </c>
      <c r="F89" s="76">
        <f t="shared" si="2"/>
        <v>30</v>
      </c>
      <c r="G89" s="6">
        <v>16</v>
      </c>
      <c r="H89" s="77">
        <f t="shared" si="3"/>
        <v>480</v>
      </c>
      <c r="I89" s="2"/>
      <c r="J89" s="2"/>
    </row>
    <row r="90" spans="1:10" ht="18" customHeight="1" x14ac:dyDescent="0.45">
      <c r="A90" s="72">
        <v>7000</v>
      </c>
      <c r="B90" s="73">
        <v>44726</v>
      </c>
      <c r="C90" s="4" t="s">
        <v>164</v>
      </c>
      <c r="D90" s="5">
        <v>1</v>
      </c>
      <c r="E90" s="6">
        <v>10</v>
      </c>
      <c r="F90" s="76">
        <f t="shared" si="2"/>
        <v>10</v>
      </c>
      <c r="G90" s="6">
        <v>16</v>
      </c>
      <c r="H90" s="77">
        <f t="shared" si="3"/>
        <v>160</v>
      </c>
      <c r="I90" s="2"/>
      <c r="J90" s="2"/>
    </row>
    <row r="91" spans="1:10" ht="18" customHeight="1" x14ac:dyDescent="0.45">
      <c r="A91" s="72">
        <v>3760</v>
      </c>
      <c r="B91" s="73">
        <v>44727</v>
      </c>
      <c r="C91" s="4" t="s">
        <v>164</v>
      </c>
      <c r="D91" s="5">
        <v>2</v>
      </c>
      <c r="E91" s="6">
        <v>10</v>
      </c>
      <c r="F91" s="76">
        <f t="shared" si="2"/>
        <v>20</v>
      </c>
      <c r="G91" s="6">
        <v>16</v>
      </c>
      <c r="H91" s="77">
        <f t="shared" si="3"/>
        <v>320</v>
      </c>
      <c r="I91" s="2"/>
      <c r="J91" s="2"/>
    </row>
    <row r="92" spans="1:10" ht="18" customHeight="1" x14ac:dyDescent="0.45">
      <c r="A92" s="72">
        <v>3761</v>
      </c>
      <c r="B92" s="73">
        <v>44728</v>
      </c>
      <c r="C92" s="4" t="s">
        <v>164</v>
      </c>
      <c r="D92" s="5">
        <v>2</v>
      </c>
      <c r="E92" s="6">
        <v>10</v>
      </c>
      <c r="F92" s="76">
        <f t="shared" si="2"/>
        <v>20</v>
      </c>
      <c r="G92" s="6">
        <v>16</v>
      </c>
      <c r="H92" s="77">
        <f t="shared" si="3"/>
        <v>320</v>
      </c>
      <c r="I92" s="2"/>
      <c r="J92" s="2"/>
    </row>
    <row r="93" spans="1:10" ht="18" customHeight="1" x14ac:dyDescent="0.45">
      <c r="A93" s="72">
        <v>3762</v>
      </c>
      <c r="B93" s="73">
        <v>44728</v>
      </c>
      <c r="C93" s="4" t="s">
        <v>164</v>
      </c>
      <c r="D93" s="5">
        <v>3</v>
      </c>
      <c r="E93" s="6">
        <v>10</v>
      </c>
      <c r="F93" s="76">
        <f t="shared" si="2"/>
        <v>30</v>
      </c>
      <c r="G93" s="6">
        <v>16</v>
      </c>
      <c r="H93" s="77">
        <f t="shared" si="3"/>
        <v>480</v>
      </c>
      <c r="I93" s="2"/>
      <c r="J93" s="2"/>
    </row>
    <row r="94" spans="1:10" ht="18" customHeight="1" x14ac:dyDescent="0.45">
      <c r="A94" s="72">
        <v>3764</v>
      </c>
      <c r="B94" s="73">
        <v>44729</v>
      </c>
      <c r="C94" s="4" t="s">
        <v>164</v>
      </c>
      <c r="D94" s="5">
        <v>2</v>
      </c>
      <c r="E94" s="6">
        <v>10</v>
      </c>
      <c r="F94" s="76">
        <f t="shared" si="2"/>
        <v>20</v>
      </c>
      <c r="G94" s="6">
        <v>16</v>
      </c>
      <c r="H94" s="77">
        <f t="shared" si="3"/>
        <v>320</v>
      </c>
      <c r="I94" s="2"/>
      <c r="J94" s="2"/>
    </row>
    <row r="95" spans="1:10" ht="18" customHeight="1" x14ac:dyDescent="0.45">
      <c r="A95" s="72">
        <v>3765</v>
      </c>
      <c r="B95" s="73">
        <v>44729</v>
      </c>
      <c r="C95" s="4" t="s">
        <v>164</v>
      </c>
      <c r="D95" s="5">
        <v>3</v>
      </c>
      <c r="E95" s="6">
        <v>10</v>
      </c>
      <c r="F95" s="76">
        <f t="shared" si="2"/>
        <v>30</v>
      </c>
      <c r="G95" s="6">
        <v>16</v>
      </c>
      <c r="H95" s="77">
        <f t="shared" si="3"/>
        <v>480</v>
      </c>
      <c r="I95" s="2"/>
      <c r="J95" s="2"/>
    </row>
    <row r="96" spans="1:10" ht="18" customHeight="1" x14ac:dyDescent="0.45">
      <c r="A96" s="72">
        <v>3766</v>
      </c>
      <c r="B96" s="73">
        <v>44729</v>
      </c>
      <c r="C96" s="4" t="s">
        <v>164</v>
      </c>
      <c r="D96" s="5">
        <v>4</v>
      </c>
      <c r="E96" s="6">
        <v>10</v>
      </c>
      <c r="F96" s="76">
        <f t="shared" si="2"/>
        <v>40</v>
      </c>
      <c r="G96" s="6">
        <v>16</v>
      </c>
      <c r="H96" s="77">
        <f t="shared" si="3"/>
        <v>640</v>
      </c>
      <c r="I96" s="2"/>
      <c r="J96" s="2"/>
    </row>
    <row r="97" spans="1:10" ht="18" customHeight="1" x14ac:dyDescent="0.45">
      <c r="A97" s="72">
        <v>3767</v>
      </c>
      <c r="B97" s="73">
        <v>44731</v>
      </c>
      <c r="C97" s="4" t="s">
        <v>164</v>
      </c>
      <c r="D97" s="5">
        <v>8</v>
      </c>
      <c r="E97" s="6">
        <v>10</v>
      </c>
      <c r="F97" s="76">
        <f t="shared" si="2"/>
        <v>80</v>
      </c>
      <c r="G97" s="6">
        <v>16</v>
      </c>
      <c r="H97" s="77">
        <f t="shared" si="3"/>
        <v>1280</v>
      </c>
      <c r="I97" s="2"/>
      <c r="J97" s="2"/>
    </row>
    <row r="98" spans="1:10" ht="18" customHeight="1" x14ac:dyDescent="0.45">
      <c r="A98" s="72">
        <v>3768</v>
      </c>
      <c r="B98" s="73">
        <v>44731</v>
      </c>
      <c r="C98" s="4" t="s">
        <v>164</v>
      </c>
      <c r="D98" s="5">
        <v>3</v>
      </c>
      <c r="E98" s="6">
        <v>10</v>
      </c>
      <c r="F98" s="76">
        <f t="shared" si="2"/>
        <v>30</v>
      </c>
      <c r="G98" s="6">
        <v>16</v>
      </c>
      <c r="H98" s="77">
        <f t="shared" si="3"/>
        <v>480</v>
      </c>
      <c r="I98" s="2"/>
      <c r="J98" s="2"/>
    </row>
    <row r="99" spans="1:10" ht="18" customHeight="1" x14ac:dyDescent="0.45">
      <c r="A99" s="72">
        <v>3769</v>
      </c>
      <c r="B99" s="73">
        <v>44731</v>
      </c>
      <c r="C99" s="4" t="s">
        <v>164</v>
      </c>
      <c r="D99" s="5">
        <v>3</v>
      </c>
      <c r="E99" s="6">
        <v>10</v>
      </c>
      <c r="F99" s="76">
        <f t="shared" si="2"/>
        <v>30</v>
      </c>
      <c r="G99" s="6">
        <v>16</v>
      </c>
      <c r="H99" s="77">
        <f t="shared" si="3"/>
        <v>480</v>
      </c>
      <c r="I99" s="2"/>
      <c r="J99" s="2"/>
    </row>
    <row r="100" spans="1:10" ht="18" customHeight="1" x14ac:dyDescent="0.45">
      <c r="A100" s="72">
        <v>3770</v>
      </c>
      <c r="B100" s="73">
        <v>44731</v>
      </c>
      <c r="C100" s="4" t="s">
        <v>164</v>
      </c>
      <c r="D100" s="5">
        <v>3</v>
      </c>
      <c r="E100" s="6">
        <v>10</v>
      </c>
      <c r="F100" s="76">
        <f t="shared" si="2"/>
        <v>30</v>
      </c>
      <c r="G100" s="6">
        <v>16</v>
      </c>
      <c r="H100" s="77">
        <f t="shared" si="3"/>
        <v>480</v>
      </c>
      <c r="I100" s="2"/>
      <c r="J100" s="2"/>
    </row>
    <row r="101" spans="1:10" ht="18" customHeight="1" x14ac:dyDescent="0.45">
      <c r="A101" s="72">
        <v>3771</v>
      </c>
      <c r="B101" s="73">
        <v>44732</v>
      </c>
      <c r="C101" s="4" t="s">
        <v>164</v>
      </c>
      <c r="D101" s="5">
        <v>3</v>
      </c>
      <c r="E101" s="6">
        <v>10</v>
      </c>
      <c r="F101" s="76">
        <f t="shared" si="2"/>
        <v>30</v>
      </c>
      <c r="G101" s="6">
        <v>16</v>
      </c>
      <c r="H101" s="77">
        <f t="shared" si="3"/>
        <v>480</v>
      </c>
      <c r="I101" s="2"/>
      <c r="J101" s="2"/>
    </row>
    <row r="102" spans="1:10" ht="18" customHeight="1" x14ac:dyDescent="0.45">
      <c r="A102" s="72">
        <v>3772</v>
      </c>
      <c r="B102" s="73">
        <v>44732</v>
      </c>
      <c r="C102" s="4" t="s">
        <v>164</v>
      </c>
      <c r="D102" s="5">
        <v>2</v>
      </c>
      <c r="E102" s="6">
        <v>10</v>
      </c>
      <c r="F102" s="76">
        <f t="shared" si="2"/>
        <v>20</v>
      </c>
      <c r="G102" s="6">
        <v>16</v>
      </c>
      <c r="H102" s="77">
        <f t="shared" si="3"/>
        <v>320</v>
      </c>
      <c r="I102" s="2"/>
      <c r="J102" s="2"/>
    </row>
    <row r="103" spans="1:10" ht="18" customHeight="1" x14ac:dyDescent="0.45">
      <c r="A103" s="72">
        <v>3773</v>
      </c>
      <c r="B103" s="73">
        <v>44732</v>
      </c>
      <c r="C103" s="4" t="s">
        <v>164</v>
      </c>
      <c r="D103" s="5">
        <v>2</v>
      </c>
      <c r="E103" s="6">
        <v>10</v>
      </c>
      <c r="F103" s="76">
        <f t="shared" si="2"/>
        <v>20</v>
      </c>
      <c r="G103" s="6">
        <v>16</v>
      </c>
      <c r="H103" s="77">
        <f t="shared" si="3"/>
        <v>320</v>
      </c>
      <c r="I103" s="2"/>
      <c r="J103" s="2"/>
    </row>
    <row r="104" spans="1:10" ht="18" customHeight="1" x14ac:dyDescent="0.45">
      <c r="A104" s="72">
        <v>3774</v>
      </c>
      <c r="B104" s="73">
        <v>44733</v>
      </c>
      <c r="C104" s="4" t="s">
        <v>164</v>
      </c>
      <c r="D104" s="5">
        <v>2</v>
      </c>
      <c r="E104" s="6">
        <v>10</v>
      </c>
      <c r="F104" s="76">
        <f t="shared" si="2"/>
        <v>20</v>
      </c>
      <c r="G104" s="6">
        <v>16</v>
      </c>
      <c r="H104" s="77">
        <f t="shared" si="3"/>
        <v>320</v>
      </c>
      <c r="I104" s="2"/>
      <c r="J104" s="2"/>
    </row>
    <row r="105" spans="1:10" ht="18" customHeight="1" x14ac:dyDescent="0.45">
      <c r="A105" s="72">
        <v>3775</v>
      </c>
      <c r="B105" s="73">
        <v>44733</v>
      </c>
      <c r="C105" s="4" t="s">
        <v>164</v>
      </c>
      <c r="D105" s="5">
        <v>3</v>
      </c>
      <c r="E105" s="6">
        <v>10</v>
      </c>
      <c r="F105" s="76">
        <f t="shared" si="2"/>
        <v>30</v>
      </c>
      <c r="G105" s="6">
        <v>16</v>
      </c>
      <c r="H105" s="77">
        <f t="shared" si="3"/>
        <v>480</v>
      </c>
      <c r="I105" s="2"/>
      <c r="J105" s="2"/>
    </row>
    <row r="106" spans="1:10" ht="18" customHeight="1" x14ac:dyDescent="0.45">
      <c r="A106" s="72">
        <v>3776</v>
      </c>
      <c r="B106" s="73">
        <v>44734</v>
      </c>
      <c r="C106" s="4" t="s">
        <v>164</v>
      </c>
      <c r="D106" s="5">
        <v>2</v>
      </c>
      <c r="E106" s="6">
        <v>10</v>
      </c>
      <c r="F106" s="76">
        <f t="shared" si="2"/>
        <v>20</v>
      </c>
      <c r="G106" s="6">
        <v>16</v>
      </c>
      <c r="H106" s="77">
        <f t="shared" si="3"/>
        <v>320</v>
      </c>
      <c r="I106" s="2"/>
      <c r="J106" s="2"/>
    </row>
    <row r="107" spans="1:10" ht="18" customHeight="1" x14ac:dyDescent="0.45">
      <c r="A107" s="72">
        <v>3777</v>
      </c>
      <c r="B107" s="73">
        <v>44734</v>
      </c>
      <c r="C107" s="4" t="s">
        <v>164</v>
      </c>
      <c r="D107" s="5">
        <v>2</v>
      </c>
      <c r="E107" s="6">
        <v>10</v>
      </c>
      <c r="F107" s="76">
        <f t="shared" si="2"/>
        <v>20</v>
      </c>
      <c r="G107" s="6">
        <v>16</v>
      </c>
      <c r="H107" s="77">
        <f t="shared" si="3"/>
        <v>320</v>
      </c>
      <c r="I107" s="2"/>
      <c r="J107" s="2"/>
    </row>
    <row r="108" spans="1:10" ht="18" customHeight="1" x14ac:dyDescent="0.45">
      <c r="A108" s="72">
        <v>3778</v>
      </c>
      <c r="B108" s="73">
        <v>44734</v>
      </c>
      <c r="C108" s="4" t="s">
        <v>164</v>
      </c>
      <c r="D108" s="5">
        <v>3</v>
      </c>
      <c r="E108" s="6">
        <v>10</v>
      </c>
      <c r="F108" s="76">
        <f t="shared" si="2"/>
        <v>30</v>
      </c>
      <c r="G108" s="6">
        <v>16</v>
      </c>
      <c r="H108" s="77">
        <f t="shared" si="3"/>
        <v>480</v>
      </c>
      <c r="I108" s="2"/>
      <c r="J108" s="2"/>
    </row>
    <row r="109" spans="1:10" ht="18" customHeight="1" x14ac:dyDescent="0.45">
      <c r="A109" s="72">
        <v>3779</v>
      </c>
      <c r="B109" s="73">
        <v>44734</v>
      </c>
      <c r="C109" s="4" t="s">
        <v>164</v>
      </c>
      <c r="D109" s="5">
        <v>8</v>
      </c>
      <c r="E109" s="6">
        <v>10</v>
      </c>
      <c r="F109" s="76">
        <f t="shared" si="2"/>
        <v>80</v>
      </c>
      <c r="G109" s="6">
        <v>16</v>
      </c>
      <c r="H109" s="77">
        <f t="shared" si="3"/>
        <v>1280</v>
      </c>
      <c r="I109" s="2"/>
      <c r="J109" s="2"/>
    </row>
    <row r="110" spans="1:10" ht="18" customHeight="1" x14ac:dyDescent="0.45">
      <c r="A110" s="72">
        <v>3780</v>
      </c>
      <c r="B110" s="73">
        <v>44735</v>
      </c>
      <c r="C110" s="4" t="s">
        <v>164</v>
      </c>
      <c r="D110" s="5">
        <v>2</v>
      </c>
      <c r="E110" s="6">
        <v>10</v>
      </c>
      <c r="F110" s="76">
        <f t="shared" si="2"/>
        <v>20</v>
      </c>
      <c r="G110" s="6">
        <v>16</v>
      </c>
      <c r="H110" s="77">
        <f t="shared" si="3"/>
        <v>320</v>
      </c>
      <c r="I110" s="2"/>
      <c r="J110" s="2"/>
    </row>
    <row r="111" spans="1:10" ht="18" customHeight="1" x14ac:dyDescent="0.45">
      <c r="A111" s="72">
        <v>3781</v>
      </c>
      <c r="B111" s="73">
        <v>44735</v>
      </c>
      <c r="C111" s="4" t="s">
        <v>164</v>
      </c>
      <c r="D111" s="5">
        <v>3</v>
      </c>
      <c r="E111" s="6">
        <v>10</v>
      </c>
      <c r="F111" s="76">
        <f t="shared" si="2"/>
        <v>30</v>
      </c>
      <c r="G111" s="6">
        <v>16</v>
      </c>
      <c r="H111" s="77">
        <f t="shared" si="3"/>
        <v>480</v>
      </c>
      <c r="I111" s="2"/>
      <c r="J111" s="2"/>
    </row>
    <row r="112" spans="1:10" ht="18" customHeight="1" x14ac:dyDescent="0.45">
      <c r="A112" s="72">
        <v>3782</v>
      </c>
      <c r="B112" s="73">
        <v>44735</v>
      </c>
      <c r="C112" s="4" t="s">
        <v>164</v>
      </c>
      <c r="D112" s="5">
        <v>2</v>
      </c>
      <c r="E112" s="6">
        <v>10</v>
      </c>
      <c r="F112" s="76">
        <f t="shared" si="2"/>
        <v>20</v>
      </c>
      <c r="G112" s="6">
        <v>16</v>
      </c>
      <c r="H112" s="77">
        <f t="shared" si="3"/>
        <v>320</v>
      </c>
      <c r="I112" s="2"/>
      <c r="J112" s="2"/>
    </row>
    <row r="113" spans="1:10" ht="18" customHeight="1" x14ac:dyDescent="0.45">
      <c r="A113" s="72">
        <v>3783</v>
      </c>
      <c r="B113" s="73">
        <v>44735</v>
      </c>
      <c r="C113" s="4" t="s">
        <v>164</v>
      </c>
      <c r="D113" s="5">
        <v>2</v>
      </c>
      <c r="E113" s="6">
        <v>10</v>
      </c>
      <c r="F113" s="76">
        <f t="shared" si="2"/>
        <v>20</v>
      </c>
      <c r="G113" s="6">
        <v>16</v>
      </c>
      <c r="H113" s="77">
        <f t="shared" si="3"/>
        <v>320</v>
      </c>
      <c r="I113" s="2"/>
      <c r="J113" s="2"/>
    </row>
    <row r="114" spans="1:10" ht="18" customHeight="1" x14ac:dyDescent="0.45">
      <c r="A114" s="72">
        <v>3784</v>
      </c>
      <c r="B114" s="73">
        <v>44735</v>
      </c>
      <c r="C114" s="4" t="s">
        <v>164</v>
      </c>
      <c r="D114" s="5">
        <v>3</v>
      </c>
      <c r="E114" s="6">
        <v>10</v>
      </c>
      <c r="F114" s="76">
        <f t="shared" si="2"/>
        <v>30</v>
      </c>
      <c r="G114" s="6">
        <v>16</v>
      </c>
      <c r="H114" s="77">
        <f t="shared" si="3"/>
        <v>480</v>
      </c>
      <c r="I114" s="2"/>
      <c r="J114" s="2"/>
    </row>
    <row r="115" spans="1:10" ht="18" customHeight="1" x14ac:dyDescent="0.45">
      <c r="A115" s="72">
        <v>3785</v>
      </c>
      <c r="B115" s="73">
        <v>44736</v>
      </c>
      <c r="C115" s="4" t="s">
        <v>164</v>
      </c>
      <c r="D115" s="5">
        <v>3</v>
      </c>
      <c r="E115" s="6">
        <v>10</v>
      </c>
      <c r="F115" s="76">
        <f t="shared" si="2"/>
        <v>30</v>
      </c>
      <c r="G115" s="6">
        <v>16</v>
      </c>
      <c r="H115" s="77">
        <f t="shared" si="3"/>
        <v>480</v>
      </c>
      <c r="I115" s="2"/>
      <c r="J115" s="2"/>
    </row>
    <row r="116" spans="1:10" ht="18" customHeight="1" x14ac:dyDescent="0.45">
      <c r="A116" s="72">
        <v>3786</v>
      </c>
      <c r="B116" s="73">
        <v>44736</v>
      </c>
      <c r="C116" s="4" t="s">
        <v>164</v>
      </c>
      <c r="D116" s="5">
        <v>3</v>
      </c>
      <c r="E116" s="6">
        <v>10</v>
      </c>
      <c r="F116" s="76">
        <f t="shared" si="2"/>
        <v>30</v>
      </c>
      <c r="G116" s="6">
        <v>16</v>
      </c>
      <c r="H116" s="77">
        <f t="shared" si="3"/>
        <v>480</v>
      </c>
      <c r="I116" s="2"/>
      <c r="J116" s="2"/>
    </row>
    <row r="117" spans="1:10" ht="18" customHeight="1" x14ac:dyDescent="0.45">
      <c r="A117" s="72">
        <v>3787</v>
      </c>
      <c r="B117" s="73">
        <v>44736</v>
      </c>
      <c r="C117" s="4" t="s">
        <v>164</v>
      </c>
      <c r="D117" s="5">
        <v>2</v>
      </c>
      <c r="E117" s="6">
        <v>10</v>
      </c>
      <c r="F117" s="76">
        <f t="shared" si="2"/>
        <v>20</v>
      </c>
      <c r="G117" s="6">
        <v>16</v>
      </c>
      <c r="H117" s="77">
        <f t="shared" si="3"/>
        <v>320</v>
      </c>
      <c r="I117" s="2"/>
      <c r="J117" s="2"/>
    </row>
    <row r="118" spans="1:10" ht="18" customHeight="1" x14ac:dyDescent="0.45">
      <c r="A118" s="72">
        <v>3788</v>
      </c>
      <c r="B118" s="73">
        <v>44736</v>
      </c>
      <c r="C118" s="4" t="s">
        <v>164</v>
      </c>
      <c r="D118" s="5">
        <v>2</v>
      </c>
      <c r="E118" s="6">
        <v>10</v>
      </c>
      <c r="F118" s="76">
        <f t="shared" si="2"/>
        <v>20</v>
      </c>
      <c r="G118" s="6">
        <v>16</v>
      </c>
      <c r="H118" s="77">
        <f t="shared" si="3"/>
        <v>320</v>
      </c>
      <c r="I118" s="2"/>
      <c r="J118" s="2"/>
    </row>
    <row r="119" spans="1:10" ht="18" customHeight="1" x14ac:dyDescent="0.45">
      <c r="A119" s="72">
        <v>3789</v>
      </c>
      <c r="B119" s="73">
        <v>44738</v>
      </c>
      <c r="C119" s="4" t="s">
        <v>164</v>
      </c>
      <c r="D119" s="5">
        <v>3</v>
      </c>
      <c r="E119" s="6">
        <v>10</v>
      </c>
      <c r="F119" s="76">
        <f t="shared" si="2"/>
        <v>30</v>
      </c>
      <c r="G119" s="6">
        <v>16</v>
      </c>
      <c r="H119" s="77">
        <f t="shared" si="3"/>
        <v>480</v>
      </c>
      <c r="I119" s="2"/>
      <c r="J119" s="2"/>
    </row>
    <row r="120" spans="1:10" ht="18" customHeight="1" x14ac:dyDescent="0.45">
      <c r="A120" s="72">
        <v>3790</v>
      </c>
      <c r="B120" s="73">
        <v>44737</v>
      </c>
      <c r="C120" s="4" t="s">
        <v>164</v>
      </c>
      <c r="D120" s="5">
        <v>3</v>
      </c>
      <c r="E120" s="6">
        <v>10</v>
      </c>
      <c r="F120" s="76">
        <f t="shared" si="2"/>
        <v>30</v>
      </c>
      <c r="G120" s="6">
        <v>16</v>
      </c>
      <c r="H120" s="77">
        <f t="shared" si="3"/>
        <v>480</v>
      </c>
      <c r="I120" s="2"/>
      <c r="J120" s="2"/>
    </row>
    <row r="121" spans="1:10" ht="18" customHeight="1" x14ac:dyDescent="0.45">
      <c r="A121" s="72">
        <v>3791</v>
      </c>
      <c r="B121" s="73">
        <v>44738</v>
      </c>
      <c r="C121" s="4" t="s">
        <v>164</v>
      </c>
      <c r="D121" s="5">
        <v>2</v>
      </c>
      <c r="E121" s="6">
        <v>10</v>
      </c>
      <c r="F121" s="76">
        <f t="shared" si="2"/>
        <v>20</v>
      </c>
      <c r="G121" s="6">
        <v>16</v>
      </c>
      <c r="H121" s="77">
        <f t="shared" si="3"/>
        <v>320</v>
      </c>
      <c r="I121" s="2"/>
      <c r="J121" s="2"/>
    </row>
    <row r="122" spans="1:10" ht="18" customHeight="1" x14ac:dyDescent="0.45">
      <c r="A122" s="72">
        <v>3792</v>
      </c>
      <c r="B122" s="73">
        <v>44738</v>
      </c>
      <c r="C122" s="4" t="s">
        <v>164</v>
      </c>
      <c r="D122" s="5">
        <v>3</v>
      </c>
      <c r="E122" s="6">
        <v>10</v>
      </c>
      <c r="F122" s="76">
        <f t="shared" si="2"/>
        <v>30</v>
      </c>
      <c r="G122" s="6">
        <v>16</v>
      </c>
      <c r="H122" s="77">
        <f t="shared" si="3"/>
        <v>480</v>
      </c>
      <c r="I122" s="2"/>
      <c r="J122" s="2"/>
    </row>
    <row r="123" spans="1:10" ht="18" customHeight="1" x14ac:dyDescent="0.45">
      <c r="A123" s="72">
        <v>3794</v>
      </c>
      <c r="B123" s="73">
        <v>44739</v>
      </c>
      <c r="C123" s="4" t="s">
        <v>164</v>
      </c>
      <c r="D123" s="5">
        <v>3</v>
      </c>
      <c r="E123" s="6">
        <v>10</v>
      </c>
      <c r="F123" s="76">
        <f t="shared" si="2"/>
        <v>30</v>
      </c>
      <c r="G123" s="6">
        <v>16</v>
      </c>
      <c r="H123" s="77">
        <f t="shared" si="3"/>
        <v>480</v>
      </c>
      <c r="I123" s="2"/>
      <c r="J123" s="2"/>
    </row>
    <row r="124" spans="1:10" ht="18" customHeight="1" x14ac:dyDescent="0.45">
      <c r="A124" s="72">
        <v>3793</v>
      </c>
      <c r="B124" s="73">
        <v>44738</v>
      </c>
      <c r="C124" s="4" t="s">
        <v>164</v>
      </c>
      <c r="D124" s="5">
        <v>3</v>
      </c>
      <c r="E124" s="6">
        <v>10</v>
      </c>
      <c r="F124" s="76">
        <f t="shared" si="2"/>
        <v>30</v>
      </c>
      <c r="G124" s="6">
        <v>16</v>
      </c>
      <c r="H124" s="77">
        <f t="shared" si="3"/>
        <v>480</v>
      </c>
      <c r="I124" s="2"/>
      <c r="J124" s="2"/>
    </row>
    <row r="125" spans="1:10" ht="18" customHeight="1" x14ac:dyDescent="0.45">
      <c r="A125" s="72">
        <v>3795</v>
      </c>
      <c r="B125" s="73">
        <v>44740</v>
      </c>
      <c r="C125" s="4" t="s">
        <v>164</v>
      </c>
      <c r="D125" s="5">
        <v>2</v>
      </c>
      <c r="E125" s="6">
        <v>10</v>
      </c>
      <c r="F125" s="76">
        <f t="shared" si="2"/>
        <v>20</v>
      </c>
      <c r="G125" s="6">
        <v>16</v>
      </c>
      <c r="H125" s="77">
        <f t="shared" si="3"/>
        <v>320</v>
      </c>
      <c r="I125" s="2"/>
      <c r="J125" s="2"/>
    </row>
    <row r="126" spans="1:10" ht="18" customHeight="1" x14ac:dyDescent="0.45">
      <c r="A126" s="72">
        <v>3796</v>
      </c>
      <c r="B126" s="73">
        <v>44739</v>
      </c>
      <c r="C126" s="4" t="s">
        <v>164</v>
      </c>
      <c r="D126" s="5">
        <v>2</v>
      </c>
      <c r="E126" s="6">
        <v>10</v>
      </c>
      <c r="F126" s="76">
        <f t="shared" si="2"/>
        <v>20</v>
      </c>
      <c r="G126" s="6">
        <v>16</v>
      </c>
      <c r="H126" s="77">
        <f t="shared" si="3"/>
        <v>320</v>
      </c>
      <c r="I126" s="2"/>
      <c r="J126" s="2"/>
    </row>
    <row r="127" spans="1:10" ht="18" customHeight="1" x14ac:dyDescent="0.45">
      <c r="A127" s="72">
        <v>3798</v>
      </c>
      <c r="B127" s="73">
        <v>44740</v>
      </c>
      <c r="C127" s="4" t="s">
        <v>164</v>
      </c>
      <c r="D127" s="5">
        <v>6</v>
      </c>
      <c r="E127" s="6">
        <v>10</v>
      </c>
      <c r="F127" s="76">
        <f t="shared" si="2"/>
        <v>60</v>
      </c>
      <c r="G127" s="6">
        <v>16</v>
      </c>
      <c r="H127" s="77">
        <f t="shared" si="3"/>
        <v>960</v>
      </c>
      <c r="I127" s="2"/>
      <c r="J127" s="2"/>
    </row>
    <row r="128" spans="1:10" ht="18" customHeight="1" x14ac:dyDescent="0.45">
      <c r="A128" s="34">
        <v>3799</v>
      </c>
      <c r="B128" s="35">
        <v>44740</v>
      </c>
      <c r="C128" s="36" t="s">
        <v>164</v>
      </c>
      <c r="D128" s="37">
        <v>2</v>
      </c>
      <c r="E128" s="49">
        <v>10</v>
      </c>
      <c r="F128" s="49">
        <f>D128*E128</f>
        <v>20</v>
      </c>
      <c r="G128" s="49">
        <v>16</v>
      </c>
      <c r="H128" s="77">
        <f t="shared" si="3"/>
        <v>320</v>
      </c>
      <c r="I128" s="29"/>
      <c r="J128" s="29"/>
    </row>
    <row r="129" spans="1:10" ht="18" customHeight="1" x14ac:dyDescent="0.45">
      <c r="A129" s="34">
        <v>3800</v>
      </c>
      <c r="B129" s="35">
        <v>44741</v>
      </c>
      <c r="C129" s="36" t="s">
        <v>164</v>
      </c>
      <c r="D129" s="37">
        <v>2</v>
      </c>
      <c r="E129" s="49">
        <v>10</v>
      </c>
      <c r="F129" s="49">
        <f t="shared" ref="F129:F170" si="4">D129*E129</f>
        <v>20</v>
      </c>
      <c r="G129" s="49">
        <v>16</v>
      </c>
      <c r="H129" s="77">
        <f t="shared" si="3"/>
        <v>320</v>
      </c>
      <c r="I129" s="29"/>
      <c r="J129" s="29"/>
    </row>
    <row r="130" spans="1:10" ht="18" customHeight="1" x14ac:dyDescent="0.45">
      <c r="A130" s="34">
        <v>7101</v>
      </c>
      <c r="B130" s="39">
        <v>44741</v>
      </c>
      <c r="C130" s="40" t="s">
        <v>164</v>
      </c>
      <c r="D130" s="41">
        <v>3</v>
      </c>
      <c r="E130" s="50">
        <v>10</v>
      </c>
      <c r="F130" s="49">
        <f t="shared" si="4"/>
        <v>30</v>
      </c>
      <c r="G130" s="50">
        <v>16</v>
      </c>
      <c r="H130" s="77">
        <f t="shared" si="3"/>
        <v>480</v>
      </c>
      <c r="I130" s="29"/>
      <c r="J130" s="29"/>
    </row>
    <row r="131" spans="1:10" ht="18" customHeight="1" x14ac:dyDescent="0.45">
      <c r="A131" s="34">
        <v>7102</v>
      </c>
      <c r="B131" s="35">
        <v>44741</v>
      </c>
      <c r="C131" s="40" t="s">
        <v>164</v>
      </c>
      <c r="D131" s="41">
        <v>3</v>
      </c>
      <c r="E131" s="50">
        <v>10</v>
      </c>
      <c r="F131" s="49">
        <f t="shared" si="4"/>
        <v>30</v>
      </c>
      <c r="G131" s="50">
        <v>16</v>
      </c>
      <c r="H131" s="77">
        <f t="shared" si="3"/>
        <v>480</v>
      </c>
      <c r="I131" s="29"/>
      <c r="J131" s="29"/>
    </row>
    <row r="132" spans="1:10" ht="18" customHeight="1" x14ac:dyDescent="0.45">
      <c r="A132" s="34">
        <v>7103</v>
      </c>
      <c r="B132" s="39">
        <v>44742</v>
      </c>
      <c r="C132" s="40" t="s">
        <v>164</v>
      </c>
      <c r="D132" s="41">
        <v>3</v>
      </c>
      <c r="E132" s="50">
        <v>10</v>
      </c>
      <c r="F132" s="49">
        <f t="shared" si="4"/>
        <v>30</v>
      </c>
      <c r="G132" s="50">
        <v>16</v>
      </c>
      <c r="H132" s="77">
        <f t="shared" si="3"/>
        <v>480</v>
      </c>
      <c r="I132" s="29"/>
      <c r="J132" s="29"/>
    </row>
    <row r="133" spans="1:10" ht="18" customHeight="1" x14ac:dyDescent="0.45">
      <c r="A133" s="34">
        <v>7104</v>
      </c>
      <c r="B133" s="35">
        <v>44743</v>
      </c>
      <c r="C133" s="40" t="s">
        <v>164</v>
      </c>
      <c r="D133" s="41">
        <v>4</v>
      </c>
      <c r="E133" s="50">
        <v>10</v>
      </c>
      <c r="F133" s="49">
        <f t="shared" si="4"/>
        <v>40</v>
      </c>
      <c r="G133" s="50">
        <v>16</v>
      </c>
      <c r="H133" s="77">
        <f t="shared" si="3"/>
        <v>640</v>
      </c>
      <c r="I133" s="29"/>
      <c r="J133" s="29"/>
    </row>
    <row r="134" spans="1:10" ht="18" customHeight="1" x14ac:dyDescent="0.45">
      <c r="A134" s="34">
        <v>7105</v>
      </c>
      <c r="B134" s="35">
        <v>44743</v>
      </c>
      <c r="C134" s="40" t="s">
        <v>164</v>
      </c>
      <c r="D134" s="41">
        <v>3</v>
      </c>
      <c r="E134" s="50">
        <v>10</v>
      </c>
      <c r="F134" s="49">
        <f t="shared" si="4"/>
        <v>30</v>
      </c>
      <c r="G134" s="50">
        <v>16</v>
      </c>
      <c r="H134" s="77">
        <f t="shared" si="3"/>
        <v>480</v>
      </c>
      <c r="I134" s="29"/>
      <c r="J134" s="29"/>
    </row>
    <row r="135" spans="1:10" ht="18" customHeight="1" x14ac:dyDescent="0.45">
      <c r="A135" s="34">
        <v>7106</v>
      </c>
      <c r="B135" s="39">
        <v>44745</v>
      </c>
      <c r="C135" s="40" t="s">
        <v>164</v>
      </c>
      <c r="D135" s="41">
        <v>3</v>
      </c>
      <c r="E135" s="50">
        <v>10</v>
      </c>
      <c r="F135" s="49">
        <f t="shared" si="4"/>
        <v>30</v>
      </c>
      <c r="G135" s="50">
        <v>16</v>
      </c>
      <c r="H135" s="77">
        <f t="shared" ref="H135:H198" si="5">F135*G135</f>
        <v>480</v>
      </c>
      <c r="I135" s="29"/>
      <c r="J135" s="29"/>
    </row>
    <row r="136" spans="1:10" ht="18" customHeight="1" x14ac:dyDescent="0.45">
      <c r="A136" s="34">
        <v>7111</v>
      </c>
      <c r="B136" s="35">
        <v>44746</v>
      </c>
      <c r="C136" s="40" t="s">
        <v>164</v>
      </c>
      <c r="D136" s="41">
        <v>4</v>
      </c>
      <c r="E136" s="50">
        <v>10</v>
      </c>
      <c r="F136" s="49">
        <f t="shared" si="4"/>
        <v>40</v>
      </c>
      <c r="G136" s="50">
        <v>16</v>
      </c>
      <c r="H136" s="77">
        <f t="shared" si="5"/>
        <v>640</v>
      </c>
      <c r="I136" s="29"/>
      <c r="J136" s="29"/>
    </row>
    <row r="137" spans="1:10" ht="18" customHeight="1" x14ac:dyDescent="0.45">
      <c r="A137" s="34">
        <v>7110</v>
      </c>
      <c r="B137" s="39">
        <v>44746</v>
      </c>
      <c r="C137" s="40" t="s">
        <v>164</v>
      </c>
      <c r="D137" s="41">
        <v>2</v>
      </c>
      <c r="E137" s="50">
        <v>10</v>
      </c>
      <c r="F137" s="49">
        <f t="shared" si="4"/>
        <v>20</v>
      </c>
      <c r="G137" s="50">
        <v>16</v>
      </c>
      <c r="H137" s="77">
        <f t="shared" si="5"/>
        <v>320</v>
      </c>
      <c r="I137" s="29"/>
      <c r="J137" s="29"/>
    </row>
    <row r="138" spans="1:10" ht="18" customHeight="1" x14ac:dyDescent="0.45">
      <c r="A138" s="34">
        <v>7109</v>
      </c>
      <c r="B138" s="39">
        <v>44746</v>
      </c>
      <c r="C138" s="40" t="s">
        <v>164</v>
      </c>
      <c r="D138" s="41">
        <v>3</v>
      </c>
      <c r="E138" s="50">
        <v>10</v>
      </c>
      <c r="F138" s="49">
        <f t="shared" si="4"/>
        <v>30</v>
      </c>
      <c r="G138" s="50">
        <v>16</v>
      </c>
      <c r="H138" s="77">
        <f t="shared" si="5"/>
        <v>480</v>
      </c>
      <c r="I138" s="29"/>
      <c r="J138" s="29"/>
    </row>
    <row r="139" spans="1:10" ht="18" customHeight="1" x14ac:dyDescent="0.45">
      <c r="A139" s="34">
        <v>7108</v>
      </c>
      <c r="B139" s="39">
        <v>44746</v>
      </c>
      <c r="C139" s="40" t="s">
        <v>164</v>
      </c>
      <c r="D139" s="41">
        <v>2</v>
      </c>
      <c r="E139" s="50">
        <v>10</v>
      </c>
      <c r="F139" s="49">
        <f t="shared" si="4"/>
        <v>20</v>
      </c>
      <c r="G139" s="50">
        <v>16</v>
      </c>
      <c r="H139" s="77">
        <f t="shared" si="5"/>
        <v>320</v>
      </c>
      <c r="I139" s="29"/>
      <c r="J139" s="29"/>
    </row>
    <row r="140" spans="1:10" ht="18" customHeight="1" x14ac:dyDescent="0.45">
      <c r="A140" s="34">
        <v>7107</v>
      </c>
      <c r="B140" s="35">
        <v>44746</v>
      </c>
      <c r="C140" s="40" t="s">
        <v>164</v>
      </c>
      <c r="D140" s="41">
        <v>3</v>
      </c>
      <c r="E140" s="50">
        <v>10</v>
      </c>
      <c r="F140" s="49">
        <f t="shared" si="4"/>
        <v>30</v>
      </c>
      <c r="G140" s="50">
        <v>16</v>
      </c>
      <c r="H140" s="77">
        <f t="shared" si="5"/>
        <v>480</v>
      </c>
      <c r="I140" s="29"/>
      <c r="J140" s="29"/>
    </row>
    <row r="141" spans="1:10" ht="18" customHeight="1" x14ac:dyDescent="0.45">
      <c r="A141" s="34">
        <v>7112</v>
      </c>
      <c r="B141" s="35">
        <v>44749</v>
      </c>
      <c r="C141" s="40" t="s">
        <v>164</v>
      </c>
      <c r="D141" s="41">
        <v>3</v>
      </c>
      <c r="E141" s="50">
        <v>10</v>
      </c>
      <c r="F141" s="49">
        <f t="shared" si="4"/>
        <v>30</v>
      </c>
      <c r="G141" s="50">
        <v>16</v>
      </c>
      <c r="H141" s="77">
        <f t="shared" si="5"/>
        <v>480</v>
      </c>
      <c r="I141" s="29"/>
      <c r="J141" s="29"/>
    </row>
    <row r="142" spans="1:10" ht="18" customHeight="1" x14ac:dyDescent="0.45">
      <c r="A142" s="34">
        <v>7113</v>
      </c>
      <c r="B142" s="35">
        <v>44749</v>
      </c>
      <c r="C142" s="40" t="s">
        <v>164</v>
      </c>
      <c r="D142" s="41">
        <v>2</v>
      </c>
      <c r="E142" s="48">
        <v>10</v>
      </c>
      <c r="F142" s="49">
        <f t="shared" si="4"/>
        <v>20</v>
      </c>
      <c r="G142" s="48">
        <v>16</v>
      </c>
      <c r="H142" s="77">
        <f t="shared" si="5"/>
        <v>320</v>
      </c>
      <c r="I142" s="29"/>
      <c r="J142" s="29"/>
    </row>
    <row r="143" spans="1:10" ht="18" customHeight="1" x14ac:dyDescent="0.45">
      <c r="A143" s="34">
        <v>7114</v>
      </c>
      <c r="B143" s="39">
        <v>44753</v>
      </c>
      <c r="C143" s="40" t="s">
        <v>164</v>
      </c>
      <c r="D143" s="41">
        <v>3</v>
      </c>
      <c r="E143" s="50">
        <v>10</v>
      </c>
      <c r="F143" s="49">
        <f t="shared" si="4"/>
        <v>30</v>
      </c>
      <c r="G143" s="50">
        <v>16</v>
      </c>
      <c r="H143" s="77">
        <f t="shared" si="5"/>
        <v>480</v>
      </c>
      <c r="I143" s="29"/>
      <c r="J143" s="29"/>
    </row>
    <row r="144" spans="1:10" ht="18" customHeight="1" x14ac:dyDescent="0.45">
      <c r="A144" s="34">
        <v>7115</v>
      </c>
      <c r="B144" s="35">
        <v>44754</v>
      </c>
      <c r="C144" s="40" t="s">
        <v>164</v>
      </c>
      <c r="D144" s="41">
        <v>2</v>
      </c>
      <c r="E144" s="50">
        <v>10</v>
      </c>
      <c r="F144" s="49">
        <f t="shared" si="4"/>
        <v>20</v>
      </c>
      <c r="G144" s="50">
        <v>16</v>
      </c>
      <c r="H144" s="77">
        <f t="shared" si="5"/>
        <v>320</v>
      </c>
      <c r="I144" s="29"/>
      <c r="J144" s="29"/>
    </row>
    <row r="145" spans="1:10" ht="18" customHeight="1" x14ac:dyDescent="0.45">
      <c r="A145" s="34">
        <v>7116</v>
      </c>
      <c r="B145" s="39">
        <v>44755</v>
      </c>
      <c r="C145" s="40" t="s">
        <v>164</v>
      </c>
      <c r="D145" s="41">
        <v>2</v>
      </c>
      <c r="E145" s="50">
        <v>10</v>
      </c>
      <c r="F145" s="49">
        <f t="shared" si="4"/>
        <v>20</v>
      </c>
      <c r="G145" s="50">
        <v>16</v>
      </c>
      <c r="H145" s="77">
        <f t="shared" si="5"/>
        <v>320</v>
      </c>
      <c r="I145" s="29"/>
      <c r="J145" s="29"/>
    </row>
    <row r="146" spans="1:10" ht="18" customHeight="1" x14ac:dyDescent="0.45">
      <c r="A146" s="34">
        <v>7117</v>
      </c>
      <c r="B146" s="39">
        <v>44756</v>
      </c>
      <c r="C146" s="40" t="s">
        <v>164</v>
      </c>
      <c r="D146" s="41">
        <v>5</v>
      </c>
      <c r="E146" s="50">
        <v>10</v>
      </c>
      <c r="F146" s="49">
        <f t="shared" si="4"/>
        <v>50</v>
      </c>
      <c r="G146" s="50">
        <v>16</v>
      </c>
      <c r="H146" s="77">
        <f t="shared" si="5"/>
        <v>800</v>
      </c>
      <c r="I146" s="29"/>
      <c r="J146" s="29"/>
    </row>
    <row r="147" spans="1:10" ht="18" customHeight="1" x14ac:dyDescent="0.45">
      <c r="A147" s="34">
        <v>7120</v>
      </c>
      <c r="B147" s="39">
        <v>44756</v>
      </c>
      <c r="C147" s="40" t="s">
        <v>164</v>
      </c>
      <c r="D147" s="41">
        <v>3</v>
      </c>
      <c r="E147" s="50">
        <v>10</v>
      </c>
      <c r="F147" s="49">
        <f t="shared" si="4"/>
        <v>30</v>
      </c>
      <c r="G147" s="50">
        <v>16</v>
      </c>
      <c r="H147" s="77">
        <f t="shared" si="5"/>
        <v>480</v>
      </c>
      <c r="I147" s="29"/>
      <c r="J147" s="29"/>
    </row>
    <row r="148" spans="1:10" ht="18" customHeight="1" x14ac:dyDescent="0.45">
      <c r="A148" s="34">
        <v>7118</v>
      </c>
      <c r="B148" s="35">
        <v>44757</v>
      </c>
      <c r="C148" s="40" t="s">
        <v>164</v>
      </c>
      <c r="D148" s="41">
        <v>8</v>
      </c>
      <c r="E148" s="50">
        <v>10</v>
      </c>
      <c r="F148" s="49">
        <f t="shared" si="4"/>
        <v>80</v>
      </c>
      <c r="G148" s="50">
        <v>16</v>
      </c>
      <c r="H148" s="77">
        <f t="shared" si="5"/>
        <v>1280</v>
      </c>
      <c r="I148" s="29"/>
      <c r="J148" s="29"/>
    </row>
    <row r="149" spans="1:10" ht="18" customHeight="1" x14ac:dyDescent="0.45">
      <c r="A149" s="34">
        <v>7119</v>
      </c>
      <c r="B149" s="35">
        <v>44757</v>
      </c>
      <c r="C149" s="40" t="s">
        <v>164</v>
      </c>
      <c r="D149" s="41">
        <v>2</v>
      </c>
      <c r="E149" s="50">
        <v>10</v>
      </c>
      <c r="F149" s="49">
        <f t="shared" si="4"/>
        <v>20</v>
      </c>
      <c r="G149" s="50">
        <v>16</v>
      </c>
      <c r="H149" s="77">
        <f t="shared" si="5"/>
        <v>320</v>
      </c>
      <c r="I149" s="29"/>
      <c r="J149" s="29"/>
    </row>
    <row r="150" spans="1:10" ht="18" customHeight="1" x14ac:dyDescent="0.45">
      <c r="A150" s="34">
        <v>7121</v>
      </c>
      <c r="B150" s="35">
        <v>44759</v>
      </c>
      <c r="C150" s="40" t="s">
        <v>164</v>
      </c>
      <c r="D150" s="41">
        <v>2</v>
      </c>
      <c r="E150" s="50">
        <v>10</v>
      </c>
      <c r="F150" s="49">
        <f t="shared" si="4"/>
        <v>20</v>
      </c>
      <c r="G150" s="50">
        <v>16</v>
      </c>
      <c r="H150" s="77">
        <f t="shared" si="5"/>
        <v>320</v>
      </c>
      <c r="I150" s="29"/>
      <c r="J150" s="29"/>
    </row>
    <row r="151" spans="1:10" ht="18" customHeight="1" x14ac:dyDescent="0.45">
      <c r="A151" s="34">
        <v>7122</v>
      </c>
      <c r="B151" s="35">
        <v>44759</v>
      </c>
      <c r="C151" s="40" t="s">
        <v>164</v>
      </c>
      <c r="D151" s="41">
        <v>6</v>
      </c>
      <c r="E151" s="50">
        <v>10</v>
      </c>
      <c r="F151" s="49">
        <f t="shared" si="4"/>
        <v>60</v>
      </c>
      <c r="G151" s="50">
        <v>16</v>
      </c>
      <c r="H151" s="77">
        <f t="shared" si="5"/>
        <v>960</v>
      </c>
      <c r="I151" s="29"/>
      <c r="J151" s="29"/>
    </row>
    <row r="152" spans="1:10" ht="18" customHeight="1" x14ac:dyDescent="0.45">
      <c r="A152" s="34">
        <v>7123</v>
      </c>
      <c r="B152" s="35">
        <v>44760</v>
      </c>
      <c r="C152" s="40" t="s">
        <v>164</v>
      </c>
      <c r="D152" s="41">
        <v>4</v>
      </c>
      <c r="E152" s="50">
        <v>10</v>
      </c>
      <c r="F152" s="49">
        <f t="shared" si="4"/>
        <v>40</v>
      </c>
      <c r="G152" s="50">
        <v>16</v>
      </c>
      <c r="H152" s="77">
        <f t="shared" si="5"/>
        <v>640</v>
      </c>
      <c r="I152" s="29"/>
      <c r="J152" s="29"/>
    </row>
    <row r="153" spans="1:10" ht="18" customHeight="1" x14ac:dyDescent="0.45">
      <c r="A153" s="34">
        <v>7124</v>
      </c>
      <c r="B153" s="35">
        <v>44761</v>
      </c>
      <c r="C153" s="40" t="s">
        <v>164</v>
      </c>
      <c r="D153" s="41">
        <v>2</v>
      </c>
      <c r="E153" s="50">
        <v>10</v>
      </c>
      <c r="F153" s="49">
        <f t="shared" si="4"/>
        <v>20</v>
      </c>
      <c r="G153" s="50">
        <v>16</v>
      </c>
      <c r="H153" s="77">
        <f t="shared" si="5"/>
        <v>320</v>
      </c>
      <c r="I153" s="29"/>
      <c r="J153" s="29"/>
    </row>
    <row r="154" spans="1:10" ht="18" customHeight="1" x14ac:dyDescent="0.45">
      <c r="A154" s="34">
        <v>7125</v>
      </c>
      <c r="B154" s="35">
        <v>44761</v>
      </c>
      <c r="C154" s="40" t="s">
        <v>164</v>
      </c>
      <c r="D154" s="41">
        <v>2</v>
      </c>
      <c r="E154" s="50">
        <v>10</v>
      </c>
      <c r="F154" s="49">
        <f t="shared" si="4"/>
        <v>20</v>
      </c>
      <c r="G154" s="50">
        <v>16</v>
      </c>
      <c r="H154" s="77">
        <f t="shared" si="5"/>
        <v>320</v>
      </c>
      <c r="I154" s="29"/>
      <c r="J154" s="29"/>
    </row>
    <row r="155" spans="1:10" ht="18" customHeight="1" x14ac:dyDescent="0.45">
      <c r="A155" s="34">
        <v>7126</v>
      </c>
      <c r="B155" s="35">
        <v>44761</v>
      </c>
      <c r="C155" s="40" t="s">
        <v>164</v>
      </c>
      <c r="D155" s="41">
        <v>2</v>
      </c>
      <c r="E155" s="50">
        <v>10</v>
      </c>
      <c r="F155" s="49">
        <f t="shared" si="4"/>
        <v>20</v>
      </c>
      <c r="G155" s="50">
        <v>16</v>
      </c>
      <c r="H155" s="77">
        <f t="shared" si="5"/>
        <v>320</v>
      </c>
      <c r="I155" s="29"/>
      <c r="J155" s="29"/>
    </row>
    <row r="156" spans="1:10" ht="18" customHeight="1" x14ac:dyDescent="0.45">
      <c r="A156" s="34">
        <v>7127</v>
      </c>
      <c r="B156" s="35">
        <v>44760</v>
      </c>
      <c r="C156" s="40" t="s">
        <v>164</v>
      </c>
      <c r="D156" s="41">
        <v>2</v>
      </c>
      <c r="E156" s="50">
        <v>10</v>
      </c>
      <c r="F156" s="49">
        <f t="shared" si="4"/>
        <v>20</v>
      </c>
      <c r="G156" s="50">
        <v>16</v>
      </c>
      <c r="H156" s="77">
        <f t="shared" si="5"/>
        <v>320</v>
      </c>
      <c r="I156" s="29"/>
      <c r="J156" s="29"/>
    </row>
    <row r="157" spans="1:10" ht="18" customHeight="1" x14ac:dyDescent="0.45">
      <c r="A157" s="34">
        <v>7128</v>
      </c>
      <c r="B157" s="35">
        <v>44761</v>
      </c>
      <c r="C157" s="40" t="s">
        <v>164</v>
      </c>
      <c r="D157" s="41">
        <v>4</v>
      </c>
      <c r="E157" s="50">
        <v>10</v>
      </c>
      <c r="F157" s="49">
        <f t="shared" si="4"/>
        <v>40</v>
      </c>
      <c r="G157" s="50">
        <v>16</v>
      </c>
      <c r="H157" s="77">
        <f t="shared" si="5"/>
        <v>640</v>
      </c>
      <c r="I157" s="29"/>
      <c r="J157" s="29"/>
    </row>
    <row r="158" spans="1:10" ht="18" customHeight="1" x14ac:dyDescent="0.45">
      <c r="A158" s="34">
        <v>7129</v>
      </c>
      <c r="B158" s="35">
        <v>44762</v>
      </c>
      <c r="C158" s="40" t="s">
        <v>164</v>
      </c>
      <c r="D158" s="41">
        <v>3</v>
      </c>
      <c r="E158" s="50">
        <v>10</v>
      </c>
      <c r="F158" s="49">
        <f t="shared" si="4"/>
        <v>30</v>
      </c>
      <c r="G158" s="50">
        <v>16</v>
      </c>
      <c r="H158" s="77">
        <f t="shared" si="5"/>
        <v>480</v>
      </c>
      <c r="I158" s="29"/>
      <c r="J158" s="29"/>
    </row>
    <row r="159" spans="1:10" ht="18" customHeight="1" x14ac:dyDescent="0.45">
      <c r="A159" s="34">
        <v>7130</v>
      </c>
      <c r="B159" s="35">
        <v>44762</v>
      </c>
      <c r="C159" s="40" t="s">
        <v>164</v>
      </c>
      <c r="D159" s="41">
        <v>2</v>
      </c>
      <c r="E159" s="50">
        <v>10</v>
      </c>
      <c r="F159" s="49">
        <f t="shared" si="4"/>
        <v>20</v>
      </c>
      <c r="G159" s="50">
        <v>16</v>
      </c>
      <c r="H159" s="77">
        <f t="shared" si="5"/>
        <v>320</v>
      </c>
      <c r="I159" s="29"/>
      <c r="J159" s="29"/>
    </row>
    <row r="160" spans="1:10" ht="18" customHeight="1" x14ac:dyDescent="0.45">
      <c r="A160" s="34">
        <v>7131</v>
      </c>
      <c r="B160" s="35">
        <v>44762</v>
      </c>
      <c r="C160" s="40" t="s">
        <v>164</v>
      </c>
      <c r="D160" s="41">
        <v>2</v>
      </c>
      <c r="E160" s="50">
        <v>10</v>
      </c>
      <c r="F160" s="49">
        <f t="shared" si="4"/>
        <v>20</v>
      </c>
      <c r="G160" s="50">
        <v>16</v>
      </c>
      <c r="H160" s="77">
        <f t="shared" si="5"/>
        <v>320</v>
      </c>
      <c r="I160" s="29"/>
      <c r="J160" s="29"/>
    </row>
    <row r="161" spans="1:10" ht="18" customHeight="1" x14ac:dyDescent="0.45">
      <c r="A161" s="34">
        <v>7132</v>
      </c>
      <c r="B161" s="35">
        <v>44763</v>
      </c>
      <c r="C161" s="40" t="s">
        <v>164</v>
      </c>
      <c r="D161" s="41">
        <v>6</v>
      </c>
      <c r="E161" s="50">
        <v>10</v>
      </c>
      <c r="F161" s="49">
        <f t="shared" si="4"/>
        <v>60</v>
      </c>
      <c r="G161" s="50">
        <v>16</v>
      </c>
      <c r="H161" s="77">
        <f t="shared" si="5"/>
        <v>960</v>
      </c>
      <c r="I161" s="29"/>
      <c r="J161" s="29"/>
    </row>
    <row r="162" spans="1:10" ht="18" customHeight="1" x14ac:dyDescent="0.45">
      <c r="A162" s="34">
        <v>7133</v>
      </c>
      <c r="B162" s="35">
        <v>44764</v>
      </c>
      <c r="C162" s="40" t="s">
        <v>164</v>
      </c>
      <c r="D162" s="41">
        <v>3</v>
      </c>
      <c r="E162" s="50">
        <v>10</v>
      </c>
      <c r="F162" s="49">
        <f t="shared" si="4"/>
        <v>30</v>
      </c>
      <c r="G162" s="50">
        <v>16</v>
      </c>
      <c r="H162" s="77">
        <f t="shared" si="5"/>
        <v>480</v>
      </c>
      <c r="I162" s="29"/>
      <c r="J162" s="29"/>
    </row>
    <row r="163" spans="1:10" ht="18" customHeight="1" x14ac:dyDescent="0.45">
      <c r="A163" s="34">
        <v>7134</v>
      </c>
      <c r="B163" s="35">
        <v>44764</v>
      </c>
      <c r="C163" s="40" t="s">
        <v>164</v>
      </c>
      <c r="D163" s="41">
        <v>3</v>
      </c>
      <c r="E163" s="50">
        <v>10</v>
      </c>
      <c r="F163" s="49">
        <f t="shared" si="4"/>
        <v>30</v>
      </c>
      <c r="G163" s="50">
        <v>16</v>
      </c>
      <c r="H163" s="77">
        <f t="shared" si="5"/>
        <v>480</v>
      </c>
      <c r="I163" s="29"/>
      <c r="J163" s="29"/>
    </row>
    <row r="164" spans="1:10" ht="18" customHeight="1" x14ac:dyDescent="0.45">
      <c r="A164" s="34">
        <v>7135</v>
      </c>
      <c r="B164" s="35">
        <v>44764</v>
      </c>
      <c r="C164" s="40" t="s">
        <v>164</v>
      </c>
      <c r="D164" s="41">
        <v>1</v>
      </c>
      <c r="E164" s="50">
        <v>10</v>
      </c>
      <c r="F164" s="49">
        <f t="shared" si="4"/>
        <v>10</v>
      </c>
      <c r="G164" s="50">
        <v>16</v>
      </c>
      <c r="H164" s="77">
        <f t="shared" si="5"/>
        <v>160</v>
      </c>
      <c r="I164" s="29"/>
      <c r="J164" s="29"/>
    </row>
    <row r="165" spans="1:10" ht="18" customHeight="1" x14ac:dyDescent="0.45">
      <c r="A165" s="34">
        <v>7136</v>
      </c>
      <c r="B165" s="35">
        <v>44765</v>
      </c>
      <c r="C165" s="40" t="s">
        <v>164</v>
      </c>
      <c r="D165" s="41">
        <v>4</v>
      </c>
      <c r="E165" s="50">
        <v>10</v>
      </c>
      <c r="F165" s="49">
        <f t="shared" si="4"/>
        <v>40</v>
      </c>
      <c r="G165" s="50">
        <v>16</v>
      </c>
      <c r="H165" s="77">
        <f t="shared" si="5"/>
        <v>640</v>
      </c>
      <c r="I165" s="29"/>
      <c r="J165" s="29"/>
    </row>
    <row r="166" spans="1:10" ht="18" customHeight="1" x14ac:dyDescent="0.45">
      <c r="A166" s="34">
        <v>7138</v>
      </c>
      <c r="B166" s="35">
        <v>44765</v>
      </c>
      <c r="C166" s="40" t="s">
        <v>164</v>
      </c>
      <c r="D166" s="41">
        <v>4</v>
      </c>
      <c r="E166" s="50">
        <v>6</v>
      </c>
      <c r="F166" s="49">
        <f t="shared" si="4"/>
        <v>24</v>
      </c>
      <c r="G166" s="50">
        <v>16</v>
      </c>
      <c r="H166" s="77">
        <f t="shared" si="5"/>
        <v>384</v>
      </c>
      <c r="I166" s="29"/>
      <c r="J166" s="29"/>
    </row>
    <row r="167" spans="1:10" ht="18" customHeight="1" x14ac:dyDescent="0.45">
      <c r="A167" s="34">
        <v>7139</v>
      </c>
      <c r="B167" s="35">
        <v>44766</v>
      </c>
      <c r="C167" s="40" t="s">
        <v>164</v>
      </c>
      <c r="D167" s="41">
        <v>3</v>
      </c>
      <c r="E167" s="50">
        <v>10</v>
      </c>
      <c r="F167" s="49">
        <f t="shared" si="4"/>
        <v>30</v>
      </c>
      <c r="G167" s="50">
        <v>16</v>
      </c>
      <c r="H167" s="77">
        <f t="shared" si="5"/>
        <v>480</v>
      </c>
      <c r="I167" s="29"/>
      <c r="J167" s="29"/>
    </row>
    <row r="168" spans="1:10" ht="18" customHeight="1" x14ac:dyDescent="0.45">
      <c r="A168" s="34">
        <v>7141</v>
      </c>
      <c r="B168" s="35">
        <v>44767</v>
      </c>
      <c r="C168" s="40" t="s">
        <v>164</v>
      </c>
      <c r="D168" s="41">
        <v>3</v>
      </c>
      <c r="E168" s="50">
        <v>10</v>
      </c>
      <c r="F168" s="49">
        <f t="shared" si="4"/>
        <v>30</v>
      </c>
      <c r="G168" s="50">
        <v>16</v>
      </c>
      <c r="H168" s="77">
        <f t="shared" si="5"/>
        <v>480</v>
      </c>
      <c r="I168" s="29"/>
      <c r="J168" s="29"/>
    </row>
    <row r="169" spans="1:10" ht="18" customHeight="1" x14ac:dyDescent="0.45">
      <c r="A169" s="34">
        <v>7142</v>
      </c>
      <c r="B169" s="35">
        <v>44767</v>
      </c>
      <c r="C169" s="40" t="s">
        <v>164</v>
      </c>
      <c r="D169" s="41">
        <v>2</v>
      </c>
      <c r="E169" s="50">
        <v>10</v>
      </c>
      <c r="F169" s="49">
        <f t="shared" si="4"/>
        <v>20</v>
      </c>
      <c r="G169" s="50">
        <v>16</v>
      </c>
      <c r="H169" s="77">
        <f t="shared" si="5"/>
        <v>320</v>
      </c>
      <c r="I169" s="29"/>
      <c r="J169" s="29"/>
    </row>
    <row r="170" spans="1:10" ht="18" customHeight="1" x14ac:dyDescent="0.45">
      <c r="A170" s="34">
        <v>7143</v>
      </c>
      <c r="B170" s="35">
        <v>44768</v>
      </c>
      <c r="C170" s="40" t="s">
        <v>164</v>
      </c>
      <c r="D170" s="41">
        <v>2</v>
      </c>
      <c r="E170" s="50">
        <v>10</v>
      </c>
      <c r="F170" s="49">
        <f t="shared" si="4"/>
        <v>20</v>
      </c>
      <c r="G170" s="50">
        <v>16</v>
      </c>
      <c r="H170" s="77">
        <f t="shared" si="5"/>
        <v>320</v>
      </c>
      <c r="I170" s="29"/>
      <c r="J170" s="29"/>
    </row>
    <row r="171" spans="1:10" ht="18" customHeight="1" x14ac:dyDescent="0.45">
      <c r="A171" s="113">
        <v>7140</v>
      </c>
      <c r="B171" s="114">
        <v>44768</v>
      </c>
      <c r="C171" s="40" t="s">
        <v>164</v>
      </c>
      <c r="D171" s="41">
        <v>2</v>
      </c>
      <c r="E171" s="50">
        <v>10</v>
      </c>
      <c r="F171" s="49">
        <f t="shared" ref="F171:F214" si="6">D171*E171</f>
        <v>20</v>
      </c>
      <c r="G171" s="50">
        <v>16</v>
      </c>
      <c r="H171" s="77">
        <f t="shared" si="5"/>
        <v>320</v>
      </c>
      <c r="I171" s="29"/>
      <c r="J171" s="29"/>
    </row>
    <row r="172" spans="1:10" ht="18" customHeight="1" x14ac:dyDescent="0.45">
      <c r="A172" s="34">
        <v>7144</v>
      </c>
      <c r="B172" s="35">
        <v>44768</v>
      </c>
      <c r="C172" s="40" t="s">
        <v>164</v>
      </c>
      <c r="D172" s="41">
        <v>4</v>
      </c>
      <c r="E172" s="50">
        <v>10</v>
      </c>
      <c r="F172" s="49">
        <f t="shared" si="6"/>
        <v>40</v>
      </c>
      <c r="G172" s="50">
        <v>16</v>
      </c>
      <c r="H172" s="77">
        <f t="shared" si="5"/>
        <v>640</v>
      </c>
      <c r="I172" s="29"/>
      <c r="J172" s="29"/>
    </row>
    <row r="173" spans="1:10" ht="18" customHeight="1" x14ac:dyDescent="0.45">
      <c r="A173" s="34">
        <v>7145</v>
      </c>
      <c r="B173" s="35">
        <v>44769</v>
      </c>
      <c r="C173" s="40" t="s">
        <v>164</v>
      </c>
      <c r="D173" s="41">
        <v>3</v>
      </c>
      <c r="E173" s="50">
        <v>10</v>
      </c>
      <c r="F173" s="49">
        <f t="shared" si="6"/>
        <v>30</v>
      </c>
      <c r="G173" s="50">
        <v>16</v>
      </c>
      <c r="H173" s="77">
        <f t="shared" si="5"/>
        <v>480</v>
      </c>
      <c r="I173" s="29"/>
      <c r="J173" s="29"/>
    </row>
    <row r="174" spans="1:10" ht="18" customHeight="1" x14ac:dyDescent="0.45">
      <c r="A174" s="34">
        <v>7147</v>
      </c>
      <c r="B174" s="35">
        <v>44769</v>
      </c>
      <c r="C174" s="40" t="s">
        <v>164</v>
      </c>
      <c r="D174" s="41">
        <v>5</v>
      </c>
      <c r="E174" s="50">
        <v>10</v>
      </c>
      <c r="F174" s="49">
        <f t="shared" si="6"/>
        <v>50</v>
      </c>
      <c r="G174" s="50">
        <v>16</v>
      </c>
      <c r="H174" s="77">
        <f t="shared" si="5"/>
        <v>800</v>
      </c>
      <c r="I174" s="29"/>
      <c r="J174" s="29"/>
    </row>
    <row r="175" spans="1:10" ht="18" customHeight="1" x14ac:dyDescent="0.45">
      <c r="A175" s="34">
        <v>7146</v>
      </c>
      <c r="B175" s="35">
        <v>44770</v>
      </c>
      <c r="C175" s="40" t="s">
        <v>164</v>
      </c>
      <c r="D175" s="41">
        <v>5</v>
      </c>
      <c r="E175" s="50">
        <v>10</v>
      </c>
      <c r="F175" s="49">
        <f t="shared" si="6"/>
        <v>50</v>
      </c>
      <c r="G175" s="50">
        <v>16</v>
      </c>
      <c r="H175" s="77">
        <f t="shared" si="5"/>
        <v>800</v>
      </c>
      <c r="I175" s="29"/>
      <c r="J175" s="29"/>
    </row>
    <row r="176" spans="1:10" ht="18" customHeight="1" x14ac:dyDescent="0.45">
      <c r="A176" s="34">
        <v>7137</v>
      </c>
      <c r="B176" s="35">
        <v>44770</v>
      </c>
      <c r="C176" s="40" t="s">
        <v>164</v>
      </c>
      <c r="D176" s="41">
        <v>3</v>
      </c>
      <c r="E176" s="50">
        <v>10</v>
      </c>
      <c r="F176" s="49">
        <f t="shared" si="6"/>
        <v>30</v>
      </c>
      <c r="G176" s="50">
        <v>16</v>
      </c>
      <c r="H176" s="77">
        <f t="shared" si="5"/>
        <v>480</v>
      </c>
      <c r="I176" s="29"/>
      <c r="J176" s="29"/>
    </row>
    <row r="177" spans="1:10" ht="18" customHeight="1" x14ac:dyDescent="0.45">
      <c r="A177" s="34">
        <v>7148</v>
      </c>
      <c r="B177" s="35">
        <v>44771</v>
      </c>
      <c r="C177" s="40" t="s">
        <v>164</v>
      </c>
      <c r="D177" s="41">
        <v>8</v>
      </c>
      <c r="E177" s="50">
        <v>10</v>
      </c>
      <c r="F177" s="49">
        <f t="shared" si="6"/>
        <v>80</v>
      </c>
      <c r="G177" s="50">
        <v>16</v>
      </c>
      <c r="H177" s="77">
        <f t="shared" si="5"/>
        <v>1280</v>
      </c>
      <c r="I177" s="29"/>
      <c r="J177" s="29"/>
    </row>
    <row r="178" spans="1:10" ht="18" customHeight="1" x14ac:dyDescent="0.45">
      <c r="A178" s="34">
        <v>7149</v>
      </c>
      <c r="B178" s="35">
        <v>44772</v>
      </c>
      <c r="C178" s="40" t="s">
        <v>164</v>
      </c>
      <c r="D178" s="41">
        <v>4</v>
      </c>
      <c r="E178" s="50">
        <v>10</v>
      </c>
      <c r="F178" s="49">
        <f t="shared" si="6"/>
        <v>40</v>
      </c>
      <c r="G178" s="50">
        <v>16</v>
      </c>
      <c r="H178" s="77">
        <f t="shared" si="5"/>
        <v>640</v>
      </c>
      <c r="I178" s="29"/>
      <c r="J178" s="29"/>
    </row>
    <row r="179" spans="1:10" ht="18" customHeight="1" x14ac:dyDescent="0.45">
      <c r="A179" s="34">
        <v>7152</v>
      </c>
      <c r="B179" s="35">
        <v>44773</v>
      </c>
      <c r="C179" s="40" t="s">
        <v>164</v>
      </c>
      <c r="D179" s="41">
        <v>4</v>
      </c>
      <c r="E179" s="50">
        <v>10</v>
      </c>
      <c r="F179" s="49">
        <f t="shared" si="6"/>
        <v>40</v>
      </c>
      <c r="G179" s="50">
        <v>16</v>
      </c>
      <c r="H179" s="77">
        <f t="shared" si="5"/>
        <v>640</v>
      </c>
      <c r="I179" s="29"/>
      <c r="J179" s="29"/>
    </row>
    <row r="180" spans="1:10" ht="18" customHeight="1" x14ac:dyDescent="0.45">
      <c r="A180" s="34">
        <v>7157</v>
      </c>
      <c r="B180" s="35">
        <v>44774</v>
      </c>
      <c r="C180" s="40" t="s">
        <v>164</v>
      </c>
      <c r="D180" s="41">
        <v>3</v>
      </c>
      <c r="E180" s="50">
        <v>10</v>
      </c>
      <c r="F180" s="49">
        <f t="shared" si="6"/>
        <v>30</v>
      </c>
      <c r="G180" s="50">
        <v>16</v>
      </c>
      <c r="H180" s="77">
        <f t="shared" si="5"/>
        <v>480</v>
      </c>
      <c r="I180" s="29"/>
      <c r="J180" s="29"/>
    </row>
    <row r="181" spans="1:10" ht="18" customHeight="1" x14ac:dyDescent="0.45">
      <c r="A181" s="34">
        <v>7151</v>
      </c>
      <c r="B181" s="35">
        <v>44775</v>
      </c>
      <c r="C181" s="40" t="s">
        <v>164</v>
      </c>
      <c r="D181" s="41">
        <v>3</v>
      </c>
      <c r="E181" s="50">
        <v>10</v>
      </c>
      <c r="F181" s="49">
        <f t="shared" si="6"/>
        <v>30</v>
      </c>
      <c r="G181" s="50">
        <v>16</v>
      </c>
      <c r="H181" s="77">
        <f t="shared" si="5"/>
        <v>480</v>
      </c>
      <c r="I181" s="29"/>
      <c r="J181" s="29"/>
    </row>
    <row r="182" spans="1:10" ht="18" customHeight="1" x14ac:dyDescent="0.45">
      <c r="A182" s="34">
        <v>7153</v>
      </c>
      <c r="B182" s="35">
        <v>44775</v>
      </c>
      <c r="C182" s="40" t="s">
        <v>164</v>
      </c>
      <c r="D182" s="41">
        <v>5</v>
      </c>
      <c r="E182" s="50">
        <v>10</v>
      </c>
      <c r="F182" s="49">
        <f t="shared" si="6"/>
        <v>50</v>
      </c>
      <c r="G182" s="50">
        <v>16</v>
      </c>
      <c r="H182" s="77">
        <f t="shared" si="5"/>
        <v>800</v>
      </c>
      <c r="I182" s="29"/>
      <c r="J182" s="29"/>
    </row>
    <row r="183" spans="1:10" ht="18" customHeight="1" x14ac:dyDescent="0.45">
      <c r="A183" s="34">
        <v>7155</v>
      </c>
      <c r="B183" s="35">
        <v>44776</v>
      </c>
      <c r="C183" s="40" t="s">
        <v>164</v>
      </c>
      <c r="D183" s="41">
        <v>2</v>
      </c>
      <c r="E183" s="50">
        <v>10</v>
      </c>
      <c r="F183" s="49">
        <f t="shared" si="6"/>
        <v>20</v>
      </c>
      <c r="G183" s="50">
        <v>16</v>
      </c>
      <c r="H183" s="77">
        <f t="shared" si="5"/>
        <v>320</v>
      </c>
      <c r="I183" s="29"/>
      <c r="J183" s="29"/>
    </row>
    <row r="184" spans="1:10" ht="18" customHeight="1" x14ac:dyDescent="0.45">
      <c r="A184" s="34">
        <v>7154</v>
      </c>
      <c r="B184" s="35">
        <v>44776</v>
      </c>
      <c r="C184" s="40" t="s">
        <v>164</v>
      </c>
      <c r="D184" s="41">
        <v>5</v>
      </c>
      <c r="E184" s="50">
        <v>10</v>
      </c>
      <c r="F184" s="49">
        <f t="shared" si="6"/>
        <v>50</v>
      </c>
      <c r="G184" s="50">
        <v>16</v>
      </c>
      <c r="H184" s="77">
        <f t="shared" si="5"/>
        <v>800</v>
      </c>
      <c r="I184" s="29"/>
      <c r="J184" s="29"/>
    </row>
    <row r="185" spans="1:10" ht="18" customHeight="1" x14ac:dyDescent="0.45">
      <c r="A185" s="34">
        <v>7160</v>
      </c>
      <c r="B185" s="35">
        <v>44776</v>
      </c>
      <c r="C185" s="40" t="s">
        <v>164</v>
      </c>
      <c r="D185" s="41">
        <v>5</v>
      </c>
      <c r="E185" s="50">
        <v>10</v>
      </c>
      <c r="F185" s="49">
        <f t="shared" si="6"/>
        <v>50</v>
      </c>
      <c r="G185" s="50">
        <v>16</v>
      </c>
      <c r="H185" s="77">
        <f t="shared" si="5"/>
        <v>800</v>
      </c>
      <c r="I185" s="29"/>
      <c r="J185" s="29"/>
    </row>
    <row r="186" spans="1:10" ht="18" customHeight="1" x14ac:dyDescent="0.45">
      <c r="A186" s="34">
        <v>7162</v>
      </c>
      <c r="B186" s="35">
        <v>44777</v>
      </c>
      <c r="C186" s="40" t="s">
        <v>164</v>
      </c>
      <c r="D186" s="41">
        <v>4</v>
      </c>
      <c r="E186" s="50">
        <v>10</v>
      </c>
      <c r="F186" s="49">
        <f t="shared" si="6"/>
        <v>40</v>
      </c>
      <c r="G186" s="50">
        <v>16</v>
      </c>
      <c r="H186" s="77">
        <f t="shared" si="5"/>
        <v>640</v>
      </c>
      <c r="I186" s="29"/>
      <c r="J186" s="29"/>
    </row>
    <row r="187" spans="1:10" ht="18" customHeight="1" x14ac:dyDescent="0.45">
      <c r="A187" s="34">
        <v>7161</v>
      </c>
      <c r="B187" s="35">
        <v>44777</v>
      </c>
      <c r="C187" s="40" t="s">
        <v>164</v>
      </c>
      <c r="D187" s="41">
        <v>2</v>
      </c>
      <c r="E187" s="50">
        <v>10</v>
      </c>
      <c r="F187" s="49">
        <f t="shared" si="6"/>
        <v>20</v>
      </c>
      <c r="G187" s="50">
        <v>16</v>
      </c>
      <c r="H187" s="77">
        <f t="shared" si="5"/>
        <v>320</v>
      </c>
      <c r="I187" s="29"/>
      <c r="J187" s="29"/>
    </row>
    <row r="188" spans="1:10" ht="18" customHeight="1" x14ac:dyDescent="0.45">
      <c r="A188" s="34">
        <v>7159</v>
      </c>
      <c r="B188" s="35">
        <v>44777</v>
      </c>
      <c r="C188" s="40" t="s">
        <v>164</v>
      </c>
      <c r="D188" s="41">
        <v>3</v>
      </c>
      <c r="E188" s="50">
        <v>10</v>
      </c>
      <c r="F188" s="49">
        <f t="shared" si="6"/>
        <v>30</v>
      </c>
      <c r="G188" s="50">
        <v>16</v>
      </c>
      <c r="H188" s="77">
        <f t="shared" si="5"/>
        <v>480</v>
      </c>
      <c r="I188" s="29"/>
      <c r="J188" s="29"/>
    </row>
    <row r="189" spans="1:10" ht="18" customHeight="1" x14ac:dyDescent="0.45">
      <c r="A189" s="34">
        <v>7158</v>
      </c>
      <c r="B189" s="35">
        <v>44777</v>
      </c>
      <c r="C189" s="40" t="s">
        <v>164</v>
      </c>
      <c r="D189" s="41">
        <v>2</v>
      </c>
      <c r="E189" s="50">
        <v>10</v>
      </c>
      <c r="F189" s="49">
        <f t="shared" si="6"/>
        <v>20</v>
      </c>
      <c r="G189" s="50">
        <v>16</v>
      </c>
      <c r="H189" s="77">
        <f t="shared" si="5"/>
        <v>320</v>
      </c>
      <c r="I189" s="29"/>
      <c r="J189" s="29"/>
    </row>
    <row r="190" spans="1:10" ht="18" customHeight="1" x14ac:dyDescent="0.45">
      <c r="A190" s="34">
        <v>7163</v>
      </c>
      <c r="B190" s="35">
        <v>44778</v>
      </c>
      <c r="C190" s="40" t="s">
        <v>164</v>
      </c>
      <c r="D190" s="41">
        <v>3</v>
      </c>
      <c r="E190" s="50">
        <v>10</v>
      </c>
      <c r="F190" s="49">
        <f t="shared" si="6"/>
        <v>30</v>
      </c>
      <c r="G190" s="50">
        <v>16</v>
      </c>
      <c r="H190" s="77">
        <f t="shared" si="5"/>
        <v>480</v>
      </c>
      <c r="I190" s="29"/>
      <c r="J190" s="29"/>
    </row>
    <row r="191" spans="1:10" ht="18" customHeight="1" x14ac:dyDescent="0.45">
      <c r="A191" s="34">
        <v>7164</v>
      </c>
      <c r="B191" s="35">
        <v>44779</v>
      </c>
      <c r="C191" s="40" t="s">
        <v>164</v>
      </c>
      <c r="D191" s="41">
        <v>2</v>
      </c>
      <c r="E191" s="50">
        <v>10</v>
      </c>
      <c r="F191" s="49">
        <f t="shared" si="6"/>
        <v>20</v>
      </c>
      <c r="G191" s="50">
        <v>16</v>
      </c>
      <c r="H191" s="77">
        <f t="shared" si="5"/>
        <v>320</v>
      </c>
      <c r="I191" s="29"/>
      <c r="J191" s="29"/>
    </row>
    <row r="192" spans="1:10" ht="18" customHeight="1" x14ac:dyDescent="0.45">
      <c r="A192" s="34">
        <v>7165</v>
      </c>
      <c r="B192" s="35">
        <v>44779</v>
      </c>
      <c r="C192" s="40" t="s">
        <v>164</v>
      </c>
      <c r="D192" s="41">
        <v>3</v>
      </c>
      <c r="E192" s="50">
        <v>10</v>
      </c>
      <c r="F192" s="49">
        <f t="shared" si="6"/>
        <v>30</v>
      </c>
      <c r="G192" s="50">
        <v>16</v>
      </c>
      <c r="H192" s="77">
        <f t="shared" si="5"/>
        <v>480</v>
      </c>
      <c r="I192" s="29"/>
      <c r="J192" s="29"/>
    </row>
    <row r="193" spans="1:10" ht="18" customHeight="1" x14ac:dyDescent="0.45">
      <c r="A193" s="34">
        <v>7173</v>
      </c>
      <c r="B193" s="35">
        <v>44780</v>
      </c>
      <c r="C193" s="40" t="s">
        <v>164</v>
      </c>
      <c r="D193" s="41">
        <v>3</v>
      </c>
      <c r="E193" s="50">
        <v>10</v>
      </c>
      <c r="F193" s="49">
        <f t="shared" si="6"/>
        <v>30</v>
      </c>
      <c r="G193" s="50">
        <v>16</v>
      </c>
      <c r="H193" s="77">
        <f t="shared" si="5"/>
        <v>480</v>
      </c>
      <c r="I193" s="29"/>
      <c r="J193" s="29"/>
    </row>
    <row r="194" spans="1:10" ht="18" customHeight="1" x14ac:dyDescent="0.45">
      <c r="A194" s="34">
        <v>7156</v>
      </c>
      <c r="B194" s="35">
        <v>44782</v>
      </c>
      <c r="C194" s="40" t="s">
        <v>164</v>
      </c>
      <c r="D194" s="41">
        <v>2</v>
      </c>
      <c r="E194" s="50">
        <v>10</v>
      </c>
      <c r="F194" s="49">
        <f t="shared" si="6"/>
        <v>20</v>
      </c>
      <c r="G194" s="50">
        <v>16</v>
      </c>
      <c r="H194" s="77">
        <f t="shared" si="5"/>
        <v>320</v>
      </c>
      <c r="I194" s="29"/>
      <c r="J194" s="29"/>
    </row>
    <row r="195" spans="1:10" ht="18" customHeight="1" x14ac:dyDescent="0.45">
      <c r="A195" s="34">
        <v>7166</v>
      </c>
      <c r="B195" s="35">
        <v>44782</v>
      </c>
      <c r="C195" s="40" t="s">
        <v>164</v>
      </c>
      <c r="D195" s="41">
        <v>8</v>
      </c>
      <c r="E195" s="50">
        <v>10</v>
      </c>
      <c r="F195" s="49">
        <f t="shared" si="6"/>
        <v>80</v>
      </c>
      <c r="G195" s="50">
        <v>16</v>
      </c>
      <c r="H195" s="77">
        <f t="shared" si="5"/>
        <v>1280</v>
      </c>
      <c r="I195" s="29"/>
      <c r="J195" s="29"/>
    </row>
    <row r="196" spans="1:10" ht="18" customHeight="1" x14ac:dyDescent="0.45">
      <c r="A196" s="34">
        <v>7168</v>
      </c>
      <c r="B196" s="35">
        <v>44782</v>
      </c>
      <c r="C196" s="40" t="s">
        <v>164</v>
      </c>
      <c r="D196" s="41">
        <v>2</v>
      </c>
      <c r="E196" s="50">
        <v>10</v>
      </c>
      <c r="F196" s="49">
        <f t="shared" si="6"/>
        <v>20</v>
      </c>
      <c r="G196" s="50">
        <v>16</v>
      </c>
      <c r="H196" s="77">
        <f t="shared" si="5"/>
        <v>320</v>
      </c>
      <c r="I196" s="29"/>
      <c r="J196" s="29"/>
    </row>
    <row r="197" spans="1:10" ht="18" customHeight="1" x14ac:dyDescent="0.45">
      <c r="A197" s="34">
        <v>7169</v>
      </c>
      <c r="B197" s="35">
        <v>44782</v>
      </c>
      <c r="C197" s="40" t="s">
        <v>164</v>
      </c>
      <c r="D197" s="41">
        <v>5</v>
      </c>
      <c r="E197" s="50">
        <v>10</v>
      </c>
      <c r="F197" s="49">
        <f t="shared" si="6"/>
        <v>50</v>
      </c>
      <c r="G197" s="50">
        <v>16</v>
      </c>
      <c r="H197" s="77">
        <f t="shared" si="5"/>
        <v>800</v>
      </c>
      <c r="I197" s="29"/>
      <c r="J197" s="29"/>
    </row>
    <row r="198" spans="1:10" ht="18" customHeight="1" x14ac:dyDescent="0.45">
      <c r="A198" s="34">
        <v>7170</v>
      </c>
      <c r="B198" s="35">
        <v>44782</v>
      </c>
      <c r="C198" s="40" t="s">
        <v>164</v>
      </c>
      <c r="D198" s="41">
        <v>2</v>
      </c>
      <c r="E198" s="50">
        <v>10</v>
      </c>
      <c r="F198" s="49">
        <f t="shared" si="6"/>
        <v>20</v>
      </c>
      <c r="G198" s="50">
        <v>16</v>
      </c>
      <c r="H198" s="77">
        <f t="shared" si="5"/>
        <v>320</v>
      </c>
      <c r="I198" s="29"/>
      <c r="J198" s="29"/>
    </row>
    <row r="199" spans="1:10" ht="18" customHeight="1" x14ac:dyDescent="0.45">
      <c r="A199" s="34">
        <v>7172</v>
      </c>
      <c r="B199" s="35">
        <v>44783</v>
      </c>
      <c r="C199" s="40" t="s">
        <v>164</v>
      </c>
      <c r="D199" s="41">
        <v>3</v>
      </c>
      <c r="E199" s="50">
        <v>10</v>
      </c>
      <c r="F199" s="49">
        <f t="shared" si="6"/>
        <v>30</v>
      </c>
      <c r="G199" s="50">
        <v>16</v>
      </c>
      <c r="H199" s="77">
        <f t="shared" ref="H199:H262" si="7">F199*G199</f>
        <v>480</v>
      </c>
      <c r="I199" s="29"/>
      <c r="J199" s="29"/>
    </row>
    <row r="200" spans="1:10" ht="18" customHeight="1" x14ac:dyDescent="0.45">
      <c r="A200" s="34">
        <v>7171</v>
      </c>
      <c r="B200" s="35">
        <v>44783</v>
      </c>
      <c r="C200" s="40" t="s">
        <v>164</v>
      </c>
      <c r="D200" s="41">
        <v>3</v>
      </c>
      <c r="E200" s="50">
        <v>10</v>
      </c>
      <c r="F200" s="49">
        <f t="shared" si="6"/>
        <v>30</v>
      </c>
      <c r="G200" s="50">
        <v>16</v>
      </c>
      <c r="H200" s="77">
        <f t="shared" si="7"/>
        <v>480</v>
      </c>
      <c r="I200" s="29"/>
      <c r="J200" s="29"/>
    </row>
    <row r="201" spans="1:10" ht="18" customHeight="1" x14ac:dyDescent="0.45">
      <c r="A201" s="34">
        <v>7167</v>
      </c>
      <c r="B201" s="35">
        <v>44783</v>
      </c>
      <c r="C201" s="40" t="s">
        <v>164</v>
      </c>
      <c r="D201" s="41">
        <v>6</v>
      </c>
      <c r="E201" s="50">
        <v>10</v>
      </c>
      <c r="F201" s="49">
        <f t="shared" si="6"/>
        <v>60</v>
      </c>
      <c r="G201" s="50">
        <v>16</v>
      </c>
      <c r="H201" s="77">
        <f t="shared" si="7"/>
        <v>960</v>
      </c>
      <c r="I201" s="29"/>
      <c r="J201" s="29"/>
    </row>
    <row r="202" spans="1:10" ht="18" customHeight="1" x14ac:dyDescent="0.45">
      <c r="A202" s="34">
        <v>7175</v>
      </c>
      <c r="B202" s="35">
        <v>44784</v>
      </c>
      <c r="C202" s="40" t="s">
        <v>164</v>
      </c>
      <c r="D202" s="41">
        <v>3</v>
      </c>
      <c r="E202" s="50">
        <v>10</v>
      </c>
      <c r="F202" s="49">
        <f t="shared" si="6"/>
        <v>30</v>
      </c>
      <c r="G202" s="50">
        <v>16</v>
      </c>
      <c r="H202" s="77">
        <f t="shared" si="7"/>
        <v>480</v>
      </c>
      <c r="I202" s="29"/>
      <c r="J202" s="29"/>
    </row>
    <row r="203" spans="1:10" ht="18" customHeight="1" x14ac:dyDescent="0.45">
      <c r="A203" s="34">
        <v>7174</v>
      </c>
      <c r="B203" s="35">
        <v>44784</v>
      </c>
      <c r="C203" s="40" t="s">
        <v>164</v>
      </c>
      <c r="D203" s="41">
        <v>9</v>
      </c>
      <c r="E203" s="50">
        <v>10</v>
      </c>
      <c r="F203" s="49">
        <f t="shared" si="6"/>
        <v>90</v>
      </c>
      <c r="G203" s="50">
        <v>16</v>
      </c>
      <c r="H203" s="77">
        <f t="shared" si="7"/>
        <v>1440</v>
      </c>
      <c r="I203" s="29"/>
      <c r="J203" s="29"/>
    </row>
    <row r="204" spans="1:10" ht="18" customHeight="1" x14ac:dyDescent="0.45">
      <c r="A204" s="34">
        <v>7176</v>
      </c>
      <c r="B204" s="35">
        <v>44784</v>
      </c>
      <c r="C204" s="40" t="s">
        <v>164</v>
      </c>
      <c r="D204" s="41">
        <v>2</v>
      </c>
      <c r="E204" s="50">
        <v>10</v>
      </c>
      <c r="F204" s="49">
        <f t="shared" si="6"/>
        <v>20</v>
      </c>
      <c r="G204" s="50">
        <v>16</v>
      </c>
      <c r="H204" s="77">
        <f t="shared" si="7"/>
        <v>320</v>
      </c>
      <c r="I204" s="29"/>
      <c r="J204" s="29"/>
    </row>
    <row r="205" spans="1:10" ht="18" customHeight="1" x14ac:dyDescent="0.45">
      <c r="A205" s="34">
        <v>7179</v>
      </c>
      <c r="B205" s="35">
        <v>44785</v>
      </c>
      <c r="C205" s="40" t="s">
        <v>164</v>
      </c>
      <c r="D205" s="41">
        <v>2</v>
      </c>
      <c r="E205" s="50">
        <v>10</v>
      </c>
      <c r="F205" s="49">
        <f t="shared" si="6"/>
        <v>20</v>
      </c>
      <c r="G205" s="50">
        <v>16</v>
      </c>
      <c r="H205" s="77">
        <f t="shared" si="7"/>
        <v>320</v>
      </c>
      <c r="I205" s="29"/>
      <c r="J205" s="29"/>
    </row>
    <row r="206" spans="1:10" ht="18" customHeight="1" x14ac:dyDescent="0.45">
      <c r="A206" s="34">
        <v>7177</v>
      </c>
      <c r="B206" s="35">
        <v>44785</v>
      </c>
      <c r="C206" s="40" t="s">
        <v>164</v>
      </c>
      <c r="D206" s="41">
        <v>2</v>
      </c>
      <c r="E206" s="50">
        <v>10</v>
      </c>
      <c r="F206" s="49">
        <f t="shared" si="6"/>
        <v>20</v>
      </c>
      <c r="G206" s="50">
        <v>16</v>
      </c>
      <c r="H206" s="77">
        <f t="shared" si="7"/>
        <v>320</v>
      </c>
      <c r="I206" s="29"/>
      <c r="J206" s="29"/>
    </row>
    <row r="207" spans="1:10" ht="18" customHeight="1" x14ac:dyDescent="0.45">
      <c r="A207" s="34">
        <v>7180</v>
      </c>
      <c r="B207" s="35">
        <v>44786</v>
      </c>
      <c r="C207" s="40" t="s">
        <v>164</v>
      </c>
      <c r="D207" s="41">
        <v>2</v>
      </c>
      <c r="E207" s="50">
        <v>10</v>
      </c>
      <c r="F207" s="49">
        <f t="shared" si="6"/>
        <v>20</v>
      </c>
      <c r="G207" s="50">
        <v>16</v>
      </c>
      <c r="H207" s="77">
        <f t="shared" si="7"/>
        <v>320</v>
      </c>
      <c r="I207" s="29"/>
      <c r="J207" s="29"/>
    </row>
    <row r="208" spans="1:10" ht="18" customHeight="1" x14ac:dyDescent="0.45">
      <c r="A208" s="34">
        <v>7182</v>
      </c>
      <c r="B208" s="35">
        <v>44786</v>
      </c>
      <c r="C208" s="40" t="s">
        <v>164</v>
      </c>
      <c r="D208" s="41">
        <v>2</v>
      </c>
      <c r="E208" s="50">
        <v>10</v>
      </c>
      <c r="F208" s="49">
        <f t="shared" si="6"/>
        <v>20</v>
      </c>
      <c r="G208" s="50">
        <v>16</v>
      </c>
      <c r="H208" s="77">
        <f t="shared" si="7"/>
        <v>320</v>
      </c>
      <c r="I208" s="29"/>
      <c r="J208" s="29"/>
    </row>
    <row r="209" spans="1:10" ht="18" customHeight="1" x14ac:dyDescent="0.45">
      <c r="A209" s="34">
        <v>7196</v>
      </c>
      <c r="B209" s="35">
        <v>44786</v>
      </c>
      <c r="C209" s="40" t="s">
        <v>164</v>
      </c>
      <c r="D209" s="41">
        <v>4</v>
      </c>
      <c r="E209" s="50">
        <v>10</v>
      </c>
      <c r="F209" s="49">
        <f t="shared" si="6"/>
        <v>40</v>
      </c>
      <c r="G209" s="50">
        <v>16</v>
      </c>
      <c r="H209" s="77">
        <f t="shared" si="7"/>
        <v>640</v>
      </c>
      <c r="I209" s="29"/>
      <c r="J209" s="29"/>
    </row>
    <row r="210" spans="1:10" ht="18" customHeight="1" x14ac:dyDescent="0.45">
      <c r="A210" s="34">
        <v>7181</v>
      </c>
      <c r="B210" s="35">
        <v>44786</v>
      </c>
      <c r="C210" s="40" t="s">
        <v>164</v>
      </c>
      <c r="D210" s="41">
        <v>2</v>
      </c>
      <c r="E210" s="50">
        <v>10</v>
      </c>
      <c r="F210" s="49">
        <f t="shared" si="6"/>
        <v>20</v>
      </c>
      <c r="G210" s="50">
        <v>16</v>
      </c>
      <c r="H210" s="77">
        <f t="shared" si="7"/>
        <v>320</v>
      </c>
      <c r="I210" s="29"/>
      <c r="J210" s="29"/>
    </row>
    <row r="211" spans="1:10" ht="18" customHeight="1" x14ac:dyDescent="0.45">
      <c r="A211" s="34">
        <v>7183</v>
      </c>
      <c r="B211" s="35">
        <v>44786</v>
      </c>
      <c r="C211" s="40" t="s">
        <v>164</v>
      </c>
      <c r="D211" s="41">
        <v>2</v>
      </c>
      <c r="E211" s="50">
        <v>10</v>
      </c>
      <c r="F211" s="49">
        <f t="shared" si="6"/>
        <v>20</v>
      </c>
      <c r="G211" s="50">
        <v>16</v>
      </c>
      <c r="H211" s="77">
        <f t="shared" si="7"/>
        <v>320</v>
      </c>
      <c r="I211" s="29"/>
      <c r="J211" s="29"/>
    </row>
    <row r="212" spans="1:10" ht="18" customHeight="1" x14ac:dyDescent="0.45">
      <c r="A212" s="34">
        <v>7186</v>
      </c>
      <c r="B212" s="35">
        <v>44788</v>
      </c>
      <c r="C212" s="40" t="s">
        <v>164</v>
      </c>
      <c r="D212" s="41">
        <v>3</v>
      </c>
      <c r="E212" s="50">
        <v>10</v>
      </c>
      <c r="F212" s="49">
        <f t="shared" si="6"/>
        <v>30</v>
      </c>
      <c r="G212" s="50">
        <v>16</v>
      </c>
      <c r="H212" s="77">
        <f t="shared" si="7"/>
        <v>480</v>
      </c>
      <c r="I212" s="29"/>
      <c r="J212" s="29"/>
    </row>
    <row r="213" spans="1:10" ht="18" customHeight="1" x14ac:dyDescent="0.45">
      <c r="A213" s="34">
        <v>7184</v>
      </c>
      <c r="B213" s="35">
        <v>44788</v>
      </c>
      <c r="C213" s="40" t="s">
        <v>164</v>
      </c>
      <c r="D213" s="41">
        <v>15</v>
      </c>
      <c r="E213" s="50">
        <v>10</v>
      </c>
      <c r="F213" s="49">
        <f t="shared" si="6"/>
        <v>150</v>
      </c>
      <c r="G213" s="50">
        <v>16</v>
      </c>
      <c r="H213" s="77">
        <f t="shared" si="7"/>
        <v>2400</v>
      </c>
      <c r="I213" s="29"/>
      <c r="J213" s="29"/>
    </row>
    <row r="214" spans="1:10" ht="18" customHeight="1" x14ac:dyDescent="0.45">
      <c r="A214" s="34">
        <v>7185</v>
      </c>
      <c r="B214" s="35">
        <v>44788</v>
      </c>
      <c r="C214" s="40" t="s">
        <v>164</v>
      </c>
      <c r="D214" s="41">
        <v>6</v>
      </c>
      <c r="E214" s="50">
        <v>10</v>
      </c>
      <c r="F214" s="49">
        <f t="shared" si="6"/>
        <v>60</v>
      </c>
      <c r="G214" s="50">
        <v>16</v>
      </c>
      <c r="H214" s="77">
        <f t="shared" si="7"/>
        <v>960</v>
      </c>
      <c r="I214" s="29"/>
      <c r="J214" s="29"/>
    </row>
    <row r="215" spans="1:10" ht="18" customHeight="1" x14ac:dyDescent="0.45">
      <c r="A215" s="34">
        <v>7187</v>
      </c>
      <c r="B215" s="35">
        <v>44788</v>
      </c>
      <c r="C215" s="40" t="s">
        <v>164</v>
      </c>
      <c r="D215" s="41">
        <v>3</v>
      </c>
      <c r="E215" s="50">
        <v>10</v>
      </c>
      <c r="F215" s="49">
        <f t="shared" ref="F215:F241" si="8">D215*E215</f>
        <v>30</v>
      </c>
      <c r="G215" s="50">
        <v>16</v>
      </c>
      <c r="H215" s="77">
        <f t="shared" si="7"/>
        <v>480</v>
      </c>
      <c r="I215" s="29"/>
      <c r="J215" s="29"/>
    </row>
    <row r="216" spans="1:10" ht="18" customHeight="1" x14ac:dyDescent="0.45">
      <c r="A216" s="34">
        <v>7197</v>
      </c>
      <c r="B216" s="35">
        <v>44789</v>
      </c>
      <c r="C216" s="40" t="s">
        <v>164</v>
      </c>
      <c r="D216" s="41">
        <v>2</v>
      </c>
      <c r="E216" s="50">
        <v>10</v>
      </c>
      <c r="F216" s="49">
        <f t="shared" si="8"/>
        <v>20</v>
      </c>
      <c r="G216" s="50">
        <v>16</v>
      </c>
      <c r="H216" s="77">
        <f t="shared" si="7"/>
        <v>320</v>
      </c>
      <c r="I216" s="29"/>
      <c r="J216" s="29"/>
    </row>
    <row r="217" spans="1:10" ht="18" customHeight="1" x14ac:dyDescent="0.45">
      <c r="A217" s="34">
        <v>7188</v>
      </c>
      <c r="B217" s="35">
        <v>44789</v>
      </c>
      <c r="C217" s="40" t="s">
        <v>164</v>
      </c>
      <c r="D217" s="41">
        <v>4</v>
      </c>
      <c r="E217" s="50">
        <v>10</v>
      </c>
      <c r="F217" s="49">
        <f t="shared" si="8"/>
        <v>40</v>
      </c>
      <c r="G217" s="50">
        <v>16</v>
      </c>
      <c r="H217" s="77">
        <f t="shared" si="7"/>
        <v>640</v>
      </c>
      <c r="I217" s="29"/>
      <c r="J217" s="29"/>
    </row>
    <row r="218" spans="1:10" ht="18" customHeight="1" x14ac:dyDescent="0.45">
      <c r="A218" s="34">
        <v>7189</v>
      </c>
      <c r="B218" s="35">
        <v>44789</v>
      </c>
      <c r="C218" s="40" t="s">
        <v>164</v>
      </c>
      <c r="D218" s="41">
        <v>5</v>
      </c>
      <c r="E218" s="50">
        <v>10</v>
      </c>
      <c r="F218" s="49">
        <f t="shared" si="8"/>
        <v>50</v>
      </c>
      <c r="G218" s="50">
        <v>16</v>
      </c>
      <c r="H218" s="77">
        <f t="shared" si="7"/>
        <v>800</v>
      </c>
      <c r="I218" s="29"/>
      <c r="J218" s="29"/>
    </row>
    <row r="219" spans="1:10" ht="18" customHeight="1" x14ac:dyDescent="0.45">
      <c r="A219" s="34">
        <v>7191</v>
      </c>
      <c r="B219" s="35">
        <v>44790</v>
      </c>
      <c r="C219" s="40" t="s">
        <v>164</v>
      </c>
      <c r="D219" s="41">
        <v>8</v>
      </c>
      <c r="E219" s="50">
        <v>10</v>
      </c>
      <c r="F219" s="49">
        <f t="shared" si="8"/>
        <v>80</v>
      </c>
      <c r="G219" s="50">
        <v>16</v>
      </c>
      <c r="H219" s="77">
        <f t="shared" si="7"/>
        <v>1280</v>
      </c>
      <c r="I219" s="29"/>
      <c r="J219" s="29"/>
    </row>
    <row r="220" spans="1:10" ht="18" customHeight="1" x14ac:dyDescent="0.45">
      <c r="A220" s="34">
        <v>7192</v>
      </c>
      <c r="B220" s="35">
        <v>44790</v>
      </c>
      <c r="C220" s="40" t="s">
        <v>164</v>
      </c>
      <c r="D220" s="41">
        <v>2</v>
      </c>
      <c r="E220" s="50">
        <v>10</v>
      </c>
      <c r="F220" s="49">
        <f t="shared" si="8"/>
        <v>20</v>
      </c>
      <c r="G220" s="50">
        <v>16</v>
      </c>
      <c r="H220" s="77">
        <f t="shared" si="7"/>
        <v>320</v>
      </c>
      <c r="I220" s="29"/>
      <c r="J220" s="29"/>
    </row>
    <row r="221" spans="1:10" ht="18" customHeight="1" x14ac:dyDescent="0.45">
      <c r="A221" s="34">
        <v>7193</v>
      </c>
      <c r="B221" s="35">
        <v>44790</v>
      </c>
      <c r="C221" s="40" t="s">
        <v>164</v>
      </c>
      <c r="D221" s="41">
        <v>4</v>
      </c>
      <c r="E221" s="50">
        <v>10</v>
      </c>
      <c r="F221" s="49">
        <f t="shared" si="8"/>
        <v>40</v>
      </c>
      <c r="G221" s="50">
        <v>16</v>
      </c>
      <c r="H221" s="77">
        <f t="shared" si="7"/>
        <v>640</v>
      </c>
      <c r="I221" s="29"/>
      <c r="J221" s="29"/>
    </row>
    <row r="222" spans="1:10" ht="18" customHeight="1" x14ac:dyDescent="0.45">
      <c r="A222" s="34">
        <v>7194</v>
      </c>
      <c r="B222" s="35">
        <v>44791</v>
      </c>
      <c r="C222" s="40" t="s">
        <v>164</v>
      </c>
      <c r="D222" s="41">
        <v>10</v>
      </c>
      <c r="E222" s="50">
        <v>10</v>
      </c>
      <c r="F222" s="49">
        <f t="shared" si="8"/>
        <v>100</v>
      </c>
      <c r="G222" s="50">
        <v>16</v>
      </c>
      <c r="H222" s="77">
        <f t="shared" si="7"/>
        <v>1600</v>
      </c>
      <c r="I222" s="29"/>
      <c r="J222" s="29"/>
    </row>
    <row r="223" spans="1:10" ht="18" customHeight="1" x14ac:dyDescent="0.45">
      <c r="A223" s="34">
        <v>7195</v>
      </c>
      <c r="B223" s="35">
        <v>44791</v>
      </c>
      <c r="C223" s="40" t="s">
        <v>164</v>
      </c>
      <c r="D223" s="41">
        <v>2</v>
      </c>
      <c r="E223" s="50">
        <v>10</v>
      </c>
      <c r="F223" s="49">
        <f t="shared" si="8"/>
        <v>20</v>
      </c>
      <c r="G223" s="50">
        <v>16</v>
      </c>
      <c r="H223" s="77">
        <f t="shared" si="7"/>
        <v>320</v>
      </c>
      <c r="I223" s="29"/>
      <c r="J223" s="29"/>
    </row>
    <row r="224" spans="1:10" ht="18" customHeight="1" x14ac:dyDescent="0.45">
      <c r="A224" s="34">
        <v>7198</v>
      </c>
      <c r="B224" s="35">
        <v>44791</v>
      </c>
      <c r="C224" s="40" t="s">
        <v>164</v>
      </c>
      <c r="D224" s="41">
        <v>2</v>
      </c>
      <c r="E224" s="50">
        <v>10</v>
      </c>
      <c r="F224" s="49">
        <f t="shared" si="8"/>
        <v>20</v>
      </c>
      <c r="G224" s="50">
        <v>16</v>
      </c>
      <c r="H224" s="77">
        <f t="shared" si="7"/>
        <v>320</v>
      </c>
      <c r="I224" s="29"/>
      <c r="J224" s="29"/>
    </row>
    <row r="225" spans="1:10" ht="18" customHeight="1" x14ac:dyDescent="0.45">
      <c r="A225" s="34">
        <v>7199</v>
      </c>
      <c r="B225" s="35">
        <v>44792</v>
      </c>
      <c r="C225" s="40" t="s">
        <v>164</v>
      </c>
      <c r="D225" s="41">
        <v>10</v>
      </c>
      <c r="E225" s="50">
        <v>10</v>
      </c>
      <c r="F225" s="49">
        <f t="shared" si="8"/>
        <v>100</v>
      </c>
      <c r="G225" s="50">
        <v>16</v>
      </c>
      <c r="H225" s="77">
        <f t="shared" si="7"/>
        <v>1600</v>
      </c>
      <c r="I225" s="29"/>
      <c r="J225" s="29"/>
    </row>
    <row r="226" spans="1:10" ht="18" customHeight="1" x14ac:dyDescent="0.45">
      <c r="A226" s="34">
        <v>7200</v>
      </c>
      <c r="B226" s="35">
        <v>44792</v>
      </c>
      <c r="C226" s="40" t="s">
        <v>164</v>
      </c>
      <c r="D226" s="41">
        <v>2</v>
      </c>
      <c r="E226" s="50">
        <v>10</v>
      </c>
      <c r="F226" s="49">
        <f t="shared" si="8"/>
        <v>20</v>
      </c>
      <c r="G226" s="50">
        <v>16</v>
      </c>
      <c r="H226" s="77">
        <f t="shared" si="7"/>
        <v>320</v>
      </c>
      <c r="I226" s="29"/>
      <c r="J226" s="29"/>
    </row>
    <row r="227" spans="1:10" ht="18" customHeight="1" x14ac:dyDescent="0.45">
      <c r="A227" s="34">
        <v>7202</v>
      </c>
      <c r="B227" s="35">
        <v>44792</v>
      </c>
      <c r="C227" s="40" t="s">
        <v>164</v>
      </c>
      <c r="D227" s="41">
        <v>2</v>
      </c>
      <c r="E227" s="50">
        <v>10</v>
      </c>
      <c r="F227" s="49">
        <f t="shared" si="8"/>
        <v>20</v>
      </c>
      <c r="G227" s="50">
        <v>16</v>
      </c>
      <c r="H227" s="77">
        <f t="shared" si="7"/>
        <v>320</v>
      </c>
      <c r="I227" s="29"/>
      <c r="J227" s="29"/>
    </row>
    <row r="228" spans="1:10" ht="18" customHeight="1" x14ac:dyDescent="0.45">
      <c r="A228" s="34">
        <v>7201</v>
      </c>
      <c r="B228" s="35">
        <v>44792</v>
      </c>
      <c r="C228" s="40" t="s">
        <v>164</v>
      </c>
      <c r="D228" s="41">
        <v>2</v>
      </c>
      <c r="E228" s="48">
        <v>10</v>
      </c>
      <c r="F228" s="115">
        <v>20</v>
      </c>
      <c r="G228" s="48">
        <v>16</v>
      </c>
      <c r="H228" s="77">
        <f t="shared" si="7"/>
        <v>320</v>
      </c>
      <c r="I228" s="29"/>
      <c r="J228" s="29"/>
    </row>
    <row r="229" spans="1:10" ht="18" customHeight="1" x14ac:dyDescent="0.45">
      <c r="A229" s="34">
        <v>7206</v>
      </c>
      <c r="B229" s="35">
        <v>44792</v>
      </c>
      <c r="C229" s="40" t="s">
        <v>164</v>
      </c>
      <c r="D229" s="41">
        <v>2</v>
      </c>
      <c r="E229" s="50">
        <v>10</v>
      </c>
      <c r="F229" s="49">
        <f>D229*E229</f>
        <v>20</v>
      </c>
      <c r="G229" s="50">
        <v>16</v>
      </c>
      <c r="H229" s="77">
        <f t="shared" si="7"/>
        <v>320</v>
      </c>
      <c r="I229" s="29"/>
      <c r="J229" s="29"/>
    </row>
    <row r="230" spans="1:10" ht="18" customHeight="1" x14ac:dyDescent="0.45">
      <c r="A230" s="34">
        <v>7205</v>
      </c>
      <c r="B230" s="35">
        <v>44793</v>
      </c>
      <c r="C230" s="40" t="s">
        <v>164</v>
      </c>
      <c r="D230" s="41">
        <v>6</v>
      </c>
      <c r="E230" s="50">
        <v>10</v>
      </c>
      <c r="F230" s="49">
        <f t="shared" si="8"/>
        <v>60</v>
      </c>
      <c r="G230" s="50">
        <v>16</v>
      </c>
      <c r="H230" s="77">
        <f t="shared" si="7"/>
        <v>960</v>
      </c>
      <c r="I230" s="29"/>
      <c r="J230" s="29"/>
    </row>
    <row r="231" spans="1:10" ht="18" customHeight="1" x14ac:dyDescent="0.45">
      <c r="A231" s="34">
        <v>7204</v>
      </c>
      <c r="B231" s="35">
        <v>44793</v>
      </c>
      <c r="C231" s="40" t="s">
        <v>164</v>
      </c>
      <c r="D231" s="41">
        <v>10</v>
      </c>
      <c r="E231" s="50">
        <v>10</v>
      </c>
      <c r="F231" s="49">
        <f t="shared" si="8"/>
        <v>100</v>
      </c>
      <c r="G231" s="50">
        <v>16</v>
      </c>
      <c r="H231" s="77">
        <f t="shared" si="7"/>
        <v>1600</v>
      </c>
      <c r="I231" s="29"/>
      <c r="J231" s="29"/>
    </row>
    <row r="232" spans="1:10" ht="18" customHeight="1" x14ac:dyDescent="0.45">
      <c r="A232" s="34">
        <v>7203</v>
      </c>
      <c r="B232" s="35">
        <v>44793</v>
      </c>
      <c r="C232" s="40" t="s">
        <v>164</v>
      </c>
      <c r="D232" s="41">
        <v>3</v>
      </c>
      <c r="E232" s="50">
        <v>10</v>
      </c>
      <c r="F232" s="49">
        <f t="shared" si="8"/>
        <v>30</v>
      </c>
      <c r="G232" s="50">
        <v>16</v>
      </c>
      <c r="H232" s="77">
        <f t="shared" si="7"/>
        <v>480</v>
      </c>
      <c r="I232" s="29"/>
      <c r="J232" s="29"/>
    </row>
    <row r="233" spans="1:10" ht="18" customHeight="1" x14ac:dyDescent="0.45">
      <c r="A233" s="34">
        <v>7207</v>
      </c>
      <c r="B233" s="35">
        <v>44795</v>
      </c>
      <c r="C233" s="40" t="s">
        <v>164</v>
      </c>
      <c r="D233" s="41">
        <v>11</v>
      </c>
      <c r="E233" s="50">
        <v>10</v>
      </c>
      <c r="F233" s="49">
        <f t="shared" si="8"/>
        <v>110</v>
      </c>
      <c r="G233" s="50">
        <v>16</v>
      </c>
      <c r="H233" s="77">
        <f t="shared" si="7"/>
        <v>1760</v>
      </c>
      <c r="I233" s="29"/>
      <c r="J233" s="29"/>
    </row>
    <row r="234" spans="1:10" ht="18" customHeight="1" x14ac:dyDescent="0.45">
      <c r="A234" s="34">
        <v>7208</v>
      </c>
      <c r="B234" s="35">
        <v>44795</v>
      </c>
      <c r="C234" s="40" t="s">
        <v>164</v>
      </c>
      <c r="D234" s="41">
        <v>3</v>
      </c>
      <c r="E234" s="50">
        <v>10</v>
      </c>
      <c r="F234" s="49">
        <f t="shared" si="8"/>
        <v>30</v>
      </c>
      <c r="G234" s="50">
        <v>16</v>
      </c>
      <c r="H234" s="77">
        <f t="shared" si="7"/>
        <v>480</v>
      </c>
      <c r="I234" s="29"/>
      <c r="J234" s="29"/>
    </row>
    <row r="235" spans="1:10" ht="18" customHeight="1" x14ac:dyDescent="0.45">
      <c r="A235" s="34">
        <v>7209</v>
      </c>
      <c r="B235" s="35">
        <v>44795</v>
      </c>
      <c r="C235" s="40" t="s">
        <v>164</v>
      </c>
      <c r="D235" s="41">
        <v>9</v>
      </c>
      <c r="E235" s="50">
        <v>10</v>
      </c>
      <c r="F235" s="49">
        <f t="shared" si="8"/>
        <v>90</v>
      </c>
      <c r="G235" s="50">
        <v>16</v>
      </c>
      <c r="H235" s="77">
        <f t="shared" si="7"/>
        <v>1440</v>
      </c>
      <c r="I235" s="29"/>
      <c r="J235" s="29"/>
    </row>
    <row r="236" spans="1:10" ht="18" customHeight="1" x14ac:dyDescent="0.45">
      <c r="A236" s="34">
        <v>7210</v>
      </c>
      <c r="B236" s="35">
        <v>44796</v>
      </c>
      <c r="C236" s="40" t="s">
        <v>164</v>
      </c>
      <c r="D236" s="41">
        <v>10</v>
      </c>
      <c r="E236" s="50">
        <v>10</v>
      </c>
      <c r="F236" s="49">
        <f t="shared" si="8"/>
        <v>100</v>
      </c>
      <c r="G236" s="50">
        <v>16</v>
      </c>
      <c r="H236" s="77">
        <f t="shared" si="7"/>
        <v>1600</v>
      </c>
      <c r="I236" s="29"/>
      <c r="J236" s="29"/>
    </row>
    <row r="237" spans="1:10" ht="18" customHeight="1" x14ac:dyDescent="0.45">
      <c r="A237" s="34">
        <v>7211</v>
      </c>
      <c r="B237" s="35">
        <v>44796</v>
      </c>
      <c r="C237" s="40" t="s">
        <v>164</v>
      </c>
      <c r="D237" s="41">
        <v>4</v>
      </c>
      <c r="E237" s="50">
        <v>10</v>
      </c>
      <c r="F237" s="49">
        <f t="shared" si="8"/>
        <v>40</v>
      </c>
      <c r="G237" s="50">
        <v>16</v>
      </c>
      <c r="H237" s="77">
        <f t="shared" si="7"/>
        <v>640</v>
      </c>
      <c r="I237" s="29"/>
      <c r="J237" s="29"/>
    </row>
    <row r="238" spans="1:10" ht="18" customHeight="1" x14ac:dyDescent="0.45">
      <c r="A238" s="34">
        <v>7212</v>
      </c>
      <c r="B238" s="35">
        <v>44796</v>
      </c>
      <c r="C238" s="40" t="s">
        <v>164</v>
      </c>
      <c r="D238" s="41">
        <v>6</v>
      </c>
      <c r="E238" s="50">
        <v>10</v>
      </c>
      <c r="F238" s="49">
        <f t="shared" si="8"/>
        <v>60</v>
      </c>
      <c r="G238" s="50">
        <v>16</v>
      </c>
      <c r="H238" s="77">
        <f t="shared" si="7"/>
        <v>960</v>
      </c>
      <c r="I238" s="29"/>
      <c r="J238" s="29"/>
    </row>
    <row r="239" spans="1:10" ht="18" customHeight="1" x14ac:dyDescent="0.45">
      <c r="A239" s="34">
        <v>7213</v>
      </c>
      <c r="B239" s="35">
        <v>44797</v>
      </c>
      <c r="C239" s="40" t="s">
        <v>164</v>
      </c>
      <c r="D239" s="41">
        <v>2</v>
      </c>
      <c r="E239" s="50">
        <v>10</v>
      </c>
      <c r="F239" s="49">
        <f t="shared" si="8"/>
        <v>20</v>
      </c>
      <c r="G239" s="50">
        <v>16</v>
      </c>
      <c r="H239" s="77">
        <f t="shared" si="7"/>
        <v>320</v>
      </c>
      <c r="I239" s="29"/>
      <c r="J239" s="29"/>
    </row>
    <row r="240" spans="1:10" ht="18" customHeight="1" x14ac:dyDescent="0.45">
      <c r="A240" s="34">
        <v>7214</v>
      </c>
      <c r="B240" s="35">
        <v>44797</v>
      </c>
      <c r="C240" s="40" t="s">
        <v>164</v>
      </c>
      <c r="D240" s="41">
        <v>2</v>
      </c>
      <c r="E240" s="50">
        <v>10</v>
      </c>
      <c r="F240" s="49">
        <f t="shared" si="8"/>
        <v>20</v>
      </c>
      <c r="G240" s="50">
        <v>16</v>
      </c>
      <c r="H240" s="77">
        <f t="shared" si="7"/>
        <v>320</v>
      </c>
      <c r="I240" s="29"/>
      <c r="J240" s="29"/>
    </row>
    <row r="241" spans="1:10" ht="18" customHeight="1" x14ac:dyDescent="0.45">
      <c r="A241" s="34">
        <v>7216</v>
      </c>
      <c r="B241" s="35">
        <v>44797</v>
      </c>
      <c r="C241" s="40" t="s">
        <v>164</v>
      </c>
      <c r="D241" s="41">
        <v>2</v>
      </c>
      <c r="E241" s="50">
        <v>10</v>
      </c>
      <c r="F241" s="49">
        <f t="shared" si="8"/>
        <v>20</v>
      </c>
      <c r="G241" s="50">
        <v>16</v>
      </c>
      <c r="H241" s="77">
        <f t="shared" si="7"/>
        <v>320</v>
      </c>
      <c r="I241" s="29"/>
      <c r="J241" s="29"/>
    </row>
    <row r="242" spans="1:10" ht="18" customHeight="1" x14ac:dyDescent="0.45">
      <c r="A242" s="34">
        <v>7215</v>
      </c>
      <c r="B242" s="35">
        <v>44797</v>
      </c>
      <c r="C242" s="40" t="s">
        <v>164</v>
      </c>
      <c r="D242" s="41">
        <v>8</v>
      </c>
      <c r="E242" s="50">
        <v>10</v>
      </c>
      <c r="F242" s="49">
        <f t="shared" ref="F242:F247" si="9">D242*E242</f>
        <v>80</v>
      </c>
      <c r="G242" s="50">
        <v>16</v>
      </c>
      <c r="H242" s="77">
        <f t="shared" si="7"/>
        <v>1280</v>
      </c>
      <c r="I242" s="29"/>
      <c r="J242" s="29"/>
    </row>
    <row r="243" spans="1:10" ht="18" customHeight="1" x14ac:dyDescent="0.45">
      <c r="A243" s="34">
        <v>7217</v>
      </c>
      <c r="B243" s="35">
        <v>44797</v>
      </c>
      <c r="C243" s="40" t="s">
        <v>164</v>
      </c>
      <c r="D243" s="41">
        <v>9</v>
      </c>
      <c r="E243" s="50">
        <v>10</v>
      </c>
      <c r="F243" s="49">
        <f t="shared" si="9"/>
        <v>90</v>
      </c>
      <c r="G243" s="50">
        <v>16</v>
      </c>
      <c r="H243" s="77">
        <f t="shared" si="7"/>
        <v>1440</v>
      </c>
      <c r="I243" s="29"/>
      <c r="J243" s="29"/>
    </row>
    <row r="244" spans="1:10" ht="18" customHeight="1" x14ac:dyDescent="0.45">
      <c r="A244" s="34">
        <v>7220</v>
      </c>
      <c r="B244" s="35">
        <v>44798</v>
      </c>
      <c r="C244" s="40" t="s">
        <v>164</v>
      </c>
      <c r="D244" s="41">
        <v>8</v>
      </c>
      <c r="E244" s="50">
        <v>10</v>
      </c>
      <c r="F244" s="49">
        <f t="shared" si="9"/>
        <v>80</v>
      </c>
      <c r="G244" s="50">
        <v>16</v>
      </c>
      <c r="H244" s="77">
        <f t="shared" si="7"/>
        <v>1280</v>
      </c>
      <c r="I244" s="29"/>
      <c r="J244" s="29"/>
    </row>
    <row r="245" spans="1:10" ht="18" customHeight="1" x14ac:dyDescent="0.45">
      <c r="A245" s="34">
        <v>7218</v>
      </c>
      <c r="B245" s="35">
        <v>44798</v>
      </c>
      <c r="C245" s="40" t="s">
        <v>164</v>
      </c>
      <c r="D245" s="41">
        <v>3</v>
      </c>
      <c r="E245" s="50">
        <v>10</v>
      </c>
      <c r="F245" s="49">
        <f t="shared" si="9"/>
        <v>30</v>
      </c>
      <c r="G245" s="50">
        <v>16</v>
      </c>
      <c r="H245" s="77">
        <f t="shared" si="7"/>
        <v>480</v>
      </c>
      <c r="I245" s="29"/>
      <c r="J245" s="29"/>
    </row>
    <row r="246" spans="1:10" ht="18" customHeight="1" x14ac:dyDescent="0.45">
      <c r="A246" s="34">
        <v>7221</v>
      </c>
      <c r="B246" s="35">
        <v>44798</v>
      </c>
      <c r="C246" s="40" t="s">
        <v>164</v>
      </c>
      <c r="D246" s="41">
        <v>5</v>
      </c>
      <c r="E246" s="50">
        <v>10</v>
      </c>
      <c r="F246" s="49">
        <f t="shared" si="9"/>
        <v>50</v>
      </c>
      <c r="G246" s="50">
        <v>16</v>
      </c>
      <c r="H246" s="77">
        <f t="shared" si="7"/>
        <v>800</v>
      </c>
      <c r="I246" s="29"/>
      <c r="J246" s="29"/>
    </row>
    <row r="247" spans="1:10" ht="18" customHeight="1" x14ac:dyDescent="0.45">
      <c r="A247" s="34">
        <v>7219</v>
      </c>
      <c r="B247" s="35">
        <v>44798</v>
      </c>
      <c r="C247" s="40" t="s">
        <v>164</v>
      </c>
      <c r="D247" s="41">
        <v>5</v>
      </c>
      <c r="E247" s="50">
        <v>10</v>
      </c>
      <c r="F247" s="49">
        <f t="shared" si="9"/>
        <v>50</v>
      </c>
      <c r="G247" s="50">
        <v>16</v>
      </c>
      <c r="H247" s="77">
        <f t="shared" si="7"/>
        <v>800</v>
      </c>
      <c r="I247" s="29"/>
      <c r="J247" s="29"/>
    </row>
    <row r="248" spans="1:10" s="227" customFormat="1" ht="18" customHeight="1" x14ac:dyDescent="0.45">
      <c r="A248" s="113">
        <v>7222</v>
      </c>
      <c r="B248" s="114">
        <v>44799</v>
      </c>
      <c r="C248" s="221" t="s">
        <v>164</v>
      </c>
      <c r="D248" s="222">
        <v>8</v>
      </c>
      <c r="E248" s="223">
        <v>10</v>
      </c>
      <c r="F248" s="224">
        <f t="shared" ref="F248:F293" si="10">D248*E248</f>
        <v>80</v>
      </c>
      <c r="G248" s="223">
        <v>16</v>
      </c>
      <c r="H248" s="225">
        <f t="shared" si="7"/>
        <v>1280</v>
      </c>
      <c r="I248" s="226"/>
      <c r="J248" s="226"/>
    </row>
    <row r="249" spans="1:10" s="227" customFormat="1" ht="18" customHeight="1" x14ac:dyDescent="0.45">
      <c r="A249" s="113">
        <v>7223</v>
      </c>
      <c r="B249" s="114">
        <v>44799</v>
      </c>
      <c r="C249" s="221" t="s">
        <v>164</v>
      </c>
      <c r="D249" s="222">
        <v>2</v>
      </c>
      <c r="E249" s="223">
        <v>10</v>
      </c>
      <c r="F249" s="224">
        <f t="shared" si="10"/>
        <v>20</v>
      </c>
      <c r="G249" s="223">
        <v>16</v>
      </c>
      <c r="H249" s="225">
        <f t="shared" si="7"/>
        <v>320</v>
      </c>
      <c r="I249" s="226"/>
      <c r="J249" s="226"/>
    </row>
    <row r="250" spans="1:10" s="227" customFormat="1" ht="18" customHeight="1" x14ac:dyDescent="0.45">
      <c r="A250" s="113">
        <v>7224</v>
      </c>
      <c r="B250" s="114">
        <v>44799</v>
      </c>
      <c r="C250" s="221" t="s">
        <v>164</v>
      </c>
      <c r="D250" s="222">
        <v>1</v>
      </c>
      <c r="E250" s="223">
        <v>10</v>
      </c>
      <c r="F250" s="224">
        <f t="shared" si="10"/>
        <v>10</v>
      </c>
      <c r="G250" s="223">
        <v>16</v>
      </c>
      <c r="H250" s="225">
        <f t="shared" si="7"/>
        <v>160</v>
      </c>
      <c r="I250" s="226"/>
      <c r="J250" s="226"/>
    </row>
    <row r="251" spans="1:10" s="227" customFormat="1" ht="18" customHeight="1" x14ac:dyDescent="0.45">
      <c r="A251" s="113">
        <v>7225</v>
      </c>
      <c r="B251" s="114">
        <v>44799</v>
      </c>
      <c r="C251" s="221" t="s">
        <v>164</v>
      </c>
      <c r="D251" s="222">
        <v>5</v>
      </c>
      <c r="E251" s="223">
        <v>10</v>
      </c>
      <c r="F251" s="224">
        <f t="shared" si="10"/>
        <v>50</v>
      </c>
      <c r="G251" s="223">
        <v>16</v>
      </c>
      <c r="H251" s="225">
        <f t="shared" si="7"/>
        <v>800</v>
      </c>
      <c r="I251" s="226"/>
      <c r="J251" s="226"/>
    </row>
    <row r="252" spans="1:10" s="227" customFormat="1" ht="18" customHeight="1" x14ac:dyDescent="0.45">
      <c r="A252" s="113">
        <v>7226</v>
      </c>
      <c r="B252" s="114">
        <v>44800</v>
      </c>
      <c r="C252" s="221" t="s">
        <v>164</v>
      </c>
      <c r="D252" s="222">
        <v>6</v>
      </c>
      <c r="E252" s="223">
        <v>10</v>
      </c>
      <c r="F252" s="224">
        <f t="shared" si="10"/>
        <v>60</v>
      </c>
      <c r="G252" s="223">
        <v>16</v>
      </c>
      <c r="H252" s="225">
        <f t="shared" si="7"/>
        <v>960</v>
      </c>
      <c r="I252" s="226"/>
      <c r="J252" s="226"/>
    </row>
    <row r="253" spans="1:10" s="227" customFormat="1" ht="18" customHeight="1" x14ac:dyDescent="0.45">
      <c r="A253" s="113">
        <v>7227</v>
      </c>
      <c r="B253" s="114">
        <v>44800</v>
      </c>
      <c r="C253" s="221" t="s">
        <v>164</v>
      </c>
      <c r="D253" s="222">
        <v>8</v>
      </c>
      <c r="E253" s="223">
        <v>10</v>
      </c>
      <c r="F253" s="224">
        <f t="shared" si="10"/>
        <v>80</v>
      </c>
      <c r="G253" s="223">
        <v>16</v>
      </c>
      <c r="H253" s="225">
        <f t="shared" si="7"/>
        <v>1280</v>
      </c>
      <c r="I253" s="226"/>
      <c r="J253" s="226"/>
    </row>
    <row r="254" spans="1:10" s="227" customFormat="1" ht="18" customHeight="1" x14ac:dyDescent="0.45">
      <c r="A254" s="113">
        <v>7228</v>
      </c>
      <c r="B254" s="114">
        <v>44800</v>
      </c>
      <c r="C254" s="221" t="s">
        <v>164</v>
      </c>
      <c r="D254" s="222">
        <v>5</v>
      </c>
      <c r="E254" s="223">
        <v>10</v>
      </c>
      <c r="F254" s="224">
        <f t="shared" si="10"/>
        <v>50</v>
      </c>
      <c r="G254" s="223">
        <v>16</v>
      </c>
      <c r="H254" s="225">
        <f t="shared" si="7"/>
        <v>800</v>
      </c>
      <c r="I254" s="226"/>
      <c r="J254" s="226"/>
    </row>
    <row r="255" spans="1:10" s="227" customFormat="1" ht="18" customHeight="1" x14ac:dyDescent="0.45">
      <c r="A255" s="113">
        <v>7229</v>
      </c>
      <c r="B255" s="114">
        <v>44800</v>
      </c>
      <c r="C255" s="221" t="s">
        <v>164</v>
      </c>
      <c r="D255" s="222">
        <v>2</v>
      </c>
      <c r="E255" s="223">
        <v>10</v>
      </c>
      <c r="F255" s="224">
        <f t="shared" si="10"/>
        <v>20</v>
      </c>
      <c r="G255" s="223">
        <v>16</v>
      </c>
      <c r="H255" s="225">
        <f t="shared" si="7"/>
        <v>320</v>
      </c>
      <c r="I255" s="226"/>
      <c r="J255" s="226"/>
    </row>
    <row r="256" spans="1:10" s="227" customFormat="1" ht="18" customHeight="1" x14ac:dyDescent="0.45">
      <c r="A256" s="113">
        <v>7230</v>
      </c>
      <c r="B256" s="114">
        <v>44802</v>
      </c>
      <c r="C256" s="221" t="s">
        <v>164</v>
      </c>
      <c r="D256" s="222">
        <v>4</v>
      </c>
      <c r="E256" s="223">
        <v>10</v>
      </c>
      <c r="F256" s="224">
        <f t="shared" si="10"/>
        <v>40</v>
      </c>
      <c r="G256" s="223">
        <v>16</v>
      </c>
      <c r="H256" s="225">
        <f t="shared" si="7"/>
        <v>640</v>
      </c>
      <c r="I256" s="226"/>
      <c r="J256" s="226"/>
    </row>
    <row r="257" spans="1:10" s="227" customFormat="1" ht="18" customHeight="1" x14ac:dyDescent="0.45">
      <c r="A257" s="113">
        <v>7231</v>
      </c>
      <c r="B257" s="114">
        <v>44802</v>
      </c>
      <c r="C257" s="221" t="s">
        <v>164</v>
      </c>
      <c r="D257" s="222">
        <v>5</v>
      </c>
      <c r="E257" s="223">
        <v>10</v>
      </c>
      <c r="F257" s="224">
        <f t="shared" si="10"/>
        <v>50</v>
      </c>
      <c r="G257" s="223">
        <v>16</v>
      </c>
      <c r="H257" s="225">
        <f t="shared" si="7"/>
        <v>800</v>
      </c>
      <c r="I257" s="226"/>
      <c r="J257" s="226"/>
    </row>
    <row r="258" spans="1:10" s="227" customFormat="1" ht="18" customHeight="1" x14ac:dyDescent="0.45">
      <c r="A258" s="113">
        <v>7232</v>
      </c>
      <c r="B258" s="114">
        <v>44802</v>
      </c>
      <c r="C258" s="221" t="s">
        <v>164</v>
      </c>
      <c r="D258" s="222">
        <v>3</v>
      </c>
      <c r="E258" s="223">
        <v>10</v>
      </c>
      <c r="F258" s="224">
        <f t="shared" si="10"/>
        <v>30</v>
      </c>
      <c r="G258" s="223">
        <v>16</v>
      </c>
      <c r="H258" s="225">
        <f t="shared" si="7"/>
        <v>480</v>
      </c>
      <c r="I258" s="226"/>
      <c r="J258" s="226"/>
    </row>
    <row r="259" spans="1:10" s="227" customFormat="1" ht="18" customHeight="1" x14ac:dyDescent="0.45">
      <c r="A259" s="113">
        <v>7233</v>
      </c>
      <c r="B259" s="114">
        <v>44802</v>
      </c>
      <c r="C259" s="221" t="s">
        <v>164</v>
      </c>
      <c r="D259" s="222">
        <v>4</v>
      </c>
      <c r="E259" s="223">
        <v>10</v>
      </c>
      <c r="F259" s="224">
        <f t="shared" si="10"/>
        <v>40</v>
      </c>
      <c r="G259" s="223">
        <v>16</v>
      </c>
      <c r="H259" s="225">
        <f t="shared" si="7"/>
        <v>640</v>
      </c>
      <c r="I259" s="226"/>
      <c r="J259" s="226"/>
    </row>
    <row r="260" spans="1:10" s="227" customFormat="1" ht="18" customHeight="1" x14ac:dyDescent="0.45">
      <c r="A260" s="113">
        <v>7234</v>
      </c>
      <c r="B260" s="114">
        <v>44803</v>
      </c>
      <c r="C260" s="221" t="s">
        <v>164</v>
      </c>
      <c r="D260" s="222">
        <v>4</v>
      </c>
      <c r="E260" s="223">
        <v>10</v>
      </c>
      <c r="F260" s="224">
        <f t="shared" si="10"/>
        <v>40</v>
      </c>
      <c r="G260" s="223">
        <v>16</v>
      </c>
      <c r="H260" s="225">
        <f t="shared" si="7"/>
        <v>640</v>
      </c>
      <c r="I260" s="226"/>
      <c r="J260" s="226"/>
    </row>
    <row r="261" spans="1:10" s="227" customFormat="1" ht="18" customHeight="1" x14ac:dyDescent="0.45">
      <c r="A261" s="113">
        <v>7235</v>
      </c>
      <c r="B261" s="114">
        <v>44803</v>
      </c>
      <c r="C261" s="221" t="s">
        <v>164</v>
      </c>
      <c r="D261" s="222">
        <v>1</v>
      </c>
      <c r="E261" s="223">
        <v>10</v>
      </c>
      <c r="F261" s="224">
        <f t="shared" si="10"/>
        <v>10</v>
      </c>
      <c r="G261" s="223">
        <v>16</v>
      </c>
      <c r="H261" s="225">
        <f t="shared" si="7"/>
        <v>160</v>
      </c>
      <c r="I261" s="226"/>
      <c r="J261" s="226"/>
    </row>
    <row r="262" spans="1:10" s="227" customFormat="1" ht="18" customHeight="1" x14ac:dyDescent="0.45">
      <c r="A262" s="113">
        <v>7236</v>
      </c>
      <c r="B262" s="114">
        <v>44803</v>
      </c>
      <c r="C262" s="221" t="s">
        <v>164</v>
      </c>
      <c r="D262" s="222">
        <v>2</v>
      </c>
      <c r="E262" s="223">
        <v>10</v>
      </c>
      <c r="F262" s="224">
        <f t="shared" si="10"/>
        <v>20</v>
      </c>
      <c r="G262" s="223">
        <v>16</v>
      </c>
      <c r="H262" s="225">
        <f t="shared" si="7"/>
        <v>320</v>
      </c>
      <c r="I262" s="226"/>
      <c r="J262" s="226"/>
    </row>
    <row r="263" spans="1:10" s="227" customFormat="1" ht="18" customHeight="1" x14ac:dyDescent="0.45">
      <c r="A263" s="113">
        <v>7237</v>
      </c>
      <c r="B263" s="114">
        <v>44803</v>
      </c>
      <c r="C263" s="221" t="s">
        <v>164</v>
      </c>
      <c r="D263" s="222">
        <v>1</v>
      </c>
      <c r="E263" s="223">
        <v>10</v>
      </c>
      <c r="F263" s="224">
        <f t="shared" si="10"/>
        <v>10</v>
      </c>
      <c r="G263" s="223">
        <v>16</v>
      </c>
      <c r="H263" s="225">
        <f t="shared" ref="H263:H326" si="11">F263*G263</f>
        <v>160</v>
      </c>
      <c r="I263" s="226"/>
      <c r="J263" s="226"/>
    </row>
    <row r="264" spans="1:10" s="227" customFormat="1" ht="18" customHeight="1" x14ac:dyDescent="0.45">
      <c r="A264" s="113">
        <v>7238</v>
      </c>
      <c r="B264" s="114">
        <v>44803</v>
      </c>
      <c r="C264" s="221" t="s">
        <v>164</v>
      </c>
      <c r="D264" s="222">
        <v>5</v>
      </c>
      <c r="E264" s="223">
        <v>10</v>
      </c>
      <c r="F264" s="224">
        <f t="shared" si="10"/>
        <v>50</v>
      </c>
      <c r="G264" s="223">
        <v>16</v>
      </c>
      <c r="H264" s="225">
        <f t="shared" si="11"/>
        <v>800</v>
      </c>
      <c r="I264" s="226"/>
      <c r="J264" s="226"/>
    </row>
    <row r="265" spans="1:10" s="227" customFormat="1" ht="18" customHeight="1" x14ac:dyDescent="0.45">
      <c r="A265" s="113">
        <v>7240</v>
      </c>
      <c r="B265" s="114">
        <v>44804</v>
      </c>
      <c r="C265" s="221" t="s">
        <v>164</v>
      </c>
      <c r="D265" s="222">
        <v>3</v>
      </c>
      <c r="E265" s="223">
        <v>10</v>
      </c>
      <c r="F265" s="224">
        <f t="shared" si="10"/>
        <v>30</v>
      </c>
      <c r="G265" s="223">
        <v>16</v>
      </c>
      <c r="H265" s="225">
        <f t="shared" si="11"/>
        <v>480</v>
      </c>
      <c r="I265" s="226"/>
      <c r="J265" s="226"/>
    </row>
    <row r="266" spans="1:10" s="227" customFormat="1" ht="18" customHeight="1" x14ac:dyDescent="0.45">
      <c r="A266" s="113">
        <v>7241</v>
      </c>
      <c r="B266" s="114">
        <v>44804</v>
      </c>
      <c r="C266" s="221" t="s">
        <v>164</v>
      </c>
      <c r="D266" s="222">
        <v>5</v>
      </c>
      <c r="E266" s="223">
        <v>10</v>
      </c>
      <c r="F266" s="224">
        <f t="shared" si="10"/>
        <v>50</v>
      </c>
      <c r="G266" s="223">
        <v>16</v>
      </c>
      <c r="H266" s="225">
        <f t="shared" si="11"/>
        <v>800</v>
      </c>
      <c r="I266" s="226"/>
      <c r="J266" s="226"/>
    </row>
    <row r="267" spans="1:10" s="227" customFormat="1" ht="18" customHeight="1" x14ac:dyDescent="0.45">
      <c r="A267" s="113">
        <v>7242</v>
      </c>
      <c r="B267" s="114">
        <v>44804</v>
      </c>
      <c r="C267" s="221" t="s">
        <v>164</v>
      </c>
      <c r="D267" s="222">
        <v>2</v>
      </c>
      <c r="E267" s="223">
        <v>10</v>
      </c>
      <c r="F267" s="224">
        <f t="shared" si="10"/>
        <v>20</v>
      </c>
      <c r="G267" s="223">
        <v>16</v>
      </c>
      <c r="H267" s="225">
        <f t="shared" si="11"/>
        <v>320</v>
      </c>
      <c r="I267" s="226"/>
      <c r="J267" s="226"/>
    </row>
    <row r="268" spans="1:10" s="227" customFormat="1" ht="18" customHeight="1" x14ac:dyDescent="0.45">
      <c r="A268" s="113">
        <v>7243</v>
      </c>
      <c r="B268" s="114">
        <v>44804</v>
      </c>
      <c r="C268" s="221" t="s">
        <v>164</v>
      </c>
      <c r="D268" s="222">
        <v>2</v>
      </c>
      <c r="E268" s="223">
        <v>10</v>
      </c>
      <c r="F268" s="224">
        <f t="shared" si="10"/>
        <v>20</v>
      </c>
      <c r="G268" s="223">
        <v>16</v>
      </c>
      <c r="H268" s="225">
        <f t="shared" si="11"/>
        <v>320</v>
      </c>
      <c r="I268" s="226"/>
      <c r="J268" s="226"/>
    </row>
    <row r="269" spans="1:10" s="227" customFormat="1" ht="18" customHeight="1" x14ac:dyDescent="0.45">
      <c r="A269" s="113">
        <v>7244</v>
      </c>
      <c r="B269" s="114">
        <v>44804</v>
      </c>
      <c r="C269" s="221" t="s">
        <v>164</v>
      </c>
      <c r="D269" s="222">
        <v>6</v>
      </c>
      <c r="E269" s="223">
        <v>10</v>
      </c>
      <c r="F269" s="224">
        <f t="shared" si="10"/>
        <v>60</v>
      </c>
      <c r="G269" s="223">
        <v>16</v>
      </c>
      <c r="H269" s="225">
        <f t="shared" si="11"/>
        <v>960</v>
      </c>
      <c r="I269" s="226"/>
      <c r="J269" s="226"/>
    </row>
    <row r="270" spans="1:10" s="227" customFormat="1" ht="18" customHeight="1" x14ac:dyDescent="0.45">
      <c r="A270" s="113">
        <v>7247</v>
      </c>
      <c r="B270" s="114">
        <v>44805</v>
      </c>
      <c r="C270" s="221" t="s">
        <v>164</v>
      </c>
      <c r="D270" s="222">
        <v>4</v>
      </c>
      <c r="E270" s="223">
        <v>10</v>
      </c>
      <c r="F270" s="224">
        <f t="shared" si="10"/>
        <v>40</v>
      </c>
      <c r="G270" s="223">
        <v>16</v>
      </c>
      <c r="H270" s="225">
        <f t="shared" si="11"/>
        <v>640</v>
      </c>
      <c r="I270" s="226"/>
      <c r="J270" s="226"/>
    </row>
    <row r="271" spans="1:10" s="227" customFormat="1" ht="18" customHeight="1" x14ac:dyDescent="0.45">
      <c r="A271" s="113">
        <v>7246</v>
      </c>
      <c r="B271" s="114">
        <v>44805</v>
      </c>
      <c r="C271" s="221" t="s">
        <v>164</v>
      </c>
      <c r="D271" s="222">
        <v>2</v>
      </c>
      <c r="E271" s="223">
        <v>10</v>
      </c>
      <c r="F271" s="224">
        <f t="shared" si="10"/>
        <v>20</v>
      </c>
      <c r="G271" s="223">
        <v>16</v>
      </c>
      <c r="H271" s="225">
        <f t="shared" si="11"/>
        <v>320</v>
      </c>
      <c r="I271" s="226"/>
      <c r="J271" s="226"/>
    </row>
    <row r="272" spans="1:10" s="227" customFormat="1" ht="18" customHeight="1" x14ac:dyDescent="0.45">
      <c r="A272" s="113">
        <v>7248</v>
      </c>
      <c r="B272" s="114">
        <v>44805</v>
      </c>
      <c r="C272" s="221" t="s">
        <v>164</v>
      </c>
      <c r="D272" s="222">
        <v>6</v>
      </c>
      <c r="E272" s="223">
        <v>10</v>
      </c>
      <c r="F272" s="224">
        <f t="shared" si="10"/>
        <v>60</v>
      </c>
      <c r="G272" s="223">
        <v>16</v>
      </c>
      <c r="H272" s="225">
        <f t="shared" si="11"/>
        <v>960</v>
      </c>
      <c r="I272" s="226"/>
      <c r="J272" s="226"/>
    </row>
    <row r="273" spans="1:10" s="227" customFormat="1" ht="18" customHeight="1" x14ac:dyDescent="0.45">
      <c r="A273" s="113">
        <v>7249</v>
      </c>
      <c r="B273" s="114">
        <v>44805</v>
      </c>
      <c r="C273" s="221" t="s">
        <v>164</v>
      </c>
      <c r="D273" s="222">
        <v>1</v>
      </c>
      <c r="E273" s="223">
        <v>10</v>
      </c>
      <c r="F273" s="224">
        <f t="shared" si="10"/>
        <v>10</v>
      </c>
      <c r="G273" s="223">
        <v>16</v>
      </c>
      <c r="H273" s="225">
        <f t="shared" si="11"/>
        <v>160</v>
      </c>
      <c r="I273" s="226"/>
      <c r="J273" s="226"/>
    </row>
    <row r="274" spans="1:10" s="227" customFormat="1" ht="18" customHeight="1" x14ac:dyDescent="0.45">
      <c r="A274" s="113">
        <v>7250</v>
      </c>
      <c r="B274" s="114">
        <v>44806</v>
      </c>
      <c r="C274" s="221" t="s">
        <v>164</v>
      </c>
      <c r="D274" s="222">
        <v>2</v>
      </c>
      <c r="E274" s="223">
        <v>10</v>
      </c>
      <c r="F274" s="224">
        <f t="shared" si="10"/>
        <v>20</v>
      </c>
      <c r="G274" s="223">
        <v>16</v>
      </c>
      <c r="H274" s="225">
        <f t="shared" si="11"/>
        <v>320</v>
      </c>
      <c r="I274" s="226"/>
      <c r="J274" s="226"/>
    </row>
    <row r="275" spans="1:10" s="227" customFormat="1" ht="18" customHeight="1" x14ac:dyDescent="0.45">
      <c r="A275" s="113">
        <v>6151</v>
      </c>
      <c r="B275" s="114">
        <v>44806</v>
      </c>
      <c r="C275" s="221" t="s">
        <v>164</v>
      </c>
      <c r="D275" s="222">
        <v>5</v>
      </c>
      <c r="E275" s="223">
        <v>10</v>
      </c>
      <c r="F275" s="224">
        <f t="shared" si="10"/>
        <v>50</v>
      </c>
      <c r="G275" s="223">
        <v>16</v>
      </c>
      <c r="H275" s="225">
        <f t="shared" si="11"/>
        <v>800</v>
      </c>
      <c r="I275" s="226"/>
      <c r="J275" s="226"/>
    </row>
    <row r="276" spans="1:10" s="227" customFormat="1" ht="18" customHeight="1" x14ac:dyDescent="0.45">
      <c r="A276" s="113">
        <v>6152</v>
      </c>
      <c r="B276" s="114">
        <v>44806</v>
      </c>
      <c r="C276" s="221" t="s">
        <v>164</v>
      </c>
      <c r="D276" s="222">
        <v>2</v>
      </c>
      <c r="E276" s="223">
        <v>10</v>
      </c>
      <c r="F276" s="224">
        <f t="shared" si="10"/>
        <v>20</v>
      </c>
      <c r="G276" s="223">
        <v>16</v>
      </c>
      <c r="H276" s="225">
        <f t="shared" si="11"/>
        <v>320</v>
      </c>
      <c r="I276" s="226"/>
      <c r="J276" s="226"/>
    </row>
    <row r="277" spans="1:10" s="227" customFormat="1" ht="18" customHeight="1" x14ac:dyDescent="0.45">
      <c r="A277" s="113">
        <v>6153</v>
      </c>
      <c r="B277" s="114">
        <v>44806</v>
      </c>
      <c r="C277" s="221" t="s">
        <v>164</v>
      </c>
      <c r="D277" s="222">
        <v>5</v>
      </c>
      <c r="E277" s="223">
        <v>10</v>
      </c>
      <c r="F277" s="224">
        <f t="shared" si="10"/>
        <v>50</v>
      </c>
      <c r="G277" s="223">
        <v>16</v>
      </c>
      <c r="H277" s="225">
        <f t="shared" si="11"/>
        <v>800</v>
      </c>
      <c r="I277" s="226"/>
      <c r="J277" s="226"/>
    </row>
    <row r="278" spans="1:10" s="227" customFormat="1" ht="18" customHeight="1" x14ac:dyDescent="0.45">
      <c r="A278" s="113">
        <v>6154</v>
      </c>
      <c r="B278" s="114">
        <v>44807</v>
      </c>
      <c r="C278" s="221" t="s">
        <v>164</v>
      </c>
      <c r="D278" s="222">
        <v>2</v>
      </c>
      <c r="E278" s="223">
        <v>10</v>
      </c>
      <c r="F278" s="224">
        <f t="shared" si="10"/>
        <v>20</v>
      </c>
      <c r="G278" s="223">
        <v>16</v>
      </c>
      <c r="H278" s="225">
        <f t="shared" si="11"/>
        <v>320</v>
      </c>
      <c r="I278" s="226"/>
      <c r="J278" s="226"/>
    </row>
    <row r="279" spans="1:10" s="227" customFormat="1" ht="18" customHeight="1" x14ac:dyDescent="0.45">
      <c r="A279" s="113">
        <v>6155</v>
      </c>
      <c r="B279" s="114">
        <v>44807</v>
      </c>
      <c r="C279" s="221" t="s">
        <v>164</v>
      </c>
      <c r="D279" s="222">
        <v>5</v>
      </c>
      <c r="E279" s="223">
        <v>10</v>
      </c>
      <c r="F279" s="224">
        <f t="shared" si="10"/>
        <v>50</v>
      </c>
      <c r="G279" s="223">
        <v>16</v>
      </c>
      <c r="H279" s="225">
        <f t="shared" si="11"/>
        <v>800</v>
      </c>
      <c r="I279" s="226"/>
      <c r="J279" s="226"/>
    </row>
    <row r="280" spans="1:10" s="227" customFormat="1" ht="18" customHeight="1" x14ac:dyDescent="0.45">
      <c r="A280" s="113">
        <v>6156</v>
      </c>
      <c r="B280" s="114">
        <v>44807</v>
      </c>
      <c r="C280" s="221" t="s">
        <v>164</v>
      </c>
      <c r="D280" s="222">
        <v>4</v>
      </c>
      <c r="E280" s="223">
        <v>10</v>
      </c>
      <c r="F280" s="224">
        <f t="shared" si="10"/>
        <v>40</v>
      </c>
      <c r="G280" s="223">
        <v>16</v>
      </c>
      <c r="H280" s="225">
        <f t="shared" si="11"/>
        <v>640</v>
      </c>
      <c r="I280" s="226"/>
      <c r="J280" s="226"/>
    </row>
    <row r="281" spans="1:10" s="227" customFormat="1" ht="18" customHeight="1" x14ac:dyDescent="0.45">
      <c r="A281" s="113">
        <v>6157</v>
      </c>
      <c r="B281" s="114">
        <v>44807</v>
      </c>
      <c r="C281" s="221" t="s">
        <v>164</v>
      </c>
      <c r="D281" s="222">
        <v>4</v>
      </c>
      <c r="E281" s="223">
        <v>10</v>
      </c>
      <c r="F281" s="224">
        <f t="shared" si="10"/>
        <v>40</v>
      </c>
      <c r="G281" s="223">
        <v>16</v>
      </c>
      <c r="H281" s="225">
        <f t="shared" si="11"/>
        <v>640</v>
      </c>
      <c r="I281" s="226"/>
      <c r="J281" s="226"/>
    </row>
    <row r="282" spans="1:10" s="227" customFormat="1" ht="18" customHeight="1" x14ac:dyDescent="0.45">
      <c r="A282" s="113">
        <v>6158</v>
      </c>
      <c r="B282" s="114">
        <v>44807</v>
      </c>
      <c r="C282" s="221" t="s">
        <v>164</v>
      </c>
      <c r="D282" s="222">
        <v>5</v>
      </c>
      <c r="E282" s="223">
        <v>10</v>
      </c>
      <c r="F282" s="224">
        <f t="shared" si="10"/>
        <v>50</v>
      </c>
      <c r="G282" s="223">
        <v>16</v>
      </c>
      <c r="H282" s="225">
        <f t="shared" si="11"/>
        <v>800</v>
      </c>
      <c r="I282" s="226"/>
      <c r="J282" s="226"/>
    </row>
    <row r="283" spans="1:10" s="227" customFormat="1" ht="18" customHeight="1" x14ac:dyDescent="0.45">
      <c r="A283" s="113">
        <v>6159</v>
      </c>
      <c r="B283" s="114">
        <v>44809</v>
      </c>
      <c r="C283" s="221" t="s">
        <v>164</v>
      </c>
      <c r="D283" s="222">
        <v>2</v>
      </c>
      <c r="E283" s="223">
        <v>10</v>
      </c>
      <c r="F283" s="224">
        <f t="shared" si="10"/>
        <v>20</v>
      </c>
      <c r="G283" s="223">
        <v>16</v>
      </c>
      <c r="H283" s="225">
        <f t="shared" si="11"/>
        <v>320</v>
      </c>
      <c r="I283" s="226"/>
      <c r="J283" s="226"/>
    </row>
    <row r="284" spans="1:10" s="227" customFormat="1" ht="18" customHeight="1" x14ac:dyDescent="0.45">
      <c r="A284" s="113">
        <v>6160</v>
      </c>
      <c r="B284" s="114">
        <v>44809</v>
      </c>
      <c r="C284" s="221" t="s">
        <v>164</v>
      </c>
      <c r="D284" s="222">
        <v>3</v>
      </c>
      <c r="E284" s="223">
        <v>10</v>
      </c>
      <c r="F284" s="224">
        <f t="shared" si="10"/>
        <v>30</v>
      </c>
      <c r="G284" s="223">
        <v>16</v>
      </c>
      <c r="H284" s="225">
        <f t="shared" si="11"/>
        <v>480</v>
      </c>
      <c r="I284" s="226"/>
      <c r="J284" s="226"/>
    </row>
    <row r="285" spans="1:10" s="227" customFormat="1" ht="18" customHeight="1" x14ac:dyDescent="0.45">
      <c r="A285" s="113">
        <v>6161</v>
      </c>
      <c r="B285" s="114">
        <v>44809</v>
      </c>
      <c r="C285" s="221" t="s">
        <v>164</v>
      </c>
      <c r="D285" s="222">
        <v>8</v>
      </c>
      <c r="E285" s="223">
        <v>10</v>
      </c>
      <c r="F285" s="224">
        <f t="shared" si="10"/>
        <v>80</v>
      </c>
      <c r="G285" s="223">
        <v>16</v>
      </c>
      <c r="H285" s="225">
        <f t="shared" si="11"/>
        <v>1280</v>
      </c>
      <c r="I285" s="226"/>
      <c r="J285" s="226"/>
    </row>
    <row r="286" spans="1:10" s="227" customFormat="1" ht="18" customHeight="1" x14ac:dyDescent="0.45">
      <c r="A286" s="113">
        <v>6162</v>
      </c>
      <c r="B286" s="114">
        <v>44809</v>
      </c>
      <c r="C286" s="221" t="s">
        <v>164</v>
      </c>
      <c r="D286" s="222">
        <v>6</v>
      </c>
      <c r="E286" s="223">
        <v>10</v>
      </c>
      <c r="F286" s="224">
        <f t="shared" si="10"/>
        <v>60</v>
      </c>
      <c r="G286" s="223">
        <v>16</v>
      </c>
      <c r="H286" s="225">
        <f t="shared" si="11"/>
        <v>960</v>
      </c>
      <c r="I286" s="226"/>
      <c r="J286" s="226"/>
    </row>
    <row r="287" spans="1:10" s="227" customFormat="1" ht="18" customHeight="1" x14ac:dyDescent="0.45">
      <c r="A287" s="113">
        <v>6163</v>
      </c>
      <c r="B287" s="114">
        <v>44810</v>
      </c>
      <c r="C287" s="221" t="s">
        <v>164</v>
      </c>
      <c r="D287" s="222">
        <v>6</v>
      </c>
      <c r="E287" s="223">
        <v>10</v>
      </c>
      <c r="F287" s="224">
        <f t="shared" si="10"/>
        <v>60</v>
      </c>
      <c r="G287" s="223">
        <v>16</v>
      </c>
      <c r="H287" s="225">
        <f t="shared" si="11"/>
        <v>960</v>
      </c>
      <c r="I287" s="226"/>
      <c r="J287" s="226"/>
    </row>
    <row r="288" spans="1:10" s="227" customFormat="1" ht="18" customHeight="1" x14ac:dyDescent="0.45">
      <c r="A288" s="113">
        <v>6164</v>
      </c>
      <c r="B288" s="114">
        <v>44810</v>
      </c>
      <c r="C288" s="221" t="s">
        <v>164</v>
      </c>
      <c r="D288" s="222">
        <v>4</v>
      </c>
      <c r="E288" s="223">
        <v>10</v>
      </c>
      <c r="F288" s="224">
        <f t="shared" si="10"/>
        <v>40</v>
      </c>
      <c r="G288" s="223">
        <v>16</v>
      </c>
      <c r="H288" s="225">
        <f t="shared" si="11"/>
        <v>640</v>
      </c>
      <c r="I288" s="226"/>
      <c r="J288" s="226"/>
    </row>
    <row r="289" spans="1:10" s="227" customFormat="1" ht="18" customHeight="1" x14ac:dyDescent="0.45">
      <c r="A289" s="113">
        <v>6165</v>
      </c>
      <c r="B289" s="114">
        <v>44810</v>
      </c>
      <c r="C289" s="221" t="s">
        <v>164</v>
      </c>
      <c r="D289" s="222">
        <v>2</v>
      </c>
      <c r="E289" s="223">
        <v>10</v>
      </c>
      <c r="F289" s="224">
        <f t="shared" si="10"/>
        <v>20</v>
      </c>
      <c r="G289" s="223">
        <v>16</v>
      </c>
      <c r="H289" s="225">
        <f t="shared" si="11"/>
        <v>320</v>
      </c>
      <c r="I289" s="226"/>
      <c r="J289" s="226"/>
    </row>
    <row r="290" spans="1:10" s="227" customFormat="1" ht="18" customHeight="1" x14ac:dyDescent="0.45">
      <c r="A290" s="113">
        <v>6166</v>
      </c>
      <c r="B290" s="114">
        <v>44811</v>
      </c>
      <c r="C290" s="221" t="s">
        <v>164</v>
      </c>
      <c r="D290" s="222">
        <v>10</v>
      </c>
      <c r="E290" s="223">
        <v>10</v>
      </c>
      <c r="F290" s="224">
        <f t="shared" si="10"/>
        <v>100</v>
      </c>
      <c r="G290" s="223">
        <v>16</v>
      </c>
      <c r="H290" s="225">
        <f t="shared" si="11"/>
        <v>1600</v>
      </c>
      <c r="I290" s="226"/>
      <c r="J290" s="226"/>
    </row>
    <row r="291" spans="1:10" s="227" customFormat="1" ht="18" customHeight="1" x14ac:dyDescent="0.45">
      <c r="A291" s="113">
        <v>6167</v>
      </c>
      <c r="B291" s="114">
        <v>44811</v>
      </c>
      <c r="C291" s="221" t="s">
        <v>164</v>
      </c>
      <c r="D291" s="222">
        <v>3</v>
      </c>
      <c r="E291" s="223">
        <v>10</v>
      </c>
      <c r="F291" s="224">
        <f t="shared" si="10"/>
        <v>30</v>
      </c>
      <c r="G291" s="223">
        <v>16</v>
      </c>
      <c r="H291" s="225">
        <f t="shared" si="11"/>
        <v>480</v>
      </c>
      <c r="I291" s="226"/>
      <c r="J291" s="226"/>
    </row>
    <row r="292" spans="1:10" s="227" customFormat="1" ht="18" customHeight="1" x14ac:dyDescent="0.45">
      <c r="A292" s="113">
        <v>6168</v>
      </c>
      <c r="B292" s="114">
        <v>44811</v>
      </c>
      <c r="C292" s="221" t="s">
        <v>164</v>
      </c>
      <c r="D292" s="222">
        <v>3</v>
      </c>
      <c r="E292" s="223">
        <v>10</v>
      </c>
      <c r="F292" s="224">
        <f t="shared" si="10"/>
        <v>30</v>
      </c>
      <c r="G292" s="223">
        <v>16</v>
      </c>
      <c r="H292" s="225">
        <f t="shared" si="11"/>
        <v>480</v>
      </c>
      <c r="I292" s="226"/>
      <c r="J292" s="226"/>
    </row>
    <row r="293" spans="1:10" s="227" customFormat="1" ht="18" customHeight="1" x14ac:dyDescent="0.45">
      <c r="A293" s="113">
        <v>6169</v>
      </c>
      <c r="B293" s="114">
        <v>44811</v>
      </c>
      <c r="C293" s="221" t="s">
        <v>164</v>
      </c>
      <c r="D293" s="222">
        <v>6</v>
      </c>
      <c r="E293" s="223">
        <v>10</v>
      </c>
      <c r="F293" s="224">
        <f t="shared" si="10"/>
        <v>60</v>
      </c>
      <c r="G293" s="223">
        <v>16</v>
      </c>
      <c r="H293" s="225">
        <f t="shared" si="11"/>
        <v>960</v>
      </c>
      <c r="I293" s="226"/>
      <c r="J293" s="226"/>
    </row>
    <row r="294" spans="1:10" s="227" customFormat="1" ht="18" customHeight="1" x14ac:dyDescent="0.45">
      <c r="A294" s="113">
        <v>6170</v>
      </c>
      <c r="B294" s="114">
        <v>44812</v>
      </c>
      <c r="C294" s="221" t="s">
        <v>164</v>
      </c>
      <c r="D294" s="222">
        <v>3</v>
      </c>
      <c r="E294" s="223">
        <v>10</v>
      </c>
      <c r="F294" s="224">
        <f t="shared" ref="F294:F357" si="12">D294*E294</f>
        <v>30</v>
      </c>
      <c r="G294" s="223">
        <v>16</v>
      </c>
      <c r="H294" s="225">
        <f t="shared" si="11"/>
        <v>480</v>
      </c>
      <c r="I294" s="226"/>
      <c r="J294" s="226"/>
    </row>
    <row r="295" spans="1:10" s="227" customFormat="1" ht="18" customHeight="1" x14ac:dyDescent="0.45">
      <c r="A295" s="113">
        <v>6171</v>
      </c>
      <c r="B295" s="114">
        <v>44812</v>
      </c>
      <c r="C295" s="221" t="s">
        <v>164</v>
      </c>
      <c r="D295" s="222">
        <v>7</v>
      </c>
      <c r="E295" s="223">
        <v>10</v>
      </c>
      <c r="F295" s="224">
        <f t="shared" si="12"/>
        <v>70</v>
      </c>
      <c r="G295" s="223">
        <v>16</v>
      </c>
      <c r="H295" s="225">
        <f t="shared" si="11"/>
        <v>1120</v>
      </c>
      <c r="I295" s="226"/>
      <c r="J295" s="226"/>
    </row>
    <row r="296" spans="1:10" s="227" customFormat="1" ht="18" customHeight="1" x14ac:dyDescent="0.45">
      <c r="A296" s="113">
        <v>6172</v>
      </c>
      <c r="B296" s="114">
        <v>44812</v>
      </c>
      <c r="C296" s="221" t="s">
        <v>164</v>
      </c>
      <c r="D296" s="222">
        <v>4</v>
      </c>
      <c r="E296" s="223">
        <v>10</v>
      </c>
      <c r="F296" s="224">
        <f t="shared" si="12"/>
        <v>40</v>
      </c>
      <c r="G296" s="223">
        <v>16</v>
      </c>
      <c r="H296" s="225">
        <f t="shared" si="11"/>
        <v>640</v>
      </c>
      <c r="I296" s="226"/>
      <c r="J296" s="226"/>
    </row>
    <row r="297" spans="1:10" s="227" customFormat="1" ht="18" customHeight="1" x14ac:dyDescent="0.45">
      <c r="A297" s="113">
        <v>6173</v>
      </c>
      <c r="B297" s="114">
        <v>44812</v>
      </c>
      <c r="C297" s="221" t="s">
        <v>164</v>
      </c>
      <c r="D297" s="222">
        <v>1</v>
      </c>
      <c r="E297" s="223">
        <v>10</v>
      </c>
      <c r="F297" s="224">
        <f t="shared" si="12"/>
        <v>10</v>
      </c>
      <c r="G297" s="223">
        <v>16</v>
      </c>
      <c r="H297" s="225">
        <f t="shared" si="11"/>
        <v>160</v>
      </c>
      <c r="I297" s="226"/>
      <c r="J297" s="226"/>
    </row>
    <row r="298" spans="1:10" s="227" customFormat="1" ht="18" customHeight="1" x14ac:dyDescent="0.45">
      <c r="A298" s="113">
        <v>6174</v>
      </c>
      <c r="B298" s="114">
        <v>44812</v>
      </c>
      <c r="C298" s="221" t="s">
        <v>164</v>
      </c>
      <c r="D298" s="222">
        <v>4</v>
      </c>
      <c r="E298" s="223">
        <v>10</v>
      </c>
      <c r="F298" s="224">
        <f t="shared" si="12"/>
        <v>40</v>
      </c>
      <c r="G298" s="223">
        <v>16</v>
      </c>
      <c r="H298" s="225">
        <f t="shared" si="11"/>
        <v>640</v>
      </c>
      <c r="I298" s="226"/>
      <c r="J298" s="226"/>
    </row>
    <row r="299" spans="1:10" s="227" customFormat="1" ht="18" customHeight="1" x14ac:dyDescent="0.45">
      <c r="A299" s="113">
        <v>6175</v>
      </c>
      <c r="B299" s="114">
        <v>44812</v>
      </c>
      <c r="C299" s="221" t="s">
        <v>164</v>
      </c>
      <c r="D299" s="222">
        <v>4</v>
      </c>
      <c r="E299" s="223">
        <v>10</v>
      </c>
      <c r="F299" s="224">
        <f t="shared" si="12"/>
        <v>40</v>
      </c>
      <c r="G299" s="223">
        <v>16</v>
      </c>
      <c r="H299" s="225">
        <f t="shared" si="11"/>
        <v>640</v>
      </c>
      <c r="I299" s="226"/>
      <c r="J299" s="226"/>
    </row>
    <row r="300" spans="1:10" s="227" customFormat="1" ht="18" customHeight="1" x14ac:dyDescent="0.45">
      <c r="A300" s="113">
        <v>6176</v>
      </c>
      <c r="B300" s="114">
        <v>44813</v>
      </c>
      <c r="C300" s="221" t="s">
        <v>164</v>
      </c>
      <c r="D300" s="222">
        <v>8</v>
      </c>
      <c r="E300" s="223">
        <v>10</v>
      </c>
      <c r="F300" s="224">
        <f t="shared" si="12"/>
        <v>80</v>
      </c>
      <c r="G300" s="223">
        <v>16</v>
      </c>
      <c r="H300" s="225">
        <f t="shared" si="11"/>
        <v>1280</v>
      </c>
      <c r="I300" s="226"/>
      <c r="J300" s="226"/>
    </row>
    <row r="301" spans="1:10" s="227" customFormat="1" ht="18" customHeight="1" x14ac:dyDescent="0.45">
      <c r="A301" s="113">
        <v>6177</v>
      </c>
      <c r="B301" s="114">
        <v>44813</v>
      </c>
      <c r="C301" s="221" t="s">
        <v>164</v>
      </c>
      <c r="D301" s="222">
        <v>2</v>
      </c>
      <c r="E301" s="223">
        <v>10</v>
      </c>
      <c r="F301" s="224">
        <f t="shared" si="12"/>
        <v>20</v>
      </c>
      <c r="G301" s="223">
        <v>16</v>
      </c>
      <c r="H301" s="225">
        <f t="shared" si="11"/>
        <v>320</v>
      </c>
      <c r="I301" s="226"/>
      <c r="J301" s="226"/>
    </row>
    <row r="302" spans="1:10" s="227" customFormat="1" ht="18" customHeight="1" x14ac:dyDescent="0.45">
      <c r="A302" s="113">
        <v>6178</v>
      </c>
      <c r="B302" s="114">
        <v>44812</v>
      </c>
      <c r="C302" s="221" t="s">
        <v>164</v>
      </c>
      <c r="D302" s="222">
        <v>2</v>
      </c>
      <c r="E302" s="223">
        <v>10</v>
      </c>
      <c r="F302" s="224">
        <f t="shared" si="12"/>
        <v>20</v>
      </c>
      <c r="G302" s="223">
        <v>16</v>
      </c>
      <c r="H302" s="225">
        <f t="shared" si="11"/>
        <v>320</v>
      </c>
      <c r="I302" s="226"/>
      <c r="J302" s="226"/>
    </row>
    <row r="303" spans="1:10" s="227" customFormat="1" ht="18" customHeight="1" x14ac:dyDescent="0.45">
      <c r="A303" s="113">
        <v>6179</v>
      </c>
      <c r="B303" s="114">
        <v>44813</v>
      </c>
      <c r="C303" s="221" t="s">
        <v>164</v>
      </c>
      <c r="D303" s="222">
        <v>2</v>
      </c>
      <c r="E303" s="223">
        <v>10</v>
      </c>
      <c r="F303" s="224">
        <f t="shared" si="12"/>
        <v>20</v>
      </c>
      <c r="G303" s="223">
        <v>16</v>
      </c>
      <c r="H303" s="225">
        <f t="shared" si="11"/>
        <v>320</v>
      </c>
      <c r="I303" s="226"/>
      <c r="J303" s="226"/>
    </row>
    <row r="304" spans="1:10" s="227" customFormat="1" ht="18" customHeight="1" x14ac:dyDescent="0.45">
      <c r="A304" s="113">
        <v>6180</v>
      </c>
      <c r="B304" s="114">
        <v>44813</v>
      </c>
      <c r="C304" s="221" t="s">
        <v>164</v>
      </c>
      <c r="D304" s="222">
        <v>10</v>
      </c>
      <c r="E304" s="223">
        <v>10</v>
      </c>
      <c r="F304" s="224">
        <f t="shared" si="12"/>
        <v>100</v>
      </c>
      <c r="G304" s="223">
        <v>16</v>
      </c>
      <c r="H304" s="225">
        <f t="shared" si="11"/>
        <v>1600</v>
      </c>
      <c r="I304" s="226"/>
      <c r="J304" s="226"/>
    </row>
    <row r="305" spans="1:10" s="227" customFormat="1" ht="18" customHeight="1" x14ac:dyDescent="0.45">
      <c r="A305" s="113">
        <v>6181</v>
      </c>
      <c r="B305" s="114">
        <v>44814</v>
      </c>
      <c r="C305" s="221" t="s">
        <v>164</v>
      </c>
      <c r="D305" s="222">
        <v>2</v>
      </c>
      <c r="E305" s="223">
        <v>10</v>
      </c>
      <c r="F305" s="224">
        <f t="shared" si="12"/>
        <v>20</v>
      </c>
      <c r="G305" s="223">
        <v>16</v>
      </c>
      <c r="H305" s="225">
        <f t="shared" si="11"/>
        <v>320</v>
      </c>
      <c r="I305" s="226"/>
      <c r="J305" s="226"/>
    </row>
    <row r="306" spans="1:10" s="227" customFormat="1" ht="18" customHeight="1" x14ac:dyDescent="0.45">
      <c r="A306" s="113">
        <v>6182</v>
      </c>
      <c r="B306" s="114">
        <v>44814</v>
      </c>
      <c r="C306" s="221" t="s">
        <v>164</v>
      </c>
      <c r="D306" s="222">
        <v>1</v>
      </c>
      <c r="E306" s="223">
        <v>10</v>
      </c>
      <c r="F306" s="224">
        <f t="shared" si="12"/>
        <v>10</v>
      </c>
      <c r="G306" s="223">
        <v>16</v>
      </c>
      <c r="H306" s="225">
        <f t="shared" si="11"/>
        <v>160</v>
      </c>
      <c r="I306" s="226"/>
      <c r="J306" s="226"/>
    </row>
    <row r="307" spans="1:10" s="227" customFormat="1" ht="18" customHeight="1" x14ac:dyDescent="0.45">
      <c r="A307" s="113">
        <v>6183</v>
      </c>
      <c r="B307" s="114">
        <v>44814</v>
      </c>
      <c r="C307" s="221" t="s">
        <v>164</v>
      </c>
      <c r="D307" s="222">
        <v>2</v>
      </c>
      <c r="E307" s="223">
        <v>10</v>
      </c>
      <c r="F307" s="224">
        <f t="shared" si="12"/>
        <v>20</v>
      </c>
      <c r="G307" s="223">
        <v>16</v>
      </c>
      <c r="H307" s="225">
        <f t="shared" si="11"/>
        <v>320</v>
      </c>
      <c r="I307" s="226"/>
      <c r="J307" s="226"/>
    </row>
    <row r="308" spans="1:10" s="227" customFormat="1" ht="18" customHeight="1" x14ac:dyDescent="0.45">
      <c r="A308" s="113">
        <v>6184</v>
      </c>
      <c r="B308" s="114">
        <v>44814</v>
      </c>
      <c r="C308" s="221" t="s">
        <v>164</v>
      </c>
      <c r="D308" s="222">
        <v>6</v>
      </c>
      <c r="E308" s="223">
        <v>10</v>
      </c>
      <c r="F308" s="224">
        <f t="shared" si="12"/>
        <v>60</v>
      </c>
      <c r="G308" s="223">
        <v>16</v>
      </c>
      <c r="H308" s="225">
        <f t="shared" si="11"/>
        <v>960</v>
      </c>
      <c r="I308" s="226"/>
      <c r="J308" s="226"/>
    </row>
    <row r="309" spans="1:10" s="227" customFormat="1" ht="18" customHeight="1" x14ac:dyDescent="0.45">
      <c r="A309" s="113">
        <v>6185</v>
      </c>
      <c r="B309" s="114">
        <v>44814</v>
      </c>
      <c r="C309" s="221" t="s">
        <v>164</v>
      </c>
      <c r="D309" s="222">
        <v>3</v>
      </c>
      <c r="E309" s="223">
        <v>10</v>
      </c>
      <c r="F309" s="224">
        <f t="shared" si="12"/>
        <v>30</v>
      </c>
      <c r="G309" s="223">
        <v>16</v>
      </c>
      <c r="H309" s="225">
        <f t="shared" si="11"/>
        <v>480</v>
      </c>
      <c r="I309" s="226"/>
      <c r="J309" s="226"/>
    </row>
    <row r="310" spans="1:10" s="227" customFormat="1" ht="18" customHeight="1" x14ac:dyDescent="0.45">
      <c r="A310" s="113">
        <v>6187</v>
      </c>
      <c r="B310" s="114">
        <v>44815</v>
      </c>
      <c r="C310" s="221" t="s">
        <v>164</v>
      </c>
      <c r="D310" s="222">
        <v>7</v>
      </c>
      <c r="E310" s="223">
        <v>10</v>
      </c>
      <c r="F310" s="224">
        <f t="shared" si="12"/>
        <v>70</v>
      </c>
      <c r="G310" s="223">
        <v>16</v>
      </c>
      <c r="H310" s="225">
        <f t="shared" si="11"/>
        <v>1120</v>
      </c>
      <c r="I310" s="226"/>
      <c r="J310" s="226"/>
    </row>
    <row r="311" spans="1:10" s="227" customFormat="1" ht="18" customHeight="1" x14ac:dyDescent="0.45">
      <c r="A311" s="113">
        <v>6188</v>
      </c>
      <c r="B311" s="114">
        <v>44816</v>
      </c>
      <c r="C311" s="221" t="s">
        <v>164</v>
      </c>
      <c r="D311" s="222">
        <v>3</v>
      </c>
      <c r="E311" s="223">
        <v>10</v>
      </c>
      <c r="F311" s="224">
        <f t="shared" si="12"/>
        <v>30</v>
      </c>
      <c r="G311" s="223">
        <v>16</v>
      </c>
      <c r="H311" s="225">
        <f t="shared" si="11"/>
        <v>480</v>
      </c>
      <c r="I311" s="226"/>
      <c r="J311" s="226"/>
    </row>
    <row r="312" spans="1:10" s="227" customFormat="1" ht="18" customHeight="1" x14ac:dyDescent="0.45">
      <c r="A312" s="113">
        <v>6190</v>
      </c>
      <c r="B312" s="114">
        <v>44816</v>
      </c>
      <c r="C312" s="221" t="s">
        <v>164</v>
      </c>
      <c r="D312" s="222">
        <v>3</v>
      </c>
      <c r="E312" s="223">
        <v>10</v>
      </c>
      <c r="F312" s="224">
        <f t="shared" si="12"/>
        <v>30</v>
      </c>
      <c r="G312" s="223">
        <v>16</v>
      </c>
      <c r="H312" s="225">
        <f t="shared" si="11"/>
        <v>480</v>
      </c>
      <c r="I312" s="226"/>
      <c r="J312" s="226"/>
    </row>
    <row r="313" spans="1:10" s="227" customFormat="1" ht="18" customHeight="1" x14ac:dyDescent="0.45">
      <c r="A313" s="113">
        <v>6189</v>
      </c>
      <c r="B313" s="114">
        <v>44815</v>
      </c>
      <c r="C313" s="221" t="s">
        <v>164</v>
      </c>
      <c r="D313" s="222">
        <v>3</v>
      </c>
      <c r="E313" s="223">
        <v>10</v>
      </c>
      <c r="F313" s="224">
        <f t="shared" si="12"/>
        <v>30</v>
      </c>
      <c r="G313" s="223">
        <v>16</v>
      </c>
      <c r="H313" s="225">
        <f t="shared" si="11"/>
        <v>480</v>
      </c>
      <c r="I313" s="226"/>
      <c r="J313" s="226"/>
    </row>
    <row r="314" spans="1:10" s="227" customFormat="1" ht="18" customHeight="1" x14ac:dyDescent="0.45">
      <c r="A314" s="113">
        <v>6191</v>
      </c>
      <c r="B314" s="114">
        <v>44816</v>
      </c>
      <c r="C314" s="221" t="s">
        <v>164</v>
      </c>
      <c r="D314" s="222">
        <v>2</v>
      </c>
      <c r="E314" s="223">
        <v>10</v>
      </c>
      <c r="F314" s="224">
        <f t="shared" si="12"/>
        <v>20</v>
      </c>
      <c r="G314" s="223">
        <v>16</v>
      </c>
      <c r="H314" s="225">
        <f t="shared" si="11"/>
        <v>320</v>
      </c>
      <c r="I314" s="226"/>
      <c r="J314" s="226"/>
    </row>
    <row r="315" spans="1:10" s="227" customFormat="1" ht="18" customHeight="1" x14ac:dyDescent="0.45">
      <c r="A315" s="113">
        <v>6193</v>
      </c>
      <c r="B315" s="114">
        <v>44816</v>
      </c>
      <c r="C315" s="221" t="s">
        <v>164</v>
      </c>
      <c r="D315" s="222">
        <v>7</v>
      </c>
      <c r="E315" s="223">
        <v>10</v>
      </c>
      <c r="F315" s="224">
        <f t="shared" si="12"/>
        <v>70</v>
      </c>
      <c r="G315" s="223">
        <v>16</v>
      </c>
      <c r="H315" s="225">
        <f t="shared" si="11"/>
        <v>1120</v>
      </c>
      <c r="I315" s="226"/>
      <c r="J315" s="226"/>
    </row>
    <row r="316" spans="1:10" s="227" customFormat="1" ht="18" customHeight="1" x14ac:dyDescent="0.45">
      <c r="A316" s="113">
        <v>6195</v>
      </c>
      <c r="B316" s="114">
        <v>44816</v>
      </c>
      <c r="C316" s="221" t="s">
        <v>164</v>
      </c>
      <c r="D316" s="222">
        <v>3</v>
      </c>
      <c r="E316" s="223">
        <v>10</v>
      </c>
      <c r="F316" s="224">
        <f t="shared" si="12"/>
        <v>30</v>
      </c>
      <c r="G316" s="223">
        <v>16</v>
      </c>
      <c r="H316" s="225">
        <f t="shared" si="11"/>
        <v>480</v>
      </c>
      <c r="I316" s="226"/>
      <c r="J316" s="226"/>
    </row>
    <row r="317" spans="1:10" s="227" customFormat="1" ht="18" customHeight="1" x14ac:dyDescent="0.45">
      <c r="A317" s="113">
        <v>6192</v>
      </c>
      <c r="B317" s="114">
        <v>44817</v>
      </c>
      <c r="C317" s="221" t="s">
        <v>164</v>
      </c>
      <c r="D317" s="222">
        <v>2</v>
      </c>
      <c r="E317" s="223">
        <v>10</v>
      </c>
      <c r="F317" s="224">
        <f t="shared" si="12"/>
        <v>20</v>
      </c>
      <c r="G317" s="223">
        <v>16</v>
      </c>
      <c r="H317" s="225">
        <f t="shared" si="11"/>
        <v>320</v>
      </c>
      <c r="I317" s="226"/>
      <c r="J317" s="226"/>
    </row>
    <row r="318" spans="1:10" s="227" customFormat="1" ht="18" customHeight="1" x14ac:dyDescent="0.45">
      <c r="A318" s="113">
        <v>6194</v>
      </c>
      <c r="B318" s="114">
        <v>44817</v>
      </c>
      <c r="C318" s="221" t="s">
        <v>164</v>
      </c>
      <c r="D318" s="222">
        <v>5</v>
      </c>
      <c r="E318" s="223">
        <v>10</v>
      </c>
      <c r="F318" s="224">
        <f t="shared" si="12"/>
        <v>50</v>
      </c>
      <c r="G318" s="223">
        <v>16</v>
      </c>
      <c r="H318" s="225">
        <f t="shared" si="11"/>
        <v>800</v>
      </c>
      <c r="I318" s="226"/>
      <c r="J318" s="226"/>
    </row>
    <row r="319" spans="1:10" s="227" customFormat="1" ht="18" customHeight="1" x14ac:dyDescent="0.45">
      <c r="A319" s="113">
        <v>6198</v>
      </c>
      <c r="B319" s="114">
        <v>44818</v>
      </c>
      <c r="C319" s="221" t="s">
        <v>164</v>
      </c>
      <c r="D319" s="222">
        <v>2</v>
      </c>
      <c r="E319" s="223">
        <v>10</v>
      </c>
      <c r="F319" s="224">
        <f t="shared" si="12"/>
        <v>20</v>
      </c>
      <c r="G319" s="223">
        <v>16</v>
      </c>
      <c r="H319" s="225">
        <f t="shared" si="11"/>
        <v>320</v>
      </c>
      <c r="I319" s="226"/>
      <c r="J319" s="226"/>
    </row>
    <row r="320" spans="1:10" s="227" customFormat="1" ht="18" customHeight="1" x14ac:dyDescent="0.45">
      <c r="A320" s="113">
        <v>6200</v>
      </c>
      <c r="B320" s="114">
        <v>44818</v>
      </c>
      <c r="C320" s="221" t="s">
        <v>164</v>
      </c>
      <c r="D320" s="222">
        <v>2</v>
      </c>
      <c r="E320" s="223">
        <v>10</v>
      </c>
      <c r="F320" s="224">
        <f t="shared" si="12"/>
        <v>20</v>
      </c>
      <c r="G320" s="223">
        <v>16</v>
      </c>
      <c r="H320" s="225">
        <f t="shared" si="11"/>
        <v>320</v>
      </c>
      <c r="I320" s="226"/>
      <c r="J320" s="226"/>
    </row>
    <row r="321" spans="1:10" s="227" customFormat="1" ht="18" customHeight="1" x14ac:dyDescent="0.45">
      <c r="A321" s="113">
        <v>7252</v>
      </c>
      <c r="B321" s="114">
        <v>44819</v>
      </c>
      <c r="C321" s="221" t="s">
        <v>164</v>
      </c>
      <c r="D321" s="222">
        <v>4</v>
      </c>
      <c r="E321" s="223">
        <v>10</v>
      </c>
      <c r="F321" s="224">
        <f t="shared" si="12"/>
        <v>40</v>
      </c>
      <c r="G321" s="223">
        <v>16</v>
      </c>
      <c r="H321" s="225">
        <f t="shared" si="11"/>
        <v>640</v>
      </c>
      <c r="I321" s="226"/>
      <c r="J321" s="226"/>
    </row>
    <row r="322" spans="1:10" s="227" customFormat="1" ht="18" customHeight="1" x14ac:dyDescent="0.45">
      <c r="A322" s="113">
        <v>7251</v>
      </c>
      <c r="B322" s="114">
        <v>44819</v>
      </c>
      <c r="C322" s="221" t="s">
        <v>164</v>
      </c>
      <c r="D322" s="222">
        <v>2</v>
      </c>
      <c r="E322" s="223">
        <v>10</v>
      </c>
      <c r="F322" s="224">
        <f t="shared" si="12"/>
        <v>20</v>
      </c>
      <c r="G322" s="223">
        <v>16</v>
      </c>
      <c r="H322" s="225">
        <f t="shared" si="11"/>
        <v>320</v>
      </c>
      <c r="I322" s="226"/>
      <c r="J322" s="226"/>
    </row>
    <row r="323" spans="1:10" s="227" customFormat="1" ht="18" customHeight="1" x14ac:dyDescent="0.45">
      <c r="A323" s="113">
        <v>6196</v>
      </c>
      <c r="B323" s="114">
        <v>44817</v>
      </c>
      <c r="C323" s="221" t="s">
        <v>164</v>
      </c>
      <c r="D323" s="222">
        <v>2</v>
      </c>
      <c r="E323" s="223">
        <v>10</v>
      </c>
      <c r="F323" s="224">
        <f t="shared" si="12"/>
        <v>20</v>
      </c>
      <c r="G323" s="223">
        <v>16</v>
      </c>
      <c r="H323" s="225">
        <f t="shared" si="11"/>
        <v>320</v>
      </c>
      <c r="I323" s="226"/>
      <c r="J323" s="226"/>
    </row>
    <row r="324" spans="1:10" s="227" customFormat="1" ht="18" customHeight="1" x14ac:dyDescent="0.45">
      <c r="A324" s="113">
        <v>6197</v>
      </c>
      <c r="B324" s="114">
        <v>44818</v>
      </c>
      <c r="C324" s="221" t="s">
        <v>164</v>
      </c>
      <c r="D324" s="222">
        <v>4</v>
      </c>
      <c r="E324" s="223">
        <v>10</v>
      </c>
      <c r="F324" s="224">
        <f t="shared" si="12"/>
        <v>40</v>
      </c>
      <c r="G324" s="223">
        <v>16</v>
      </c>
      <c r="H324" s="225">
        <f t="shared" si="11"/>
        <v>640</v>
      </c>
      <c r="I324" s="226"/>
      <c r="J324" s="226"/>
    </row>
    <row r="325" spans="1:10" s="227" customFormat="1" ht="18" customHeight="1" x14ac:dyDescent="0.45">
      <c r="A325" s="113">
        <v>6199</v>
      </c>
      <c r="B325" s="114">
        <v>44818</v>
      </c>
      <c r="C325" s="221" t="s">
        <v>164</v>
      </c>
      <c r="D325" s="222">
        <v>4</v>
      </c>
      <c r="E325" s="223">
        <v>10</v>
      </c>
      <c r="F325" s="224">
        <f t="shared" si="12"/>
        <v>40</v>
      </c>
      <c r="G325" s="223">
        <v>16</v>
      </c>
      <c r="H325" s="225">
        <f t="shared" si="11"/>
        <v>640</v>
      </c>
      <c r="I325" s="226"/>
      <c r="J325" s="226"/>
    </row>
    <row r="326" spans="1:10" s="227" customFormat="1" ht="18" customHeight="1" x14ac:dyDescent="0.45">
      <c r="A326" s="113">
        <v>7253</v>
      </c>
      <c r="B326" s="114">
        <v>44819</v>
      </c>
      <c r="C326" s="221" t="s">
        <v>164</v>
      </c>
      <c r="D326" s="222">
        <v>4</v>
      </c>
      <c r="E326" s="223">
        <v>10</v>
      </c>
      <c r="F326" s="224">
        <f t="shared" si="12"/>
        <v>40</v>
      </c>
      <c r="G326" s="223">
        <v>16</v>
      </c>
      <c r="H326" s="225">
        <f t="shared" si="11"/>
        <v>640</v>
      </c>
      <c r="I326" s="226"/>
      <c r="J326" s="226"/>
    </row>
    <row r="327" spans="1:10" s="227" customFormat="1" ht="18" customHeight="1" x14ac:dyDescent="0.45">
      <c r="A327" s="113">
        <v>7254</v>
      </c>
      <c r="B327" s="114">
        <v>44819</v>
      </c>
      <c r="C327" s="221" t="s">
        <v>164</v>
      </c>
      <c r="D327" s="222">
        <v>3</v>
      </c>
      <c r="E327" s="223">
        <v>10</v>
      </c>
      <c r="F327" s="224">
        <f t="shared" si="12"/>
        <v>30</v>
      </c>
      <c r="G327" s="223">
        <v>16</v>
      </c>
      <c r="H327" s="225">
        <f t="shared" ref="H327:H366" si="13">F327*G327</f>
        <v>480</v>
      </c>
      <c r="I327" s="226"/>
      <c r="J327" s="226"/>
    </row>
    <row r="328" spans="1:10" s="227" customFormat="1" ht="18" customHeight="1" x14ac:dyDescent="0.45">
      <c r="A328" s="113">
        <v>7255</v>
      </c>
      <c r="B328" s="114">
        <v>44819</v>
      </c>
      <c r="C328" s="221" t="s">
        <v>164</v>
      </c>
      <c r="D328" s="222">
        <v>2</v>
      </c>
      <c r="E328" s="223">
        <v>10</v>
      </c>
      <c r="F328" s="224">
        <f t="shared" si="12"/>
        <v>20</v>
      </c>
      <c r="G328" s="223">
        <v>16</v>
      </c>
      <c r="H328" s="225">
        <f t="shared" si="13"/>
        <v>320</v>
      </c>
      <c r="I328" s="226"/>
      <c r="J328" s="226"/>
    </row>
    <row r="329" spans="1:10" s="227" customFormat="1" ht="18" customHeight="1" x14ac:dyDescent="0.45">
      <c r="A329" s="113">
        <v>7256</v>
      </c>
      <c r="B329" s="114">
        <v>44820</v>
      </c>
      <c r="C329" s="221" t="s">
        <v>164</v>
      </c>
      <c r="D329" s="222">
        <v>2</v>
      </c>
      <c r="E329" s="223">
        <v>10</v>
      </c>
      <c r="F329" s="224">
        <f t="shared" si="12"/>
        <v>20</v>
      </c>
      <c r="G329" s="223">
        <v>16</v>
      </c>
      <c r="H329" s="225">
        <f t="shared" si="13"/>
        <v>320</v>
      </c>
      <c r="I329" s="226"/>
      <c r="J329" s="226"/>
    </row>
    <row r="330" spans="1:10" s="227" customFormat="1" ht="18" customHeight="1" x14ac:dyDescent="0.45">
      <c r="A330" s="113">
        <v>7257</v>
      </c>
      <c r="B330" s="114">
        <v>44820</v>
      </c>
      <c r="C330" s="221" t="s">
        <v>164</v>
      </c>
      <c r="D330" s="222">
        <v>3</v>
      </c>
      <c r="E330" s="223">
        <v>5</v>
      </c>
      <c r="F330" s="224">
        <f t="shared" si="12"/>
        <v>15</v>
      </c>
      <c r="G330" s="223">
        <v>16</v>
      </c>
      <c r="H330" s="225">
        <f t="shared" si="13"/>
        <v>240</v>
      </c>
      <c r="I330" s="226"/>
      <c r="J330" s="226"/>
    </row>
    <row r="331" spans="1:10" s="227" customFormat="1" ht="18" customHeight="1" x14ac:dyDescent="0.45">
      <c r="A331" s="113">
        <v>7257</v>
      </c>
      <c r="B331" s="114">
        <v>44820</v>
      </c>
      <c r="C331" s="221" t="s">
        <v>164</v>
      </c>
      <c r="D331" s="222">
        <v>3</v>
      </c>
      <c r="E331" s="223">
        <v>10</v>
      </c>
      <c r="F331" s="224">
        <f t="shared" si="12"/>
        <v>30</v>
      </c>
      <c r="G331" s="223">
        <v>16</v>
      </c>
      <c r="H331" s="225">
        <f t="shared" si="13"/>
        <v>480</v>
      </c>
      <c r="I331" s="226"/>
      <c r="J331" s="226"/>
    </row>
    <row r="332" spans="1:10" s="227" customFormat="1" ht="18" customHeight="1" x14ac:dyDescent="0.45">
      <c r="A332" s="113">
        <v>7258</v>
      </c>
      <c r="B332" s="114">
        <v>44820</v>
      </c>
      <c r="C332" s="221" t="s">
        <v>164</v>
      </c>
      <c r="D332" s="222">
        <v>3</v>
      </c>
      <c r="E332" s="223">
        <v>10</v>
      </c>
      <c r="F332" s="224">
        <f t="shared" si="12"/>
        <v>30</v>
      </c>
      <c r="G332" s="223">
        <v>16</v>
      </c>
      <c r="H332" s="225">
        <f t="shared" si="13"/>
        <v>480</v>
      </c>
      <c r="I332" s="226"/>
      <c r="J332" s="226"/>
    </row>
    <row r="333" spans="1:10" s="227" customFormat="1" ht="18" customHeight="1" x14ac:dyDescent="0.45">
      <c r="A333" s="113">
        <v>7260</v>
      </c>
      <c r="B333" s="114">
        <v>44820</v>
      </c>
      <c r="C333" s="221" t="s">
        <v>164</v>
      </c>
      <c r="D333" s="222">
        <v>4</v>
      </c>
      <c r="E333" s="223">
        <v>10</v>
      </c>
      <c r="F333" s="224">
        <f t="shared" si="12"/>
        <v>40</v>
      </c>
      <c r="G333" s="223">
        <v>16</v>
      </c>
      <c r="H333" s="225">
        <f t="shared" si="13"/>
        <v>640</v>
      </c>
      <c r="I333" s="226"/>
      <c r="J333" s="226"/>
    </row>
    <row r="334" spans="1:10" s="227" customFormat="1" ht="18" customHeight="1" x14ac:dyDescent="0.45">
      <c r="A334" s="113">
        <v>7261</v>
      </c>
      <c r="B334" s="114">
        <v>44821</v>
      </c>
      <c r="C334" s="221" t="s">
        <v>164</v>
      </c>
      <c r="D334" s="222">
        <v>5</v>
      </c>
      <c r="E334" s="223">
        <v>10</v>
      </c>
      <c r="F334" s="224">
        <f t="shared" si="12"/>
        <v>50</v>
      </c>
      <c r="G334" s="223">
        <v>16</v>
      </c>
      <c r="H334" s="225">
        <f t="shared" si="13"/>
        <v>800</v>
      </c>
      <c r="I334" s="226"/>
      <c r="J334" s="226"/>
    </row>
    <row r="335" spans="1:10" s="227" customFormat="1" ht="18" customHeight="1" x14ac:dyDescent="0.45">
      <c r="A335" s="113">
        <v>7262</v>
      </c>
      <c r="B335" s="114">
        <v>44821</v>
      </c>
      <c r="C335" s="221" t="s">
        <v>164</v>
      </c>
      <c r="D335" s="222">
        <v>3</v>
      </c>
      <c r="E335" s="223">
        <v>10</v>
      </c>
      <c r="F335" s="224">
        <f t="shared" si="12"/>
        <v>30</v>
      </c>
      <c r="G335" s="223">
        <v>16</v>
      </c>
      <c r="H335" s="225">
        <f t="shared" si="13"/>
        <v>480</v>
      </c>
      <c r="I335" s="226"/>
      <c r="J335" s="226"/>
    </row>
    <row r="336" spans="1:10" s="227" customFormat="1" ht="18" customHeight="1" x14ac:dyDescent="0.45">
      <c r="A336" s="113">
        <v>7263</v>
      </c>
      <c r="B336" s="114">
        <v>44821</v>
      </c>
      <c r="C336" s="221" t="s">
        <v>164</v>
      </c>
      <c r="D336" s="222">
        <v>2</v>
      </c>
      <c r="E336" s="223">
        <v>10</v>
      </c>
      <c r="F336" s="224">
        <f t="shared" si="12"/>
        <v>20</v>
      </c>
      <c r="G336" s="223">
        <v>16</v>
      </c>
      <c r="H336" s="225">
        <f t="shared" si="13"/>
        <v>320</v>
      </c>
      <c r="I336" s="226"/>
      <c r="J336" s="226"/>
    </row>
    <row r="337" spans="1:10" s="227" customFormat="1" ht="18" customHeight="1" x14ac:dyDescent="0.45">
      <c r="A337" s="113">
        <v>7264</v>
      </c>
      <c r="B337" s="114">
        <v>44821</v>
      </c>
      <c r="C337" s="221" t="s">
        <v>164</v>
      </c>
      <c r="D337" s="222">
        <v>6</v>
      </c>
      <c r="E337" s="223">
        <v>10</v>
      </c>
      <c r="F337" s="224">
        <f t="shared" si="12"/>
        <v>60</v>
      </c>
      <c r="G337" s="223">
        <v>16</v>
      </c>
      <c r="H337" s="225">
        <f t="shared" si="13"/>
        <v>960</v>
      </c>
      <c r="I337" s="226"/>
      <c r="J337" s="226"/>
    </row>
    <row r="338" spans="1:10" s="227" customFormat="1" ht="18" customHeight="1" x14ac:dyDescent="0.45">
      <c r="A338" s="113">
        <v>7269</v>
      </c>
      <c r="B338" s="114">
        <v>44822</v>
      </c>
      <c r="C338" s="221" t="s">
        <v>164</v>
      </c>
      <c r="D338" s="222">
        <v>10</v>
      </c>
      <c r="E338" s="223">
        <v>10</v>
      </c>
      <c r="F338" s="224">
        <f t="shared" si="12"/>
        <v>100</v>
      </c>
      <c r="G338" s="223">
        <v>16</v>
      </c>
      <c r="H338" s="225">
        <f t="shared" si="13"/>
        <v>1600</v>
      </c>
      <c r="I338" s="226"/>
      <c r="J338" s="226"/>
    </row>
    <row r="339" spans="1:10" s="227" customFormat="1" ht="18" customHeight="1" x14ac:dyDescent="0.45">
      <c r="A339" s="113">
        <v>7267</v>
      </c>
      <c r="B339" s="114">
        <v>44823</v>
      </c>
      <c r="C339" s="221" t="s">
        <v>164</v>
      </c>
      <c r="D339" s="222">
        <v>4</v>
      </c>
      <c r="E339" s="223">
        <v>10</v>
      </c>
      <c r="F339" s="224">
        <f t="shared" si="12"/>
        <v>40</v>
      </c>
      <c r="G339" s="223">
        <v>16</v>
      </c>
      <c r="H339" s="225">
        <f t="shared" si="13"/>
        <v>640</v>
      </c>
      <c r="I339" s="226"/>
      <c r="J339" s="226"/>
    </row>
    <row r="340" spans="1:10" s="227" customFormat="1" ht="18" customHeight="1" x14ac:dyDescent="0.45">
      <c r="A340" s="113">
        <v>7268</v>
      </c>
      <c r="B340" s="114">
        <v>44823</v>
      </c>
      <c r="C340" s="221" t="s">
        <v>164</v>
      </c>
      <c r="D340" s="222">
        <v>2</v>
      </c>
      <c r="E340" s="223">
        <v>10</v>
      </c>
      <c r="F340" s="224">
        <f t="shared" si="12"/>
        <v>20</v>
      </c>
      <c r="G340" s="223">
        <v>16</v>
      </c>
      <c r="H340" s="225">
        <f t="shared" si="13"/>
        <v>320</v>
      </c>
      <c r="I340" s="226"/>
      <c r="J340" s="226"/>
    </row>
    <row r="341" spans="1:10" s="227" customFormat="1" ht="18" customHeight="1" x14ac:dyDescent="0.45">
      <c r="A341" s="113">
        <v>7259</v>
      </c>
      <c r="B341" s="114">
        <v>44823</v>
      </c>
      <c r="C341" s="221" t="s">
        <v>164</v>
      </c>
      <c r="D341" s="222">
        <v>3</v>
      </c>
      <c r="E341" s="223">
        <v>10</v>
      </c>
      <c r="F341" s="224">
        <f t="shared" si="12"/>
        <v>30</v>
      </c>
      <c r="G341" s="223">
        <v>16</v>
      </c>
      <c r="H341" s="225">
        <f t="shared" si="13"/>
        <v>480</v>
      </c>
      <c r="I341" s="226"/>
      <c r="J341" s="226"/>
    </row>
    <row r="342" spans="1:10" s="227" customFormat="1" ht="18" customHeight="1" x14ac:dyDescent="0.45">
      <c r="A342" s="113">
        <v>7270</v>
      </c>
      <c r="B342" s="114">
        <v>44823</v>
      </c>
      <c r="C342" s="221" t="s">
        <v>164</v>
      </c>
      <c r="D342" s="222">
        <v>2</v>
      </c>
      <c r="E342" s="223">
        <v>10</v>
      </c>
      <c r="F342" s="224">
        <f t="shared" si="12"/>
        <v>20</v>
      </c>
      <c r="G342" s="223">
        <v>16</v>
      </c>
      <c r="H342" s="225">
        <f t="shared" si="13"/>
        <v>320</v>
      </c>
      <c r="I342" s="226"/>
      <c r="J342" s="226"/>
    </row>
    <row r="343" spans="1:10" s="227" customFormat="1" ht="18" customHeight="1" x14ac:dyDescent="0.45">
      <c r="A343" s="113">
        <v>7273</v>
      </c>
      <c r="B343" s="114">
        <v>44823</v>
      </c>
      <c r="C343" s="221" t="s">
        <v>164</v>
      </c>
      <c r="D343" s="222">
        <v>2</v>
      </c>
      <c r="E343" s="223">
        <v>10</v>
      </c>
      <c r="F343" s="224">
        <f t="shared" si="12"/>
        <v>20</v>
      </c>
      <c r="G343" s="223">
        <v>16</v>
      </c>
      <c r="H343" s="225">
        <f t="shared" si="13"/>
        <v>320</v>
      </c>
      <c r="I343" s="226"/>
      <c r="J343" s="226"/>
    </row>
    <row r="344" spans="1:10" s="227" customFormat="1" ht="18" customHeight="1" x14ac:dyDescent="0.45">
      <c r="A344" s="113">
        <v>7274</v>
      </c>
      <c r="B344" s="114">
        <v>44823</v>
      </c>
      <c r="C344" s="221" t="s">
        <v>164</v>
      </c>
      <c r="D344" s="222">
        <v>2</v>
      </c>
      <c r="E344" s="223">
        <v>10</v>
      </c>
      <c r="F344" s="224">
        <f t="shared" si="12"/>
        <v>20</v>
      </c>
      <c r="G344" s="223">
        <v>16</v>
      </c>
      <c r="H344" s="225">
        <f t="shared" si="13"/>
        <v>320</v>
      </c>
      <c r="I344" s="226"/>
      <c r="J344" s="226"/>
    </row>
    <row r="345" spans="1:10" s="227" customFormat="1" ht="18" customHeight="1" x14ac:dyDescent="0.45">
      <c r="A345" s="113">
        <v>7280</v>
      </c>
      <c r="B345" s="114">
        <v>44824</v>
      </c>
      <c r="C345" s="221" t="s">
        <v>164</v>
      </c>
      <c r="D345" s="222">
        <v>3</v>
      </c>
      <c r="E345" s="223">
        <v>10</v>
      </c>
      <c r="F345" s="224">
        <f t="shared" si="12"/>
        <v>30</v>
      </c>
      <c r="G345" s="223">
        <v>16</v>
      </c>
      <c r="H345" s="225">
        <f t="shared" si="13"/>
        <v>480</v>
      </c>
      <c r="I345" s="226"/>
      <c r="J345" s="226"/>
    </row>
    <row r="346" spans="1:10" s="227" customFormat="1" ht="18" customHeight="1" x14ac:dyDescent="0.45">
      <c r="A346" s="113">
        <v>7271</v>
      </c>
      <c r="B346" s="114">
        <v>44824</v>
      </c>
      <c r="C346" s="221" t="s">
        <v>164</v>
      </c>
      <c r="D346" s="222">
        <v>3</v>
      </c>
      <c r="E346" s="223">
        <v>10</v>
      </c>
      <c r="F346" s="224">
        <f t="shared" si="12"/>
        <v>30</v>
      </c>
      <c r="G346" s="223">
        <v>16</v>
      </c>
      <c r="H346" s="225">
        <f t="shared" si="13"/>
        <v>480</v>
      </c>
      <c r="I346" s="226"/>
      <c r="J346" s="226"/>
    </row>
    <row r="347" spans="1:10" s="227" customFormat="1" ht="18" customHeight="1" x14ac:dyDescent="0.45">
      <c r="A347" s="113">
        <v>7272</v>
      </c>
      <c r="B347" s="114">
        <v>44824</v>
      </c>
      <c r="C347" s="221" t="s">
        <v>164</v>
      </c>
      <c r="D347" s="222">
        <v>2</v>
      </c>
      <c r="E347" s="223">
        <v>10</v>
      </c>
      <c r="F347" s="224">
        <f t="shared" si="12"/>
        <v>20</v>
      </c>
      <c r="G347" s="223">
        <v>16</v>
      </c>
      <c r="H347" s="225">
        <f t="shared" si="13"/>
        <v>320</v>
      </c>
      <c r="I347" s="226"/>
      <c r="J347" s="226"/>
    </row>
    <row r="348" spans="1:10" s="227" customFormat="1" ht="18" customHeight="1" x14ac:dyDescent="0.45">
      <c r="A348" s="113">
        <v>7275</v>
      </c>
      <c r="B348" s="114">
        <v>44824</v>
      </c>
      <c r="C348" s="221" t="s">
        <v>164</v>
      </c>
      <c r="D348" s="222">
        <v>4</v>
      </c>
      <c r="E348" s="223">
        <v>10</v>
      </c>
      <c r="F348" s="224">
        <f t="shared" si="12"/>
        <v>40</v>
      </c>
      <c r="G348" s="223">
        <v>16</v>
      </c>
      <c r="H348" s="225">
        <f t="shared" si="13"/>
        <v>640</v>
      </c>
      <c r="I348" s="226"/>
      <c r="J348" s="226"/>
    </row>
    <row r="349" spans="1:10" s="227" customFormat="1" ht="18" customHeight="1" x14ac:dyDescent="0.45">
      <c r="A349" s="113">
        <v>7276</v>
      </c>
      <c r="B349" s="114">
        <v>44825</v>
      </c>
      <c r="C349" s="221" t="s">
        <v>164</v>
      </c>
      <c r="D349" s="222">
        <v>5</v>
      </c>
      <c r="E349" s="223">
        <v>10</v>
      </c>
      <c r="F349" s="224">
        <f t="shared" si="12"/>
        <v>50</v>
      </c>
      <c r="G349" s="223">
        <v>16</v>
      </c>
      <c r="H349" s="225">
        <f t="shared" si="13"/>
        <v>800</v>
      </c>
      <c r="I349" s="226"/>
      <c r="J349" s="226"/>
    </row>
    <row r="350" spans="1:10" s="227" customFormat="1" ht="18" customHeight="1" x14ac:dyDescent="0.45">
      <c r="A350" s="113">
        <v>7277</v>
      </c>
      <c r="B350" s="114">
        <v>44825</v>
      </c>
      <c r="C350" s="221" t="s">
        <v>164</v>
      </c>
      <c r="D350" s="222">
        <v>9</v>
      </c>
      <c r="E350" s="223">
        <v>10</v>
      </c>
      <c r="F350" s="224">
        <f t="shared" si="12"/>
        <v>90</v>
      </c>
      <c r="G350" s="223">
        <v>16</v>
      </c>
      <c r="H350" s="225">
        <f t="shared" si="13"/>
        <v>1440</v>
      </c>
      <c r="I350" s="226"/>
      <c r="J350" s="226"/>
    </row>
    <row r="351" spans="1:10" s="227" customFormat="1" ht="18" customHeight="1" x14ac:dyDescent="0.45">
      <c r="A351" s="113">
        <v>7278</v>
      </c>
      <c r="B351" s="114">
        <v>44825</v>
      </c>
      <c r="C351" s="221" t="s">
        <v>164</v>
      </c>
      <c r="D351" s="222">
        <v>5</v>
      </c>
      <c r="E351" s="223">
        <v>10</v>
      </c>
      <c r="F351" s="224">
        <f t="shared" si="12"/>
        <v>50</v>
      </c>
      <c r="G351" s="223">
        <v>16</v>
      </c>
      <c r="H351" s="225">
        <f t="shared" si="13"/>
        <v>800</v>
      </c>
      <c r="I351" s="226"/>
      <c r="J351" s="226"/>
    </row>
    <row r="352" spans="1:10" s="227" customFormat="1" ht="18" customHeight="1" x14ac:dyDescent="0.45">
      <c r="A352" s="113">
        <v>7279</v>
      </c>
      <c r="B352" s="114">
        <v>44825</v>
      </c>
      <c r="C352" s="221" t="s">
        <v>164</v>
      </c>
      <c r="D352" s="222">
        <v>2</v>
      </c>
      <c r="E352" s="223">
        <v>10</v>
      </c>
      <c r="F352" s="224">
        <f t="shared" si="12"/>
        <v>20</v>
      </c>
      <c r="G352" s="223">
        <v>16</v>
      </c>
      <c r="H352" s="225">
        <f t="shared" si="13"/>
        <v>320</v>
      </c>
      <c r="I352" s="226"/>
      <c r="J352" s="226"/>
    </row>
    <row r="353" spans="1:10" s="227" customFormat="1" ht="18" customHeight="1" x14ac:dyDescent="0.45">
      <c r="A353" s="113">
        <v>7282</v>
      </c>
      <c r="B353" s="114">
        <v>44825</v>
      </c>
      <c r="C353" s="221" t="s">
        <v>164</v>
      </c>
      <c r="D353" s="222">
        <v>1</v>
      </c>
      <c r="E353" s="223">
        <v>10</v>
      </c>
      <c r="F353" s="224">
        <f t="shared" si="12"/>
        <v>10</v>
      </c>
      <c r="G353" s="223">
        <v>16</v>
      </c>
      <c r="H353" s="225">
        <f t="shared" si="13"/>
        <v>160</v>
      </c>
      <c r="I353" s="226"/>
      <c r="J353" s="226"/>
    </row>
    <row r="354" spans="1:10" s="227" customFormat="1" ht="18" customHeight="1" x14ac:dyDescent="0.45">
      <c r="A354" s="113">
        <v>7281</v>
      </c>
      <c r="B354" s="114">
        <v>44826</v>
      </c>
      <c r="C354" s="221" t="s">
        <v>164</v>
      </c>
      <c r="D354" s="222">
        <v>4</v>
      </c>
      <c r="E354" s="223">
        <v>10</v>
      </c>
      <c r="F354" s="224">
        <f t="shared" si="12"/>
        <v>40</v>
      </c>
      <c r="G354" s="223">
        <v>16</v>
      </c>
      <c r="H354" s="225">
        <f t="shared" si="13"/>
        <v>640</v>
      </c>
      <c r="I354" s="226"/>
      <c r="J354" s="226"/>
    </row>
    <row r="355" spans="1:10" s="227" customFormat="1" ht="18" customHeight="1" x14ac:dyDescent="0.45">
      <c r="A355" s="113">
        <v>7283</v>
      </c>
      <c r="B355" s="114">
        <v>44826</v>
      </c>
      <c r="C355" s="221" t="s">
        <v>164</v>
      </c>
      <c r="D355" s="222">
        <v>4</v>
      </c>
      <c r="E355" s="223">
        <v>10</v>
      </c>
      <c r="F355" s="224">
        <f t="shared" si="12"/>
        <v>40</v>
      </c>
      <c r="G355" s="223">
        <v>16</v>
      </c>
      <c r="H355" s="225">
        <f t="shared" si="13"/>
        <v>640</v>
      </c>
      <c r="I355" s="226"/>
      <c r="J355" s="226"/>
    </row>
    <row r="356" spans="1:10" s="227" customFormat="1" ht="18" customHeight="1" x14ac:dyDescent="0.45">
      <c r="A356" s="113">
        <v>7284</v>
      </c>
      <c r="B356" s="114">
        <v>44826</v>
      </c>
      <c r="C356" s="221" t="s">
        <v>164</v>
      </c>
      <c r="D356" s="222">
        <v>5</v>
      </c>
      <c r="E356" s="223">
        <v>10</v>
      </c>
      <c r="F356" s="224">
        <f t="shared" si="12"/>
        <v>50</v>
      </c>
      <c r="G356" s="223">
        <v>16</v>
      </c>
      <c r="H356" s="225">
        <f t="shared" si="13"/>
        <v>800</v>
      </c>
      <c r="I356" s="226"/>
      <c r="J356" s="226"/>
    </row>
    <row r="357" spans="1:10" s="227" customFormat="1" ht="18" customHeight="1" x14ac:dyDescent="0.45">
      <c r="A357" s="113">
        <v>7285</v>
      </c>
      <c r="B357" s="114">
        <v>44826</v>
      </c>
      <c r="C357" s="221" t="s">
        <v>164</v>
      </c>
      <c r="D357" s="222">
        <v>2</v>
      </c>
      <c r="E357" s="223">
        <v>10</v>
      </c>
      <c r="F357" s="224">
        <f t="shared" si="12"/>
        <v>20</v>
      </c>
      <c r="G357" s="223">
        <v>16</v>
      </c>
      <c r="H357" s="225">
        <f t="shared" si="13"/>
        <v>320</v>
      </c>
      <c r="I357" s="226"/>
      <c r="J357" s="226"/>
    </row>
    <row r="358" spans="1:10" s="227" customFormat="1" ht="18" customHeight="1" x14ac:dyDescent="0.45">
      <c r="A358" s="113">
        <v>7286</v>
      </c>
      <c r="B358" s="114">
        <v>44826</v>
      </c>
      <c r="C358" s="221" t="s">
        <v>164</v>
      </c>
      <c r="D358" s="222">
        <v>2</v>
      </c>
      <c r="E358" s="223">
        <v>10</v>
      </c>
      <c r="F358" s="224">
        <f t="shared" ref="F358:F366" si="14">D358*E358</f>
        <v>20</v>
      </c>
      <c r="G358" s="223">
        <v>16</v>
      </c>
      <c r="H358" s="225">
        <f t="shared" si="13"/>
        <v>320</v>
      </c>
      <c r="I358" s="226"/>
      <c r="J358" s="226"/>
    </row>
    <row r="359" spans="1:10" s="227" customFormat="1" ht="18" customHeight="1" x14ac:dyDescent="0.45">
      <c r="A359" s="113">
        <v>7295</v>
      </c>
      <c r="B359" s="114">
        <v>44826</v>
      </c>
      <c r="C359" s="221" t="s">
        <v>164</v>
      </c>
      <c r="D359" s="222">
        <v>2</v>
      </c>
      <c r="E359" s="223">
        <v>10</v>
      </c>
      <c r="F359" s="224">
        <f t="shared" si="14"/>
        <v>20</v>
      </c>
      <c r="G359" s="223">
        <v>16</v>
      </c>
      <c r="H359" s="225">
        <f t="shared" si="13"/>
        <v>320</v>
      </c>
      <c r="I359" s="226"/>
      <c r="J359" s="226"/>
    </row>
    <row r="360" spans="1:10" s="227" customFormat="1" ht="18" customHeight="1" x14ac:dyDescent="0.45">
      <c r="A360" s="113">
        <v>7287</v>
      </c>
      <c r="B360" s="114">
        <v>44827</v>
      </c>
      <c r="C360" s="221" t="s">
        <v>164</v>
      </c>
      <c r="D360" s="222">
        <v>2</v>
      </c>
      <c r="E360" s="223">
        <v>10</v>
      </c>
      <c r="F360" s="224">
        <f t="shared" si="14"/>
        <v>20</v>
      </c>
      <c r="G360" s="223">
        <v>16</v>
      </c>
      <c r="H360" s="225">
        <f t="shared" si="13"/>
        <v>320</v>
      </c>
      <c r="I360" s="226"/>
      <c r="J360" s="226"/>
    </row>
    <row r="361" spans="1:10" s="227" customFormat="1" ht="18" customHeight="1" x14ac:dyDescent="0.45">
      <c r="A361" s="113">
        <v>7288</v>
      </c>
      <c r="B361" s="114">
        <v>44828</v>
      </c>
      <c r="C361" s="221" t="s">
        <v>164</v>
      </c>
      <c r="D361" s="222">
        <v>2</v>
      </c>
      <c r="E361" s="223">
        <v>10</v>
      </c>
      <c r="F361" s="224">
        <f t="shared" si="14"/>
        <v>20</v>
      </c>
      <c r="G361" s="223">
        <v>16</v>
      </c>
      <c r="H361" s="225">
        <f t="shared" si="13"/>
        <v>320</v>
      </c>
      <c r="I361" s="226"/>
      <c r="J361" s="226"/>
    </row>
    <row r="362" spans="1:10" s="227" customFormat="1" ht="18" customHeight="1" x14ac:dyDescent="0.45">
      <c r="A362" s="113">
        <v>7290</v>
      </c>
      <c r="B362" s="114">
        <v>44828</v>
      </c>
      <c r="C362" s="221" t="s">
        <v>164</v>
      </c>
      <c r="D362" s="222">
        <v>1</v>
      </c>
      <c r="E362" s="223">
        <v>10</v>
      </c>
      <c r="F362" s="224">
        <f t="shared" si="14"/>
        <v>10</v>
      </c>
      <c r="G362" s="223">
        <v>16</v>
      </c>
      <c r="H362" s="225">
        <f t="shared" si="13"/>
        <v>160</v>
      </c>
      <c r="I362" s="226"/>
      <c r="J362" s="226"/>
    </row>
    <row r="363" spans="1:10" s="227" customFormat="1" ht="18" customHeight="1" x14ac:dyDescent="0.45">
      <c r="A363" s="113">
        <v>7291</v>
      </c>
      <c r="B363" s="114">
        <v>44830</v>
      </c>
      <c r="C363" s="221" t="s">
        <v>164</v>
      </c>
      <c r="D363" s="222">
        <v>3</v>
      </c>
      <c r="E363" s="223">
        <v>10</v>
      </c>
      <c r="F363" s="224">
        <f t="shared" si="14"/>
        <v>30</v>
      </c>
      <c r="G363" s="223">
        <v>16</v>
      </c>
      <c r="H363" s="225">
        <f t="shared" si="13"/>
        <v>480</v>
      </c>
      <c r="I363" s="226"/>
      <c r="J363" s="226"/>
    </row>
    <row r="364" spans="1:10" s="227" customFormat="1" ht="18" customHeight="1" x14ac:dyDescent="0.45">
      <c r="A364" s="113">
        <v>7292</v>
      </c>
      <c r="B364" s="114">
        <v>44830</v>
      </c>
      <c r="C364" s="221" t="s">
        <v>164</v>
      </c>
      <c r="D364" s="222">
        <v>2</v>
      </c>
      <c r="E364" s="223">
        <v>10</v>
      </c>
      <c r="F364" s="224">
        <f t="shared" si="14"/>
        <v>20</v>
      </c>
      <c r="G364" s="223">
        <v>16</v>
      </c>
      <c r="H364" s="225">
        <f t="shared" si="13"/>
        <v>320</v>
      </c>
      <c r="I364" s="226"/>
      <c r="J364" s="226"/>
    </row>
    <row r="365" spans="1:10" s="227" customFormat="1" ht="18" customHeight="1" x14ac:dyDescent="0.45">
      <c r="A365" s="113">
        <v>7293</v>
      </c>
      <c r="B365" s="114">
        <v>44829</v>
      </c>
      <c r="C365" s="221" t="s">
        <v>164</v>
      </c>
      <c r="D365" s="222">
        <v>2</v>
      </c>
      <c r="E365" s="223">
        <v>10</v>
      </c>
      <c r="F365" s="224">
        <f t="shared" si="14"/>
        <v>20</v>
      </c>
      <c r="G365" s="223">
        <v>16</v>
      </c>
      <c r="H365" s="225">
        <f t="shared" si="13"/>
        <v>320</v>
      </c>
      <c r="I365" s="226"/>
      <c r="J365" s="226"/>
    </row>
    <row r="366" spans="1:10" s="227" customFormat="1" ht="18" customHeight="1" x14ac:dyDescent="0.45">
      <c r="A366" s="113">
        <v>7294</v>
      </c>
      <c r="B366" s="114">
        <v>44831</v>
      </c>
      <c r="C366" s="221" t="s">
        <v>164</v>
      </c>
      <c r="D366" s="222">
        <v>4</v>
      </c>
      <c r="E366" s="223">
        <v>10</v>
      </c>
      <c r="F366" s="224">
        <f t="shared" si="14"/>
        <v>40</v>
      </c>
      <c r="G366" s="223">
        <v>16</v>
      </c>
      <c r="H366" s="225">
        <f t="shared" si="13"/>
        <v>640</v>
      </c>
      <c r="I366" s="226"/>
      <c r="J366" s="226"/>
    </row>
    <row r="367" spans="1:10" s="227" customFormat="1" ht="18" customHeight="1" x14ac:dyDescent="0.45">
      <c r="A367" s="113">
        <v>7289</v>
      </c>
      <c r="B367" s="114">
        <v>44828</v>
      </c>
      <c r="C367" s="221" t="s">
        <v>164</v>
      </c>
      <c r="D367" s="222">
        <v>2</v>
      </c>
      <c r="E367" s="223">
        <v>10</v>
      </c>
      <c r="F367" s="224">
        <f t="shared" ref="F367:F403" si="15">D367*E367</f>
        <v>20</v>
      </c>
      <c r="G367" s="223">
        <v>16</v>
      </c>
      <c r="H367" s="225">
        <f t="shared" ref="H367:H403" si="16">F367*G367</f>
        <v>320</v>
      </c>
      <c r="I367" s="226"/>
      <c r="J367" s="226"/>
    </row>
    <row r="368" spans="1:10" s="227" customFormat="1" ht="18" customHeight="1" x14ac:dyDescent="0.45">
      <c r="A368" s="113">
        <v>7301</v>
      </c>
      <c r="B368" s="114">
        <v>44830</v>
      </c>
      <c r="C368" s="221" t="s">
        <v>164</v>
      </c>
      <c r="D368" s="222">
        <v>2</v>
      </c>
      <c r="E368" s="223">
        <v>10</v>
      </c>
      <c r="F368" s="224">
        <f t="shared" si="15"/>
        <v>20</v>
      </c>
      <c r="G368" s="223">
        <v>16</v>
      </c>
      <c r="H368" s="225">
        <f t="shared" si="16"/>
        <v>320</v>
      </c>
      <c r="I368" s="226"/>
      <c r="J368" s="226"/>
    </row>
    <row r="369" spans="1:10" s="227" customFormat="1" ht="18" customHeight="1" x14ac:dyDescent="0.45">
      <c r="A369" s="113">
        <v>7296</v>
      </c>
      <c r="B369" s="114">
        <v>44831</v>
      </c>
      <c r="C369" s="221" t="s">
        <v>164</v>
      </c>
      <c r="D369" s="222">
        <v>4</v>
      </c>
      <c r="E369" s="223">
        <v>10</v>
      </c>
      <c r="F369" s="224">
        <f t="shared" si="15"/>
        <v>40</v>
      </c>
      <c r="G369" s="223">
        <v>16</v>
      </c>
      <c r="H369" s="225">
        <f t="shared" si="16"/>
        <v>640</v>
      </c>
      <c r="I369" s="226"/>
      <c r="J369" s="226"/>
    </row>
    <row r="370" spans="1:10" s="227" customFormat="1" ht="18" customHeight="1" x14ac:dyDescent="0.45">
      <c r="A370" s="113">
        <v>7299</v>
      </c>
      <c r="B370" s="114">
        <v>44831</v>
      </c>
      <c r="C370" s="221" t="s">
        <v>164</v>
      </c>
      <c r="D370" s="222">
        <v>2</v>
      </c>
      <c r="E370" s="223">
        <v>10</v>
      </c>
      <c r="F370" s="224">
        <f t="shared" si="15"/>
        <v>20</v>
      </c>
      <c r="G370" s="223">
        <v>16</v>
      </c>
      <c r="H370" s="225">
        <f t="shared" si="16"/>
        <v>320</v>
      </c>
      <c r="I370" s="226"/>
      <c r="J370" s="226"/>
    </row>
    <row r="371" spans="1:10" s="227" customFormat="1" ht="18" customHeight="1" x14ac:dyDescent="0.45">
      <c r="A371" s="113">
        <v>7298</v>
      </c>
      <c r="B371" s="114">
        <v>44832</v>
      </c>
      <c r="C371" s="221" t="s">
        <v>164</v>
      </c>
      <c r="D371" s="222">
        <v>5</v>
      </c>
      <c r="E371" s="223">
        <v>10</v>
      </c>
      <c r="F371" s="224">
        <f t="shared" si="15"/>
        <v>50</v>
      </c>
      <c r="G371" s="223">
        <v>16</v>
      </c>
      <c r="H371" s="225">
        <f t="shared" si="16"/>
        <v>800</v>
      </c>
      <c r="I371" s="226"/>
      <c r="J371" s="226"/>
    </row>
    <row r="372" spans="1:10" s="227" customFormat="1" ht="18" customHeight="1" x14ac:dyDescent="0.45">
      <c r="A372" s="113">
        <v>7297</v>
      </c>
      <c r="B372" s="114">
        <v>44832</v>
      </c>
      <c r="C372" s="221" t="s">
        <v>164</v>
      </c>
      <c r="D372" s="222">
        <v>3</v>
      </c>
      <c r="E372" s="223">
        <v>10</v>
      </c>
      <c r="F372" s="224">
        <f t="shared" si="15"/>
        <v>30</v>
      </c>
      <c r="G372" s="223">
        <v>16</v>
      </c>
      <c r="H372" s="225">
        <f t="shared" si="16"/>
        <v>480</v>
      </c>
      <c r="I372" s="226"/>
      <c r="J372" s="226"/>
    </row>
    <row r="373" spans="1:10" s="227" customFormat="1" ht="18" customHeight="1" x14ac:dyDescent="0.45">
      <c r="A373" s="113">
        <v>7304</v>
      </c>
      <c r="B373" s="114">
        <v>44832</v>
      </c>
      <c r="C373" s="221" t="s">
        <v>164</v>
      </c>
      <c r="D373" s="222">
        <v>3</v>
      </c>
      <c r="E373" s="223">
        <v>10</v>
      </c>
      <c r="F373" s="224">
        <f t="shared" si="15"/>
        <v>30</v>
      </c>
      <c r="G373" s="223">
        <v>16</v>
      </c>
      <c r="H373" s="225">
        <f t="shared" si="16"/>
        <v>480</v>
      </c>
      <c r="I373" s="226"/>
      <c r="J373" s="226"/>
    </row>
    <row r="374" spans="1:10" s="227" customFormat="1" ht="18" customHeight="1" x14ac:dyDescent="0.45">
      <c r="A374" s="113">
        <v>7302</v>
      </c>
      <c r="B374" s="114">
        <v>44833</v>
      </c>
      <c r="C374" s="221" t="s">
        <v>164</v>
      </c>
      <c r="D374" s="222">
        <v>0</v>
      </c>
      <c r="E374" s="223">
        <v>10</v>
      </c>
      <c r="F374" s="224">
        <f t="shared" si="15"/>
        <v>0</v>
      </c>
      <c r="G374" s="223">
        <v>16</v>
      </c>
      <c r="H374" s="225">
        <f t="shared" si="16"/>
        <v>0</v>
      </c>
      <c r="I374" s="226"/>
      <c r="J374" s="226"/>
    </row>
    <row r="375" spans="1:10" s="227" customFormat="1" ht="18" customHeight="1" x14ac:dyDescent="0.45">
      <c r="A375" s="113">
        <v>7303</v>
      </c>
      <c r="B375" s="114">
        <v>44833</v>
      </c>
      <c r="C375" s="221" t="s">
        <v>164</v>
      </c>
      <c r="D375" s="222">
        <v>8</v>
      </c>
      <c r="E375" s="223">
        <v>10</v>
      </c>
      <c r="F375" s="224">
        <f t="shared" si="15"/>
        <v>80</v>
      </c>
      <c r="G375" s="223">
        <v>16</v>
      </c>
      <c r="H375" s="225">
        <f t="shared" si="16"/>
        <v>1280</v>
      </c>
      <c r="I375" s="226"/>
      <c r="J375" s="226"/>
    </row>
    <row r="376" spans="1:10" s="227" customFormat="1" ht="18" customHeight="1" x14ac:dyDescent="0.45">
      <c r="A376" s="113">
        <v>7305</v>
      </c>
      <c r="B376" s="114">
        <v>44833</v>
      </c>
      <c r="C376" s="221" t="s">
        <v>164</v>
      </c>
      <c r="D376" s="222">
        <v>8</v>
      </c>
      <c r="E376" s="223">
        <v>10</v>
      </c>
      <c r="F376" s="224">
        <f t="shared" si="15"/>
        <v>80</v>
      </c>
      <c r="G376" s="223">
        <v>16</v>
      </c>
      <c r="H376" s="225">
        <f t="shared" si="16"/>
        <v>1280</v>
      </c>
      <c r="I376" s="226"/>
      <c r="J376" s="226"/>
    </row>
    <row r="377" spans="1:10" s="227" customFormat="1" ht="18" customHeight="1" x14ac:dyDescent="0.45">
      <c r="A377" s="113">
        <v>7308</v>
      </c>
      <c r="B377" s="114">
        <v>44834</v>
      </c>
      <c r="C377" s="221" t="s">
        <v>164</v>
      </c>
      <c r="D377" s="222">
        <v>2</v>
      </c>
      <c r="E377" s="223">
        <v>10</v>
      </c>
      <c r="F377" s="224">
        <f t="shared" si="15"/>
        <v>20</v>
      </c>
      <c r="G377" s="223">
        <v>16</v>
      </c>
      <c r="H377" s="225">
        <f t="shared" si="16"/>
        <v>320</v>
      </c>
      <c r="I377" s="226"/>
      <c r="J377" s="226"/>
    </row>
    <row r="378" spans="1:10" s="227" customFormat="1" ht="18" customHeight="1" x14ac:dyDescent="0.45">
      <c r="A378" s="113">
        <v>7307</v>
      </c>
      <c r="B378" s="114">
        <v>44834</v>
      </c>
      <c r="C378" s="221" t="s">
        <v>164</v>
      </c>
      <c r="D378" s="222">
        <v>6</v>
      </c>
      <c r="E378" s="223">
        <v>10</v>
      </c>
      <c r="F378" s="224">
        <f t="shared" si="15"/>
        <v>60</v>
      </c>
      <c r="G378" s="223">
        <v>16</v>
      </c>
      <c r="H378" s="225">
        <f t="shared" si="16"/>
        <v>960</v>
      </c>
      <c r="I378" s="226"/>
      <c r="J378" s="226"/>
    </row>
    <row r="379" spans="1:10" s="227" customFormat="1" ht="18" customHeight="1" x14ac:dyDescent="0.45">
      <c r="A379" s="113">
        <v>7306</v>
      </c>
      <c r="B379" s="114">
        <v>44834</v>
      </c>
      <c r="C379" s="221" t="s">
        <v>164</v>
      </c>
      <c r="D379" s="222">
        <v>3</v>
      </c>
      <c r="E379" s="223">
        <v>10</v>
      </c>
      <c r="F379" s="224">
        <f t="shared" si="15"/>
        <v>30</v>
      </c>
      <c r="G379" s="223">
        <v>16</v>
      </c>
      <c r="H379" s="225">
        <f t="shared" si="16"/>
        <v>480</v>
      </c>
      <c r="I379" s="226"/>
      <c r="J379" s="226"/>
    </row>
    <row r="380" spans="1:10" s="227" customFormat="1" ht="18" customHeight="1" x14ac:dyDescent="0.45">
      <c r="A380" s="113">
        <v>7309</v>
      </c>
      <c r="B380" s="114">
        <v>44835</v>
      </c>
      <c r="C380" s="221" t="s">
        <v>164</v>
      </c>
      <c r="D380" s="222">
        <v>2</v>
      </c>
      <c r="E380" s="223">
        <v>10</v>
      </c>
      <c r="F380" s="224">
        <f t="shared" si="15"/>
        <v>20</v>
      </c>
      <c r="G380" s="223">
        <v>16</v>
      </c>
      <c r="H380" s="225">
        <f t="shared" si="16"/>
        <v>320</v>
      </c>
      <c r="I380" s="226"/>
      <c r="J380" s="226"/>
    </row>
    <row r="381" spans="1:10" s="227" customFormat="1" ht="18" customHeight="1" x14ac:dyDescent="0.45">
      <c r="A381" s="113">
        <v>7311</v>
      </c>
      <c r="B381" s="114">
        <v>44837</v>
      </c>
      <c r="C381" s="221" t="s">
        <v>164</v>
      </c>
      <c r="D381" s="222">
        <v>2</v>
      </c>
      <c r="E381" s="223">
        <v>10</v>
      </c>
      <c r="F381" s="224">
        <f t="shared" si="15"/>
        <v>20</v>
      </c>
      <c r="G381" s="223">
        <v>16</v>
      </c>
      <c r="H381" s="225">
        <f t="shared" si="16"/>
        <v>320</v>
      </c>
      <c r="I381" s="226"/>
      <c r="J381" s="226"/>
    </row>
    <row r="382" spans="1:10" s="227" customFormat="1" ht="18" customHeight="1" x14ac:dyDescent="0.45">
      <c r="A382" s="113">
        <v>7310</v>
      </c>
      <c r="B382" s="114">
        <v>44837</v>
      </c>
      <c r="C382" s="221" t="s">
        <v>164</v>
      </c>
      <c r="D382" s="222">
        <v>6</v>
      </c>
      <c r="E382" s="223">
        <v>10</v>
      </c>
      <c r="F382" s="224">
        <f t="shared" si="15"/>
        <v>60</v>
      </c>
      <c r="G382" s="223">
        <v>16</v>
      </c>
      <c r="H382" s="225">
        <f t="shared" si="16"/>
        <v>960</v>
      </c>
      <c r="I382" s="226"/>
      <c r="J382" s="226"/>
    </row>
    <row r="383" spans="1:10" s="227" customFormat="1" ht="18" customHeight="1" x14ac:dyDescent="0.45">
      <c r="A383" s="113">
        <v>7312</v>
      </c>
      <c r="B383" s="114">
        <v>44837</v>
      </c>
      <c r="C383" s="221" t="s">
        <v>164</v>
      </c>
      <c r="D383" s="222">
        <v>4</v>
      </c>
      <c r="E383" s="223">
        <v>10</v>
      </c>
      <c r="F383" s="224">
        <f t="shared" si="15"/>
        <v>40</v>
      </c>
      <c r="G383" s="223">
        <v>16</v>
      </c>
      <c r="H383" s="225">
        <f t="shared" si="16"/>
        <v>640</v>
      </c>
      <c r="I383" s="226"/>
      <c r="J383" s="226"/>
    </row>
    <row r="384" spans="1:10" s="227" customFormat="1" ht="18" customHeight="1" x14ac:dyDescent="0.45">
      <c r="A384" s="113">
        <v>7313</v>
      </c>
      <c r="B384" s="114">
        <v>44838</v>
      </c>
      <c r="C384" s="221" t="s">
        <v>164</v>
      </c>
      <c r="D384" s="222">
        <v>7</v>
      </c>
      <c r="E384" s="223">
        <v>10</v>
      </c>
      <c r="F384" s="224">
        <f t="shared" si="15"/>
        <v>70</v>
      </c>
      <c r="G384" s="223">
        <v>16</v>
      </c>
      <c r="H384" s="225">
        <f t="shared" si="16"/>
        <v>1120</v>
      </c>
      <c r="I384" s="226"/>
      <c r="J384" s="226"/>
    </row>
    <row r="385" spans="1:10" s="227" customFormat="1" ht="18" customHeight="1" x14ac:dyDescent="0.45">
      <c r="A385" s="113">
        <v>7314</v>
      </c>
      <c r="B385" s="114">
        <v>44838</v>
      </c>
      <c r="C385" s="221" t="s">
        <v>164</v>
      </c>
      <c r="D385" s="222">
        <v>7</v>
      </c>
      <c r="E385" s="223">
        <v>10</v>
      </c>
      <c r="F385" s="224">
        <f t="shared" si="15"/>
        <v>70</v>
      </c>
      <c r="G385" s="223">
        <v>16</v>
      </c>
      <c r="H385" s="225">
        <f t="shared" si="16"/>
        <v>1120</v>
      </c>
      <c r="I385" s="226"/>
      <c r="J385" s="226"/>
    </row>
    <row r="386" spans="1:10" s="227" customFormat="1" ht="18" customHeight="1" x14ac:dyDescent="0.45">
      <c r="A386" s="113">
        <v>7315</v>
      </c>
      <c r="B386" s="114">
        <v>44838</v>
      </c>
      <c r="C386" s="221" t="s">
        <v>164</v>
      </c>
      <c r="D386" s="222">
        <v>2</v>
      </c>
      <c r="E386" s="223">
        <v>10</v>
      </c>
      <c r="F386" s="224">
        <f t="shared" si="15"/>
        <v>20</v>
      </c>
      <c r="G386" s="223">
        <v>16</v>
      </c>
      <c r="H386" s="225">
        <f t="shared" si="16"/>
        <v>320</v>
      </c>
      <c r="I386" s="226"/>
      <c r="J386" s="226"/>
    </row>
    <row r="387" spans="1:10" s="227" customFormat="1" ht="18" customHeight="1" x14ac:dyDescent="0.45">
      <c r="A387" s="113">
        <v>7316</v>
      </c>
      <c r="B387" s="114">
        <v>44839</v>
      </c>
      <c r="C387" s="221" t="s">
        <v>164</v>
      </c>
      <c r="D387" s="222">
        <v>3</v>
      </c>
      <c r="E387" s="223">
        <v>10</v>
      </c>
      <c r="F387" s="224">
        <f t="shared" si="15"/>
        <v>30</v>
      </c>
      <c r="G387" s="223">
        <v>16</v>
      </c>
      <c r="H387" s="225">
        <f t="shared" si="16"/>
        <v>480</v>
      </c>
      <c r="I387" s="226"/>
      <c r="J387" s="226"/>
    </row>
    <row r="388" spans="1:10" s="227" customFormat="1" ht="18" customHeight="1" x14ac:dyDescent="0.45">
      <c r="A388" s="113">
        <v>7317</v>
      </c>
      <c r="B388" s="114">
        <v>44839</v>
      </c>
      <c r="C388" s="221" t="s">
        <v>164</v>
      </c>
      <c r="D388" s="222">
        <v>5</v>
      </c>
      <c r="E388" s="223">
        <v>10</v>
      </c>
      <c r="F388" s="224">
        <f t="shared" si="15"/>
        <v>50</v>
      </c>
      <c r="G388" s="223">
        <v>16</v>
      </c>
      <c r="H388" s="225">
        <f t="shared" si="16"/>
        <v>800</v>
      </c>
      <c r="I388" s="226"/>
      <c r="J388" s="226"/>
    </row>
    <row r="389" spans="1:10" s="227" customFormat="1" ht="18" customHeight="1" x14ac:dyDescent="0.45">
      <c r="A389" s="113">
        <v>7319</v>
      </c>
      <c r="B389" s="114">
        <v>44839</v>
      </c>
      <c r="C389" s="221" t="s">
        <v>164</v>
      </c>
      <c r="D389" s="222">
        <v>4</v>
      </c>
      <c r="E389" s="223">
        <v>10</v>
      </c>
      <c r="F389" s="224">
        <f t="shared" si="15"/>
        <v>40</v>
      </c>
      <c r="G389" s="223">
        <v>16</v>
      </c>
      <c r="H389" s="225">
        <f t="shared" si="16"/>
        <v>640</v>
      </c>
      <c r="I389" s="226"/>
      <c r="J389" s="226"/>
    </row>
    <row r="390" spans="1:10" s="227" customFormat="1" ht="18" customHeight="1" x14ac:dyDescent="0.45">
      <c r="A390" s="113">
        <v>7322</v>
      </c>
      <c r="B390" s="114">
        <v>44840</v>
      </c>
      <c r="C390" s="221" t="s">
        <v>164</v>
      </c>
      <c r="D390" s="222">
        <v>2</v>
      </c>
      <c r="E390" s="223">
        <v>10</v>
      </c>
      <c r="F390" s="224">
        <f t="shared" si="15"/>
        <v>20</v>
      </c>
      <c r="G390" s="223">
        <v>16</v>
      </c>
      <c r="H390" s="225">
        <f t="shared" si="16"/>
        <v>320</v>
      </c>
      <c r="I390" s="226"/>
      <c r="J390" s="226"/>
    </row>
    <row r="391" spans="1:10" s="227" customFormat="1" ht="18" customHeight="1" x14ac:dyDescent="0.45">
      <c r="A391" s="113">
        <v>7318</v>
      </c>
      <c r="B391" s="114">
        <v>44840</v>
      </c>
      <c r="C391" s="221" t="s">
        <v>164</v>
      </c>
      <c r="D391" s="222">
        <v>5</v>
      </c>
      <c r="E391" s="223">
        <v>10</v>
      </c>
      <c r="F391" s="224">
        <f t="shared" si="15"/>
        <v>50</v>
      </c>
      <c r="G391" s="223">
        <v>16</v>
      </c>
      <c r="H391" s="225">
        <f t="shared" si="16"/>
        <v>800</v>
      </c>
      <c r="I391" s="226"/>
      <c r="J391" s="226"/>
    </row>
    <row r="392" spans="1:10" s="227" customFormat="1" ht="18" customHeight="1" x14ac:dyDescent="0.45">
      <c r="A392" s="113">
        <v>7320</v>
      </c>
      <c r="B392" s="114">
        <v>44841</v>
      </c>
      <c r="C392" s="221" t="s">
        <v>164</v>
      </c>
      <c r="D392" s="222">
        <v>4</v>
      </c>
      <c r="E392" s="223">
        <v>10</v>
      </c>
      <c r="F392" s="224">
        <f t="shared" si="15"/>
        <v>40</v>
      </c>
      <c r="G392" s="223">
        <v>16</v>
      </c>
      <c r="H392" s="225">
        <f t="shared" si="16"/>
        <v>640</v>
      </c>
      <c r="I392" s="226"/>
      <c r="J392" s="226"/>
    </row>
    <row r="393" spans="1:10" s="227" customFormat="1" ht="18" customHeight="1" x14ac:dyDescent="0.45">
      <c r="A393" s="113">
        <v>7321</v>
      </c>
      <c r="B393" s="114">
        <v>44841</v>
      </c>
      <c r="C393" s="221" t="s">
        <v>164</v>
      </c>
      <c r="D393" s="222">
        <v>5</v>
      </c>
      <c r="E393" s="223">
        <v>10</v>
      </c>
      <c r="F393" s="224">
        <f t="shared" si="15"/>
        <v>50</v>
      </c>
      <c r="G393" s="223">
        <v>16</v>
      </c>
      <c r="H393" s="225">
        <f t="shared" si="16"/>
        <v>800</v>
      </c>
      <c r="I393" s="226"/>
      <c r="J393" s="226"/>
    </row>
    <row r="394" spans="1:10" s="227" customFormat="1" ht="18" customHeight="1" x14ac:dyDescent="0.45">
      <c r="A394" s="113">
        <v>7266</v>
      </c>
      <c r="B394" s="114">
        <v>44842</v>
      </c>
      <c r="C394" s="221" t="s">
        <v>164</v>
      </c>
      <c r="D394" s="222">
        <v>10</v>
      </c>
      <c r="E394" s="223">
        <v>10</v>
      </c>
      <c r="F394" s="224">
        <f t="shared" si="15"/>
        <v>100</v>
      </c>
      <c r="G394" s="223">
        <v>16</v>
      </c>
      <c r="H394" s="225">
        <f t="shared" si="16"/>
        <v>1600</v>
      </c>
      <c r="I394" s="226"/>
      <c r="J394" s="226"/>
    </row>
    <row r="395" spans="1:10" s="227" customFormat="1" ht="18" customHeight="1" x14ac:dyDescent="0.45">
      <c r="A395" s="113">
        <v>7265</v>
      </c>
      <c r="B395" s="114">
        <v>44842</v>
      </c>
      <c r="C395" s="221" t="s">
        <v>164</v>
      </c>
      <c r="D395" s="222">
        <v>10</v>
      </c>
      <c r="E395" s="223">
        <v>10</v>
      </c>
      <c r="F395" s="224">
        <f t="shared" si="15"/>
        <v>100</v>
      </c>
      <c r="G395" s="223">
        <v>16</v>
      </c>
      <c r="H395" s="225">
        <f t="shared" si="16"/>
        <v>1600</v>
      </c>
      <c r="I395" s="226"/>
      <c r="J395" s="226"/>
    </row>
    <row r="396" spans="1:10" s="227" customFormat="1" ht="18" customHeight="1" x14ac:dyDescent="0.45">
      <c r="A396" s="113">
        <v>7323</v>
      </c>
      <c r="B396" s="114">
        <v>44844</v>
      </c>
      <c r="C396" s="221" t="s">
        <v>164</v>
      </c>
      <c r="D396" s="222">
        <v>4</v>
      </c>
      <c r="E396" s="223">
        <v>10</v>
      </c>
      <c r="F396" s="224">
        <f t="shared" si="15"/>
        <v>40</v>
      </c>
      <c r="G396" s="223">
        <v>16</v>
      </c>
      <c r="H396" s="225">
        <f t="shared" si="16"/>
        <v>640</v>
      </c>
      <c r="I396" s="226"/>
      <c r="J396" s="226"/>
    </row>
    <row r="397" spans="1:10" s="227" customFormat="1" ht="18" customHeight="1" x14ac:dyDescent="0.45">
      <c r="A397" s="113">
        <v>7343</v>
      </c>
      <c r="B397" s="114">
        <v>44844</v>
      </c>
      <c r="C397" s="221" t="s">
        <v>164</v>
      </c>
      <c r="D397" s="222">
        <v>2</v>
      </c>
      <c r="E397" s="223">
        <v>10</v>
      </c>
      <c r="F397" s="224">
        <f t="shared" si="15"/>
        <v>20</v>
      </c>
      <c r="G397" s="223">
        <v>16</v>
      </c>
      <c r="H397" s="225">
        <f t="shared" si="16"/>
        <v>320</v>
      </c>
      <c r="I397" s="226"/>
      <c r="J397" s="226"/>
    </row>
    <row r="398" spans="1:10" s="227" customFormat="1" ht="18" customHeight="1" x14ac:dyDescent="0.45">
      <c r="A398" s="113">
        <v>7325</v>
      </c>
      <c r="B398" s="114">
        <v>44844</v>
      </c>
      <c r="C398" s="221" t="s">
        <v>164</v>
      </c>
      <c r="D398" s="222">
        <v>5</v>
      </c>
      <c r="E398" s="223">
        <v>10</v>
      </c>
      <c r="F398" s="224">
        <f t="shared" si="15"/>
        <v>50</v>
      </c>
      <c r="G398" s="223">
        <v>16</v>
      </c>
      <c r="H398" s="225">
        <f t="shared" si="16"/>
        <v>800</v>
      </c>
      <c r="I398" s="226"/>
      <c r="J398" s="226"/>
    </row>
    <row r="399" spans="1:10" s="227" customFormat="1" ht="18" customHeight="1" x14ac:dyDescent="0.45">
      <c r="A399" s="113">
        <v>7324</v>
      </c>
      <c r="B399" s="114">
        <v>44844</v>
      </c>
      <c r="C399" s="221" t="s">
        <v>164</v>
      </c>
      <c r="D399" s="222">
        <v>6</v>
      </c>
      <c r="E399" s="223">
        <v>10</v>
      </c>
      <c r="F399" s="224">
        <f t="shared" si="15"/>
        <v>60</v>
      </c>
      <c r="G399" s="223">
        <v>16</v>
      </c>
      <c r="H399" s="225">
        <f t="shared" si="16"/>
        <v>960</v>
      </c>
      <c r="I399" s="226"/>
      <c r="J399" s="226"/>
    </row>
    <row r="400" spans="1:10" s="227" customFormat="1" ht="18" customHeight="1" x14ac:dyDescent="0.45">
      <c r="A400" s="113">
        <v>7326</v>
      </c>
      <c r="B400" s="114">
        <v>44844</v>
      </c>
      <c r="C400" s="221" t="s">
        <v>164</v>
      </c>
      <c r="D400" s="222">
        <v>1</v>
      </c>
      <c r="E400" s="223">
        <v>10</v>
      </c>
      <c r="F400" s="224">
        <f t="shared" si="15"/>
        <v>10</v>
      </c>
      <c r="G400" s="223">
        <v>16</v>
      </c>
      <c r="H400" s="225">
        <f t="shared" si="16"/>
        <v>160</v>
      </c>
      <c r="I400" s="226"/>
      <c r="J400" s="226"/>
    </row>
    <row r="401" spans="1:10" s="227" customFormat="1" ht="18" customHeight="1" x14ac:dyDescent="0.45">
      <c r="A401" s="113">
        <v>7327</v>
      </c>
      <c r="B401" s="114">
        <v>44845</v>
      </c>
      <c r="C401" s="221" t="s">
        <v>164</v>
      </c>
      <c r="D401" s="222">
        <v>4</v>
      </c>
      <c r="E401" s="223">
        <v>10</v>
      </c>
      <c r="F401" s="224">
        <f t="shared" si="15"/>
        <v>40</v>
      </c>
      <c r="G401" s="223">
        <v>16</v>
      </c>
      <c r="H401" s="225">
        <f t="shared" si="16"/>
        <v>640</v>
      </c>
      <c r="I401" s="226"/>
      <c r="J401" s="226"/>
    </row>
    <row r="402" spans="1:10" s="227" customFormat="1" ht="18" customHeight="1" x14ac:dyDescent="0.45">
      <c r="A402" s="113">
        <v>7328</v>
      </c>
      <c r="B402" s="114">
        <v>44845</v>
      </c>
      <c r="C402" s="221" t="s">
        <v>164</v>
      </c>
      <c r="D402" s="222">
        <v>3</v>
      </c>
      <c r="E402" s="223">
        <v>10</v>
      </c>
      <c r="F402" s="224">
        <f t="shared" si="15"/>
        <v>30</v>
      </c>
      <c r="G402" s="223">
        <v>16</v>
      </c>
      <c r="H402" s="225">
        <f t="shared" si="16"/>
        <v>480</v>
      </c>
      <c r="I402" s="226"/>
      <c r="J402" s="226"/>
    </row>
    <row r="403" spans="1:10" s="227" customFormat="1" ht="18" customHeight="1" x14ac:dyDescent="0.45">
      <c r="A403" s="113">
        <v>7329</v>
      </c>
      <c r="B403" s="114">
        <v>44845</v>
      </c>
      <c r="C403" s="221" t="s">
        <v>164</v>
      </c>
      <c r="D403" s="222">
        <v>5</v>
      </c>
      <c r="E403" s="223">
        <v>10</v>
      </c>
      <c r="F403" s="224">
        <f t="shared" si="15"/>
        <v>50</v>
      </c>
      <c r="G403" s="223">
        <v>16</v>
      </c>
      <c r="H403" s="225">
        <f t="shared" si="16"/>
        <v>800</v>
      </c>
      <c r="I403" s="226"/>
      <c r="J403" s="226"/>
    </row>
    <row r="404" spans="1:10" s="227" customFormat="1" ht="18" customHeight="1" x14ac:dyDescent="0.45">
      <c r="A404" s="113">
        <v>7331</v>
      </c>
      <c r="B404" s="114">
        <v>44845</v>
      </c>
      <c r="C404" s="221" t="s">
        <v>164</v>
      </c>
      <c r="D404" s="222">
        <v>4</v>
      </c>
      <c r="E404" s="223">
        <v>10</v>
      </c>
      <c r="F404" s="224">
        <f t="shared" ref="F404:F437" si="17">D404*E404</f>
        <v>40</v>
      </c>
      <c r="G404" s="223">
        <v>16</v>
      </c>
      <c r="H404" s="225">
        <f t="shared" ref="H404:H437" si="18">F404*G404</f>
        <v>640</v>
      </c>
      <c r="I404" s="226"/>
      <c r="J404" s="226"/>
    </row>
    <row r="405" spans="1:10" s="227" customFormat="1" ht="18" customHeight="1" x14ac:dyDescent="0.45">
      <c r="A405" s="113">
        <v>7333</v>
      </c>
      <c r="B405" s="114">
        <v>44846</v>
      </c>
      <c r="C405" s="221" t="s">
        <v>164</v>
      </c>
      <c r="D405" s="222">
        <v>3</v>
      </c>
      <c r="E405" s="223">
        <v>10</v>
      </c>
      <c r="F405" s="224">
        <f t="shared" si="17"/>
        <v>30</v>
      </c>
      <c r="G405" s="223">
        <v>16</v>
      </c>
      <c r="H405" s="225">
        <f t="shared" si="18"/>
        <v>480</v>
      </c>
      <c r="I405" s="226"/>
      <c r="J405" s="226"/>
    </row>
    <row r="406" spans="1:10" s="227" customFormat="1" ht="18" customHeight="1" x14ac:dyDescent="0.45">
      <c r="A406" s="113">
        <v>7332</v>
      </c>
      <c r="B406" s="114">
        <v>44846</v>
      </c>
      <c r="C406" s="221" t="s">
        <v>164</v>
      </c>
      <c r="D406" s="222">
        <v>4</v>
      </c>
      <c r="E406" s="223">
        <v>10</v>
      </c>
      <c r="F406" s="224">
        <f t="shared" si="17"/>
        <v>40</v>
      </c>
      <c r="G406" s="223">
        <v>16</v>
      </c>
      <c r="H406" s="225">
        <f t="shared" si="18"/>
        <v>640</v>
      </c>
      <c r="I406" s="226"/>
      <c r="J406" s="226"/>
    </row>
    <row r="407" spans="1:10" s="227" customFormat="1" ht="18" customHeight="1" x14ac:dyDescent="0.45">
      <c r="A407" s="113">
        <v>7330</v>
      </c>
      <c r="B407" s="114">
        <v>44846</v>
      </c>
      <c r="C407" s="221" t="s">
        <v>164</v>
      </c>
      <c r="D407" s="222">
        <v>3</v>
      </c>
      <c r="E407" s="223">
        <v>10</v>
      </c>
      <c r="F407" s="224">
        <f t="shared" si="17"/>
        <v>30</v>
      </c>
      <c r="G407" s="223">
        <v>16</v>
      </c>
      <c r="H407" s="225">
        <f t="shared" si="18"/>
        <v>480</v>
      </c>
      <c r="I407" s="226"/>
      <c r="J407" s="226"/>
    </row>
    <row r="408" spans="1:10" s="227" customFormat="1" ht="18" customHeight="1" x14ac:dyDescent="0.45">
      <c r="A408" s="113">
        <v>7334</v>
      </c>
      <c r="B408" s="114">
        <v>44847</v>
      </c>
      <c r="C408" s="221" t="s">
        <v>164</v>
      </c>
      <c r="D408" s="222">
        <v>7</v>
      </c>
      <c r="E408" s="223">
        <v>10</v>
      </c>
      <c r="F408" s="224">
        <f t="shared" si="17"/>
        <v>70</v>
      </c>
      <c r="G408" s="223">
        <v>16</v>
      </c>
      <c r="H408" s="225">
        <f t="shared" si="18"/>
        <v>1120</v>
      </c>
      <c r="I408" s="226"/>
      <c r="J408" s="226"/>
    </row>
    <row r="409" spans="1:10" s="227" customFormat="1" ht="18" customHeight="1" x14ac:dyDescent="0.45">
      <c r="A409" s="113">
        <v>7338</v>
      </c>
      <c r="B409" s="114">
        <v>44847</v>
      </c>
      <c r="C409" s="221" t="s">
        <v>164</v>
      </c>
      <c r="D409" s="222">
        <v>4</v>
      </c>
      <c r="E409" s="223">
        <v>10</v>
      </c>
      <c r="F409" s="224">
        <f t="shared" si="17"/>
        <v>40</v>
      </c>
      <c r="G409" s="223">
        <v>16</v>
      </c>
      <c r="H409" s="225">
        <f t="shared" si="18"/>
        <v>640</v>
      </c>
      <c r="I409" s="226"/>
      <c r="J409" s="226"/>
    </row>
    <row r="410" spans="1:10" s="227" customFormat="1" ht="18" customHeight="1" x14ac:dyDescent="0.45">
      <c r="A410" s="113">
        <v>7337</v>
      </c>
      <c r="B410" s="114">
        <v>44848</v>
      </c>
      <c r="C410" s="221" t="s">
        <v>164</v>
      </c>
      <c r="D410" s="222">
        <v>2</v>
      </c>
      <c r="E410" s="223">
        <v>10</v>
      </c>
      <c r="F410" s="224">
        <f t="shared" si="17"/>
        <v>20</v>
      </c>
      <c r="G410" s="223">
        <v>16</v>
      </c>
      <c r="H410" s="225">
        <f t="shared" si="18"/>
        <v>320</v>
      </c>
      <c r="I410" s="226"/>
      <c r="J410" s="226"/>
    </row>
    <row r="411" spans="1:10" s="227" customFormat="1" ht="18" customHeight="1" x14ac:dyDescent="0.45">
      <c r="A411" s="113">
        <v>7335</v>
      </c>
      <c r="B411" s="114">
        <v>44848</v>
      </c>
      <c r="C411" s="221" t="s">
        <v>164</v>
      </c>
      <c r="D411" s="222">
        <v>5</v>
      </c>
      <c r="E411" s="223">
        <v>10</v>
      </c>
      <c r="F411" s="224">
        <f t="shared" si="17"/>
        <v>50</v>
      </c>
      <c r="G411" s="223">
        <v>16</v>
      </c>
      <c r="H411" s="225">
        <f t="shared" si="18"/>
        <v>800</v>
      </c>
      <c r="I411" s="226"/>
      <c r="J411" s="226"/>
    </row>
    <row r="412" spans="1:10" s="227" customFormat="1" ht="18" customHeight="1" x14ac:dyDescent="0.45">
      <c r="A412" s="113">
        <v>7339</v>
      </c>
      <c r="B412" s="114">
        <v>44849</v>
      </c>
      <c r="C412" s="221" t="s">
        <v>164</v>
      </c>
      <c r="D412" s="222">
        <v>8</v>
      </c>
      <c r="E412" s="223">
        <v>10</v>
      </c>
      <c r="F412" s="224">
        <f t="shared" si="17"/>
        <v>80</v>
      </c>
      <c r="G412" s="223">
        <v>16</v>
      </c>
      <c r="H412" s="225">
        <f t="shared" si="18"/>
        <v>1280</v>
      </c>
      <c r="I412" s="226"/>
      <c r="J412" s="226"/>
    </row>
    <row r="413" spans="1:10" s="227" customFormat="1" ht="18" customHeight="1" x14ac:dyDescent="0.45">
      <c r="A413" s="113">
        <v>7341</v>
      </c>
      <c r="B413" s="114">
        <v>44849</v>
      </c>
      <c r="C413" s="221" t="s">
        <v>164</v>
      </c>
      <c r="D413" s="222">
        <v>2</v>
      </c>
      <c r="E413" s="223">
        <v>10</v>
      </c>
      <c r="F413" s="224">
        <f t="shared" si="17"/>
        <v>20</v>
      </c>
      <c r="G413" s="223">
        <v>16</v>
      </c>
      <c r="H413" s="225">
        <f t="shared" si="18"/>
        <v>320</v>
      </c>
      <c r="I413" s="226"/>
      <c r="J413" s="226"/>
    </row>
    <row r="414" spans="1:10" s="227" customFormat="1" ht="18" customHeight="1" x14ac:dyDescent="0.45">
      <c r="A414" s="113">
        <v>7336</v>
      </c>
      <c r="B414" s="114">
        <v>44848</v>
      </c>
      <c r="C414" s="221" t="s">
        <v>164</v>
      </c>
      <c r="D414" s="222">
        <v>2</v>
      </c>
      <c r="E414" s="223">
        <v>10</v>
      </c>
      <c r="F414" s="224">
        <f t="shared" si="17"/>
        <v>20</v>
      </c>
      <c r="G414" s="223">
        <v>16</v>
      </c>
      <c r="H414" s="225">
        <f t="shared" si="18"/>
        <v>320</v>
      </c>
      <c r="I414" s="226"/>
      <c r="J414" s="226"/>
    </row>
    <row r="415" spans="1:10" s="227" customFormat="1" ht="18" customHeight="1" x14ac:dyDescent="0.45">
      <c r="A415" s="113">
        <v>7345</v>
      </c>
      <c r="B415" s="114">
        <v>44850</v>
      </c>
      <c r="C415" s="221" t="s">
        <v>164</v>
      </c>
      <c r="D415" s="222">
        <v>6</v>
      </c>
      <c r="E415" s="223">
        <v>10</v>
      </c>
      <c r="F415" s="224">
        <f t="shared" si="17"/>
        <v>60</v>
      </c>
      <c r="G415" s="223">
        <v>16</v>
      </c>
      <c r="H415" s="225">
        <f t="shared" si="18"/>
        <v>960</v>
      </c>
      <c r="I415" s="226"/>
      <c r="J415" s="226"/>
    </row>
    <row r="416" spans="1:10" s="227" customFormat="1" ht="18" customHeight="1" x14ac:dyDescent="0.45">
      <c r="A416" s="113">
        <v>7342</v>
      </c>
      <c r="B416" s="114">
        <v>44851</v>
      </c>
      <c r="C416" s="221" t="s">
        <v>164</v>
      </c>
      <c r="D416" s="222">
        <v>2</v>
      </c>
      <c r="E416" s="223">
        <v>10</v>
      </c>
      <c r="F416" s="224">
        <f t="shared" si="17"/>
        <v>20</v>
      </c>
      <c r="G416" s="223">
        <v>16</v>
      </c>
      <c r="H416" s="225">
        <f t="shared" si="18"/>
        <v>320</v>
      </c>
      <c r="I416" s="226"/>
      <c r="J416" s="226"/>
    </row>
    <row r="417" spans="1:10" s="227" customFormat="1" ht="18" customHeight="1" x14ac:dyDescent="0.45">
      <c r="A417" s="113">
        <v>7340</v>
      </c>
      <c r="B417" s="114">
        <v>44851</v>
      </c>
      <c r="C417" s="221" t="s">
        <v>164</v>
      </c>
      <c r="D417" s="222">
        <v>7</v>
      </c>
      <c r="E417" s="223">
        <v>10</v>
      </c>
      <c r="F417" s="224">
        <f t="shared" si="17"/>
        <v>70</v>
      </c>
      <c r="G417" s="223">
        <v>16</v>
      </c>
      <c r="H417" s="225">
        <f t="shared" si="18"/>
        <v>1120</v>
      </c>
      <c r="I417" s="226"/>
      <c r="J417" s="226"/>
    </row>
    <row r="418" spans="1:10" s="227" customFormat="1" ht="18" customHeight="1" x14ac:dyDescent="0.45">
      <c r="A418" s="113">
        <v>7344</v>
      </c>
      <c r="B418" s="114">
        <v>44852</v>
      </c>
      <c r="C418" s="221" t="s">
        <v>164</v>
      </c>
      <c r="D418" s="222">
        <v>7</v>
      </c>
      <c r="E418" s="223">
        <v>10</v>
      </c>
      <c r="F418" s="224">
        <f t="shared" si="17"/>
        <v>70</v>
      </c>
      <c r="G418" s="223">
        <v>16</v>
      </c>
      <c r="H418" s="225">
        <f t="shared" si="18"/>
        <v>1120</v>
      </c>
      <c r="I418" s="226"/>
      <c r="J418" s="226"/>
    </row>
    <row r="419" spans="1:10" s="227" customFormat="1" ht="18" customHeight="1" x14ac:dyDescent="0.45">
      <c r="A419" s="113">
        <v>7346</v>
      </c>
      <c r="B419" s="114">
        <v>44852</v>
      </c>
      <c r="C419" s="221" t="s">
        <v>164</v>
      </c>
      <c r="D419" s="222">
        <v>8</v>
      </c>
      <c r="E419" s="223">
        <v>10</v>
      </c>
      <c r="F419" s="224">
        <f t="shared" si="17"/>
        <v>80</v>
      </c>
      <c r="G419" s="223">
        <v>16</v>
      </c>
      <c r="H419" s="225">
        <f t="shared" si="18"/>
        <v>1280</v>
      </c>
      <c r="I419" s="226"/>
      <c r="J419" s="226"/>
    </row>
    <row r="420" spans="1:10" s="227" customFormat="1" ht="18" customHeight="1" x14ac:dyDescent="0.45">
      <c r="A420" s="113">
        <v>7347</v>
      </c>
      <c r="B420" s="114">
        <v>44852</v>
      </c>
      <c r="C420" s="221" t="s">
        <v>164</v>
      </c>
      <c r="D420" s="222">
        <v>2</v>
      </c>
      <c r="E420" s="223">
        <v>10</v>
      </c>
      <c r="F420" s="224">
        <f t="shared" si="17"/>
        <v>20</v>
      </c>
      <c r="G420" s="223">
        <v>16</v>
      </c>
      <c r="H420" s="225">
        <f t="shared" si="18"/>
        <v>320</v>
      </c>
      <c r="I420" s="226"/>
      <c r="J420" s="226"/>
    </row>
    <row r="421" spans="1:10" s="227" customFormat="1" ht="18" customHeight="1" x14ac:dyDescent="0.45">
      <c r="A421" s="113">
        <v>7358</v>
      </c>
      <c r="B421" s="114">
        <v>44853</v>
      </c>
      <c r="C421" s="221" t="s">
        <v>164</v>
      </c>
      <c r="D421" s="222">
        <v>2</v>
      </c>
      <c r="E421" s="223">
        <v>10</v>
      </c>
      <c r="F421" s="224">
        <f t="shared" si="17"/>
        <v>20</v>
      </c>
      <c r="G421" s="223">
        <v>16</v>
      </c>
      <c r="H421" s="225">
        <f t="shared" si="18"/>
        <v>320</v>
      </c>
      <c r="I421" s="226"/>
      <c r="J421" s="226"/>
    </row>
    <row r="422" spans="1:10" s="227" customFormat="1" ht="18" customHeight="1" x14ac:dyDescent="0.45">
      <c r="A422" s="113">
        <v>7357</v>
      </c>
      <c r="B422" s="114">
        <v>44853</v>
      </c>
      <c r="C422" s="221" t="s">
        <v>164</v>
      </c>
      <c r="D422" s="222">
        <v>8</v>
      </c>
      <c r="E422" s="223">
        <v>10</v>
      </c>
      <c r="F422" s="224">
        <f t="shared" si="17"/>
        <v>80</v>
      </c>
      <c r="G422" s="223">
        <v>16</v>
      </c>
      <c r="H422" s="225">
        <f t="shared" si="18"/>
        <v>1280</v>
      </c>
      <c r="I422" s="226"/>
      <c r="J422" s="226"/>
    </row>
    <row r="423" spans="1:10" s="227" customFormat="1" ht="18" customHeight="1" x14ac:dyDescent="0.45">
      <c r="A423" s="113">
        <v>7348</v>
      </c>
      <c r="B423" s="114">
        <v>44853</v>
      </c>
      <c r="C423" s="221" t="s">
        <v>164</v>
      </c>
      <c r="D423" s="222">
        <v>2</v>
      </c>
      <c r="E423" s="223">
        <v>10</v>
      </c>
      <c r="F423" s="224">
        <f t="shared" si="17"/>
        <v>20</v>
      </c>
      <c r="G423" s="223">
        <v>16</v>
      </c>
      <c r="H423" s="225">
        <f t="shared" si="18"/>
        <v>320</v>
      </c>
      <c r="I423" s="226"/>
      <c r="J423" s="226"/>
    </row>
    <row r="424" spans="1:10" s="227" customFormat="1" ht="18" customHeight="1" x14ac:dyDescent="0.45">
      <c r="A424" s="113">
        <v>7349</v>
      </c>
      <c r="B424" s="114">
        <v>44853</v>
      </c>
      <c r="C424" s="221" t="s">
        <v>164</v>
      </c>
      <c r="D424" s="222">
        <v>8</v>
      </c>
      <c r="E424" s="223">
        <v>10</v>
      </c>
      <c r="F424" s="224">
        <f t="shared" si="17"/>
        <v>80</v>
      </c>
      <c r="G424" s="223">
        <v>16</v>
      </c>
      <c r="H424" s="225">
        <f t="shared" si="18"/>
        <v>1280</v>
      </c>
      <c r="I424" s="226"/>
      <c r="J424" s="226"/>
    </row>
    <row r="425" spans="1:10" s="227" customFormat="1" ht="18" customHeight="1" x14ac:dyDescent="0.45">
      <c r="A425" s="113">
        <v>7350</v>
      </c>
      <c r="B425" s="114">
        <v>44853</v>
      </c>
      <c r="C425" s="221" t="s">
        <v>164</v>
      </c>
      <c r="D425" s="222">
        <v>4</v>
      </c>
      <c r="E425" s="223">
        <v>10</v>
      </c>
      <c r="F425" s="224">
        <f t="shared" si="17"/>
        <v>40</v>
      </c>
      <c r="G425" s="223">
        <v>16</v>
      </c>
      <c r="H425" s="225">
        <f t="shared" si="18"/>
        <v>640</v>
      </c>
      <c r="I425" s="226"/>
      <c r="J425" s="226"/>
    </row>
    <row r="426" spans="1:10" s="227" customFormat="1" ht="18" customHeight="1" x14ac:dyDescent="0.45">
      <c r="A426" s="113">
        <v>7354</v>
      </c>
      <c r="B426" s="114">
        <v>44853</v>
      </c>
      <c r="C426" s="221" t="s">
        <v>164</v>
      </c>
      <c r="D426" s="222">
        <v>5</v>
      </c>
      <c r="E426" s="223">
        <v>10</v>
      </c>
      <c r="F426" s="224">
        <f t="shared" si="17"/>
        <v>50</v>
      </c>
      <c r="G426" s="223">
        <v>16</v>
      </c>
      <c r="H426" s="225">
        <f t="shared" si="18"/>
        <v>800</v>
      </c>
      <c r="I426" s="226"/>
      <c r="J426" s="226"/>
    </row>
    <row r="427" spans="1:10" s="227" customFormat="1" ht="18" customHeight="1" x14ac:dyDescent="0.45">
      <c r="A427" s="113">
        <v>7356</v>
      </c>
      <c r="B427" s="114">
        <v>44854</v>
      </c>
      <c r="C427" s="221" t="s">
        <v>164</v>
      </c>
      <c r="D427" s="222">
        <v>4</v>
      </c>
      <c r="E427" s="223">
        <v>10</v>
      </c>
      <c r="F427" s="224">
        <f t="shared" si="17"/>
        <v>40</v>
      </c>
      <c r="G427" s="223">
        <v>16</v>
      </c>
      <c r="H427" s="225">
        <f t="shared" si="18"/>
        <v>640</v>
      </c>
      <c r="I427" s="226"/>
      <c r="J427" s="226"/>
    </row>
    <row r="428" spans="1:10" s="227" customFormat="1" ht="18" customHeight="1" x14ac:dyDescent="0.45">
      <c r="A428" s="113">
        <v>7355</v>
      </c>
      <c r="B428" s="114">
        <v>44854</v>
      </c>
      <c r="C428" s="221" t="s">
        <v>164</v>
      </c>
      <c r="D428" s="222">
        <v>3</v>
      </c>
      <c r="E428" s="223">
        <v>10</v>
      </c>
      <c r="F428" s="224">
        <f t="shared" si="17"/>
        <v>30</v>
      </c>
      <c r="G428" s="223">
        <v>16</v>
      </c>
      <c r="H428" s="225">
        <f t="shared" si="18"/>
        <v>480</v>
      </c>
      <c r="I428" s="226"/>
      <c r="J428" s="226"/>
    </row>
    <row r="429" spans="1:10" s="227" customFormat="1" ht="18" customHeight="1" x14ac:dyDescent="0.45">
      <c r="A429" s="113">
        <v>7353</v>
      </c>
      <c r="B429" s="114">
        <v>44854</v>
      </c>
      <c r="C429" s="221" t="s">
        <v>164</v>
      </c>
      <c r="D429" s="222">
        <v>4</v>
      </c>
      <c r="E429" s="223">
        <v>10</v>
      </c>
      <c r="F429" s="224">
        <f t="shared" si="17"/>
        <v>40</v>
      </c>
      <c r="G429" s="223">
        <v>16</v>
      </c>
      <c r="H429" s="225">
        <f t="shared" si="18"/>
        <v>640</v>
      </c>
      <c r="I429" s="226"/>
      <c r="J429" s="226"/>
    </row>
    <row r="430" spans="1:10" s="227" customFormat="1" ht="18" customHeight="1" x14ac:dyDescent="0.45">
      <c r="A430" s="113">
        <v>7351</v>
      </c>
      <c r="B430" s="114">
        <v>44854</v>
      </c>
      <c r="C430" s="221" t="s">
        <v>164</v>
      </c>
      <c r="D430" s="222">
        <v>6</v>
      </c>
      <c r="E430" s="223">
        <v>10</v>
      </c>
      <c r="F430" s="224">
        <f t="shared" si="17"/>
        <v>60</v>
      </c>
      <c r="G430" s="223">
        <v>16</v>
      </c>
      <c r="H430" s="225">
        <f t="shared" si="18"/>
        <v>960</v>
      </c>
      <c r="I430" s="226"/>
      <c r="J430" s="226"/>
    </row>
    <row r="431" spans="1:10" s="227" customFormat="1" ht="18" customHeight="1" x14ac:dyDescent="0.45">
      <c r="A431" s="113">
        <v>7352</v>
      </c>
      <c r="B431" s="114">
        <v>44854</v>
      </c>
      <c r="C431" s="221" t="s">
        <v>164</v>
      </c>
      <c r="D431" s="222">
        <v>2</v>
      </c>
      <c r="E431" s="223">
        <v>10</v>
      </c>
      <c r="F431" s="224">
        <f t="shared" si="17"/>
        <v>20</v>
      </c>
      <c r="G431" s="223">
        <v>16</v>
      </c>
      <c r="H431" s="225">
        <f t="shared" si="18"/>
        <v>320</v>
      </c>
      <c r="I431" s="226"/>
      <c r="J431" s="226"/>
    </row>
    <row r="432" spans="1:10" s="227" customFormat="1" ht="18" customHeight="1" x14ac:dyDescent="0.45">
      <c r="A432" s="113">
        <v>7363</v>
      </c>
      <c r="B432" s="114">
        <v>44854</v>
      </c>
      <c r="C432" s="221" t="s">
        <v>164</v>
      </c>
      <c r="D432" s="222">
        <v>7</v>
      </c>
      <c r="E432" s="223">
        <v>10</v>
      </c>
      <c r="F432" s="224">
        <f t="shared" si="17"/>
        <v>70</v>
      </c>
      <c r="G432" s="223">
        <v>16</v>
      </c>
      <c r="H432" s="225">
        <f t="shared" si="18"/>
        <v>1120</v>
      </c>
      <c r="I432" s="226"/>
      <c r="J432" s="226"/>
    </row>
    <row r="433" spans="1:10" s="227" customFormat="1" ht="18" customHeight="1" x14ac:dyDescent="0.45">
      <c r="A433" s="113">
        <v>7362</v>
      </c>
      <c r="B433" s="114">
        <v>44855</v>
      </c>
      <c r="C433" s="221" t="s">
        <v>164</v>
      </c>
      <c r="D433" s="222">
        <v>2</v>
      </c>
      <c r="E433" s="223">
        <v>10</v>
      </c>
      <c r="F433" s="224">
        <f t="shared" si="17"/>
        <v>20</v>
      </c>
      <c r="G433" s="223">
        <v>16</v>
      </c>
      <c r="H433" s="225">
        <f t="shared" si="18"/>
        <v>320</v>
      </c>
      <c r="I433" s="226"/>
      <c r="J433" s="226"/>
    </row>
    <row r="434" spans="1:10" s="227" customFormat="1" ht="18" customHeight="1" x14ac:dyDescent="0.45">
      <c r="A434" s="113">
        <v>7361</v>
      </c>
      <c r="B434" s="114">
        <v>44855</v>
      </c>
      <c r="C434" s="221" t="s">
        <v>164</v>
      </c>
      <c r="D434" s="222">
        <v>7</v>
      </c>
      <c r="E434" s="223">
        <v>10</v>
      </c>
      <c r="F434" s="224">
        <f t="shared" si="17"/>
        <v>70</v>
      </c>
      <c r="G434" s="223">
        <v>16</v>
      </c>
      <c r="H434" s="225">
        <f t="shared" si="18"/>
        <v>1120</v>
      </c>
      <c r="I434" s="226"/>
      <c r="J434" s="226"/>
    </row>
    <row r="435" spans="1:10" s="227" customFormat="1" ht="18" customHeight="1" x14ac:dyDescent="0.45">
      <c r="A435" s="113">
        <v>7359</v>
      </c>
      <c r="B435" s="114">
        <v>44855</v>
      </c>
      <c r="C435" s="221" t="s">
        <v>164</v>
      </c>
      <c r="D435" s="222">
        <v>2</v>
      </c>
      <c r="E435" s="223">
        <v>10</v>
      </c>
      <c r="F435" s="224">
        <f t="shared" si="17"/>
        <v>20</v>
      </c>
      <c r="G435" s="223">
        <v>16</v>
      </c>
      <c r="H435" s="225">
        <f t="shared" si="18"/>
        <v>320</v>
      </c>
      <c r="I435" s="226"/>
      <c r="J435" s="226"/>
    </row>
    <row r="436" spans="1:10" s="227" customFormat="1" ht="18" customHeight="1" x14ac:dyDescent="0.45">
      <c r="A436" s="113">
        <v>7360</v>
      </c>
      <c r="B436" s="114">
        <v>44855</v>
      </c>
      <c r="C436" s="221" t="s">
        <v>164</v>
      </c>
      <c r="D436" s="222">
        <v>2</v>
      </c>
      <c r="E436" s="223">
        <v>10</v>
      </c>
      <c r="F436" s="224">
        <f t="shared" si="17"/>
        <v>20</v>
      </c>
      <c r="G436" s="223">
        <v>16</v>
      </c>
      <c r="H436" s="225">
        <f t="shared" si="18"/>
        <v>320</v>
      </c>
      <c r="I436" s="226"/>
      <c r="J436" s="226"/>
    </row>
    <row r="437" spans="1:10" s="227" customFormat="1" ht="18" customHeight="1" x14ac:dyDescent="0.45">
      <c r="A437" s="113">
        <v>7366</v>
      </c>
      <c r="B437" s="114">
        <v>44856</v>
      </c>
      <c r="C437" s="221" t="s">
        <v>164</v>
      </c>
      <c r="D437" s="222">
        <v>2</v>
      </c>
      <c r="E437" s="223">
        <v>10</v>
      </c>
      <c r="F437" s="224">
        <f t="shared" si="17"/>
        <v>20</v>
      </c>
      <c r="G437" s="223">
        <v>16</v>
      </c>
      <c r="H437" s="225">
        <f t="shared" si="18"/>
        <v>320</v>
      </c>
      <c r="I437" s="226"/>
      <c r="J437" s="226"/>
    </row>
    <row r="438" spans="1:10" s="227" customFormat="1" ht="18" customHeight="1" x14ac:dyDescent="0.45">
      <c r="A438" s="113">
        <v>7365</v>
      </c>
      <c r="B438" s="114">
        <v>44856</v>
      </c>
      <c r="C438" s="221" t="s">
        <v>164</v>
      </c>
      <c r="D438" s="222">
        <v>1</v>
      </c>
      <c r="E438" s="223">
        <v>10</v>
      </c>
      <c r="F438" s="224">
        <f t="shared" ref="F438:F446" si="19">D438*E438</f>
        <v>10</v>
      </c>
      <c r="G438" s="223">
        <v>16</v>
      </c>
      <c r="H438" s="225">
        <f t="shared" ref="H438:H446" si="20">F438*G438</f>
        <v>160</v>
      </c>
      <c r="I438" s="226"/>
      <c r="J438" s="226"/>
    </row>
    <row r="439" spans="1:10" s="227" customFormat="1" ht="18" customHeight="1" x14ac:dyDescent="0.45">
      <c r="A439" s="113">
        <v>7364</v>
      </c>
      <c r="B439" s="114">
        <v>44856</v>
      </c>
      <c r="C439" s="221" t="s">
        <v>164</v>
      </c>
      <c r="D439" s="222">
        <v>8</v>
      </c>
      <c r="E439" s="223">
        <v>10</v>
      </c>
      <c r="F439" s="224">
        <f t="shared" si="19"/>
        <v>80</v>
      </c>
      <c r="G439" s="223">
        <v>16</v>
      </c>
      <c r="H439" s="225">
        <f t="shared" si="20"/>
        <v>1280</v>
      </c>
      <c r="I439" s="226"/>
      <c r="J439" s="226"/>
    </row>
    <row r="440" spans="1:10" s="227" customFormat="1" ht="18" customHeight="1" x14ac:dyDescent="0.45">
      <c r="A440" s="113">
        <v>7367</v>
      </c>
      <c r="B440" s="114">
        <v>44858</v>
      </c>
      <c r="C440" s="221" t="s">
        <v>164</v>
      </c>
      <c r="D440" s="222">
        <v>4</v>
      </c>
      <c r="E440" s="223">
        <v>10</v>
      </c>
      <c r="F440" s="224">
        <f t="shared" si="19"/>
        <v>40</v>
      </c>
      <c r="G440" s="223">
        <v>16</v>
      </c>
      <c r="H440" s="225">
        <f t="shared" si="20"/>
        <v>640</v>
      </c>
      <c r="I440" s="226"/>
      <c r="J440" s="226"/>
    </row>
    <row r="441" spans="1:10" s="227" customFormat="1" ht="18" customHeight="1" x14ac:dyDescent="0.45">
      <c r="A441" s="113">
        <v>7369</v>
      </c>
      <c r="B441" s="114">
        <v>44858</v>
      </c>
      <c r="C441" s="221" t="s">
        <v>164</v>
      </c>
      <c r="D441" s="222">
        <v>3</v>
      </c>
      <c r="E441" s="223">
        <v>10</v>
      </c>
      <c r="F441" s="224">
        <f t="shared" si="19"/>
        <v>30</v>
      </c>
      <c r="G441" s="223">
        <v>16</v>
      </c>
      <c r="H441" s="225">
        <f t="shared" si="20"/>
        <v>480</v>
      </c>
      <c r="I441" s="226"/>
      <c r="J441" s="226"/>
    </row>
    <row r="442" spans="1:10" s="227" customFormat="1" ht="18" customHeight="1" x14ac:dyDescent="0.45">
      <c r="A442" s="113">
        <v>7370</v>
      </c>
      <c r="B442" s="114">
        <v>44858</v>
      </c>
      <c r="C442" s="221" t="s">
        <v>164</v>
      </c>
      <c r="D442" s="222">
        <v>7</v>
      </c>
      <c r="E442" s="223">
        <v>10</v>
      </c>
      <c r="F442" s="224">
        <f t="shared" si="19"/>
        <v>70</v>
      </c>
      <c r="G442" s="223">
        <v>16</v>
      </c>
      <c r="H442" s="225">
        <f t="shared" si="20"/>
        <v>1120</v>
      </c>
      <c r="I442" s="226"/>
      <c r="J442" s="226"/>
    </row>
    <row r="443" spans="1:10" s="227" customFormat="1" ht="18" customHeight="1" x14ac:dyDescent="0.45">
      <c r="A443" s="113">
        <v>7371</v>
      </c>
      <c r="B443" s="114">
        <v>44859</v>
      </c>
      <c r="C443" s="221" t="s">
        <v>164</v>
      </c>
      <c r="D443" s="222">
        <v>11</v>
      </c>
      <c r="E443" s="223">
        <v>10</v>
      </c>
      <c r="F443" s="224">
        <f t="shared" si="19"/>
        <v>110</v>
      </c>
      <c r="G443" s="223">
        <v>16</v>
      </c>
      <c r="H443" s="225">
        <f t="shared" si="20"/>
        <v>1760</v>
      </c>
      <c r="I443" s="226"/>
      <c r="J443" s="226"/>
    </row>
    <row r="444" spans="1:10" s="227" customFormat="1" ht="18" customHeight="1" x14ac:dyDescent="0.45">
      <c r="A444" s="113">
        <v>7373</v>
      </c>
      <c r="B444" s="114">
        <v>44859</v>
      </c>
      <c r="C444" s="221" t="s">
        <v>164</v>
      </c>
      <c r="D444" s="222">
        <v>4</v>
      </c>
      <c r="E444" s="223">
        <v>10</v>
      </c>
      <c r="F444" s="224">
        <f t="shared" si="19"/>
        <v>40</v>
      </c>
      <c r="G444" s="223">
        <v>16</v>
      </c>
      <c r="H444" s="225">
        <f t="shared" si="20"/>
        <v>640</v>
      </c>
      <c r="I444" s="226"/>
      <c r="J444" s="226"/>
    </row>
    <row r="445" spans="1:10" s="227" customFormat="1" ht="18" customHeight="1" x14ac:dyDescent="0.45">
      <c r="A445" s="113">
        <v>7374</v>
      </c>
      <c r="B445" s="114">
        <v>44859</v>
      </c>
      <c r="C445" s="221" t="s">
        <v>164</v>
      </c>
      <c r="D445" s="222">
        <v>10</v>
      </c>
      <c r="E445" s="223">
        <v>10</v>
      </c>
      <c r="F445" s="224">
        <f t="shared" si="19"/>
        <v>100</v>
      </c>
      <c r="G445" s="223">
        <v>16</v>
      </c>
      <c r="H445" s="225">
        <f t="shared" si="20"/>
        <v>1600</v>
      </c>
      <c r="I445" s="226"/>
      <c r="J445" s="226"/>
    </row>
    <row r="446" spans="1:10" s="227" customFormat="1" ht="18" customHeight="1" x14ac:dyDescent="0.45">
      <c r="A446" s="113">
        <v>7368</v>
      </c>
      <c r="B446" s="114">
        <v>44859</v>
      </c>
      <c r="C446" s="221" t="s">
        <v>164</v>
      </c>
      <c r="D446" s="222">
        <v>8</v>
      </c>
      <c r="E446" s="223">
        <v>10</v>
      </c>
      <c r="F446" s="224">
        <f t="shared" si="19"/>
        <v>80</v>
      </c>
      <c r="G446" s="223">
        <v>16</v>
      </c>
      <c r="H446" s="225">
        <f t="shared" si="20"/>
        <v>1280</v>
      </c>
      <c r="I446" s="226"/>
      <c r="J446" s="226"/>
    </row>
    <row r="447" spans="1:10" s="227" customFormat="1" ht="18" customHeight="1" x14ac:dyDescent="0.45">
      <c r="A447" s="113">
        <v>7375</v>
      </c>
      <c r="B447" s="114">
        <v>44860</v>
      </c>
      <c r="C447" s="221" t="s">
        <v>164</v>
      </c>
      <c r="D447" s="222">
        <v>12</v>
      </c>
      <c r="E447" s="223">
        <v>10</v>
      </c>
      <c r="F447" s="224">
        <f t="shared" ref="F447:F487" si="21">D447*E447</f>
        <v>120</v>
      </c>
      <c r="G447" s="223">
        <v>16</v>
      </c>
      <c r="H447" s="225">
        <f t="shared" ref="H447:H487" si="22">F447*G447</f>
        <v>1920</v>
      </c>
      <c r="I447" s="226"/>
      <c r="J447" s="226"/>
    </row>
    <row r="448" spans="1:10" s="227" customFormat="1" ht="18" customHeight="1" x14ac:dyDescent="0.45">
      <c r="A448" s="113">
        <v>7376</v>
      </c>
      <c r="B448" s="114">
        <v>44860</v>
      </c>
      <c r="C448" s="221" t="s">
        <v>164</v>
      </c>
      <c r="D448" s="222">
        <v>6</v>
      </c>
      <c r="E448" s="223">
        <v>10</v>
      </c>
      <c r="F448" s="224">
        <f t="shared" si="21"/>
        <v>60</v>
      </c>
      <c r="G448" s="223">
        <v>16</v>
      </c>
      <c r="H448" s="225">
        <f t="shared" si="22"/>
        <v>960</v>
      </c>
      <c r="I448" s="226"/>
      <c r="J448" s="226"/>
    </row>
    <row r="449" spans="1:10" s="227" customFormat="1" ht="18" customHeight="1" x14ac:dyDescent="0.45">
      <c r="A449" s="113">
        <v>7377</v>
      </c>
      <c r="B449" s="114">
        <v>44860</v>
      </c>
      <c r="C449" s="221" t="s">
        <v>164</v>
      </c>
      <c r="D449" s="222">
        <v>2</v>
      </c>
      <c r="E449" s="223">
        <v>10</v>
      </c>
      <c r="F449" s="224">
        <f t="shared" si="21"/>
        <v>20</v>
      </c>
      <c r="G449" s="223">
        <v>16</v>
      </c>
      <c r="H449" s="225">
        <f t="shared" si="22"/>
        <v>320</v>
      </c>
      <c r="I449" s="226"/>
      <c r="J449" s="226"/>
    </row>
    <row r="450" spans="1:10" s="227" customFormat="1" ht="18" customHeight="1" x14ac:dyDescent="0.45">
      <c r="A450" s="113">
        <v>7378</v>
      </c>
      <c r="B450" s="114">
        <v>44860</v>
      </c>
      <c r="C450" s="221" t="s">
        <v>164</v>
      </c>
      <c r="D450" s="222">
        <v>3</v>
      </c>
      <c r="E450" s="223">
        <v>10</v>
      </c>
      <c r="F450" s="224">
        <f t="shared" si="21"/>
        <v>30</v>
      </c>
      <c r="G450" s="223">
        <v>16</v>
      </c>
      <c r="H450" s="225">
        <f t="shared" si="22"/>
        <v>480</v>
      </c>
      <c r="I450" s="226"/>
      <c r="J450" s="226"/>
    </row>
    <row r="451" spans="1:10" s="227" customFormat="1" ht="18" customHeight="1" x14ac:dyDescent="0.45">
      <c r="A451" s="113">
        <v>7379</v>
      </c>
      <c r="B451" s="114">
        <v>44861</v>
      </c>
      <c r="C451" s="221" t="s">
        <v>164</v>
      </c>
      <c r="D451" s="222">
        <v>5</v>
      </c>
      <c r="E451" s="223">
        <v>10</v>
      </c>
      <c r="F451" s="224">
        <f t="shared" si="21"/>
        <v>50</v>
      </c>
      <c r="G451" s="223">
        <v>16</v>
      </c>
      <c r="H451" s="225">
        <f t="shared" si="22"/>
        <v>800</v>
      </c>
      <c r="I451" s="226"/>
      <c r="J451" s="226"/>
    </row>
    <row r="452" spans="1:10" s="227" customFormat="1" ht="18" customHeight="1" x14ac:dyDescent="0.45">
      <c r="A452" s="113">
        <v>7380</v>
      </c>
      <c r="B452" s="114">
        <v>44861</v>
      </c>
      <c r="C452" s="221" t="s">
        <v>164</v>
      </c>
      <c r="D452" s="222">
        <v>2</v>
      </c>
      <c r="E452" s="223">
        <v>10</v>
      </c>
      <c r="F452" s="224">
        <f t="shared" si="21"/>
        <v>20</v>
      </c>
      <c r="G452" s="223">
        <v>16</v>
      </c>
      <c r="H452" s="225">
        <f t="shared" si="22"/>
        <v>320</v>
      </c>
      <c r="I452" s="226"/>
      <c r="J452" s="226"/>
    </row>
    <row r="453" spans="1:10" s="227" customFormat="1" ht="18" customHeight="1" x14ac:dyDescent="0.45">
      <c r="A453" s="113">
        <v>7381</v>
      </c>
      <c r="B453" s="114">
        <v>44861</v>
      </c>
      <c r="C453" s="221" t="s">
        <v>164</v>
      </c>
      <c r="D453" s="222">
        <v>4</v>
      </c>
      <c r="E453" s="223">
        <v>10</v>
      </c>
      <c r="F453" s="224">
        <f t="shared" si="21"/>
        <v>40</v>
      </c>
      <c r="G453" s="223">
        <v>16</v>
      </c>
      <c r="H453" s="225">
        <f t="shared" si="22"/>
        <v>640</v>
      </c>
      <c r="I453" s="226"/>
      <c r="J453" s="226"/>
    </row>
    <row r="454" spans="1:10" s="227" customFormat="1" ht="18" customHeight="1" x14ac:dyDescent="0.45">
      <c r="A454" s="113">
        <v>7382</v>
      </c>
      <c r="B454" s="114">
        <v>44861</v>
      </c>
      <c r="C454" s="221" t="s">
        <v>164</v>
      </c>
      <c r="D454" s="222">
        <v>4</v>
      </c>
      <c r="E454" s="223">
        <v>10</v>
      </c>
      <c r="F454" s="224">
        <f t="shared" si="21"/>
        <v>40</v>
      </c>
      <c r="G454" s="223">
        <v>16</v>
      </c>
      <c r="H454" s="225">
        <f t="shared" si="22"/>
        <v>640</v>
      </c>
      <c r="I454" s="226"/>
      <c r="J454" s="226"/>
    </row>
    <row r="455" spans="1:10" s="227" customFormat="1" ht="18" customHeight="1" x14ac:dyDescent="0.45">
      <c r="A455" s="113">
        <v>7383</v>
      </c>
      <c r="B455" s="114">
        <v>44862</v>
      </c>
      <c r="C455" s="221" t="s">
        <v>164</v>
      </c>
      <c r="D455" s="222">
        <v>4</v>
      </c>
      <c r="E455" s="223">
        <v>10</v>
      </c>
      <c r="F455" s="224">
        <f t="shared" si="21"/>
        <v>40</v>
      </c>
      <c r="G455" s="223">
        <v>16</v>
      </c>
      <c r="H455" s="225">
        <f t="shared" si="22"/>
        <v>640</v>
      </c>
      <c r="I455" s="226"/>
      <c r="J455" s="226"/>
    </row>
    <row r="456" spans="1:10" s="227" customFormat="1" ht="18" customHeight="1" x14ac:dyDescent="0.45">
      <c r="A456" s="113">
        <v>7384</v>
      </c>
      <c r="B456" s="114">
        <v>44861</v>
      </c>
      <c r="C456" s="221" t="s">
        <v>164</v>
      </c>
      <c r="D456" s="222">
        <v>2</v>
      </c>
      <c r="E456" s="223">
        <v>10</v>
      </c>
      <c r="F456" s="224">
        <f t="shared" si="21"/>
        <v>20</v>
      </c>
      <c r="G456" s="223">
        <v>16</v>
      </c>
      <c r="H456" s="225">
        <f t="shared" si="22"/>
        <v>320</v>
      </c>
      <c r="I456" s="226"/>
      <c r="J456" s="226"/>
    </row>
    <row r="457" spans="1:10" s="227" customFormat="1" ht="18" customHeight="1" x14ac:dyDescent="0.45">
      <c r="A457" s="113">
        <v>7385</v>
      </c>
      <c r="B457" s="114">
        <v>44862</v>
      </c>
      <c r="C457" s="221" t="s">
        <v>164</v>
      </c>
      <c r="D457" s="222">
        <v>5</v>
      </c>
      <c r="E457" s="223">
        <v>10</v>
      </c>
      <c r="F457" s="224">
        <f t="shared" si="21"/>
        <v>50</v>
      </c>
      <c r="G457" s="223">
        <v>16</v>
      </c>
      <c r="H457" s="225">
        <f t="shared" si="22"/>
        <v>800</v>
      </c>
      <c r="I457" s="226"/>
      <c r="J457" s="226"/>
    </row>
    <row r="458" spans="1:10" s="227" customFormat="1" ht="18" customHeight="1" x14ac:dyDescent="0.45">
      <c r="A458" s="113">
        <v>7386</v>
      </c>
      <c r="B458" s="114">
        <v>44862</v>
      </c>
      <c r="C458" s="221" t="s">
        <v>164</v>
      </c>
      <c r="D458" s="222">
        <v>2</v>
      </c>
      <c r="E458" s="223">
        <v>10</v>
      </c>
      <c r="F458" s="224">
        <f t="shared" si="21"/>
        <v>20</v>
      </c>
      <c r="G458" s="223">
        <v>16</v>
      </c>
      <c r="H458" s="225">
        <f t="shared" si="22"/>
        <v>320</v>
      </c>
      <c r="I458" s="226"/>
      <c r="J458" s="226"/>
    </row>
    <row r="459" spans="1:10" s="227" customFormat="1" ht="18" customHeight="1" x14ac:dyDescent="0.45">
      <c r="A459" s="113">
        <v>7387</v>
      </c>
      <c r="B459" s="114">
        <v>44862</v>
      </c>
      <c r="C459" s="221" t="s">
        <v>164</v>
      </c>
      <c r="D459" s="222">
        <v>4</v>
      </c>
      <c r="E459" s="223">
        <v>10</v>
      </c>
      <c r="F459" s="224">
        <f t="shared" si="21"/>
        <v>40</v>
      </c>
      <c r="G459" s="223">
        <v>16</v>
      </c>
      <c r="H459" s="225">
        <f t="shared" si="22"/>
        <v>640</v>
      </c>
      <c r="I459" s="226"/>
      <c r="J459" s="226"/>
    </row>
    <row r="460" spans="1:10" s="227" customFormat="1" ht="18" customHeight="1" x14ac:dyDescent="0.45">
      <c r="A460" s="113">
        <v>7427</v>
      </c>
      <c r="B460" s="114">
        <v>44862</v>
      </c>
      <c r="C460" s="221" t="s">
        <v>164</v>
      </c>
      <c r="D460" s="222">
        <v>17</v>
      </c>
      <c r="E460" s="223">
        <v>10</v>
      </c>
      <c r="F460" s="224">
        <f t="shared" si="21"/>
        <v>170</v>
      </c>
      <c r="G460" s="223">
        <v>16</v>
      </c>
      <c r="H460" s="225">
        <f t="shared" si="22"/>
        <v>2720</v>
      </c>
      <c r="I460" s="226"/>
      <c r="J460" s="226"/>
    </row>
    <row r="461" spans="1:10" s="227" customFormat="1" ht="18" customHeight="1" x14ac:dyDescent="0.45">
      <c r="A461" s="113">
        <v>7388</v>
      </c>
      <c r="B461" s="114">
        <v>44862</v>
      </c>
      <c r="C461" s="221" t="s">
        <v>164</v>
      </c>
      <c r="D461" s="222">
        <v>2</v>
      </c>
      <c r="E461" s="223">
        <v>10</v>
      </c>
      <c r="F461" s="224">
        <f t="shared" si="21"/>
        <v>20</v>
      </c>
      <c r="G461" s="223">
        <v>16</v>
      </c>
      <c r="H461" s="225">
        <f t="shared" si="22"/>
        <v>320</v>
      </c>
      <c r="I461" s="226"/>
      <c r="J461" s="226"/>
    </row>
    <row r="462" spans="1:10" s="227" customFormat="1" ht="18" customHeight="1" x14ac:dyDescent="0.45">
      <c r="A462" s="113">
        <v>7389</v>
      </c>
      <c r="B462" s="114">
        <v>44863</v>
      </c>
      <c r="C462" s="221" t="s">
        <v>164</v>
      </c>
      <c r="D462" s="222">
        <v>4</v>
      </c>
      <c r="E462" s="223">
        <v>10</v>
      </c>
      <c r="F462" s="224">
        <f t="shared" si="21"/>
        <v>40</v>
      </c>
      <c r="G462" s="223">
        <v>16</v>
      </c>
      <c r="H462" s="225">
        <f t="shared" si="22"/>
        <v>640</v>
      </c>
      <c r="I462" s="226"/>
      <c r="J462" s="226"/>
    </row>
    <row r="463" spans="1:10" s="227" customFormat="1" ht="18" customHeight="1" x14ac:dyDescent="0.45">
      <c r="A463" s="113">
        <v>7390</v>
      </c>
      <c r="B463" s="114">
        <v>44863</v>
      </c>
      <c r="C463" s="221" t="s">
        <v>164</v>
      </c>
      <c r="D463" s="222">
        <v>2</v>
      </c>
      <c r="E463" s="223">
        <v>10</v>
      </c>
      <c r="F463" s="224">
        <f t="shared" si="21"/>
        <v>20</v>
      </c>
      <c r="G463" s="223">
        <v>16</v>
      </c>
      <c r="H463" s="225">
        <f t="shared" si="22"/>
        <v>320</v>
      </c>
      <c r="I463" s="226"/>
      <c r="J463" s="226"/>
    </row>
    <row r="464" spans="1:10" s="227" customFormat="1" ht="18" customHeight="1" x14ac:dyDescent="0.45">
      <c r="A464" s="113">
        <v>7393</v>
      </c>
      <c r="B464" s="114">
        <v>44863</v>
      </c>
      <c r="C464" s="221" t="s">
        <v>164</v>
      </c>
      <c r="D464" s="222">
        <v>3</v>
      </c>
      <c r="E464" s="223">
        <v>10</v>
      </c>
      <c r="F464" s="224">
        <f t="shared" si="21"/>
        <v>30</v>
      </c>
      <c r="G464" s="223">
        <v>16</v>
      </c>
      <c r="H464" s="225">
        <f t="shared" si="22"/>
        <v>480</v>
      </c>
      <c r="I464" s="226"/>
      <c r="J464" s="226"/>
    </row>
    <row r="465" spans="1:10" s="227" customFormat="1" ht="18" customHeight="1" x14ac:dyDescent="0.45">
      <c r="A465" s="113">
        <v>7428</v>
      </c>
      <c r="B465" s="114">
        <v>44863</v>
      </c>
      <c r="C465" s="221" t="s">
        <v>164</v>
      </c>
      <c r="D465" s="222">
        <v>10</v>
      </c>
      <c r="E465" s="223">
        <v>10</v>
      </c>
      <c r="F465" s="224">
        <f t="shared" si="21"/>
        <v>100</v>
      </c>
      <c r="G465" s="223">
        <v>16</v>
      </c>
      <c r="H465" s="225">
        <f t="shared" si="22"/>
        <v>1600</v>
      </c>
      <c r="I465" s="226"/>
      <c r="J465" s="226"/>
    </row>
    <row r="466" spans="1:10" s="227" customFormat="1" ht="18" customHeight="1" x14ac:dyDescent="0.45">
      <c r="A466" s="113">
        <v>7392</v>
      </c>
      <c r="B466" s="114">
        <v>44865</v>
      </c>
      <c r="C466" s="221" t="s">
        <v>164</v>
      </c>
      <c r="D466" s="222">
        <v>2</v>
      </c>
      <c r="E466" s="223">
        <v>10</v>
      </c>
      <c r="F466" s="224">
        <f t="shared" si="21"/>
        <v>20</v>
      </c>
      <c r="G466" s="223">
        <v>16</v>
      </c>
      <c r="H466" s="225">
        <f t="shared" si="22"/>
        <v>320</v>
      </c>
      <c r="I466" s="226"/>
      <c r="J466" s="226"/>
    </row>
    <row r="467" spans="1:10" s="227" customFormat="1" ht="18" customHeight="1" x14ac:dyDescent="0.45">
      <c r="A467" s="113">
        <v>7391</v>
      </c>
      <c r="B467" s="114">
        <v>44865</v>
      </c>
      <c r="C467" s="221" t="s">
        <v>164</v>
      </c>
      <c r="D467" s="222">
        <v>4</v>
      </c>
      <c r="E467" s="223">
        <v>10</v>
      </c>
      <c r="F467" s="224">
        <f t="shared" si="21"/>
        <v>40</v>
      </c>
      <c r="G467" s="223">
        <v>16</v>
      </c>
      <c r="H467" s="225">
        <f t="shared" si="22"/>
        <v>640</v>
      </c>
      <c r="I467" s="226"/>
      <c r="J467" s="226"/>
    </row>
    <row r="468" spans="1:10" s="227" customFormat="1" ht="18" customHeight="1" x14ac:dyDescent="0.45">
      <c r="A468" s="113">
        <v>7398</v>
      </c>
      <c r="B468" s="114">
        <v>44865</v>
      </c>
      <c r="C468" s="221" t="s">
        <v>164</v>
      </c>
      <c r="D468" s="222">
        <v>6</v>
      </c>
      <c r="E468" s="223">
        <v>10</v>
      </c>
      <c r="F468" s="224">
        <f t="shared" si="21"/>
        <v>60</v>
      </c>
      <c r="G468" s="223">
        <v>16</v>
      </c>
      <c r="H468" s="225">
        <f t="shared" si="22"/>
        <v>960</v>
      </c>
      <c r="I468" s="226"/>
      <c r="J468" s="226"/>
    </row>
    <row r="469" spans="1:10" s="227" customFormat="1" ht="18" customHeight="1" x14ac:dyDescent="0.45">
      <c r="A469" s="113">
        <v>7394</v>
      </c>
      <c r="B469" s="114">
        <v>44866</v>
      </c>
      <c r="C469" s="221" t="s">
        <v>164</v>
      </c>
      <c r="D469" s="222">
        <v>4</v>
      </c>
      <c r="E469" s="223">
        <v>10</v>
      </c>
      <c r="F469" s="224">
        <f t="shared" si="21"/>
        <v>40</v>
      </c>
      <c r="G469" s="223">
        <v>16</v>
      </c>
      <c r="H469" s="225">
        <f t="shared" si="22"/>
        <v>640</v>
      </c>
      <c r="I469" s="226"/>
      <c r="J469" s="226"/>
    </row>
    <row r="470" spans="1:10" s="227" customFormat="1" ht="18" customHeight="1" x14ac:dyDescent="0.45">
      <c r="A470" s="113">
        <v>7395</v>
      </c>
      <c r="B470" s="114">
        <v>44876</v>
      </c>
      <c r="C470" s="221" t="s">
        <v>164</v>
      </c>
      <c r="D470" s="222">
        <v>2</v>
      </c>
      <c r="E470" s="223">
        <v>10</v>
      </c>
      <c r="F470" s="224">
        <f t="shared" si="21"/>
        <v>20</v>
      </c>
      <c r="G470" s="223">
        <v>16</v>
      </c>
      <c r="H470" s="225">
        <f t="shared" si="22"/>
        <v>320</v>
      </c>
      <c r="I470" s="226"/>
      <c r="J470" s="226"/>
    </row>
    <row r="471" spans="1:10" s="227" customFormat="1" ht="18" customHeight="1" x14ac:dyDescent="0.45">
      <c r="A471" s="113">
        <v>7396</v>
      </c>
      <c r="B471" s="114">
        <v>44866</v>
      </c>
      <c r="C471" s="221" t="s">
        <v>164</v>
      </c>
      <c r="D471" s="222">
        <v>10</v>
      </c>
      <c r="E471" s="223">
        <v>10</v>
      </c>
      <c r="F471" s="224">
        <f t="shared" si="21"/>
        <v>100</v>
      </c>
      <c r="G471" s="223">
        <v>16</v>
      </c>
      <c r="H471" s="225">
        <f t="shared" si="22"/>
        <v>1600</v>
      </c>
      <c r="I471" s="226"/>
      <c r="J471" s="226"/>
    </row>
    <row r="472" spans="1:10" s="227" customFormat="1" ht="18" customHeight="1" x14ac:dyDescent="0.45">
      <c r="A472" s="113">
        <v>7397</v>
      </c>
      <c r="B472" s="114">
        <v>44866</v>
      </c>
      <c r="C472" s="221" t="s">
        <v>164</v>
      </c>
      <c r="D472" s="222">
        <v>3</v>
      </c>
      <c r="E472" s="223">
        <v>8</v>
      </c>
      <c r="F472" s="224">
        <f t="shared" si="21"/>
        <v>24</v>
      </c>
      <c r="G472" s="223">
        <v>16</v>
      </c>
      <c r="H472" s="225">
        <f t="shared" si="22"/>
        <v>384</v>
      </c>
      <c r="I472" s="226"/>
      <c r="J472" s="226"/>
    </row>
    <row r="473" spans="1:10" s="227" customFormat="1" ht="18" customHeight="1" x14ac:dyDescent="0.45">
      <c r="A473" s="113">
        <v>7399</v>
      </c>
      <c r="B473" s="114">
        <v>44867</v>
      </c>
      <c r="C473" s="221" t="s">
        <v>164</v>
      </c>
      <c r="D473" s="222">
        <v>4</v>
      </c>
      <c r="E473" s="223">
        <v>9</v>
      </c>
      <c r="F473" s="224">
        <f t="shared" si="21"/>
        <v>36</v>
      </c>
      <c r="G473" s="223">
        <v>16</v>
      </c>
      <c r="H473" s="225">
        <f t="shared" si="22"/>
        <v>576</v>
      </c>
      <c r="I473" s="226"/>
      <c r="J473" s="226"/>
    </row>
    <row r="474" spans="1:10" s="227" customFormat="1" ht="18" customHeight="1" x14ac:dyDescent="0.45">
      <c r="A474" s="113">
        <v>7401</v>
      </c>
      <c r="B474" s="114">
        <v>44867</v>
      </c>
      <c r="C474" s="221" t="s">
        <v>164</v>
      </c>
      <c r="D474" s="222">
        <v>10</v>
      </c>
      <c r="E474" s="223">
        <v>9</v>
      </c>
      <c r="F474" s="224">
        <f t="shared" si="21"/>
        <v>90</v>
      </c>
      <c r="G474" s="223">
        <v>16</v>
      </c>
      <c r="H474" s="225">
        <f t="shared" si="22"/>
        <v>1440</v>
      </c>
      <c r="I474" s="226"/>
      <c r="J474" s="226"/>
    </row>
    <row r="475" spans="1:10" s="227" customFormat="1" ht="18" customHeight="1" x14ac:dyDescent="0.45">
      <c r="A475" s="113">
        <v>7402</v>
      </c>
      <c r="B475" s="114">
        <v>44867</v>
      </c>
      <c r="C475" s="221" t="s">
        <v>164</v>
      </c>
      <c r="D475" s="222">
        <v>2</v>
      </c>
      <c r="E475" s="223">
        <v>10</v>
      </c>
      <c r="F475" s="224">
        <f t="shared" si="21"/>
        <v>20</v>
      </c>
      <c r="G475" s="223">
        <v>16</v>
      </c>
      <c r="H475" s="225">
        <f t="shared" si="22"/>
        <v>320</v>
      </c>
      <c r="I475" s="226"/>
      <c r="J475" s="226"/>
    </row>
    <row r="476" spans="1:10" s="227" customFormat="1" ht="18" customHeight="1" x14ac:dyDescent="0.45">
      <c r="A476" s="113">
        <v>7404</v>
      </c>
      <c r="B476" s="114">
        <v>44867</v>
      </c>
      <c r="C476" s="221" t="s">
        <v>164</v>
      </c>
      <c r="D476" s="222">
        <v>2</v>
      </c>
      <c r="E476" s="223">
        <v>10</v>
      </c>
      <c r="F476" s="224">
        <f t="shared" si="21"/>
        <v>20</v>
      </c>
      <c r="G476" s="223">
        <v>16</v>
      </c>
      <c r="H476" s="225">
        <f t="shared" si="22"/>
        <v>320</v>
      </c>
      <c r="I476" s="226"/>
      <c r="J476" s="226"/>
    </row>
    <row r="477" spans="1:10" s="227" customFormat="1" ht="18" customHeight="1" x14ac:dyDescent="0.45">
      <c r="A477" s="113">
        <v>7405</v>
      </c>
      <c r="B477" s="114">
        <v>44867</v>
      </c>
      <c r="C477" s="221" t="s">
        <v>164</v>
      </c>
      <c r="D477" s="222">
        <v>2</v>
      </c>
      <c r="E477" s="223">
        <v>8</v>
      </c>
      <c r="F477" s="224">
        <f t="shared" si="21"/>
        <v>16</v>
      </c>
      <c r="G477" s="223">
        <v>16</v>
      </c>
      <c r="H477" s="225">
        <f t="shared" si="22"/>
        <v>256</v>
      </c>
      <c r="I477" s="226"/>
      <c r="J477" s="226"/>
    </row>
    <row r="478" spans="1:10" s="227" customFormat="1" ht="18" customHeight="1" x14ac:dyDescent="0.45">
      <c r="A478" s="113">
        <v>7406</v>
      </c>
      <c r="B478" s="114">
        <v>44867</v>
      </c>
      <c r="C478" s="221" t="s">
        <v>164</v>
      </c>
      <c r="D478" s="222">
        <v>2</v>
      </c>
      <c r="E478" s="223">
        <v>10</v>
      </c>
      <c r="F478" s="224">
        <f t="shared" si="21"/>
        <v>20</v>
      </c>
      <c r="G478" s="223">
        <v>16</v>
      </c>
      <c r="H478" s="225">
        <f t="shared" si="22"/>
        <v>320</v>
      </c>
      <c r="I478" s="226"/>
      <c r="J478" s="226"/>
    </row>
    <row r="479" spans="1:10" s="227" customFormat="1" ht="18" customHeight="1" x14ac:dyDescent="0.45">
      <c r="A479" s="113">
        <v>7407</v>
      </c>
      <c r="B479" s="114">
        <v>44867</v>
      </c>
      <c r="C479" s="221" t="s">
        <v>164</v>
      </c>
      <c r="D479" s="222">
        <v>2</v>
      </c>
      <c r="E479" s="223">
        <v>8</v>
      </c>
      <c r="F479" s="224">
        <f t="shared" si="21"/>
        <v>16</v>
      </c>
      <c r="G479" s="223">
        <v>16</v>
      </c>
      <c r="H479" s="225">
        <f t="shared" si="22"/>
        <v>256</v>
      </c>
      <c r="I479" s="226"/>
      <c r="J479" s="226"/>
    </row>
    <row r="480" spans="1:10" s="227" customFormat="1" ht="18" customHeight="1" x14ac:dyDescent="0.45">
      <c r="A480" s="113">
        <v>7408</v>
      </c>
      <c r="B480" s="114">
        <v>44868</v>
      </c>
      <c r="C480" s="221" t="s">
        <v>164</v>
      </c>
      <c r="D480" s="222">
        <v>12</v>
      </c>
      <c r="E480" s="223">
        <v>10</v>
      </c>
      <c r="F480" s="224">
        <f t="shared" si="21"/>
        <v>120</v>
      </c>
      <c r="G480" s="223">
        <v>16</v>
      </c>
      <c r="H480" s="225">
        <f t="shared" si="22"/>
        <v>1920</v>
      </c>
      <c r="I480" s="226"/>
      <c r="J480" s="226"/>
    </row>
    <row r="481" spans="1:10" s="227" customFormat="1" ht="18" customHeight="1" x14ac:dyDescent="0.45">
      <c r="A481" s="113">
        <v>7409</v>
      </c>
      <c r="B481" s="114">
        <v>44868</v>
      </c>
      <c r="C481" s="221" t="s">
        <v>164</v>
      </c>
      <c r="D481" s="222">
        <v>2</v>
      </c>
      <c r="E481" s="223">
        <v>10</v>
      </c>
      <c r="F481" s="224">
        <f t="shared" si="21"/>
        <v>20</v>
      </c>
      <c r="G481" s="223">
        <v>16</v>
      </c>
      <c r="H481" s="225">
        <f t="shared" si="22"/>
        <v>320</v>
      </c>
      <c r="I481" s="226"/>
      <c r="J481" s="226"/>
    </row>
    <row r="482" spans="1:10" s="227" customFormat="1" ht="18" customHeight="1" x14ac:dyDescent="0.45">
      <c r="A482" s="113">
        <v>7410</v>
      </c>
      <c r="B482" s="114">
        <v>44868</v>
      </c>
      <c r="C482" s="221" t="s">
        <v>164</v>
      </c>
      <c r="D482" s="222">
        <v>4</v>
      </c>
      <c r="E482" s="223">
        <v>9</v>
      </c>
      <c r="F482" s="224">
        <f t="shared" si="21"/>
        <v>36</v>
      </c>
      <c r="G482" s="223">
        <v>16</v>
      </c>
      <c r="H482" s="225">
        <f t="shared" si="22"/>
        <v>576</v>
      </c>
      <c r="I482" s="226"/>
      <c r="J482" s="226"/>
    </row>
    <row r="483" spans="1:10" s="227" customFormat="1" ht="18" customHeight="1" x14ac:dyDescent="0.45">
      <c r="A483" s="113">
        <v>7411</v>
      </c>
      <c r="B483" s="114">
        <v>44868</v>
      </c>
      <c r="C483" s="221" t="s">
        <v>164</v>
      </c>
      <c r="D483" s="222">
        <v>4</v>
      </c>
      <c r="E483" s="223">
        <v>10</v>
      </c>
      <c r="F483" s="224">
        <f t="shared" si="21"/>
        <v>40</v>
      </c>
      <c r="G483" s="223">
        <v>16</v>
      </c>
      <c r="H483" s="225">
        <f t="shared" si="22"/>
        <v>640</v>
      </c>
      <c r="I483" s="226"/>
      <c r="J483" s="226"/>
    </row>
    <row r="484" spans="1:10" s="227" customFormat="1" ht="18" customHeight="1" x14ac:dyDescent="0.45">
      <c r="A484" s="113">
        <v>7412</v>
      </c>
      <c r="B484" s="114">
        <v>44869</v>
      </c>
      <c r="C484" s="221" t="s">
        <v>164</v>
      </c>
      <c r="D484" s="222">
        <v>3</v>
      </c>
      <c r="E484" s="223">
        <v>10</v>
      </c>
      <c r="F484" s="224">
        <f t="shared" si="21"/>
        <v>30</v>
      </c>
      <c r="G484" s="223">
        <v>16</v>
      </c>
      <c r="H484" s="225">
        <f t="shared" si="22"/>
        <v>480</v>
      </c>
      <c r="I484" s="226"/>
      <c r="J484" s="226"/>
    </row>
    <row r="485" spans="1:10" s="227" customFormat="1" ht="18" customHeight="1" x14ac:dyDescent="0.45">
      <c r="A485" s="113">
        <v>7413</v>
      </c>
      <c r="B485" s="114">
        <v>44869</v>
      </c>
      <c r="C485" s="221" t="s">
        <v>164</v>
      </c>
      <c r="D485" s="222">
        <v>2</v>
      </c>
      <c r="E485" s="223">
        <v>10</v>
      </c>
      <c r="F485" s="224">
        <f t="shared" si="21"/>
        <v>20</v>
      </c>
      <c r="G485" s="223">
        <v>16</v>
      </c>
      <c r="H485" s="225">
        <f t="shared" si="22"/>
        <v>320</v>
      </c>
      <c r="I485" s="226"/>
      <c r="J485" s="226"/>
    </row>
    <row r="486" spans="1:10" s="227" customFormat="1" ht="18" customHeight="1" x14ac:dyDescent="0.45">
      <c r="A486" s="113">
        <v>7414</v>
      </c>
      <c r="B486" s="114">
        <v>44869</v>
      </c>
      <c r="C486" s="221" t="s">
        <v>164</v>
      </c>
      <c r="D486" s="222">
        <v>3</v>
      </c>
      <c r="E486" s="223">
        <v>10</v>
      </c>
      <c r="F486" s="224">
        <f t="shared" si="21"/>
        <v>30</v>
      </c>
      <c r="G486" s="223">
        <v>16</v>
      </c>
      <c r="H486" s="225">
        <f t="shared" si="22"/>
        <v>480</v>
      </c>
      <c r="I486" s="226"/>
      <c r="J486" s="226"/>
    </row>
    <row r="487" spans="1:10" s="227" customFormat="1" ht="18" customHeight="1" x14ac:dyDescent="0.45">
      <c r="A487" s="113">
        <v>7415</v>
      </c>
      <c r="B487" s="114">
        <v>44869</v>
      </c>
      <c r="C487" s="221" t="s">
        <v>164</v>
      </c>
      <c r="D487" s="222">
        <v>13</v>
      </c>
      <c r="E487" s="223">
        <v>9</v>
      </c>
      <c r="F487" s="224">
        <f t="shared" si="21"/>
        <v>117</v>
      </c>
      <c r="G487" s="223">
        <v>16</v>
      </c>
      <c r="H487" s="225">
        <f t="shared" si="22"/>
        <v>1872</v>
      </c>
      <c r="I487" s="226"/>
      <c r="J487" s="226"/>
    </row>
    <row r="488" spans="1:10" s="227" customFormat="1" ht="18" customHeight="1" x14ac:dyDescent="0.45">
      <c r="A488" s="113">
        <v>7416</v>
      </c>
      <c r="B488" s="114">
        <v>44870</v>
      </c>
      <c r="C488" s="221" t="s">
        <v>164</v>
      </c>
      <c r="D488" s="222">
        <v>3</v>
      </c>
      <c r="E488" s="223">
        <v>10</v>
      </c>
      <c r="F488" s="224">
        <f t="shared" ref="F488:F514" si="23">D488*E488</f>
        <v>30</v>
      </c>
      <c r="G488" s="223">
        <v>16</v>
      </c>
      <c r="H488" s="225">
        <f t="shared" ref="H488:H514" si="24">F488*G488</f>
        <v>480</v>
      </c>
      <c r="I488" s="226"/>
      <c r="J488" s="226"/>
    </row>
    <row r="489" spans="1:10" s="227" customFormat="1" ht="18" customHeight="1" x14ac:dyDescent="0.45">
      <c r="A489" s="113">
        <v>7417</v>
      </c>
      <c r="B489" s="114">
        <v>44870</v>
      </c>
      <c r="C489" s="221" t="s">
        <v>164</v>
      </c>
      <c r="D489" s="222">
        <v>2</v>
      </c>
      <c r="E489" s="223">
        <v>10</v>
      </c>
      <c r="F489" s="224">
        <f t="shared" si="23"/>
        <v>20</v>
      </c>
      <c r="G489" s="223">
        <v>16</v>
      </c>
      <c r="H489" s="225">
        <f t="shared" si="24"/>
        <v>320</v>
      </c>
      <c r="I489" s="226"/>
      <c r="J489" s="226"/>
    </row>
    <row r="490" spans="1:10" s="227" customFormat="1" ht="18" customHeight="1" x14ac:dyDescent="0.45">
      <c r="A490" s="113">
        <v>7420</v>
      </c>
      <c r="B490" s="114">
        <v>44870</v>
      </c>
      <c r="C490" s="221" t="s">
        <v>164</v>
      </c>
      <c r="D490" s="222">
        <v>4</v>
      </c>
      <c r="E490" s="223">
        <v>10</v>
      </c>
      <c r="F490" s="224">
        <f t="shared" si="23"/>
        <v>40</v>
      </c>
      <c r="G490" s="223">
        <v>16</v>
      </c>
      <c r="H490" s="225">
        <f t="shared" si="24"/>
        <v>640</v>
      </c>
      <c r="I490" s="226"/>
      <c r="J490" s="226"/>
    </row>
    <row r="491" spans="1:10" s="227" customFormat="1" ht="18" customHeight="1" x14ac:dyDescent="0.45">
      <c r="A491" s="113">
        <v>7419</v>
      </c>
      <c r="B491" s="114">
        <v>44870</v>
      </c>
      <c r="C491" s="221" t="s">
        <v>164</v>
      </c>
      <c r="D491" s="222">
        <v>4</v>
      </c>
      <c r="E491" s="223">
        <v>10</v>
      </c>
      <c r="F491" s="224">
        <f t="shared" si="23"/>
        <v>40</v>
      </c>
      <c r="G491" s="223">
        <v>16</v>
      </c>
      <c r="H491" s="225">
        <f t="shared" si="24"/>
        <v>640</v>
      </c>
      <c r="I491" s="226"/>
      <c r="J491" s="226"/>
    </row>
    <row r="492" spans="1:10" s="227" customFormat="1" ht="18" customHeight="1" x14ac:dyDescent="0.45">
      <c r="A492" s="113">
        <v>7418</v>
      </c>
      <c r="B492" s="114">
        <v>44870</v>
      </c>
      <c r="C492" s="221" t="s">
        <v>164</v>
      </c>
      <c r="D492" s="222">
        <v>5</v>
      </c>
      <c r="E492" s="223">
        <v>10</v>
      </c>
      <c r="F492" s="224">
        <f t="shared" si="23"/>
        <v>50</v>
      </c>
      <c r="G492" s="223">
        <v>16</v>
      </c>
      <c r="H492" s="225">
        <f t="shared" si="24"/>
        <v>800</v>
      </c>
      <c r="I492" s="226"/>
      <c r="J492" s="226"/>
    </row>
    <row r="493" spans="1:10" s="227" customFormat="1" ht="18" customHeight="1" x14ac:dyDescent="0.45">
      <c r="A493" s="113">
        <v>7422</v>
      </c>
      <c r="B493" s="114">
        <v>44872</v>
      </c>
      <c r="C493" s="221" t="s">
        <v>164</v>
      </c>
      <c r="D493" s="222">
        <v>8</v>
      </c>
      <c r="E493" s="223">
        <v>10</v>
      </c>
      <c r="F493" s="224">
        <f t="shared" si="23"/>
        <v>80</v>
      </c>
      <c r="G493" s="223">
        <v>16</v>
      </c>
      <c r="H493" s="225">
        <f t="shared" si="24"/>
        <v>1280</v>
      </c>
      <c r="I493" s="226"/>
      <c r="J493" s="226"/>
    </row>
    <row r="494" spans="1:10" s="227" customFormat="1" ht="18" customHeight="1" x14ac:dyDescent="0.45">
      <c r="A494" s="113">
        <v>7423</v>
      </c>
      <c r="B494" s="114">
        <v>44872</v>
      </c>
      <c r="C494" s="221" t="s">
        <v>164</v>
      </c>
      <c r="D494" s="222">
        <v>3</v>
      </c>
      <c r="E494" s="223">
        <v>10</v>
      </c>
      <c r="F494" s="224">
        <f t="shared" si="23"/>
        <v>30</v>
      </c>
      <c r="G494" s="223">
        <v>16</v>
      </c>
      <c r="H494" s="225">
        <f t="shared" si="24"/>
        <v>480</v>
      </c>
      <c r="I494" s="226"/>
      <c r="J494" s="226"/>
    </row>
    <row r="495" spans="1:10" s="227" customFormat="1" ht="18" customHeight="1" x14ac:dyDescent="0.45">
      <c r="A495" s="113">
        <v>7421</v>
      </c>
      <c r="B495" s="114">
        <v>44872</v>
      </c>
      <c r="C495" s="221" t="s">
        <v>164</v>
      </c>
      <c r="D495" s="222">
        <v>4</v>
      </c>
      <c r="E495" s="223">
        <v>10</v>
      </c>
      <c r="F495" s="224">
        <f t="shared" si="23"/>
        <v>40</v>
      </c>
      <c r="G495" s="223">
        <v>16</v>
      </c>
      <c r="H495" s="225">
        <f t="shared" si="24"/>
        <v>640</v>
      </c>
      <c r="I495" s="226"/>
      <c r="J495" s="226"/>
    </row>
    <row r="496" spans="1:10" s="227" customFormat="1" ht="18" customHeight="1" x14ac:dyDescent="0.45">
      <c r="A496" s="113">
        <v>7426</v>
      </c>
      <c r="B496" s="114">
        <v>44873</v>
      </c>
      <c r="C496" s="221" t="s">
        <v>164</v>
      </c>
      <c r="D496" s="222">
        <v>2</v>
      </c>
      <c r="E496" s="223">
        <v>9</v>
      </c>
      <c r="F496" s="224">
        <f t="shared" si="23"/>
        <v>18</v>
      </c>
      <c r="G496" s="223">
        <v>16</v>
      </c>
      <c r="H496" s="225">
        <f t="shared" si="24"/>
        <v>288</v>
      </c>
      <c r="I496" s="226"/>
      <c r="J496" s="226"/>
    </row>
    <row r="497" spans="1:10" s="227" customFormat="1" ht="18" customHeight="1" x14ac:dyDescent="0.45">
      <c r="A497" s="113">
        <v>7425</v>
      </c>
      <c r="B497" s="114">
        <v>44873</v>
      </c>
      <c r="C497" s="221" t="s">
        <v>164</v>
      </c>
      <c r="D497" s="222">
        <v>4</v>
      </c>
      <c r="E497" s="223">
        <v>10</v>
      </c>
      <c r="F497" s="224">
        <f t="shared" si="23"/>
        <v>40</v>
      </c>
      <c r="G497" s="223">
        <v>16</v>
      </c>
      <c r="H497" s="225">
        <f t="shared" si="24"/>
        <v>640</v>
      </c>
      <c r="I497" s="226"/>
      <c r="J497" s="226"/>
    </row>
    <row r="498" spans="1:10" s="227" customFormat="1" ht="18" customHeight="1" x14ac:dyDescent="0.45">
      <c r="A498" s="113">
        <v>7424</v>
      </c>
      <c r="B498" s="114">
        <v>44873</v>
      </c>
      <c r="C498" s="221" t="s">
        <v>164</v>
      </c>
      <c r="D498" s="222">
        <v>9</v>
      </c>
      <c r="E498" s="223">
        <v>9</v>
      </c>
      <c r="F498" s="224">
        <f t="shared" si="23"/>
        <v>81</v>
      </c>
      <c r="G498" s="223">
        <v>16</v>
      </c>
      <c r="H498" s="225">
        <f t="shared" si="24"/>
        <v>1296</v>
      </c>
      <c r="I498" s="226"/>
      <c r="J498" s="226"/>
    </row>
    <row r="499" spans="1:10" s="227" customFormat="1" ht="18" customHeight="1" x14ac:dyDescent="0.45">
      <c r="A499" s="113">
        <v>7430</v>
      </c>
      <c r="B499" s="114">
        <v>44873</v>
      </c>
      <c r="C499" s="221" t="s">
        <v>164</v>
      </c>
      <c r="D499" s="222">
        <v>4</v>
      </c>
      <c r="E499" s="223">
        <v>10</v>
      </c>
      <c r="F499" s="224">
        <f t="shared" si="23"/>
        <v>40</v>
      </c>
      <c r="G499" s="223">
        <v>16</v>
      </c>
      <c r="H499" s="225">
        <f t="shared" si="24"/>
        <v>640</v>
      </c>
      <c r="I499" s="226"/>
      <c r="J499" s="226"/>
    </row>
    <row r="500" spans="1:10" s="227" customFormat="1" ht="18" customHeight="1" x14ac:dyDescent="0.45">
      <c r="A500" s="113">
        <v>7431</v>
      </c>
      <c r="B500" s="114">
        <v>44873</v>
      </c>
      <c r="C500" s="221" t="s">
        <v>164</v>
      </c>
      <c r="D500" s="222">
        <v>2</v>
      </c>
      <c r="E500" s="223">
        <v>10</v>
      </c>
      <c r="F500" s="224">
        <f t="shared" si="23"/>
        <v>20</v>
      </c>
      <c r="G500" s="223">
        <v>16</v>
      </c>
      <c r="H500" s="225">
        <f t="shared" si="24"/>
        <v>320</v>
      </c>
      <c r="I500" s="226"/>
      <c r="J500" s="226"/>
    </row>
    <row r="501" spans="1:10" s="227" customFormat="1" ht="18" customHeight="1" x14ac:dyDescent="0.45">
      <c r="A501" s="113">
        <v>7429</v>
      </c>
      <c r="B501" s="114">
        <v>44874</v>
      </c>
      <c r="C501" s="221" t="s">
        <v>164</v>
      </c>
      <c r="D501" s="222">
        <v>4</v>
      </c>
      <c r="E501" s="223">
        <v>10</v>
      </c>
      <c r="F501" s="224">
        <f t="shared" si="23"/>
        <v>40</v>
      </c>
      <c r="G501" s="223">
        <v>16</v>
      </c>
      <c r="H501" s="225">
        <f t="shared" si="24"/>
        <v>640</v>
      </c>
      <c r="I501" s="226"/>
      <c r="J501" s="226"/>
    </row>
    <row r="502" spans="1:10" s="227" customFormat="1" ht="18" customHeight="1" x14ac:dyDescent="0.45">
      <c r="A502" s="113">
        <v>7432</v>
      </c>
      <c r="B502" s="114">
        <v>44874</v>
      </c>
      <c r="C502" s="221" t="s">
        <v>164</v>
      </c>
      <c r="D502" s="222">
        <v>2</v>
      </c>
      <c r="E502" s="223">
        <v>10</v>
      </c>
      <c r="F502" s="224">
        <f t="shared" si="23"/>
        <v>20</v>
      </c>
      <c r="G502" s="223">
        <v>16</v>
      </c>
      <c r="H502" s="225">
        <f t="shared" si="24"/>
        <v>320</v>
      </c>
      <c r="I502" s="226"/>
      <c r="J502" s="226"/>
    </row>
    <row r="503" spans="1:10" s="227" customFormat="1" ht="18" customHeight="1" x14ac:dyDescent="0.45">
      <c r="A503" s="113">
        <v>7433</v>
      </c>
      <c r="B503" s="114">
        <v>44874</v>
      </c>
      <c r="C503" s="221" t="s">
        <v>164</v>
      </c>
      <c r="D503" s="222">
        <v>1</v>
      </c>
      <c r="E503" s="223">
        <v>10</v>
      </c>
      <c r="F503" s="224">
        <f t="shared" si="23"/>
        <v>10</v>
      </c>
      <c r="G503" s="223">
        <v>16</v>
      </c>
      <c r="H503" s="225">
        <f t="shared" si="24"/>
        <v>160</v>
      </c>
      <c r="I503" s="226"/>
      <c r="J503" s="226"/>
    </row>
    <row r="504" spans="1:10" s="227" customFormat="1" ht="18" customHeight="1" x14ac:dyDescent="0.45">
      <c r="A504" s="113">
        <v>7434</v>
      </c>
      <c r="B504" s="114">
        <v>44874</v>
      </c>
      <c r="C504" s="221" t="s">
        <v>164</v>
      </c>
      <c r="D504" s="222">
        <v>4</v>
      </c>
      <c r="E504" s="223">
        <v>10</v>
      </c>
      <c r="F504" s="224">
        <f t="shared" si="23"/>
        <v>40</v>
      </c>
      <c r="G504" s="223">
        <v>16</v>
      </c>
      <c r="H504" s="225">
        <f t="shared" si="24"/>
        <v>640</v>
      </c>
      <c r="I504" s="226"/>
      <c r="J504" s="226"/>
    </row>
    <row r="505" spans="1:10" s="227" customFormat="1" ht="18" customHeight="1" x14ac:dyDescent="0.45">
      <c r="A505" s="113">
        <v>7435</v>
      </c>
      <c r="B505" s="114">
        <v>44875</v>
      </c>
      <c r="C505" s="221" t="s">
        <v>164</v>
      </c>
      <c r="D505" s="222">
        <v>3</v>
      </c>
      <c r="E505" s="223">
        <v>10</v>
      </c>
      <c r="F505" s="224">
        <f t="shared" si="23"/>
        <v>30</v>
      </c>
      <c r="G505" s="223">
        <v>16</v>
      </c>
      <c r="H505" s="225">
        <f t="shared" si="24"/>
        <v>480</v>
      </c>
      <c r="I505" s="226"/>
      <c r="J505" s="226"/>
    </row>
    <row r="506" spans="1:10" s="227" customFormat="1" ht="18" customHeight="1" x14ac:dyDescent="0.45">
      <c r="A506" s="113">
        <v>7437</v>
      </c>
      <c r="B506" s="114">
        <v>44875</v>
      </c>
      <c r="C506" s="221" t="s">
        <v>164</v>
      </c>
      <c r="D506" s="222">
        <v>4</v>
      </c>
      <c r="E506" s="223">
        <v>10</v>
      </c>
      <c r="F506" s="224">
        <f t="shared" si="23"/>
        <v>40</v>
      </c>
      <c r="G506" s="223">
        <v>16</v>
      </c>
      <c r="H506" s="225">
        <f t="shared" si="24"/>
        <v>640</v>
      </c>
      <c r="I506" s="226"/>
      <c r="J506" s="226"/>
    </row>
    <row r="507" spans="1:10" s="227" customFormat="1" ht="18" customHeight="1" x14ac:dyDescent="0.45">
      <c r="A507" s="113">
        <v>7438</v>
      </c>
      <c r="B507" s="114">
        <v>44875</v>
      </c>
      <c r="C507" s="221" t="s">
        <v>164</v>
      </c>
      <c r="D507" s="222">
        <v>2</v>
      </c>
      <c r="E507" s="223">
        <v>8</v>
      </c>
      <c r="F507" s="224">
        <f t="shared" si="23"/>
        <v>16</v>
      </c>
      <c r="G507" s="223">
        <v>16</v>
      </c>
      <c r="H507" s="225">
        <f t="shared" si="24"/>
        <v>256</v>
      </c>
      <c r="I507" s="226"/>
      <c r="J507" s="226"/>
    </row>
    <row r="508" spans="1:10" s="227" customFormat="1" ht="18" customHeight="1" x14ac:dyDescent="0.45">
      <c r="A508" s="113">
        <v>7440</v>
      </c>
      <c r="B508" s="114">
        <v>44875</v>
      </c>
      <c r="C508" s="221" t="s">
        <v>164</v>
      </c>
      <c r="D508" s="222">
        <v>2</v>
      </c>
      <c r="E508" s="223">
        <v>10</v>
      </c>
      <c r="F508" s="224">
        <f t="shared" si="23"/>
        <v>20</v>
      </c>
      <c r="G508" s="223">
        <v>16</v>
      </c>
      <c r="H508" s="225">
        <f t="shared" si="24"/>
        <v>320</v>
      </c>
      <c r="I508" s="226"/>
      <c r="J508" s="226"/>
    </row>
    <row r="509" spans="1:10" s="227" customFormat="1" ht="18" customHeight="1" x14ac:dyDescent="0.45">
      <c r="A509" s="113">
        <v>7441</v>
      </c>
      <c r="B509" s="114">
        <v>44876</v>
      </c>
      <c r="C509" s="221" t="s">
        <v>164</v>
      </c>
      <c r="D509" s="222">
        <v>4</v>
      </c>
      <c r="E509" s="223">
        <v>10</v>
      </c>
      <c r="F509" s="224">
        <f t="shared" si="23"/>
        <v>40</v>
      </c>
      <c r="G509" s="223">
        <v>16</v>
      </c>
      <c r="H509" s="225">
        <f t="shared" si="24"/>
        <v>640</v>
      </c>
      <c r="I509" s="226"/>
      <c r="J509" s="226"/>
    </row>
    <row r="510" spans="1:10" s="227" customFormat="1" ht="18" customHeight="1" x14ac:dyDescent="0.45">
      <c r="A510" s="113">
        <v>7439</v>
      </c>
      <c r="B510" s="114">
        <v>44876</v>
      </c>
      <c r="C510" s="221" t="s">
        <v>164</v>
      </c>
      <c r="D510" s="222">
        <v>3</v>
      </c>
      <c r="E510" s="223">
        <v>10</v>
      </c>
      <c r="F510" s="224">
        <f t="shared" si="23"/>
        <v>30</v>
      </c>
      <c r="G510" s="223">
        <v>16</v>
      </c>
      <c r="H510" s="225">
        <f t="shared" si="24"/>
        <v>480</v>
      </c>
      <c r="I510" s="226"/>
      <c r="J510" s="226"/>
    </row>
    <row r="511" spans="1:10" s="227" customFormat="1" ht="18" customHeight="1" x14ac:dyDescent="0.45">
      <c r="A511" s="113">
        <v>7442</v>
      </c>
      <c r="B511" s="114">
        <v>44876</v>
      </c>
      <c r="C511" s="221" t="s">
        <v>164</v>
      </c>
      <c r="D511" s="222">
        <v>2</v>
      </c>
      <c r="E511" s="223">
        <v>10</v>
      </c>
      <c r="F511" s="224">
        <f t="shared" si="23"/>
        <v>20</v>
      </c>
      <c r="G511" s="223">
        <v>16</v>
      </c>
      <c r="H511" s="225">
        <f t="shared" si="24"/>
        <v>320</v>
      </c>
      <c r="I511" s="226"/>
      <c r="J511" s="226"/>
    </row>
    <row r="512" spans="1:10" s="227" customFormat="1" ht="18" customHeight="1" x14ac:dyDescent="0.45">
      <c r="A512" s="113">
        <v>7443</v>
      </c>
      <c r="B512" s="114">
        <v>44877</v>
      </c>
      <c r="C512" s="221" t="s">
        <v>164</v>
      </c>
      <c r="D512" s="222">
        <v>3</v>
      </c>
      <c r="E512" s="223">
        <v>10</v>
      </c>
      <c r="F512" s="224">
        <f t="shared" si="23"/>
        <v>30</v>
      </c>
      <c r="G512" s="223">
        <v>16</v>
      </c>
      <c r="H512" s="225">
        <f t="shared" si="24"/>
        <v>480</v>
      </c>
      <c r="I512" s="226"/>
      <c r="J512" s="226"/>
    </row>
    <row r="513" spans="1:10" s="227" customFormat="1" ht="18" customHeight="1" x14ac:dyDescent="0.45">
      <c r="A513" s="113">
        <v>7445</v>
      </c>
      <c r="B513" s="114">
        <v>44877</v>
      </c>
      <c r="C513" s="221" t="s">
        <v>164</v>
      </c>
      <c r="D513" s="222">
        <v>2</v>
      </c>
      <c r="E513" s="223">
        <v>10</v>
      </c>
      <c r="F513" s="224">
        <f t="shared" si="23"/>
        <v>20</v>
      </c>
      <c r="G513" s="223">
        <v>16</v>
      </c>
      <c r="H513" s="225">
        <f t="shared" si="24"/>
        <v>320</v>
      </c>
      <c r="I513" s="226"/>
      <c r="J513" s="226"/>
    </row>
    <row r="514" spans="1:10" s="227" customFormat="1" ht="18" customHeight="1" x14ac:dyDescent="0.45">
      <c r="A514" s="113">
        <v>7446</v>
      </c>
      <c r="B514" s="114">
        <v>44877</v>
      </c>
      <c r="C514" s="221" t="s">
        <v>164</v>
      </c>
      <c r="D514" s="222">
        <v>2</v>
      </c>
      <c r="E514" s="223">
        <v>10</v>
      </c>
      <c r="F514" s="224">
        <f t="shared" si="23"/>
        <v>20</v>
      </c>
      <c r="G514" s="223">
        <v>16</v>
      </c>
      <c r="H514" s="225">
        <f t="shared" si="24"/>
        <v>320</v>
      </c>
      <c r="I514" s="226"/>
      <c r="J514" s="226"/>
    </row>
    <row r="515" spans="1:10" s="227" customFormat="1" ht="18" customHeight="1" x14ac:dyDescent="0.45">
      <c r="A515" s="113">
        <v>7447</v>
      </c>
      <c r="B515" s="114">
        <v>44877</v>
      </c>
      <c r="C515" s="221" t="s">
        <v>164</v>
      </c>
      <c r="D515" s="222">
        <v>2</v>
      </c>
      <c r="E515" s="223">
        <v>9</v>
      </c>
      <c r="F515" s="224">
        <f t="shared" ref="F515:F531" si="25">D515*E515</f>
        <v>18</v>
      </c>
      <c r="G515" s="223">
        <v>16</v>
      </c>
      <c r="H515" s="225">
        <f t="shared" ref="H515:H531" si="26">F515*G515</f>
        <v>288</v>
      </c>
      <c r="I515" s="226"/>
      <c r="J515" s="226"/>
    </row>
    <row r="516" spans="1:10" s="227" customFormat="1" ht="18" customHeight="1" x14ac:dyDescent="0.45">
      <c r="A516" s="113">
        <v>7450</v>
      </c>
      <c r="B516" s="114">
        <v>44877</v>
      </c>
      <c r="C516" s="221" t="s">
        <v>164</v>
      </c>
      <c r="D516" s="222">
        <v>2</v>
      </c>
      <c r="E516" s="223">
        <v>10</v>
      </c>
      <c r="F516" s="224">
        <f t="shared" si="25"/>
        <v>20</v>
      </c>
      <c r="G516" s="223">
        <v>16</v>
      </c>
      <c r="H516" s="225">
        <f t="shared" si="26"/>
        <v>320</v>
      </c>
      <c r="I516" s="226"/>
      <c r="J516" s="226"/>
    </row>
    <row r="517" spans="1:10" s="227" customFormat="1" ht="18" customHeight="1" x14ac:dyDescent="0.45">
      <c r="A517" s="113">
        <v>7448</v>
      </c>
      <c r="B517" s="114">
        <v>44877</v>
      </c>
      <c r="C517" s="221" t="s">
        <v>164</v>
      </c>
      <c r="D517" s="222">
        <v>3</v>
      </c>
      <c r="E517" s="223">
        <v>10</v>
      </c>
      <c r="F517" s="224">
        <f t="shared" si="25"/>
        <v>30</v>
      </c>
      <c r="G517" s="223">
        <v>16</v>
      </c>
      <c r="H517" s="225">
        <f t="shared" si="26"/>
        <v>480</v>
      </c>
      <c r="I517" s="226"/>
      <c r="J517" s="226"/>
    </row>
    <row r="518" spans="1:10" s="227" customFormat="1" ht="18" customHeight="1" x14ac:dyDescent="0.45">
      <c r="A518" s="113">
        <v>7501</v>
      </c>
      <c r="B518" s="114">
        <v>44879</v>
      </c>
      <c r="C518" s="221" t="s">
        <v>164</v>
      </c>
      <c r="D518" s="222">
        <v>1</v>
      </c>
      <c r="E518" s="223">
        <v>10</v>
      </c>
      <c r="F518" s="224">
        <f t="shared" si="25"/>
        <v>10</v>
      </c>
      <c r="G518" s="223">
        <v>16</v>
      </c>
      <c r="H518" s="225">
        <f t="shared" si="26"/>
        <v>160</v>
      </c>
      <c r="I518" s="226"/>
      <c r="J518" s="226"/>
    </row>
    <row r="519" spans="1:10" s="227" customFormat="1" ht="18" customHeight="1" x14ac:dyDescent="0.45">
      <c r="A519" s="113">
        <v>7502</v>
      </c>
      <c r="B519" s="114">
        <v>44879</v>
      </c>
      <c r="C519" s="221" t="s">
        <v>164</v>
      </c>
      <c r="D519" s="222">
        <v>1</v>
      </c>
      <c r="E519" s="223">
        <v>5</v>
      </c>
      <c r="F519" s="224">
        <f t="shared" si="25"/>
        <v>5</v>
      </c>
      <c r="G519" s="223">
        <v>16</v>
      </c>
      <c r="H519" s="225">
        <f t="shared" si="26"/>
        <v>80</v>
      </c>
      <c r="I519" s="226"/>
      <c r="J519" s="226"/>
    </row>
    <row r="520" spans="1:10" s="227" customFormat="1" ht="18" customHeight="1" x14ac:dyDescent="0.45">
      <c r="A520" s="113">
        <v>7503</v>
      </c>
      <c r="B520" s="114">
        <v>44879</v>
      </c>
      <c r="C520" s="221" t="s">
        <v>164</v>
      </c>
      <c r="D520" s="222">
        <v>2</v>
      </c>
      <c r="E520" s="223">
        <v>10</v>
      </c>
      <c r="F520" s="224">
        <f t="shared" ref="F520" si="27">D520*E520</f>
        <v>20</v>
      </c>
      <c r="G520" s="223">
        <v>16</v>
      </c>
      <c r="H520" s="225">
        <f t="shared" ref="H520" si="28">F520*G520</f>
        <v>320</v>
      </c>
      <c r="I520" s="226"/>
      <c r="J520" s="226"/>
    </row>
    <row r="521" spans="1:10" s="227" customFormat="1" ht="18" customHeight="1" x14ac:dyDescent="0.45">
      <c r="A521" s="113">
        <v>7504</v>
      </c>
      <c r="B521" s="114">
        <v>44880</v>
      </c>
      <c r="C521" s="221" t="s">
        <v>164</v>
      </c>
      <c r="D521" s="222">
        <v>2</v>
      </c>
      <c r="E521" s="223">
        <v>4</v>
      </c>
      <c r="F521" s="224">
        <f t="shared" si="25"/>
        <v>8</v>
      </c>
      <c r="G521" s="223">
        <v>16</v>
      </c>
      <c r="H521" s="225">
        <f t="shared" si="26"/>
        <v>128</v>
      </c>
      <c r="I521" s="226"/>
      <c r="J521" s="226"/>
    </row>
    <row r="522" spans="1:10" s="227" customFormat="1" ht="18" customHeight="1" x14ac:dyDescent="0.45">
      <c r="A522" s="113">
        <v>7508</v>
      </c>
      <c r="B522" s="114">
        <v>44880</v>
      </c>
      <c r="C522" s="221" t="s">
        <v>164</v>
      </c>
      <c r="D522" s="222">
        <v>2</v>
      </c>
      <c r="E522" s="223">
        <v>10</v>
      </c>
      <c r="F522" s="224">
        <f t="shared" si="25"/>
        <v>20</v>
      </c>
      <c r="G522" s="223">
        <v>16</v>
      </c>
      <c r="H522" s="225">
        <f t="shared" si="26"/>
        <v>320</v>
      </c>
      <c r="I522" s="226"/>
      <c r="J522" s="226"/>
    </row>
    <row r="523" spans="1:10" s="227" customFormat="1" ht="18" customHeight="1" x14ac:dyDescent="0.45">
      <c r="A523" s="113">
        <v>7507</v>
      </c>
      <c r="B523" s="114">
        <v>44881</v>
      </c>
      <c r="C523" s="221" t="s">
        <v>164</v>
      </c>
      <c r="D523" s="222">
        <v>2</v>
      </c>
      <c r="E523" s="223">
        <v>6</v>
      </c>
      <c r="F523" s="224">
        <f t="shared" si="25"/>
        <v>12</v>
      </c>
      <c r="G523" s="223">
        <v>16</v>
      </c>
      <c r="H523" s="225">
        <f t="shared" si="26"/>
        <v>192</v>
      </c>
      <c r="I523" s="226"/>
      <c r="J523" s="226"/>
    </row>
    <row r="524" spans="1:10" s="227" customFormat="1" ht="18" customHeight="1" x14ac:dyDescent="0.45">
      <c r="A524" s="113">
        <v>7506</v>
      </c>
      <c r="B524" s="114">
        <v>44881</v>
      </c>
      <c r="C524" s="221" t="s">
        <v>164</v>
      </c>
      <c r="D524" s="222">
        <v>4</v>
      </c>
      <c r="E524" s="223">
        <v>8</v>
      </c>
      <c r="F524" s="224">
        <f t="shared" si="25"/>
        <v>32</v>
      </c>
      <c r="G524" s="223">
        <v>16</v>
      </c>
      <c r="H524" s="225">
        <f t="shared" si="26"/>
        <v>512</v>
      </c>
      <c r="I524" s="226"/>
      <c r="J524" s="226"/>
    </row>
    <row r="525" spans="1:10" s="227" customFormat="1" ht="18" customHeight="1" x14ac:dyDescent="0.45">
      <c r="A525" s="113">
        <v>7509</v>
      </c>
      <c r="B525" s="114">
        <v>44881</v>
      </c>
      <c r="C525" s="221" t="s">
        <v>164</v>
      </c>
      <c r="D525" s="222">
        <v>2</v>
      </c>
      <c r="E525" s="223">
        <v>10</v>
      </c>
      <c r="F525" s="224">
        <f t="shared" si="25"/>
        <v>20</v>
      </c>
      <c r="G525" s="223">
        <v>16</v>
      </c>
      <c r="H525" s="225">
        <f t="shared" si="26"/>
        <v>320</v>
      </c>
      <c r="I525" s="226"/>
      <c r="J525" s="226"/>
    </row>
    <row r="526" spans="1:10" s="227" customFormat="1" ht="18" customHeight="1" x14ac:dyDescent="0.45">
      <c r="A526" s="113">
        <v>7505</v>
      </c>
      <c r="B526" s="114">
        <v>44881</v>
      </c>
      <c r="C526" s="221" t="s">
        <v>164</v>
      </c>
      <c r="D526" s="222">
        <v>2</v>
      </c>
      <c r="E526" s="223">
        <v>10</v>
      </c>
      <c r="F526" s="224">
        <f t="shared" si="25"/>
        <v>20</v>
      </c>
      <c r="G526" s="223">
        <v>16</v>
      </c>
      <c r="H526" s="225">
        <f t="shared" si="26"/>
        <v>320</v>
      </c>
      <c r="I526" s="226"/>
      <c r="J526" s="226"/>
    </row>
    <row r="527" spans="1:10" s="227" customFormat="1" ht="18" customHeight="1" x14ac:dyDescent="0.45">
      <c r="A527" s="113">
        <v>7512</v>
      </c>
      <c r="B527" s="114">
        <v>44882</v>
      </c>
      <c r="C527" s="221" t="s">
        <v>164</v>
      </c>
      <c r="D527" s="222">
        <v>4</v>
      </c>
      <c r="E527" s="223">
        <v>8</v>
      </c>
      <c r="F527" s="224">
        <f t="shared" si="25"/>
        <v>32</v>
      </c>
      <c r="G527" s="223">
        <v>16</v>
      </c>
      <c r="H527" s="225">
        <f t="shared" si="26"/>
        <v>512</v>
      </c>
      <c r="I527" s="226"/>
      <c r="J527" s="226"/>
    </row>
    <row r="528" spans="1:10" s="227" customFormat="1" ht="18" customHeight="1" x14ac:dyDescent="0.45">
      <c r="A528" s="113">
        <v>7513</v>
      </c>
      <c r="B528" s="114">
        <v>44882</v>
      </c>
      <c r="C528" s="221" t="s">
        <v>164</v>
      </c>
      <c r="D528" s="222">
        <v>2</v>
      </c>
      <c r="E528" s="223">
        <v>8</v>
      </c>
      <c r="F528" s="224">
        <f t="shared" ref="F528" si="29">D528*E528</f>
        <v>16</v>
      </c>
      <c r="G528" s="223">
        <v>16</v>
      </c>
      <c r="H528" s="225">
        <f t="shared" ref="H528" si="30">F528*G528</f>
        <v>256</v>
      </c>
      <c r="I528" s="226"/>
      <c r="J528" s="226"/>
    </row>
    <row r="529" spans="1:10" s="227" customFormat="1" ht="18" customHeight="1" x14ac:dyDescent="0.45">
      <c r="A529" s="113">
        <v>7510</v>
      </c>
      <c r="B529" s="114">
        <v>44882</v>
      </c>
      <c r="C529" s="221" t="s">
        <v>164</v>
      </c>
      <c r="D529" s="222">
        <v>3</v>
      </c>
      <c r="E529" s="223">
        <v>10</v>
      </c>
      <c r="F529" s="224">
        <f t="shared" ref="F529" si="31">D529*E529</f>
        <v>30</v>
      </c>
      <c r="G529" s="223">
        <v>16</v>
      </c>
      <c r="H529" s="225">
        <f t="shared" ref="H529" si="32">F529*G529</f>
        <v>480</v>
      </c>
      <c r="I529" s="226"/>
      <c r="J529" s="226"/>
    </row>
    <row r="530" spans="1:10" s="227" customFormat="1" ht="18" customHeight="1" x14ac:dyDescent="0.45">
      <c r="A530" s="113">
        <v>7511</v>
      </c>
      <c r="B530" s="114">
        <v>44882</v>
      </c>
      <c r="C530" s="221" t="s">
        <v>164</v>
      </c>
      <c r="D530" s="222">
        <v>2</v>
      </c>
      <c r="E530" s="223">
        <v>10</v>
      </c>
      <c r="F530" s="224">
        <f t="shared" si="25"/>
        <v>20</v>
      </c>
      <c r="G530" s="223">
        <v>16</v>
      </c>
      <c r="H530" s="225">
        <f t="shared" si="26"/>
        <v>320</v>
      </c>
      <c r="I530" s="226"/>
      <c r="J530" s="226"/>
    </row>
    <row r="531" spans="1:10" s="227" customFormat="1" ht="18" customHeight="1" x14ac:dyDescent="0.45">
      <c r="A531" s="113">
        <v>7514</v>
      </c>
      <c r="B531" s="114">
        <v>44883</v>
      </c>
      <c r="C531" s="221" t="s">
        <v>164</v>
      </c>
      <c r="D531" s="222">
        <v>3</v>
      </c>
      <c r="E531" s="223">
        <v>10</v>
      </c>
      <c r="F531" s="224">
        <f t="shared" si="25"/>
        <v>30</v>
      </c>
      <c r="G531" s="223">
        <v>16</v>
      </c>
      <c r="H531" s="225">
        <f t="shared" si="26"/>
        <v>480</v>
      </c>
      <c r="I531" s="226"/>
      <c r="J531" s="226"/>
    </row>
    <row r="532" spans="1:10" s="227" customFormat="1" ht="18" customHeight="1" x14ac:dyDescent="0.45">
      <c r="A532" s="113">
        <v>7515</v>
      </c>
      <c r="B532" s="114">
        <v>44883</v>
      </c>
      <c r="C532" s="221" t="s">
        <v>164</v>
      </c>
      <c r="D532" s="222">
        <v>3</v>
      </c>
      <c r="E532" s="223">
        <v>8</v>
      </c>
      <c r="F532" s="224">
        <f t="shared" ref="F532" si="33">D532*E532</f>
        <v>24</v>
      </c>
      <c r="G532" s="223">
        <v>16</v>
      </c>
      <c r="H532" s="225">
        <f t="shared" ref="H532" si="34">F532*G532</f>
        <v>384</v>
      </c>
      <c r="I532" s="226"/>
      <c r="J532" s="226"/>
    </row>
    <row r="533" spans="1:10" s="227" customFormat="1" ht="18" customHeight="1" x14ac:dyDescent="0.45">
      <c r="A533" s="113">
        <v>7517</v>
      </c>
      <c r="B533" s="114">
        <v>44883</v>
      </c>
      <c r="C533" s="221" t="s">
        <v>164</v>
      </c>
      <c r="D533" s="222">
        <v>2</v>
      </c>
      <c r="E533" s="223">
        <v>10</v>
      </c>
      <c r="F533" s="224">
        <f t="shared" ref="F533" si="35">D533*E533</f>
        <v>20</v>
      </c>
      <c r="G533" s="223">
        <v>16</v>
      </c>
      <c r="H533" s="225">
        <f t="shared" ref="H533" si="36">F533*G533</f>
        <v>320</v>
      </c>
      <c r="I533" s="226"/>
      <c r="J533" s="226"/>
    </row>
    <row r="534" spans="1:10" s="227" customFormat="1" ht="18" customHeight="1" x14ac:dyDescent="0.45">
      <c r="A534" s="113">
        <v>7519</v>
      </c>
      <c r="B534" s="114">
        <v>44884</v>
      </c>
      <c r="C534" s="221" t="s">
        <v>164</v>
      </c>
      <c r="D534" s="222">
        <v>3</v>
      </c>
      <c r="E534" s="223">
        <v>10</v>
      </c>
      <c r="F534" s="224">
        <f t="shared" ref="F534:F535" si="37">D534*E534</f>
        <v>30</v>
      </c>
      <c r="G534" s="223">
        <v>16</v>
      </c>
      <c r="H534" s="225">
        <f t="shared" ref="H534:H535" si="38">F534*G534</f>
        <v>480</v>
      </c>
      <c r="I534" s="226"/>
      <c r="J534" s="226"/>
    </row>
    <row r="535" spans="1:10" s="227" customFormat="1" ht="18" customHeight="1" x14ac:dyDescent="0.45">
      <c r="A535" s="113">
        <v>7516</v>
      </c>
      <c r="B535" s="114">
        <v>44884</v>
      </c>
      <c r="C535" s="221" t="s">
        <v>164</v>
      </c>
      <c r="D535" s="222">
        <v>4</v>
      </c>
      <c r="E535" s="223">
        <v>10</v>
      </c>
      <c r="F535" s="224">
        <f t="shared" si="37"/>
        <v>40</v>
      </c>
      <c r="G535" s="223">
        <v>16</v>
      </c>
      <c r="H535" s="225">
        <f t="shared" si="38"/>
        <v>640</v>
      </c>
      <c r="I535" s="226"/>
      <c r="J535" s="226"/>
    </row>
    <row r="536" spans="1:10" s="227" customFormat="1" ht="18" customHeight="1" x14ac:dyDescent="0.45">
      <c r="A536" s="113">
        <v>7518</v>
      </c>
      <c r="B536" s="114">
        <v>44884</v>
      </c>
      <c r="C536" s="221" t="s">
        <v>164</v>
      </c>
      <c r="D536" s="222">
        <v>2</v>
      </c>
      <c r="E536" s="223">
        <v>10</v>
      </c>
      <c r="F536" s="224">
        <f t="shared" ref="F536:F538" si="39">D536*E536</f>
        <v>20</v>
      </c>
      <c r="G536" s="223">
        <v>16</v>
      </c>
      <c r="H536" s="225">
        <f t="shared" ref="H536:H538" si="40">F536*G536</f>
        <v>320</v>
      </c>
      <c r="I536" s="226"/>
      <c r="J536" s="226"/>
    </row>
    <row r="537" spans="1:10" s="227" customFormat="1" ht="18" customHeight="1" x14ac:dyDescent="0.45">
      <c r="A537" s="113">
        <v>7521</v>
      </c>
      <c r="B537" s="114">
        <v>44886</v>
      </c>
      <c r="C537" s="221" t="s">
        <v>164</v>
      </c>
      <c r="D537" s="222">
        <v>2</v>
      </c>
      <c r="E537" s="223">
        <v>10</v>
      </c>
      <c r="F537" s="224">
        <f t="shared" si="39"/>
        <v>20</v>
      </c>
      <c r="G537" s="223">
        <v>16</v>
      </c>
      <c r="H537" s="225">
        <f t="shared" si="40"/>
        <v>320</v>
      </c>
      <c r="I537" s="226"/>
      <c r="J537" s="226"/>
    </row>
    <row r="538" spans="1:10" s="227" customFormat="1" ht="18" customHeight="1" x14ac:dyDescent="0.45">
      <c r="A538" s="113">
        <v>7526</v>
      </c>
      <c r="B538" s="114">
        <v>44887</v>
      </c>
      <c r="C538" s="221" t="s">
        <v>164</v>
      </c>
      <c r="D538" s="222">
        <v>4</v>
      </c>
      <c r="E538" s="223">
        <v>10</v>
      </c>
      <c r="F538" s="224">
        <f t="shared" si="39"/>
        <v>40</v>
      </c>
      <c r="G538" s="223">
        <v>16</v>
      </c>
      <c r="H538" s="225">
        <f t="shared" si="40"/>
        <v>640</v>
      </c>
      <c r="I538" s="226"/>
      <c r="J538" s="226"/>
    </row>
    <row r="539" spans="1:10" s="227" customFormat="1" ht="18" customHeight="1" x14ac:dyDescent="0.45">
      <c r="A539" s="113">
        <v>7523</v>
      </c>
      <c r="B539" s="114">
        <v>44886</v>
      </c>
      <c r="C539" s="221" t="s">
        <v>164</v>
      </c>
      <c r="D539" s="222">
        <v>1</v>
      </c>
      <c r="E539" s="223">
        <v>9</v>
      </c>
      <c r="F539" s="224">
        <f t="shared" ref="F539:F550" si="41">D539*E539</f>
        <v>9</v>
      </c>
      <c r="G539" s="223">
        <v>16</v>
      </c>
      <c r="H539" s="225">
        <f t="shared" ref="H539:H550" si="42">F539*G539</f>
        <v>144</v>
      </c>
      <c r="I539" s="226"/>
      <c r="J539" s="226"/>
    </row>
    <row r="540" spans="1:10" s="227" customFormat="1" ht="18" customHeight="1" x14ac:dyDescent="0.45">
      <c r="A540" s="113">
        <v>7522</v>
      </c>
      <c r="B540" s="114">
        <v>44886</v>
      </c>
      <c r="C540" s="221" t="s">
        <v>164</v>
      </c>
      <c r="D540" s="222">
        <v>3</v>
      </c>
      <c r="E540" s="223">
        <v>10</v>
      </c>
      <c r="F540" s="224">
        <f t="shared" si="41"/>
        <v>30</v>
      </c>
      <c r="G540" s="223">
        <v>16</v>
      </c>
      <c r="H540" s="225">
        <f t="shared" si="42"/>
        <v>480</v>
      </c>
      <c r="I540" s="226"/>
      <c r="J540" s="226"/>
    </row>
    <row r="541" spans="1:10" s="227" customFormat="1" ht="18" customHeight="1" x14ac:dyDescent="0.45">
      <c r="A541" s="113">
        <v>7520</v>
      </c>
      <c r="B541" s="114">
        <v>44886</v>
      </c>
      <c r="C541" s="221" t="s">
        <v>164</v>
      </c>
      <c r="D541" s="222">
        <v>3</v>
      </c>
      <c r="E541" s="223">
        <v>10</v>
      </c>
      <c r="F541" s="224">
        <f t="shared" si="41"/>
        <v>30</v>
      </c>
      <c r="G541" s="223">
        <v>16</v>
      </c>
      <c r="H541" s="225">
        <f t="shared" si="42"/>
        <v>480</v>
      </c>
      <c r="I541" s="226"/>
      <c r="J541" s="226"/>
    </row>
    <row r="542" spans="1:10" s="227" customFormat="1" ht="18" customHeight="1" x14ac:dyDescent="0.45">
      <c r="A542" s="113">
        <v>7525</v>
      </c>
      <c r="B542" s="114">
        <v>44887</v>
      </c>
      <c r="C542" s="221" t="s">
        <v>164</v>
      </c>
      <c r="D542" s="222">
        <v>8</v>
      </c>
      <c r="E542" s="223">
        <v>10</v>
      </c>
      <c r="F542" s="224">
        <f t="shared" si="41"/>
        <v>80</v>
      </c>
      <c r="G542" s="223">
        <v>16</v>
      </c>
      <c r="H542" s="225">
        <f t="shared" si="42"/>
        <v>1280</v>
      </c>
      <c r="I542" s="226"/>
      <c r="J542" s="226"/>
    </row>
    <row r="543" spans="1:10" s="227" customFormat="1" ht="18" customHeight="1" x14ac:dyDescent="0.45">
      <c r="A543" s="113">
        <v>7524</v>
      </c>
      <c r="B543" s="114">
        <v>44887</v>
      </c>
      <c r="C543" s="221" t="s">
        <v>164</v>
      </c>
      <c r="D543" s="222">
        <v>3</v>
      </c>
      <c r="E543" s="223">
        <v>10</v>
      </c>
      <c r="F543" s="224">
        <f t="shared" si="41"/>
        <v>30</v>
      </c>
      <c r="G543" s="223">
        <v>16</v>
      </c>
      <c r="H543" s="225">
        <f t="shared" si="42"/>
        <v>480</v>
      </c>
      <c r="I543" s="226"/>
      <c r="J543" s="226"/>
    </row>
    <row r="544" spans="1:10" s="227" customFormat="1" ht="18" customHeight="1" x14ac:dyDescent="0.45">
      <c r="A544" s="113">
        <v>7527</v>
      </c>
      <c r="B544" s="114">
        <v>44888</v>
      </c>
      <c r="C544" s="221" t="s">
        <v>164</v>
      </c>
      <c r="D544" s="222">
        <v>2</v>
      </c>
      <c r="E544" s="223">
        <v>10</v>
      </c>
      <c r="F544" s="224">
        <f t="shared" si="41"/>
        <v>20</v>
      </c>
      <c r="G544" s="223">
        <v>16</v>
      </c>
      <c r="H544" s="225">
        <f t="shared" si="42"/>
        <v>320</v>
      </c>
      <c r="I544" s="226"/>
      <c r="J544" s="226"/>
    </row>
    <row r="545" spans="1:10" s="227" customFormat="1" ht="18" customHeight="1" x14ac:dyDescent="0.45">
      <c r="A545" s="113">
        <v>7528</v>
      </c>
      <c r="B545" s="114">
        <v>44888</v>
      </c>
      <c r="C545" s="221" t="s">
        <v>164</v>
      </c>
      <c r="D545" s="222">
        <v>4</v>
      </c>
      <c r="E545" s="223">
        <v>10</v>
      </c>
      <c r="F545" s="224">
        <f t="shared" si="41"/>
        <v>40</v>
      </c>
      <c r="G545" s="223">
        <v>16</v>
      </c>
      <c r="H545" s="225">
        <f t="shared" si="42"/>
        <v>640</v>
      </c>
      <c r="I545" s="226"/>
      <c r="J545" s="226"/>
    </row>
    <row r="546" spans="1:10" s="227" customFormat="1" ht="18" customHeight="1" x14ac:dyDescent="0.45">
      <c r="A546" s="113">
        <v>7529</v>
      </c>
      <c r="B546" s="114">
        <v>44888</v>
      </c>
      <c r="C546" s="221" t="s">
        <v>164</v>
      </c>
      <c r="D546" s="222">
        <v>6</v>
      </c>
      <c r="E546" s="223">
        <v>10</v>
      </c>
      <c r="F546" s="224">
        <f t="shared" si="41"/>
        <v>60</v>
      </c>
      <c r="G546" s="223">
        <v>16</v>
      </c>
      <c r="H546" s="225">
        <f t="shared" si="42"/>
        <v>960</v>
      </c>
      <c r="I546" s="226"/>
      <c r="J546" s="226"/>
    </row>
    <row r="547" spans="1:10" s="227" customFormat="1" ht="18" customHeight="1" x14ac:dyDescent="0.45">
      <c r="A547" s="113">
        <v>7531</v>
      </c>
      <c r="B547" s="114">
        <v>44888</v>
      </c>
      <c r="C547" s="221" t="s">
        <v>164</v>
      </c>
      <c r="D547" s="222">
        <v>3</v>
      </c>
      <c r="E547" s="223">
        <v>10</v>
      </c>
      <c r="F547" s="224">
        <f t="shared" si="41"/>
        <v>30</v>
      </c>
      <c r="G547" s="223">
        <v>16</v>
      </c>
      <c r="H547" s="225">
        <f t="shared" si="42"/>
        <v>480</v>
      </c>
      <c r="I547" s="226"/>
      <c r="J547" s="226"/>
    </row>
    <row r="548" spans="1:10" s="227" customFormat="1" ht="18" customHeight="1" x14ac:dyDescent="0.45">
      <c r="A548" s="113">
        <v>7532</v>
      </c>
      <c r="B548" s="114">
        <v>44889</v>
      </c>
      <c r="C548" s="221" t="s">
        <v>164</v>
      </c>
      <c r="D548" s="222">
        <v>6</v>
      </c>
      <c r="E548" s="223">
        <v>10</v>
      </c>
      <c r="F548" s="224">
        <f t="shared" si="41"/>
        <v>60</v>
      </c>
      <c r="G548" s="223">
        <v>16</v>
      </c>
      <c r="H548" s="225">
        <f t="shared" si="42"/>
        <v>960</v>
      </c>
      <c r="I548" s="226"/>
      <c r="J548" s="226"/>
    </row>
    <row r="549" spans="1:10" s="227" customFormat="1" ht="18" customHeight="1" x14ac:dyDescent="0.45">
      <c r="A549" s="113">
        <v>7533</v>
      </c>
      <c r="B549" s="114">
        <v>44889</v>
      </c>
      <c r="C549" s="221" t="s">
        <v>164</v>
      </c>
      <c r="D549" s="222">
        <v>10</v>
      </c>
      <c r="E549" s="223">
        <v>10</v>
      </c>
      <c r="F549" s="224">
        <f t="shared" si="41"/>
        <v>100</v>
      </c>
      <c r="G549" s="223">
        <v>16</v>
      </c>
      <c r="H549" s="225">
        <f t="shared" si="42"/>
        <v>1600</v>
      </c>
      <c r="I549" s="226"/>
      <c r="J549" s="226"/>
    </row>
    <row r="550" spans="1:10" s="227" customFormat="1" ht="18" customHeight="1" x14ac:dyDescent="0.45">
      <c r="A550" s="113">
        <v>7530</v>
      </c>
      <c r="B550" s="114">
        <v>44889</v>
      </c>
      <c r="C550" s="221" t="s">
        <v>164</v>
      </c>
      <c r="D550" s="222">
        <v>5</v>
      </c>
      <c r="E550" s="223">
        <v>10</v>
      </c>
      <c r="F550" s="224">
        <f t="shared" si="41"/>
        <v>50</v>
      </c>
      <c r="G550" s="223">
        <v>16</v>
      </c>
      <c r="H550" s="225">
        <f t="shared" si="42"/>
        <v>800</v>
      </c>
      <c r="I550" s="226"/>
      <c r="J550" s="226"/>
    </row>
    <row r="551" spans="1:10" s="227" customFormat="1" ht="18" customHeight="1" x14ac:dyDescent="0.45">
      <c r="A551" s="113">
        <v>7534</v>
      </c>
      <c r="B551" s="114">
        <v>44890</v>
      </c>
      <c r="C551" s="221" t="s">
        <v>164</v>
      </c>
      <c r="D551" s="222">
        <v>3</v>
      </c>
      <c r="E551" s="223">
        <v>10</v>
      </c>
      <c r="F551" s="224">
        <f t="shared" ref="F551:F554" si="43">D551*E551</f>
        <v>30</v>
      </c>
      <c r="G551" s="223">
        <v>16</v>
      </c>
      <c r="H551" s="225">
        <f t="shared" ref="H551:H554" si="44">F551*G551</f>
        <v>480</v>
      </c>
      <c r="I551" s="226"/>
      <c r="J551" s="226"/>
    </row>
    <row r="552" spans="1:10" s="227" customFormat="1" ht="18" customHeight="1" x14ac:dyDescent="0.45">
      <c r="A552" s="113">
        <v>7537</v>
      </c>
      <c r="B552" s="114">
        <v>44890</v>
      </c>
      <c r="C552" s="221" t="s">
        <v>164</v>
      </c>
      <c r="D552" s="222">
        <v>4</v>
      </c>
      <c r="E552" s="223">
        <v>10</v>
      </c>
      <c r="F552" s="224">
        <f t="shared" si="43"/>
        <v>40</v>
      </c>
      <c r="G552" s="223">
        <v>16</v>
      </c>
      <c r="H552" s="225">
        <f t="shared" si="44"/>
        <v>640</v>
      </c>
      <c r="I552" s="226"/>
      <c r="J552" s="226"/>
    </row>
    <row r="553" spans="1:10" s="227" customFormat="1" ht="18" customHeight="1" x14ac:dyDescent="0.45">
      <c r="A553" s="113">
        <v>7536</v>
      </c>
      <c r="B553" s="114">
        <v>44890</v>
      </c>
      <c r="C553" s="221" t="s">
        <v>164</v>
      </c>
      <c r="D553" s="222">
        <v>3</v>
      </c>
      <c r="E553" s="223">
        <v>10</v>
      </c>
      <c r="F553" s="224">
        <f t="shared" si="43"/>
        <v>30</v>
      </c>
      <c r="G553" s="223">
        <v>16</v>
      </c>
      <c r="H553" s="225">
        <f t="shared" si="44"/>
        <v>480</v>
      </c>
      <c r="I553" s="226"/>
      <c r="J553" s="226"/>
    </row>
    <row r="554" spans="1:10" s="227" customFormat="1" ht="18" customHeight="1" x14ac:dyDescent="0.45">
      <c r="A554" s="113">
        <v>7535</v>
      </c>
      <c r="B554" s="114">
        <v>44890</v>
      </c>
      <c r="C554" s="221" t="s">
        <v>164</v>
      </c>
      <c r="D554" s="222">
        <v>6</v>
      </c>
      <c r="E554" s="223">
        <v>10</v>
      </c>
      <c r="F554" s="224">
        <f t="shared" si="43"/>
        <v>60</v>
      </c>
      <c r="G554" s="223">
        <v>16</v>
      </c>
      <c r="H554" s="225">
        <f t="shared" si="44"/>
        <v>960</v>
      </c>
      <c r="I554" s="226"/>
      <c r="J554" s="226"/>
    </row>
    <row r="555" spans="1:10" s="227" customFormat="1" ht="18" customHeight="1" x14ac:dyDescent="0.45">
      <c r="A555" s="113">
        <v>7538</v>
      </c>
      <c r="B555" s="114">
        <v>44891</v>
      </c>
      <c r="C555" s="221" t="s">
        <v>164</v>
      </c>
      <c r="D555" s="222">
        <v>2</v>
      </c>
      <c r="E555" s="223">
        <v>10</v>
      </c>
      <c r="F555" s="224">
        <f t="shared" ref="F555:F612" si="45">D555*E555</f>
        <v>20</v>
      </c>
      <c r="G555" s="223">
        <v>16</v>
      </c>
      <c r="H555" s="225">
        <f t="shared" ref="H555:H618" si="46">F555*G555</f>
        <v>320</v>
      </c>
      <c r="I555" s="226"/>
      <c r="J555" s="226"/>
    </row>
    <row r="556" spans="1:10" s="227" customFormat="1" ht="18" customHeight="1" x14ac:dyDescent="0.45">
      <c r="A556" s="113">
        <v>7539</v>
      </c>
      <c r="B556" s="114">
        <v>44891</v>
      </c>
      <c r="C556" s="221" t="s">
        <v>164</v>
      </c>
      <c r="D556" s="222">
        <v>2</v>
      </c>
      <c r="E556" s="223">
        <v>10</v>
      </c>
      <c r="F556" s="224">
        <f t="shared" si="45"/>
        <v>20</v>
      </c>
      <c r="G556" s="223">
        <v>16</v>
      </c>
      <c r="H556" s="225">
        <f t="shared" si="46"/>
        <v>320</v>
      </c>
      <c r="I556" s="226"/>
      <c r="J556" s="226"/>
    </row>
    <row r="557" spans="1:10" s="227" customFormat="1" ht="18" customHeight="1" x14ac:dyDescent="0.45">
      <c r="A557" s="113">
        <v>7540</v>
      </c>
      <c r="B557" s="114">
        <v>44891</v>
      </c>
      <c r="C557" s="221" t="s">
        <v>164</v>
      </c>
      <c r="D557" s="222">
        <v>3</v>
      </c>
      <c r="E557" s="223">
        <v>10</v>
      </c>
      <c r="F557" s="224">
        <f t="shared" si="45"/>
        <v>30</v>
      </c>
      <c r="G557" s="223">
        <v>16</v>
      </c>
      <c r="H557" s="225">
        <f t="shared" si="46"/>
        <v>480</v>
      </c>
      <c r="I557" s="226"/>
      <c r="J557" s="226"/>
    </row>
    <row r="558" spans="1:10" s="227" customFormat="1" ht="18" customHeight="1" x14ac:dyDescent="0.45">
      <c r="A558" s="113">
        <v>7541</v>
      </c>
      <c r="B558" s="114">
        <v>44893</v>
      </c>
      <c r="C558" s="221" t="s">
        <v>164</v>
      </c>
      <c r="D558" s="222">
        <v>2</v>
      </c>
      <c r="E558" s="223">
        <v>9</v>
      </c>
      <c r="F558" s="224">
        <f t="shared" si="45"/>
        <v>18</v>
      </c>
      <c r="G558" s="223">
        <v>16</v>
      </c>
      <c r="H558" s="225">
        <f t="shared" si="46"/>
        <v>288</v>
      </c>
      <c r="I558" s="226"/>
      <c r="J558" s="226"/>
    </row>
    <row r="559" spans="1:10" s="227" customFormat="1" ht="18" customHeight="1" x14ac:dyDescent="0.45">
      <c r="A559" s="113">
        <v>7542</v>
      </c>
      <c r="B559" s="114">
        <v>44893</v>
      </c>
      <c r="C559" s="221" t="s">
        <v>164</v>
      </c>
      <c r="D559" s="222">
        <v>4</v>
      </c>
      <c r="E559" s="223">
        <v>10</v>
      </c>
      <c r="F559" s="224">
        <f t="shared" si="45"/>
        <v>40</v>
      </c>
      <c r="G559" s="223">
        <v>16</v>
      </c>
      <c r="H559" s="225">
        <f t="shared" si="46"/>
        <v>640</v>
      </c>
      <c r="I559" s="226"/>
      <c r="J559" s="226"/>
    </row>
    <row r="560" spans="1:10" s="227" customFormat="1" ht="18" customHeight="1" x14ac:dyDescent="0.45">
      <c r="A560" s="113">
        <v>7543</v>
      </c>
      <c r="B560" s="114">
        <v>44893</v>
      </c>
      <c r="C560" s="221" t="s">
        <v>164</v>
      </c>
      <c r="D560" s="222">
        <v>2</v>
      </c>
      <c r="E560" s="223">
        <v>10</v>
      </c>
      <c r="F560" s="224">
        <f t="shared" si="45"/>
        <v>20</v>
      </c>
      <c r="G560" s="223">
        <v>16</v>
      </c>
      <c r="H560" s="225">
        <f t="shared" si="46"/>
        <v>320</v>
      </c>
      <c r="I560" s="226"/>
      <c r="J560" s="226"/>
    </row>
    <row r="561" spans="1:10" s="227" customFormat="1" ht="18" customHeight="1" x14ac:dyDescent="0.45">
      <c r="A561" s="113">
        <v>7544</v>
      </c>
      <c r="B561" s="114">
        <v>44893</v>
      </c>
      <c r="C561" s="221" t="s">
        <v>164</v>
      </c>
      <c r="D561" s="222">
        <v>3</v>
      </c>
      <c r="E561" s="223">
        <v>4</v>
      </c>
      <c r="F561" s="224">
        <f t="shared" si="45"/>
        <v>12</v>
      </c>
      <c r="G561" s="223">
        <v>16</v>
      </c>
      <c r="H561" s="225">
        <f t="shared" si="46"/>
        <v>192</v>
      </c>
      <c r="I561" s="226"/>
      <c r="J561" s="226"/>
    </row>
    <row r="562" spans="1:10" s="227" customFormat="1" ht="18" customHeight="1" x14ac:dyDescent="0.45">
      <c r="A562" s="113">
        <v>7547</v>
      </c>
      <c r="B562" s="114">
        <v>44893</v>
      </c>
      <c r="C562" s="221" t="s">
        <v>164</v>
      </c>
      <c r="D562" s="222">
        <v>2</v>
      </c>
      <c r="E562" s="223">
        <v>10</v>
      </c>
      <c r="F562" s="224">
        <f t="shared" si="45"/>
        <v>20</v>
      </c>
      <c r="G562" s="223">
        <v>16</v>
      </c>
      <c r="H562" s="225">
        <f t="shared" si="46"/>
        <v>320</v>
      </c>
      <c r="I562" s="226"/>
      <c r="J562" s="226"/>
    </row>
    <row r="563" spans="1:10" s="227" customFormat="1" ht="18" customHeight="1" x14ac:dyDescent="0.45">
      <c r="A563" s="113">
        <v>7551</v>
      </c>
      <c r="B563" s="114">
        <v>44894</v>
      </c>
      <c r="C563" s="221" t="s">
        <v>164</v>
      </c>
      <c r="D563" s="222">
        <v>3</v>
      </c>
      <c r="E563" s="223">
        <v>10</v>
      </c>
      <c r="F563" s="224">
        <f t="shared" si="45"/>
        <v>30</v>
      </c>
      <c r="G563" s="223">
        <v>16</v>
      </c>
      <c r="H563" s="225">
        <f t="shared" si="46"/>
        <v>480</v>
      </c>
      <c r="I563" s="226"/>
      <c r="J563" s="226"/>
    </row>
    <row r="564" spans="1:10" s="227" customFormat="1" ht="18" customHeight="1" x14ac:dyDescent="0.45">
      <c r="A564" s="113">
        <v>7545</v>
      </c>
      <c r="B564" s="114">
        <v>44894</v>
      </c>
      <c r="C564" s="221" t="s">
        <v>164</v>
      </c>
      <c r="D564" s="222">
        <v>2</v>
      </c>
      <c r="E564" s="223">
        <v>10</v>
      </c>
      <c r="F564" s="224">
        <f t="shared" si="45"/>
        <v>20</v>
      </c>
      <c r="G564" s="223">
        <v>16</v>
      </c>
      <c r="H564" s="225">
        <f t="shared" si="46"/>
        <v>320</v>
      </c>
      <c r="I564" s="226"/>
      <c r="J564" s="226"/>
    </row>
    <row r="565" spans="1:10" s="227" customFormat="1" ht="18" customHeight="1" x14ac:dyDescent="0.45">
      <c r="A565" s="113">
        <v>7548</v>
      </c>
      <c r="B565" s="114">
        <v>44894</v>
      </c>
      <c r="C565" s="221" t="s">
        <v>164</v>
      </c>
      <c r="D565" s="222">
        <v>2</v>
      </c>
      <c r="E565" s="223">
        <v>9</v>
      </c>
      <c r="F565" s="224">
        <f t="shared" si="45"/>
        <v>18</v>
      </c>
      <c r="G565" s="223">
        <v>16</v>
      </c>
      <c r="H565" s="225">
        <f t="shared" si="46"/>
        <v>288</v>
      </c>
      <c r="I565" s="226"/>
      <c r="J565" s="226"/>
    </row>
    <row r="566" spans="1:10" s="227" customFormat="1" ht="18" customHeight="1" x14ac:dyDescent="0.45">
      <c r="A566" s="113">
        <v>7549</v>
      </c>
      <c r="B566" s="114">
        <v>44894</v>
      </c>
      <c r="C566" s="221" t="s">
        <v>164</v>
      </c>
      <c r="D566" s="222">
        <v>2</v>
      </c>
      <c r="E566" s="223">
        <v>10</v>
      </c>
      <c r="F566" s="224">
        <f t="shared" si="45"/>
        <v>20</v>
      </c>
      <c r="G566" s="223">
        <v>16</v>
      </c>
      <c r="H566" s="225">
        <f t="shared" si="46"/>
        <v>320</v>
      </c>
      <c r="I566" s="226"/>
      <c r="J566" s="226"/>
    </row>
    <row r="567" spans="1:10" s="227" customFormat="1" ht="18" customHeight="1" x14ac:dyDescent="0.45">
      <c r="A567" s="113">
        <v>7550</v>
      </c>
      <c r="B567" s="114">
        <v>44894</v>
      </c>
      <c r="C567" s="221" t="s">
        <v>164</v>
      </c>
      <c r="D567" s="222">
        <v>10</v>
      </c>
      <c r="E567" s="223">
        <v>10</v>
      </c>
      <c r="F567" s="224">
        <f t="shared" si="45"/>
        <v>100</v>
      </c>
      <c r="G567" s="223">
        <v>16</v>
      </c>
      <c r="H567" s="225">
        <f t="shared" si="46"/>
        <v>1600</v>
      </c>
      <c r="I567" s="226"/>
      <c r="J567" s="226"/>
    </row>
    <row r="568" spans="1:10" s="227" customFormat="1" ht="18" customHeight="1" x14ac:dyDescent="0.45">
      <c r="A568" s="113">
        <v>7552</v>
      </c>
      <c r="B568" s="114">
        <v>44894</v>
      </c>
      <c r="C568" s="221" t="s">
        <v>164</v>
      </c>
      <c r="D568" s="222">
        <v>2</v>
      </c>
      <c r="E568" s="223">
        <v>10</v>
      </c>
      <c r="F568" s="224">
        <f t="shared" si="45"/>
        <v>20</v>
      </c>
      <c r="G568" s="223">
        <v>16</v>
      </c>
      <c r="H568" s="225">
        <f t="shared" si="46"/>
        <v>320</v>
      </c>
      <c r="I568" s="226"/>
      <c r="J568" s="226"/>
    </row>
    <row r="569" spans="1:10" s="227" customFormat="1" ht="18" customHeight="1" x14ac:dyDescent="0.45">
      <c r="A569" s="113">
        <v>7553</v>
      </c>
      <c r="B569" s="114">
        <v>44894</v>
      </c>
      <c r="C569" s="221" t="s">
        <v>164</v>
      </c>
      <c r="D569" s="222">
        <v>5</v>
      </c>
      <c r="E569" s="223">
        <v>4</v>
      </c>
      <c r="F569" s="224">
        <f t="shared" si="45"/>
        <v>20</v>
      </c>
      <c r="G569" s="223">
        <v>16</v>
      </c>
      <c r="H569" s="225">
        <f t="shared" si="46"/>
        <v>320</v>
      </c>
      <c r="I569" s="226"/>
      <c r="J569" s="226"/>
    </row>
    <row r="570" spans="1:10" s="227" customFormat="1" ht="18" customHeight="1" x14ac:dyDescent="0.45">
      <c r="A570" s="113">
        <v>7554</v>
      </c>
      <c r="B570" s="114">
        <v>44895</v>
      </c>
      <c r="C570" s="221" t="s">
        <v>164</v>
      </c>
      <c r="D570" s="222">
        <v>5</v>
      </c>
      <c r="E570" s="223">
        <v>10</v>
      </c>
      <c r="F570" s="224">
        <f t="shared" si="45"/>
        <v>50</v>
      </c>
      <c r="G570" s="223">
        <v>16</v>
      </c>
      <c r="H570" s="225">
        <f t="shared" si="46"/>
        <v>800</v>
      </c>
      <c r="I570" s="226"/>
      <c r="J570" s="226"/>
    </row>
    <row r="571" spans="1:10" s="227" customFormat="1" ht="18" customHeight="1" x14ac:dyDescent="0.45">
      <c r="A571" s="113">
        <v>7555</v>
      </c>
      <c r="B571" s="114">
        <v>44895</v>
      </c>
      <c r="C571" s="221" t="s">
        <v>164</v>
      </c>
      <c r="D571" s="222">
        <v>2</v>
      </c>
      <c r="E571" s="223">
        <v>9</v>
      </c>
      <c r="F571" s="224">
        <f t="shared" si="45"/>
        <v>18</v>
      </c>
      <c r="G571" s="223">
        <v>16</v>
      </c>
      <c r="H571" s="225">
        <f t="shared" si="46"/>
        <v>288</v>
      </c>
      <c r="I571" s="226"/>
      <c r="J571" s="226"/>
    </row>
    <row r="572" spans="1:10" s="227" customFormat="1" ht="18" customHeight="1" x14ac:dyDescent="0.45">
      <c r="A572" s="113">
        <v>7556</v>
      </c>
      <c r="B572" s="114">
        <v>44895</v>
      </c>
      <c r="C572" s="221" t="s">
        <v>164</v>
      </c>
      <c r="D572" s="222">
        <v>3</v>
      </c>
      <c r="E572" s="223">
        <v>10</v>
      </c>
      <c r="F572" s="224">
        <f t="shared" si="45"/>
        <v>30</v>
      </c>
      <c r="G572" s="223">
        <v>16</v>
      </c>
      <c r="H572" s="225">
        <f t="shared" si="46"/>
        <v>480</v>
      </c>
      <c r="I572" s="226"/>
      <c r="J572" s="226"/>
    </row>
    <row r="573" spans="1:10" s="227" customFormat="1" ht="18" customHeight="1" x14ac:dyDescent="0.45">
      <c r="A573" s="113">
        <v>7557</v>
      </c>
      <c r="B573" s="114">
        <v>44895</v>
      </c>
      <c r="C573" s="221" t="s">
        <v>164</v>
      </c>
      <c r="D573" s="222">
        <v>3</v>
      </c>
      <c r="E573" s="223">
        <v>10</v>
      </c>
      <c r="F573" s="224">
        <f t="shared" si="45"/>
        <v>30</v>
      </c>
      <c r="G573" s="223">
        <v>16</v>
      </c>
      <c r="H573" s="225">
        <f t="shared" si="46"/>
        <v>480</v>
      </c>
      <c r="I573" s="226"/>
      <c r="J573" s="226"/>
    </row>
    <row r="574" spans="1:10" s="227" customFormat="1" ht="18" customHeight="1" x14ac:dyDescent="0.45">
      <c r="A574" s="113">
        <v>7558</v>
      </c>
      <c r="B574" s="114">
        <v>44895</v>
      </c>
      <c r="C574" s="221" t="s">
        <v>164</v>
      </c>
      <c r="D574" s="222">
        <v>2</v>
      </c>
      <c r="E574" s="223">
        <v>10</v>
      </c>
      <c r="F574" s="224">
        <f t="shared" si="45"/>
        <v>20</v>
      </c>
      <c r="G574" s="223">
        <v>16</v>
      </c>
      <c r="H574" s="225">
        <f t="shared" si="46"/>
        <v>320</v>
      </c>
      <c r="I574" s="226"/>
      <c r="J574" s="226"/>
    </row>
    <row r="575" spans="1:10" s="227" customFormat="1" ht="18" customHeight="1" x14ac:dyDescent="0.45">
      <c r="A575" s="113">
        <v>7559</v>
      </c>
      <c r="B575" s="114">
        <v>44895</v>
      </c>
      <c r="C575" s="221" t="s">
        <v>164</v>
      </c>
      <c r="D575" s="222">
        <v>2</v>
      </c>
      <c r="E575" s="223">
        <v>10</v>
      </c>
      <c r="F575" s="224">
        <f t="shared" si="45"/>
        <v>20</v>
      </c>
      <c r="G575" s="223">
        <v>16</v>
      </c>
      <c r="H575" s="225">
        <f t="shared" si="46"/>
        <v>320</v>
      </c>
      <c r="I575" s="226"/>
      <c r="J575" s="226"/>
    </row>
    <row r="576" spans="1:10" s="227" customFormat="1" ht="18" customHeight="1" x14ac:dyDescent="0.45">
      <c r="A576" s="113">
        <v>7560</v>
      </c>
      <c r="B576" s="114">
        <v>44898</v>
      </c>
      <c r="C576" s="221" t="s">
        <v>164</v>
      </c>
      <c r="D576" s="222">
        <v>3</v>
      </c>
      <c r="E576" s="223">
        <v>10</v>
      </c>
      <c r="F576" s="224">
        <f t="shared" si="45"/>
        <v>30</v>
      </c>
      <c r="G576" s="223">
        <v>16</v>
      </c>
      <c r="H576" s="225">
        <f t="shared" si="46"/>
        <v>480</v>
      </c>
      <c r="I576" s="226"/>
      <c r="J576" s="226"/>
    </row>
    <row r="577" spans="1:10" s="227" customFormat="1" ht="18" customHeight="1" x14ac:dyDescent="0.45">
      <c r="A577" s="113">
        <v>7564</v>
      </c>
      <c r="B577" s="114">
        <v>44900</v>
      </c>
      <c r="C577" s="221" t="s">
        <v>164</v>
      </c>
      <c r="D577" s="222">
        <v>4</v>
      </c>
      <c r="E577" s="223">
        <v>10</v>
      </c>
      <c r="F577" s="224">
        <f t="shared" si="45"/>
        <v>40</v>
      </c>
      <c r="G577" s="223">
        <v>16</v>
      </c>
      <c r="H577" s="225">
        <f t="shared" si="46"/>
        <v>640</v>
      </c>
      <c r="I577" s="226"/>
      <c r="J577" s="226"/>
    </row>
    <row r="578" spans="1:10" s="227" customFormat="1" ht="18" customHeight="1" x14ac:dyDescent="0.45">
      <c r="A578" s="113">
        <v>7563</v>
      </c>
      <c r="B578" s="114">
        <v>44900</v>
      </c>
      <c r="C578" s="221" t="s">
        <v>164</v>
      </c>
      <c r="D578" s="222">
        <v>2</v>
      </c>
      <c r="E578" s="223">
        <v>10</v>
      </c>
      <c r="F578" s="224">
        <f t="shared" si="45"/>
        <v>20</v>
      </c>
      <c r="G578" s="223">
        <v>16</v>
      </c>
      <c r="H578" s="225">
        <f t="shared" si="46"/>
        <v>320</v>
      </c>
      <c r="I578" s="226"/>
      <c r="J578" s="226"/>
    </row>
    <row r="579" spans="1:10" s="227" customFormat="1" ht="18" customHeight="1" x14ac:dyDescent="0.45">
      <c r="A579" s="113">
        <v>7562</v>
      </c>
      <c r="B579" s="114">
        <v>44900</v>
      </c>
      <c r="C579" s="221" t="s">
        <v>164</v>
      </c>
      <c r="D579" s="222">
        <v>4</v>
      </c>
      <c r="E579" s="223">
        <v>10</v>
      </c>
      <c r="F579" s="224">
        <f t="shared" si="45"/>
        <v>40</v>
      </c>
      <c r="G579" s="223">
        <v>16</v>
      </c>
      <c r="H579" s="225">
        <f t="shared" si="46"/>
        <v>640</v>
      </c>
      <c r="I579" s="226"/>
      <c r="J579" s="226"/>
    </row>
    <row r="580" spans="1:10" s="227" customFormat="1" ht="18" customHeight="1" x14ac:dyDescent="0.45">
      <c r="A580" s="113">
        <v>7561</v>
      </c>
      <c r="B580" s="114">
        <v>44900</v>
      </c>
      <c r="C580" s="221" t="s">
        <v>164</v>
      </c>
      <c r="D580" s="222">
        <v>5</v>
      </c>
      <c r="E580" s="223">
        <v>10</v>
      </c>
      <c r="F580" s="224">
        <f t="shared" si="45"/>
        <v>50</v>
      </c>
      <c r="G580" s="223">
        <v>16</v>
      </c>
      <c r="H580" s="225">
        <f t="shared" si="46"/>
        <v>800</v>
      </c>
      <c r="I580" s="226"/>
      <c r="J580" s="226"/>
    </row>
    <row r="581" spans="1:10" s="227" customFormat="1" ht="18" customHeight="1" x14ac:dyDescent="0.45">
      <c r="A581" s="113">
        <v>7565</v>
      </c>
      <c r="B581" s="114">
        <v>44900</v>
      </c>
      <c r="C581" s="221" t="s">
        <v>164</v>
      </c>
      <c r="D581" s="222">
        <v>3</v>
      </c>
      <c r="E581" s="223">
        <v>10</v>
      </c>
      <c r="F581" s="224">
        <f t="shared" si="45"/>
        <v>30</v>
      </c>
      <c r="G581" s="223">
        <v>16</v>
      </c>
      <c r="H581" s="225">
        <f t="shared" si="46"/>
        <v>480</v>
      </c>
      <c r="I581" s="226"/>
      <c r="J581" s="226"/>
    </row>
    <row r="582" spans="1:10" s="227" customFormat="1" ht="18" customHeight="1" x14ac:dyDescent="0.45">
      <c r="A582" s="113">
        <v>7567</v>
      </c>
      <c r="B582" s="114">
        <v>44901</v>
      </c>
      <c r="C582" s="221" t="s">
        <v>164</v>
      </c>
      <c r="D582" s="222">
        <v>2</v>
      </c>
      <c r="E582" s="223">
        <v>10</v>
      </c>
      <c r="F582" s="224">
        <f t="shared" si="45"/>
        <v>20</v>
      </c>
      <c r="G582" s="223">
        <v>16</v>
      </c>
      <c r="H582" s="225">
        <f t="shared" si="46"/>
        <v>320</v>
      </c>
      <c r="I582" s="226"/>
      <c r="J582" s="226"/>
    </row>
    <row r="583" spans="1:10" s="227" customFormat="1" ht="18" customHeight="1" x14ac:dyDescent="0.45">
      <c r="A583" s="113">
        <v>7568</v>
      </c>
      <c r="B583" s="114">
        <v>44901</v>
      </c>
      <c r="C583" s="221" t="s">
        <v>164</v>
      </c>
      <c r="D583" s="222">
        <v>3</v>
      </c>
      <c r="E583" s="223">
        <v>10</v>
      </c>
      <c r="F583" s="224">
        <f t="shared" si="45"/>
        <v>30</v>
      </c>
      <c r="G583" s="223">
        <v>16</v>
      </c>
      <c r="H583" s="225">
        <f t="shared" si="46"/>
        <v>480</v>
      </c>
      <c r="I583" s="226"/>
      <c r="J583" s="226"/>
    </row>
    <row r="584" spans="1:10" s="227" customFormat="1" ht="18" customHeight="1" x14ac:dyDescent="0.45">
      <c r="A584" s="113">
        <v>7569</v>
      </c>
      <c r="B584" s="114">
        <v>44901</v>
      </c>
      <c r="C584" s="221" t="s">
        <v>164</v>
      </c>
      <c r="D584" s="222">
        <v>4</v>
      </c>
      <c r="E584" s="223">
        <v>10</v>
      </c>
      <c r="F584" s="224">
        <f t="shared" si="45"/>
        <v>40</v>
      </c>
      <c r="G584" s="223">
        <v>16</v>
      </c>
      <c r="H584" s="225">
        <f t="shared" si="46"/>
        <v>640</v>
      </c>
      <c r="I584" s="226"/>
      <c r="J584" s="226"/>
    </row>
    <row r="585" spans="1:10" s="227" customFormat="1" ht="18" customHeight="1" x14ac:dyDescent="0.45">
      <c r="A585" s="113">
        <v>7572</v>
      </c>
      <c r="B585" s="114">
        <v>44902</v>
      </c>
      <c r="C585" s="221" t="s">
        <v>164</v>
      </c>
      <c r="D585" s="222">
        <v>2</v>
      </c>
      <c r="E585" s="223">
        <v>10</v>
      </c>
      <c r="F585" s="224">
        <f t="shared" si="45"/>
        <v>20</v>
      </c>
      <c r="G585" s="223">
        <v>16</v>
      </c>
      <c r="H585" s="225">
        <f t="shared" si="46"/>
        <v>320</v>
      </c>
      <c r="I585" s="226"/>
      <c r="J585" s="226"/>
    </row>
    <row r="586" spans="1:10" s="227" customFormat="1" ht="18" customHeight="1" x14ac:dyDescent="0.45">
      <c r="A586" s="113">
        <v>7570</v>
      </c>
      <c r="B586" s="114">
        <v>44902</v>
      </c>
      <c r="C586" s="221" t="s">
        <v>164</v>
      </c>
      <c r="D586" s="222">
        <v>4</v>
      </c>
      <c r="E586" s="223">
        <v>10</v>
      </c>
      <c r="F586" s="224">
        <f t="shared" si="45"/>
        <v>40</v>
      </c>
      <c r="G586" s="223">
        <v>16</v>
      </c>
      <c r="H586" s="225">
        <f t="shared" si="46"/>
        <v>640</v>
      </c>
      <c r="I586" s="226"/>
      <c r="J586" s="226"/>
    </row>
    <row r="587" spans="1:10" s="227" customFormat="1" ht="18" customHeight="1" x14ac:dyDescent="0.45">
      <c r="A587" s="113">
        <v>7571</v>
      </c>
      <c r="B587" s="114">
        <v>44902</v>
      </c>
      <c r="C587" s="221" t="s">
        <v>164</v>
      </c>
      <c r="D587" s="222">
        <v>3</v>
      </c>
      <c r="E587" s="223">
        <v>10</v>
      </c>
      <c r="F587" s="224">
        <f t="shared" si="45"/>
        <v>30</v>
      </c>
      <c r="G587" s="223">
        <v>16</v>
      </c>
      <c r="H587" s="225">
        <f t="shared" si="46"/>
        <v>480</v>
      </c>
      <c r="I587" s="226"/>
      <c r="J587" s="226"/>
    </row>
    <row r="588" spans="1:10" s="227" customFormat="1" ht="18" customHeight="1" x14ac:dyDescent="0.45">
      <c r="A588" s="113">
        <v>7573</v>
      </c>
      <c r="B588" s="114">
        <v>44902</v>
      </c>
      <c r="C588" s="221" t="s">
        <v>164</v>
      </c>
      <c r="D588" s="222">
        <v>3</v>
      </c>
      <c r="E588" s="223">
        <v>10</v>
      </c>
      <c r="F588" s="224">
        <f t="shared" si="45"/>
        <v>30</v>
      </c>
      <c r="G588" s="223">
        <v>16</v>
      </c>
      <c r="H588" s="225">
        <f t="shared" si="46"/>
        <v>480</v>
      </c>
      <c r="I588" s="226"/>
      <c r="J588" s="226"/>
    </row>
    <row r="589" spans="1:10" s="227" customFormat="1" ht="18" customHeight="1" x14ac:dyDescent="0.45">
      <c r="A589" s="113">
        <v>7574</v>
      </c>
      <c r="B589" s="114">
        <v>44903</v>
      </c>
      <c r="C589" s="221" t="s">
        <v>164</v>
      </c>
      <c r="D589" s="222">
        <v>2</v>
      </c>
      <c r="E589" s="223">
        <v>10</v>
      </c>
      <c r="F589" s="224">
        <f t="shared" si="45"/>
        <v>20</v>
      </c>
      <c r="G589" s="223">
        <v>16</v>
      </c>
      <c r="H589" s="225">
        <f t="shared" si="46"/>
        <v>320</v>
      </c>
      <c r="I589" s="226"/>
      <c r="J589" s="226"/>
    </row>
    <row r="590" spans="1:10" s="227" customFormat="1" ht="18" customHeight="1" x14ac:dyDescent="0.45">
      <c r="A590" s="113">
        <v>7575</v>
      </c>
      <c r="B590" s="114">
        <v>44903</v>
      </c>
      <c r="C590" s="221" t="s">
        <v>164</v>
      </c>
      <c r="D590" s="222">
        <v>2</v>
      </c>
      <c r="E590" s="223">
        <v>10</v>
      </c>
      <c r="F590" s="224">
        <f t="shared" si="45"/>
        <v>20</v>
      </c>
      <c r="G590" s="223">
        <v>16</v>
      </c>
      <c r="H590" s="225">
        <f t="shared" si="46"/>
        <v>320</v>
      </c>
      <c r="I590" s="226"/>
      <c r="J590" s="226"/>
    </row>
    <row r="591" spans="1:10" s="227" customFormat="1" ht="18" customHeight="1" x14ac:dyDescent="0.45">
      <c r="A591" s="113">
        <v>7581</v>
      </c>
      <c r="B591" s="114">
        <v>44904</v>
      </c>
      <c r="C591" s="221" t="s">
        <v>164</v>
      </c>
      <c r="D591" s="222">
        <v>2</v>
      </c>
      <c r="E591" s="223">
        <v>10</v>
      </c>
      <c r="F591" s="224">
        <f t="shared" si="45"/>
        <v>20</v>
      </c>
      <c r="G591" s="223">
        <v>16</v>
      </c>
      <c r="H591" s="225">
        <f t="shared" si="46"/>
        <v>320</v>
      </c>
      <c r="I591" s="226"/>
      <c r="J591" s="226"/>
    </row>
    <row r="592" spans="1:10" s="227" customFormat="1" ht="18" customHeight="1" x14ac:dyDescent="0.45">
      <c r="A592" s="113">
        <v>7576</v>
      </c>
      <c r="B592" s="114">
        <v>44904</v>
      </c>
      <c r="C592" s="221" t="s">
        <v>164</v>
      </c>
      <c r="D592" s="222">
        <v>3</v>
      </c>
      <c r="E592" s="223">
        <v>10</v>
      </c>
      <c r="F592" s="224">
        <f t="shared" si="45"/>
        <v>30</v>
      </c>
      <c r="G592" s="223">
        <v>16</v>
      </c>
      <c r="H592" s="225">
        <f t="shared" si="46"/>
        <v>480</v>
      </c>
      <c r="I592" s="226"/>
      <c r="J592" s="226"/>
    </row>
    <row r="593" spans="1:10" s="227" customFormat="1" ht="18" customHeight="1" x14ac:dyDescent="0.45">
      <c r="A593" s="113">
        <v>7577</v>
      </c>
      <c r="B593" s="114">
        <v>44904</v>
      </c>
      <c r="C593" s="221" t="s">
        <v>164</v>
      </c>
      <c r="D593" s="222">
        <v>2</v>
      </c>
      <c r="E593" s="223">
        <v>10</v>
      </c>
      <c r="F593" s="224">
        <f t="shared" si="45"/>
        <v>20</v>
      </c>
      <c r="G593" s="223">
        <v>16</v>
      </c>
      <c r="H593" s="225">
        <f t="shared" si="46"/>
        <v>320</v>
      </c>
      <c r="I593" s="226"/>
      <c r="J593" s="226"/>
    </row>
    <row r="594" spans="1:10" s="227" customFormat="1" ht="18" customHeight="1" x14ac:dyDescent="0.45">
      <c r="A594" s="113">
        <v>7579</v>
      </c>
      <c r="B594" s="114">
        <v>44904</v>
      </c>
      <c r="C594" s="221" t="s">
        <v>164</v>
      </c>
      <c r="D594" s="222">
        <v>4</v>
      </c>
      <c r="E594" s="223">
        <v>10</v>
      </c>
      <c r="F594" s="224">
        <f t="shared" si="45"/>
        <v>40</v>
      </c>
      <c r="G594" s="223">
        <v>16</v>
      </c>
      <c r="H594" s="225">
        <f t="shared" si="46"/>
        <v>640</v>
      </c>
      <c r="I594" s="226"/>
      <c r="J594" s="226"/>
    </row>
    <row r="595" spans="1:10" s="227" customFormat="1" ht="18" customHeight="1" x14ac:dyDescent="0.45">
      <c r="A595" s="113">
        <v>7588</v>
      </c>
      <c r="B595" s="114">
        <v>44904</v>
      </c>
      <c r="C595" s="221" t="s">
        <v>164</v>
      </c>
      <c r="D595" s="222">
        <v>2</v>
      </c>
      <c r="E595" s="223">
        <v>10</v>
      </c>
      <c r="F595" s="224">
        <f t="shared" si="45"/>
        <v>20</v>
      </c>
      <c r="G595" s="223">
        <v>16</v>
      </c>
      <c r="H595" s="225">
        <f t="shared" si="46"/>
        <v>320</v>
      </c>
      <c r="I595" s="226"/>
      <c r="J595" s="226"/>
    </row>
    <row r="596" spans="1:10" s="227" customFormat="1" ht="18" customHeight="1" x14ac:dyDescent="0.45">
      <c r="A596" s="113">
        <v>7578</v>
      </c>
      <c r="B596" s="114">
        <v>44904</v>
      </c>
      <c r="C596" s="221" t="s">
        <v>164</v>
      </c>
      <c r="D596" s="222">
        <v>5</v>
      </c>
      <c r="E596" s="223">
        <v>10</v>
      </c>
      <c r="F596" s="224">
        <f t="shared" si="45"/>
        <v>50</v>
      </c>
      <c r="G596" s="223">
        <v>16</v>
      </c>
      <c r="H596" s="225">
        <f t="shared" si="46"/>
        <v>800</v>
      </c>
      <c r="I596" s="226"/>
      <c r="J596" s="226"/>
    </row>
    <row r="597" spans="1:10" s="227" customFormat="1" ht="18" customHeight="1" x14ac:dyDescent="0.45">
      <c r="A597" s="113">
        <v>7585</v>
      </c>
      <c r="B597" s="114">
        <v>44904</v>
      </c>
      <c r="C597" s="221" t="s">
        <v>164</v>
      </c>
      <c r="D597" s="222">
        <v>4</v>
      </c>
      <c r="E597" s="223">
        <v>4</v>
      </c>
      <c r="F597" s="224">
        <f t="shared" si="45"/>
        <v>16</v>
      </c>
      <c r="G597" s="223">
        <v>16</v>
      </c>
      <c r="H597" s="225">
        <f t="shared" si="46"/>
        <v>256</v>
      </c>
      <c r="I597" s="226"/>
      <c r="J597" s="226"/>
    </row>
    <row r="598" spans="1:10" s="227" customFormat="1" ht="18" customHeight="1" x14ac:dyDescent="0.45">
      <c r="A598" s="113">
        <v>7586</v>
      </c>
      <c r="B598" s="114">
        <v>44905</v>
      </c>
      <c r="C598" s="221" t="s">
        <v>164</v>
      </c>
      <c r="D598" s="222">
        <v>7</v>
      </c>
      <c r="E598" s="223">
        <v>10</v>
      </c>
      <c r="F598" s="224">
        <f t="shared" si="45"/>
        <v>70</v>
      </c>
      <c r="G598" s="223">
        <v>16</v>
      </c>
      <c r="H598" s="225">
        <f t="shared" si="46"/>
        <v>1120</v>
      </c>
      <c r="I598" s="226"/>
      <c r="J598" s="226"/>
    </row>
    <row r="599" spans="1:10" s="227" customFormat="1" ht="18" customHeight="1" x14ac:dyDescent="0.45">
      <c r="A599" s="113">
        <v>7593</v>
      </c>
      <c r="B599" s="114">
        <v>44905</v>
      </c>
      <c r="C599" s="221" t="s">
        <v>164</v>
      </c>
      <c r="D599" s="222">
        <v>2</v>
      </c>
      <c r="E599" s="223">
        <v>10</v>
      </c>
      <c r="F599" s="224">
        <f t="shared" si="45"/>
        <v>20</v>
      </c>
      <c r="G599" s="223">
        <v>16</v>
      </c>
      <c r="H599" s="225">
        <f t="shared" si="46"/>
        <v>320</v>
      </c>
      <c r="I599" s="226"/>
      <c r="J599" s="226"/>
    </row>
    <row r="600" spans="1:10" s="227" customFormat="1" ht="18" customHeight="1" x14ac:dyDescent="0.45">
      <c r="A600" s="113">
        <v>7583</v>
      </c>
      <c r="B600" s="114">
        <v>44905</v>
      </c>
      <c r="C600" s="221" t="s">
        <v>164</v>
      </c>
      <c r="D600" s="222">
        <v>2</v>
      </c>
      <c r="E600" s="223">
        <v>10</v>
      </c>
      <c r="F600" s="224">
        <f t="shared" si="45"/>
        <v>20</v>
      </c>
      <c r="G600" s="223">
        <v>16</v>
      </c>
      <c r="H600" s="225">
        <f t="shared" si="46"/>
        <v>320</v>
      </c>
      <c r="I600" s="226"/>
      <c r="J600" s="226"/>
    </row>
    <row r="601" spans="1:10" s="227" customFormat="1" ht="18" customHeight="1" x14ac:dyDescent="0.45">
      <c r="A601" s="113">
        <v>7583</v>
      </c>
      <c r="B601" s="114">
        <v>44905</v>
      </c>
      <c r="C601" s="221" t="s">
        <v>164</v>
      </c>
      <c r="D601" s="222">
        <v>2</v>
      </c>
      <c r="E601" s="223">
        <v>10</v>
      </c>
      <c r="F601" s="224">
        <f t="shared" ref="F601" si="47">D601*E601</f>
        <v>20</v>
      </c>
      <c r="G601" s="223">
        <v>16</v>
      </c>
      <c r="H601" s="225">
        <f t="shared" si="46"/>
        <v>320</v>
      </c>
      <c r="I601" s="226"/>
      <c r="J601" s="226"/>
    </row>
    <row r="602" spans="1:10" s="227" customFormat="1" ht="18" customHeight="1" x14ac:dyDescent="0.45">
      <c r="A602" s="113">
        <v>7594</v>
      </c>
      <c r="B602" s="114">
        <v>44907</v>
      </c>
      <c r="C602" s="221" t="s">
        <v>164</v>
      </c>
      <c r="D602" s="222">
        <v>6</v>
      </c>
      <c r="E602" s="223">
        <v>10</v>
      </c>
      <c r="F602" s="224">
        <f t="shared" si="45"/>
        <v>60</v>
      </c>
      <c r="G602" s="223">
        <v>16</v>
      </c>
      <c r="H602" s="225">
        <f t="shared" si="46"/>
        <v>960</v>
      </c>
      <c r="I602" s="226"/>
      <c r="J602" s="226"/>
    </row>
    <row r="603" spans="1:10" s="227" customFormat="1" ht="18" customHeight="1" x14ac:dyDescent="0.45">
      <c r="A603" s="113">
        <v>7595</v>
      </c>
      <c r="B603" s="114">
        <v>44907</v>
      </c>
      <c r="C603" s="221" t="s">
        <v>164</v>
      </c>
      <c r="D603" s="222">
        <v>3</v>
      </c>
      <c r="E603" s="223">
        <v>10</v>
      </c>
      <c r="F603" s="224">
        <f t="shared" si="45"/>
        <v>30</v>
      </c>
      <c r="G603" s="223">
        <v>16</v>
      </c>
      <c r="H603" s="225">
        <f t="shared" si="46"/>
        <v>480</v>
      </c>
      <c r="I603" s="226"/>
      <c r="J603" s="226"/>
    </row>
    <row r="604" spans="1:10" s="227" customFormat="1" ht="18" customHeight="1" x14ac:dyDescent="0.45">
      <c r="A604" s="113">
        <v>7592</v>
      </c>
      <c r="B604" s="114">
        <v>44907</v>
      </c>
      <c r="C604" s="221" t="s">
        <v>164</v>
      </c>
      <c r="D604" s="222">
        <v>3</v>
      </c>
      <c r="E604" s="223">
        <v>10</v>
      </c>
      <c r="F604" s="224">
        <f t="shared" si="45"/>
        <v>30</v>
      </c>
      <c r="G604" s="223">
        <v>16</v>
      </c>
      <c r="H604" s="225">
        <f t="shared" si="46"/>
        <v>480</v>
      </c>
      <c r="I604" s="226"/>
      <c r="J604" s="226"/>
    </row>
    <row r="605" spans="1:10" s="227" customFormat="1" ht="18" customHeight="1" x14ac:dyDescent="0.45">
      <c r="A605" s="113">
        <v>7590</v>
      </c>
      <c r="B605" s="114">
        <v>44907</v>
      </c>
      <c r="C605" s="221" t="s">
        <v>164</v>
      </c>
      <c r="D605" s="222">
        <v>2</v>
      </c>
      <c r="E605" s="223">
        <v>10</v>
      </c>
      <c r="F605" s="224">
        <f t="shared" si="45"/>
        <v>20</v>
      </c>
      <c r="G605" s="223">
        <v>16</v>
      </c>
      <c r="H605" s="225">
        <f t="shared" si="46"/>
        <v>320</v>
      </c>
      <c r="I605" s="226"/>
      <c r="J605" s="226"/>
    </row>
    <row r="606" spans="1:10" s="227" customFormat="1" ht="18" customHeight="1" x14ac:dyDescent="0.45">
      <c r="A606" s="113">
        <v>7591</v>
      </c>
      <c r="B606" s="114">
        <v>44907</v>
      </c>
      <c r="C606" s="221" t="s">
        <v>164</v>
      </c>
      <c r="D606" s="222">
        <v>3</v>
      </c>
      <c r="E606" s="223">
        <v>10</v>
      </c>
      <c r="F606" s="224">
        <f t="shared" si="45"/>
        <v>30</v>
      </c>
      <c r="G606" s="223">
        <v>16</v>
      </c>
      <c r="H606" s="225">
        <f t="shared" si="46"/>
        <v>480</v>
      </c>
      <c r="I606" s="226"/>
      <c r="J606" s="226"/>
    </row>
    <row r="607" spans="1:10" s="227" customFormat="1" ht="18" customHeight="1" x14ac:dyDescent="0.45">
      <c r="A607" s="113">
        <v>7566</v>
      </c>
      <c r="B607" s="114">
        <v>44908</v>
      </c>
      <c r="C607" s="221" t="s">
        <v>164</v>
      </c>
      <c r="D607" s="222">
        <v>3</v>
      </c>
      <c r="E607" s="223">
        <v>10</v>
      </c>
      <c r="F607" s="224">
        <f t="shared" si="45"/>
        <v>30</v>
      </c>
      <c r="G607" s="223">
        <v>16</v>
      </c>
      <c r="H607" s="225">
        <f t="shared" si="46"/>
        <v>480</v>
      </c>
      <c r="I607" s="226"/>
      <c r="J607" s="226"/>
    </row>
    <row r="608" spans="1:10" s="227" customFormat="1" ht="18" customHeight="1" x14ac:dyDescent="0.45">
      <c r="A608" s="113">
        <v>7599</v>
      </c>
      <c r="B608" s="114">
        <v>44908</v>
      </c>
      <c r="C608" s="221" t="s">
        <v>164</v>
      </c>
      <c r="D608" s="222">
        <v>2</v>
      </c>
      <c r="E608" s="223">
        <v>4</v>
      </c>
      <c r="F608" s="224">
        <f t="shared" si="45"/>
        <v>8</v>
      </c>
      <c r="G608" s="223">
        <v>16</v>
      </c>
      <c r="H608" s="225">
        <f t="shared" si="46"/>
        <v>128</v>
      </c>
      <c r="I608" s="226"/>
      <c r="J608" s="226"/>
    </row>
    <row r="609" spans="1:10" s="227" customFormat="1" ht="18" customHeight="1" x14ac:dyDescent="0.45">
      <c r="A609" s="113">
        <v>7596</v>
      </c>
      <c r="B609" s="114">
        <v>44908</v>
      </c>
      <c r="C609" s="221" t="s">
        <v>164</v>
      </c>
      <c r="D609" s="222">
        <v>4</v>
      </c>
      <c r="E609" s="223">
        <v>10</v>
      </c>
      <c r="F609" s="224">
        <f t="shared" si="45"/>
        <v>40</v>
      </c>
      <c r="G609" s="223">
        <v>16</v>
      </c>
      <c r="H609" s="225">
        <f t="shared" si="46"/>
        <v>640</v>
      </c>
      <c r="I609" s="226"/>
      <c r="J609" s="226"/>
    </row>
    <row r="610" spans="1:10" s="227" customFormat="1" ht="18" customHeight="1" x14ac:dyDescent="0.45">
      <c r="A610" s="113">
        <v>7597</v>
      </c>
      <c r="B610" s="114">
        <v>44908</v>
      </c>
      <c r="C610" s="221" t="s">
        <v>164</v>
      </c>
      <c r="D610" s="222">
        <v>2</v>
      </c>
      <c r="E610" s="223">
        <v>10</v>
      </c>
      <c r="F610" s="224">
        <f t="shared" si="45"/>
        <v>20</v>
      </c>
      <c r="G610" s="223">
        <v>16</v>
      </c>
      <c r="H610" s="225">
        <f t="shared" si="46"/>
        <v>320</v>
      </c>
      <c r="I610" s="226"/>
      <c r="J610" s="226"/>
    </row>
    <row r="611" spans="1:10" s="227" customFormat="1" ht="18" customHeight="1" x14ac:dyDescent="0.45">
      <c r="A611" s="113">
        <v>7598</v>
      </c>
      <c r="B611" s="114">
        <v>44908</v>
      </c>
      <c r="C611" s="221" t="s">
        <v>164</v>
      </c>
      <c r="D611" s="222">
        <v>2</v>
      </c>
      <c r="E611" s="223">
        <v>10</v>
      </c>
      <c r="F611" s="224">
        <f t="shared" si="45"/>
        <v>20</v>
      </c>
      <c r="G611" s="223">
        <v>16</v>
      </c>
      <c r="H611" s="225">
        <f t="shared" si="46"/>
        <v>320</v>
      </c>
      <c r="I611" s="226"/>
      <c r="J611" s="226"/>
    </row>
    <row r="612" spans="1:10" s="227" customFormat="1" ht="18" customHeight="1" x14ac:dyDescent="0.45">
      <c r="A612" s="113">
        <v>7708</v>
      </c>
      <c r="B612" s="114">
        <v>44909</v>
      </c>
      <c r="C612" s="221" t="s">
        <v>164</v>
      </c>
      <c r="D612" s="222">
        <v>6</v>
      </c>
      <c r="E612" s="223">
        <v>10</v>
      </c>
      <c r="F612" s="224">
        <f t="shared" si="45"/>
        <v>60</v>
      </c>
      <c r="G612" s="223">
        <v>16</v>
      </c>
      <c r="H612" s="225">
        <f t="shared" si="46"/>
        <v>960</v>
      </c>
      <c r="I612" s="226"/>
      <c r="J612" s="226"/>
    </row>
    <row r="613" spans="1:10" s="227" customFormat="1" ht="18" customHeight="1" x14ac:dyDescent="0.45">
      <c r="A613" s="113">
        <v>7707</v>
      </c>
      <c r="B613" s="114">
        <v>44909</v>
      </c>
      <c r="C613" s="221" t="s">
        <v>164</v>
      </c>
      <c r="D613" s="222">
        <v>8</v>
      </c>
      <c r="E613" s="223">
        <v>10</v>
      </c>
      <c r="F613" s="224">
        <f t="shared" ref="F613:F628" si="48">D613*E613</f>
        <v>80</v>
      </c>
      <c r="G613" s="223">
        <v>16</v>
      </c>
      <c r="H613" s="225">
        <f t="shared" si="46"/>
        <v>1280</v>
      </c>
      <c r="I613" s="226"/>
      <c r="J613" s="226"/>
    </row>
    <row r="614" spans="1:10" s="227" customFormat="1" ht="18" customHeight="1" x14ac:dyDescent="0.45">
      <c r="A614" s="113">
        <v>7705</v>
      </c>
      <c r="B614" s="114">
        <v>44909</v>
      </c>
      <c r="C614" s="221" t="s">
        <v>164</v>
      </c>
      <c r="D614" s="222">
        <v>4</v>
      </c>
      <c r="E614" s="223">
        <v>10</v>
      </c>
      <c r="F614" s="224">
        <f t="shared" si="48"/>
        <v>40</v>
      </c>
      <c r="G614" s="223">
        <v>16</v>
      </c>
      <c r="H614" s="225">
        <f t="shared" si="46"/>
        <v>640</v>
      </c>
      <c r="I614" s="226"/>
      <c r="J614" s="226"/>
    </row>
    <row r="615" spans="1:10" s="227" customFormat="1" ht="18" customHeight="1" x14ac:dyDescent="0.45">
      <c r="A615" s="113">
        <v>7704</v>
      </c>
      <c r="B615" s="114">
        <v>44909</v>
      </c>
      <c r="C615" s="221" t="s">
        <v>164</v>
      </c>
      <c r="D615" s="222">
        <v>4</v>
      </c>
      <c r="E615" s="223">
        <v>10</v>
      </c>
      <c r="F615" s="224">
        <f t="shared" si="48"/>
        <v>40</v>
      </c>
      <c r="G615" s="223">
        <v>16</v>
      </c>
      <c r="H615" s="225">
        <f t="shared" si="46"/>
        <v>640</v>
      </c>
      <c r="I615" s="226"/>
      <c r="J615" s="226"/>
    </row>
    <row r="616" spans="1:10" s="227" customFormat="1" ht="18" customHeight="1" x14ac:dyDescent="0.45">
      <c r="A616" s="113">
        <v>7709</v>
      </c>
      <c r="B616" s="114">
        <v>44910</v>
      </c>
      <c r="C616" s="221" t="s">
        <v>164</v>
      </c>
      <c r="D616" s="222">
        <v>11</v>
      </c>
      <c r="E616" s="223">
        <v>10</v>
      </c>
      <c r="F616" s="224">
        <f t="shared" si="48"/>
        <v>110</v>
      </c>
      <c r="G616" s="223">
        <v>16</v>
      </c>
      <c r="H616" s="225">
        <f t="shared" si="46"/>
        <v>1760</v>
      </c>
      <c r="I616" s="226"/>
      <c r="J616" s="226"/>
    </row>
    <row r="617" spans="1:10" s="227" customFormat="1" ht="18" customHeight="1" x14ac:dyDescent="0.45">
      <c r="A617" s="113">
        <v>7718</v>
      </c>
      <c r="B617" s="114">
        <v>44910</v>
      </c>
      <c r="C617" s="221" t="s">
        <v>164</v>
      </c>
      <c r="D617" s="222">
        <v>3</v>
      </c>
      <c r="E617" s="223">
        <v>10</v>
      </c>
      <c r="F617" s="224">
        <f t="shared" si="48"/>
        <v>30</v>
      </c>
      <c r="G617" s="223">
        <v>16</v>
      </c>
      <c r="H617" s="225">
        <f t="shared" si="46"/>
        <v>480</v>
      </c>
      <c r="I617" s="226"/>
      <c r="J617" s="226"/>
    </row>
    <row r="618" spans="1:10" s="227" customFormat="1" ht="18" customHeight="1" x14ac:dyDescent="0.45">
      <c r="A618" s="113">
        <v>7712</v>
      </c>
      <c r="B618" s="114">
        <v>44910</v>
      </c>
      <c r="C618" s="221" t="s">
        <v>164</v>
      </c>
      <c r="D618" s="222">
        <v>2</v>
      </c>
      <c r="E618" s="223">
        <v>10</v>
      </c>
      <c r="F618" s="224">
        <f t="shared" si="48"/>
        <v>20</v>
      </c>
      <c r="G618" s="223">
        <v>16</v>
      </c>
      <c r="H618" s="225">
        <f t="shared" si="46"/>
        <v>320</v>
      </c>
      <c r="I618" s="226"/>
      <c r="J618" s="226"/>
    </row>
    <row r="619" spans="1:10" s="227" customFormat="1" ht="18" customHeight="1" x14ac:dyDescent="0.45">
      <c r="A619" s="113">
        <v>7711</v>
      </c>
      <c r="B619" s="114">
        <v>44910</v>
      </c>
      <c r="C619" s="221" t="s">
        <v>164</v>
      </c>
      <c r="D619" s="222">
        <v>6</v>
      </c>
      <c r="E619" s="223">
        <v>10</v>
      </c>
      <c r="F619" s="224">
        <f t="shared" si="48"/>
        <v>60</v>
      </c>
      <c r="G619" s="223">
        <v>16</v>
      </c>
      <c r="H619" s="225">
        <f t="shared" ref="H619:H660" si="49">F619*G619</f>
        <v>960</v>
      </c>
      <c r="I619" s="226"/>
      <c r="J619" s="226"/>
    </row>
    <row r="620" spans="1:10" s="227" customFormat="1" ht="18" customHeight="1" x14ac:dyDescent="0.45">
      <c r="A620" s="113">
        <v>7710</v>
      </c>
      <c r="B620" s="114">
        <v>44910</v>
      </c>
      <c r="C620" s="221" t="s">
        <v>164</v>
      </c>
      <c r="D620" s="222">
        <v>2</v>
      </c>
      <c r="E620" s="223">
        <v>10</v>
      </c>
      <c r="F620" s="224">
        <f t="shared" si="48"/>
        <v>20</v>
      </c>
      <c r="G620" s="223">
        <v>16</v>
      </c>
      <c r="H620" s="225">
        <f t="shared" si="49"/>
        <v>320</v>
      </c>
      <c r="I620" s="226"/>
      <c r="J620" s="226"/>
    </row>
    <row r="621" spans="1:10" s="227" customFormat="1" ht="18" customHeight="1" x14ac:dyDescent="0.45">
      <c r="A621" s="113">
        <v>7717</v>
      </c>
      <c r="B621" s="114">
        <v>44911</v>
      </c>
      <c r="C621" s="221" t="s">
        <v>164</v>
      </c>
      <c r="D621" s="222">
        <v>3</v>
      </c>
      <c r="E621" s="223">
        <v>10</v>
      </c>
      <c r="F621" s="224">
        <f t="shared" si="48"/>
        <v>30</v>
      </c>
      <c r="G621" s="223">
        <v>16</v>
      </c>
      <c r="H621" s="225">
        <f t="shared" si="49"/>
        <v>480</v>
      </c>
      <c r="I621" s="226"/>
      <c r="J621" s="226"/>
    </row>
    <row r="622" spans="1:10" s="227" customFormat="1" ht="18" customHeight="1" x14ac:dyDescent="0.45">
      <c r="A622" s="113">
        <v>7716</v>
      </c>
      <c r="B622" s="114">
        <v>44911</v>
      </c>
      <c r="C622" s="221" t="s">
        <v>164</v>
      </c>
      <c r="D622" s="222">
        <v>3</v>
      </c>
      <c r="E622" s="223">
        <v>10</v>
      </c>
      <c r="F622" s="224">
        <f t="shared" si="48"/>
        <v>30</v>
      </c>
      <c r="G622" s="223">
        <v>16</v>
      </c>
      <c r="H622" s="225">
        <f t="shared" si="49"/>
        <v>480</v>
      </c>
      <c r="I622" s="226"/>
      <c r="J622" s="226"/>
    </row>
    <row r="623" spans="1:10" s="227" customFormat="1" ht="18" customHeight="1" x14ac:dyDescent="0.45">
      <c r="A623" s="113">
        <v>7714</v>
      </c>
      <c r="B623" s="114">
        <v>44911</v>
      </c>
      <c r="C623" s="221" t="s">
        <v>164</v>
      </c>
      <c r="D623" s="222">
        <v>2</v>
      </c>
      <c r="E623" s="223">
        <v>10</v>
      </c>
      <c r="F623" s="224">
        <f t="shared" si="48"/>
        <v>20</v>
      </c>
      <c r="G623" s="223">
        <v>16</v>
      </c>
      <c r="H623" s="225">
        <f t="shared" si="49"/>
        <v>320</v>
      </c>
      <c r="I623" s="226"/>
      <c r="J623" s="226"/>
    </row>
    <row r="624" spans="1:10" s="227" customFormat="1" ht="18" customHeight="1" x14ac:dyDescent="0.45">
      <c r="A624" s="113">
        <v>7715</v>
      </c>
      <c r="B624" s="114">
        <v>44911</v>
      </c>
      <c r="C624" s="221" t="s">
        <v>164</v>
      </c>
      <c r="D624" s="222">
        <v>2</v>
      </c>
      <c r="E624" s="223">
        <v>10</v>
      </c>
      <c r="F624" s="224">
        <f t="shared" si="48"/>
        <v>20</v>
      </c>
      <c r="G624" s="223">
        <v>16</v>
      </c>
      <c r="H624" s="225">
        <f t="shared" si="49"/>
        <v>320</v>
      </c>
      <c r="I624" s="226"/>
      <c r="J624" s="226"/>
    </row>
    <row r="625" spans="1:10" s="227" customFormat="1" ht="18" customHeight="1" x14ac:dyDescent="0.45">
      <c r="A625" s="113">
        <v>7713</v>
      </c>
      <c r="B625" s="114">
        <v>44911</v>
      </c>
      <c r="C625" s="221" t="s">
        <v>164</v>
      </c>
      <c r="D625" s="222">
        <v>9</v>
      </c>
      <c r="E625" s="223">
        <v>10</v>
      </c>
      <c r="F625" s="224">
        <f t="shared" si="48"/>
        <v>90</v>
      </c>
      <c r="G625" s="223">
        <v>16</v>
      </c>
      <c r="H625" s="225">
        <f t="shared" si="49"/>
        <v>1440</v>
      </c>
      <c r="I625" s="226"/>
      <c r="J625" s="226"/>
    </row>
    <row r="626" spans="1:10" s="227" customFormat="1" ht="18" customHeight="1" x14ac:dyDescent="0.45">
      <c r="A626" s="113">
        <v>7720</v>
      </c>
      <c r="B626" s="114">
        <v>44912</v>
      </c>
      <c r="C626" s="221" t="s">
        <v>164</v>
      </c>
      <c r="D626" s="222">
        <v>10</v>
      </c>
      <c r="E626" s="223">
        <v>10</v>
      </c>
      <c r="F626" s="224">
        <f t="shared" si="48"/>
        <v>100</v>
      </c>
      <c r="G626" s="223">
        <v>16</v>
      </c>
      <c r="H626" s="225">
        <f t="shared" si="49"/>
        <v>1600</v>
      </c>
      <c r="I626" s="226"/>
      <c r="J626" s="226"/>
    </row>
    <row r="627" spans="1:10" s="227" customFormat="1" ht="18" customHeight="1" x14ac:dyDescent="0.45">
      <c r="A627" s="113">
        <v>7719</v>
      </c>
      <c r="B627" s="114">
        <v>44912</v>
      </c>
      <c r="C627" s="221" t="s">
        <v>164</v>
      </c>
      <c r="D627" s="222">
        <v>2</v>
      </c>
      <c r="E627" s="223">
        <v>10</v>
      </c>
      <c r="F627" s="224">
        <f t="shared" si="48"/>
        <v>20</v>
      </c>
      <c r="G627" s="223">
        <v>16</v>
      </c>
      <c r="H627" s="225">
        <f t="shared" si="49"/>
        <v>320</v>
      </c>
      <c r="I627" s="226"/>
      <c r="J627" s="226"/>
    </row>
    <row r="628" spans="1:10" s="227" customFormat="1" ht="18" customHeight="1" x14ac:dyDescent="0.45">
      <c r="A628" s="113">
        <v>7723</v>
      </c>
      <c r="B628" s="114">
        <v>44912</v>
      </c>
      <c r="C628" s="221" t="s">
        <v>164</v>
      </c>
      <c r="D628" s="222">
        <v>2</v>
      </c>
      <c r="E628" s="223">
        <v>10</v>
      </c>
      <c r="F628" s="224">
        <f t="shared" si="48"/>
        <v>20</v>
      </c>
      <c r="G628" s="223">
        <v>16</v>
      </c>
      <c r="H628" s="225">
        <f t="shared" si="49"/>
        <v>320</v>
      </c>
      <c r="I628" s="226"/>
      <c r="J628" s="226"/>
    </row>
    <row r="629" spans="1:10" s="227" customFormat="1" ht="18" customHeight="1" x14ac:dyDescent="0.45">
      <c r="A629" s="113">
        <v>7722</v>
      </c>
      <c r="B629" s="114">
        <v>44912</v>
      </c>
      <c r="C629" s="221" t="s">
        <v>164</v>
      </c>
      <c r="D629" s="222">
        <v>2</v>
      </c>
      <c r="E629" s="223">
        <v>10</v>
      </c>
      <c r="F629" s="224">
        <f t="shared" ref="F629:F636" si="50">D629*E629</f>
        <v>20</v>
      </c>
      <c r="G629" s="223">
        <v>16</v>
      </c>
      <c r="H629" s="225">
        <f t="shared" si="49"/>
        <v>320</v>
      </c>
      <c r="I629" s="226"/>
      <c r="J629" s="226"/>
    </row>
    <row r="630" spans="1:10" s="227" customFormat="1" ht="18" customHeight="1" x14ac:dyDescent="0.45">
      <c r="A630" s="113">
        <v>7721</v>
      </c>
      <c r="B630" s="114">
        <v>44912</v>
      </c>
      <c r="C630" s="221" t="s">
        <v>164</v>
      </c>
      <c r="D630" s="222">
        <v>4</v>
      </c>
      <c r="E630" s="223">
        <v>10</v>
      </c>
      <c r="F630" s="224">
        <f t="shared" si="50"/>
        <v>40</v>
      </c>
      <c r="G630" s="223">
        <v>16</v>
      </c>
      <c r="H630" s="225">
        <f t="shared" si="49"/>
        <v>640</v>
      </c>
      <c r="I630" s="226"/>
      <c r="J630" s="226"/>
    </row>
    <row r="631" spans="1:10" s="227" customFormat="1" ht="18" customHeight="1" x14ac:dyDescent="0.45">
      <c r="A631" s="113">
        <v>7724</v>
      </c>
      <c r="B631" s="114">
        <v>44914</v>
      </c>
      <c r="C631" s="221" t="s">
        <v>164</v>
      </c>
      <c r="D631" s="222">
        <v>4</v>
      </c>
      <c r="E631" s="223">
        <v>10</v>
      </c>
      <c r="F631" s="224">
        <f t="shared" si="50"/>
        <v>40</v>
      </c>
      <c r="G631" s="223">
        <v>16</v>
      </c>
      <c r="H631" s="225">
        <f t="shared" si="49"/>
        <v>640</v>
      </c>
      <c r="I631" s="226"/>
      <c r="J631" s="226"/>
    </row>
    <row r="632" spans="1:10" s="227" customFormat="1" ht="18" customHeight="1" x14ac:dyDescent="0.45">
      <c r="A632" s="113">
        <v>7725</v>
      </c>
      <c r="B632" s="114">
        <v>44914</v>
      </c>
      <c r="C632" s="221" t="s">
        <v>164</v>
      </c>
      <c r="D632" s="222">
        <v>2</v>
      </c>
      <c r="E632" s="223">
        <v>10</v>
      </c>
      <c r="F632" s="224">
        <f t="shared" si="50"/>
        <v>20</v>
      </c>
      <c r="G632" s="223">
        <v>16</v>
      </c>
      <c r="H632" s="225">
        <f t="shared" si="49"/>
        <v>320</v>
      </c>
      <c r="I632" s="226"/>
      <c r="J632" s="226"/>
    </row>
    <row r="633" spans="1:10" s="227" customFormat="1" ht="18" customHeight="1" x14ac:dyDescent="0.45">
      <c r="A633" s="113">
        <v>7726</v>
      </c>
      <c r="B633" s="114">
        <v>44914</v>
      </c>
      <c r="C633" s="221" t="s">
        <v>164</v>
      </c>
      <c r="D633" s="222">
        <v>6</v>
      </c>
      <c r="E633" s="223">
        <v>10</v>
      </c>
      <c r="F633" s="224">
        <f t="shared" si="50"/>
        <v>60</v>
      </c>
      <c r="G633" s="223">
        <v>16</v>
      </c>
      <c r="H633" s="225">
        <f t="shared" si="49"/>
        <v>960</v>
      </c>
      <c r="I633" s="226"/>
      <c r="J633" s="226"/>
    </row>
    <row r="634" spans="1:10" s="227" customFormat="1" ht="18" customHeight="1" x14ac:dyDescent="0.45">
      <c r="A634" s="113">
        <v>7727</v>
      </c>
      <c r="B634" s="114">
        <v>44914</v>
      </c>
      <c r="C634" s="221" t="s">
        <v>164</v>
      </c>
      <c r="D634" s="222">
        <v>2</v>
      </c>
      <c r="E634" s="223">
        <v>10</v>
      </c>
      <c r="F634" s="224">
        <f t="shared" si="50"/>
        <v>20</v>
      </c>
      <c r="G634" s="223">
        <v>16</v>
      </c>
      <c r="H634" s="225">
        <f t="shared" si="49"/>
        <v>320</v>
      </c>
      <c r="I634" s="226"/>
      <c r="J634" s="226"/>
    </row>
    <row r="635" spans="1:10" s="227" customFormat="1" ht="18" customHeight="1" x14ac:dyDescent="0.45">
      <c r="A635" s="113">
        <v>7728</v>
      </c>
      <c r="B635" s="114">
        <v>44914</v>
      </c>
      <c r="C635" s="221" t="s">
        <v>164</v>
      </c>
      <c r="D635" s="222">
        <v>2</v>
      </c>
      <c r="E635" s="223">
        <v>10</v>
      </c>
      <c r="F635" s="224">
        <f t="shared" si="50"/>
        <v>20</v>
      </c>
      <c r="G635" s="223">
        <v>16</v>
      </c>
      <c r="H635" s="225">
        <f t="shared" si="49"/>
        <v>320</v>
      </c>
      <c r="I635" s="226"/>
      <c r="J635" s="226"/>
    </row>
    <row r="636" spans="1:10" s="227" customFormat="1" ht="18" customHeight="1" x14ac:dyDescent="0.45">
      <c r="A636" s="113">
        <v>7732</v>
      </c>
      <c r="B636" s="114">
        <v>44914</v>
      </c>
      <c r="C636" s="221" t="s">
        <v>164</v>
      </c>
      <c r="D636" s="222">
        <v>2</v>
      </c>
      <c r="E636" s="223">
        <v>10</v>
      </c>
      <c r="F636" s="224">
        <f t="shared" si="50"/>
        <v>20</v>
      </c>
      <c r="G636" s="223">
        <v>16</v>
      </c>
      <c r="H636" s="225">
        <f t="shared" si="49"/>
        <v>320</v>
      </c>
      <c r="I636" s="226"/>
      <c r="J636" s="226"/>
    </row>
    <row r="637" spans="1:10" s="227" customFormat="1" ht="18" customHeight="1" x14ac:dyDescent="0.45">
      <c r="A637" s="113">
        <v>7731</v>
      </c>
      <c r="B637" s="114">
        <v>44915</v>
      </c>
      <c r="C637" s="221" t="s">
        <v>164</v>
      </c>
      <c r="D637" s="222">
        <v>2</v>
      </c>
      <c r="E637" s="223">
        <v>10</v>
      </c>
      <c r="F637" s="224">
        <f t="shared" ref="F637:F642" si="51">D637*E637</f>
        <v>20</v>
      </c>
      <c r="G637" s="223">
        <v>16</v>
      </c>
      <c r="H637" s="225">
        <f t="shared" si="49"/>
        <v>320</v>
      </c>
      <c r="I637" s="226"/>
      <c r="J637" s="226"/>
    </row>
    <row r="638" spans="1:10" s="227" customFormat="1" ht="18" customHeight="1" x14ac:dyDescent="0.45">
      <c r="A638" s="113">
        <v>7729</v>
      </c>
      <c r="B638" s="114">
        <v>44915</v>
      </c>
      <c r="C638" s="221" t="s">
        <v>164</v>
      </c>
      <c r="D638" s="222">
        <v>4</v>
      </c>
      <c r="E638" s="223">
        <v>10</v>
      </c>
      <c r="F638" s="224">
        <f t="shared" si="51"/>
        <v>40</v>
      </c>
      <c r="G638" s="223">
        <v>16</v>
      </c>
      <c r="H638" s="225">
        <f t="shared" si="49"/>
        <v>640</v>
      </c>
      <c r="I638" s="226"/>
      <c r="J638" s="226"/>
    </row>
    <row r="639" spans="1:10" s="227" customFormat="1" ht="18" customHeight="1" x14ac:dyDescent="0.45">
      <c r="A639" s="113">
        <v>7730</v>
      </c>
      <c r="B639" s="114">
        <v>44915</v>
      </c>
      <c r="C639" s="221" t="s">
        <v>164</v>
      </c>
      <c r="D639" s="222">
        <v>4</v>
      </c>
      <c r="E639" s="223">
        <v>10</v>
      </c>
      <c r="F639" s="224">
        <f t="shared" si="51"/>
        <v>40</v>
      </c>
      <c r="G639" s="223">
        <v>16</v>
      </c>
      <c r="H639" s="225">
        <f t="shared" si="49"/>
        <v>640</v>
      </c>
      <c r="I639" s="226"/>
      <c r="J639" s="226"/>
    </row>
    <row r="640" spans="1:10" s="227" customFormat="1" ht="18" customHeight="1" x14ac:dyDescent="0.45">
      <c r="A640" s="113">
        <v>7733</v>
      </c>
      <c r="B640" s="114">
        <v>44916</v>
      </c>
      <c r="C640" s="221" t="s">
        <v>164</v>
      </c>
      <c r="D640" s="222">
        <v>2</v>
      </c>
      <c r="E640" s="223">
        <v>10</v>
      </c>
      <c r="F640" s="224">
        <f t="shared" si="51"/>
        <v>20</v>
      </c>
      <c r="G640" s="223">
        <v>16</v>
      </c>
      <c r="H640" s="225">
        <f t="shared" si="49"/>
        <v>320</v>
      </c>
      <c r="I640" s="226"/>
      <c r="J640" s="226"/>
    </row>
    <row r="641" spans="1:10" s="227" customFormat="1" ht="18" customHeight="1" x14ac:dyDescent="0.45">
      <c r="A641" s="113">
        <v>7734</v>
      </c>
      <c r="B641" s="114">
        <v>44916</v>
      </c>
      <c r="C641" s="221" t="s">
        <v>164</v>
      </c>
      <c r="D641" s="222">
        <v>2</v>
      </c>
      <c r="E641" s="223">
        <v>10</v>
      </c>
      <c r="F641" s="224">
        <f t="shared" si="51"/>
        <v>20</v>
      </c>
      <c r="G641" s="223">
        <v>16</v>
      </c>
      <c r="H641" s="225">
        <f t="shared" si="49"/>
        <v>320</v>
      </c>
      <c r="I641" s="226"/>
      <c r="J641" s="226"/>
    </row>
    <row r="642" spans="1:10" s="227" customFormat="1" ht="18" customHeight="1" x14ac:dyDescent="0.45">
      <c r="A642" s="113">
        <v>7734</v>
      </c>
      <c r="B642" s="114">
        <v>44916</v>
      </c>
      <c r="C642" s="221" t="s">
        <v>164</v>
      </c>
      <c r="D642" s="222">
        <v>1</v>
      </c>
      <c r="E642" s="223">
        <v>5</v>
      </c>
      <c r="F642" s="224">
        <f t="shared" si="51"/>
        <v>5</v>
      </c>
      <c r="G642" s="223">
        <v>16</v>
      </c>
      <c r="H642" s="225">
        <f t="shared" si="49"/>
        <v>80</v>
      </c>
      <c r="I642" s="226"/>
      <c r="J642" s="226"/>
    </row>
    <row r="643" spans="1:10" s="227" customFormat="1" ht="18" customHeight="1" x14ac:dyDescent="0.45">
      <c r="A643" s="113">
        <v>7735</v>
      </c>
      <c r="B643" s="114">
        <v>44917</v>
      </c>
      <c r="C643" s="221" t="s">
        <v>164</v>
      </c>
      <c r="D643" s="222">
        <v>2</v>
      </c>
      <c r="E643" s="223">
        <v>10</v>
      </c>
      <c r="F643" s="224">
        <f t="shared" ref="F643:F645" si="52">D643*E643</f>
        <v>20</v>
      </c>
      <c r="G643" s="223">
        <v>16</v>
      </c>
      <c r="H643" s="225">
        <f t="shared" si="49"/>
        <v>320</v>
      </c>
      <c r="I643" s="226"/>
      <c r="J643" s="226"/>
    </row>
    <row r="644" spans="1:10" s="227" customFormat="1" ht="18" customHeight="1" x14ac:dyDescent="0.45">
      <c r="A644" s="113">
        <v>7736</v>
      </c>
      <c r="B644" s="114">
        <v>44917</v>
      </c>
      <c r="C644" s="221" t="s">
        <v>164</v>
      </c>
      <c r="D644" s="222">
        <v>11</v>
      </c>
      <c r="E644" s="223">
        <v>10</v>
      </c>
      <c r="F644" s="224">
        <f t="shared" si="52"/>
        <v>110</v>
      </c>
      <c r="G644" s="223">
        <v>16</v>
      </c>
      <c r="H644" s="225">
        <f t="shared" si="49"/>
        <v>1760</v>
      </c>
      <c r="I644" s="226"/>
      <c r="J644" s="226"/>
    </row>
    <row r="645" spans="1:10" s="227" customFormat="1" ht="18" customHeight="1" x14ac:dyDescent="0.45">
      <c r="A645" s="113">
        <v>7737</v>
      </c>
      <c r="B645" s="114">
        <v>44918</v>
      </c>
      <c r="C645" s="221" t="s">
        <v>164</v>
      </c>
      <c r="D645" s="222">
        <v>5</v>
      </c>
      <c r="E645" s="223">
        <v>10</v>
      </c>
      <c r="F645" s="224">
        <f t="shared" si="52"/>
        <v>50</v>
      </c>
      <c r="G645" s="223">
        <v>16</v>
      </c>
      <c r="H645" s="225">
        <f t="shared" si="49"/>
        <v>800</v>
      </c>
      <c r="I645" s="226"/>
      <c r="J645" s="226"/>
    </row>
    <row r="646" spans="1:10" s="227" customFormat="1" ht="18" customHeight="1" x14ac:dyDescent="0.45">
      <c r="A646" s="113">
        <v>7738</v>
      </c>
      <c r="B646" s="114">
        <v>44919</v>
      </c>
      <c r="C646" s="221" t="s">
        <v>164</v>
      </c>
      <c r="D646" s="222">
        <v>3</v>
      </c>
      <c r="E646" s="223">
        <v>10</v>
      </c>
      <c r="F646" s="224">
        <f t="shared" ref="F646:F650" si="53">D646*E646</f>
        <v>30</v>
      </c>
      <c r="G646" s="223">
        <v>16</v>
      </c>
      <c r="H646" s="225">
        <f t="shared" si="49"/>
        <v>480</v>
      </c>
      <c r="I646" s="226"/>
      <c r="J646" s="226"/>
    </row>
    <row r="647" spans="1:10" s="227" customFormat="1" ht="18" customHeight="1" x14ac:dyDescent="0.45">
      <c r="A647" s="113">
        <v>7739</v>
      </c>
      <c r="B647" s="114">
        <v>44919</v>
      </c>
      <c r="C647" s="221" t="s">
        <v>164</v>
      </c>
      <c r="D647" s="222">
        <v>2</v>
      </c>
      <c r="E647" s="223">
        <v>10</v>
      </c>
      <c r="F647" s="224">
        <f t="shared" si="53"/>
        <v>20</v>
      </c>
      <c r="G647" s="223">
        <v>16</v>
      </c>
      <c r="H647" s="225">
        <f t="shared" si="49"/>
        <v>320</v>
      </c>
      <c r="I647" s="226"/>
      <c r="J647" s="226"/>
    </row>
    <row r="648" spans="1:10" s="227" customFormat="1" ht="18" customHeight="1" x14ac:dyDescent="0.45">
      <c r="A648" s="113">
        <v>7740</v>
      </c>
      <c r="B648" s="114">
        <v>44919</v>
      </c>
      <c r="C648" s="221" t="s">
        <v>164</v>
      </c>
      <c r="D648" s="222">
        <v>2</v>
      </c>
      <c r="E648" s="223">
        <v>10</v>
      </c>
      <c r="F648" s="224">
        <f t="shared" si="53"/>
        <v>20</v>
      </c>
      <c r="G648" s="223">
        <v>16</v>
      </c>
      <c r="H648" s="225">
        <f t="shared" si="49"/>
        <v>320</v>
      </c>
      <c r="I648" s="226"/>
      <c r="J648" s="226"/>
    </row>
    <row r="649" spans="1:10" s="227" customFormat="1" ht="18" customHeight="1" x14ac:dyDescent="0.45">
      <c r="A649" s="113">
        <v>7741</v>
      </c>
      <c r="B649" s="114">
        <v>44919</v>
      </c>
      <c r="C649" s="221" t="s">
        <v>164</v>
      </c>
      <c r="D649" s="222">
        <v>2</v>
      </c>
      <c r="E649" s="223">
        <v>10</v>
      </c>
      <c r="F649" s="224">
        <f t="shared" si="53"/>
        <v>20</v>
      </c>
      <c r="G649" s="223">
        <v>16</v>
      </c>
      <c r="H649" s="225">
        <f t="shared" si="49"/>
        <v>320</v>
      </c>
      <c r="I649" s="226"/>
      <c r="J649" s="226"/>
    </row>
    <row r="650" spans="1:10" s="227" customFormat="1" ht="18" customHeight="1" x14ac:dyDescent="0.45">
      <c r="A650" s="113">
        <v>7742</v>
      </c>
      <c r="B650" s="114">
        <v>44919</v>
      </c>
      <c r="C650" s="221" t="s">
        <v>164</v>
      </c>
      <c r="D650" s="222">
        <v>5</v>
      </c>
      <c r="E650" s="223">
        <v>10</v>
      </c>
      <c r="F650" s="224">
        <f t="shared" si="53"/>
        <v>50</v>
      </c>
      <c r="G650" s="223">
        <v>16</v>
      </c>
      <c r="H650" s="225">
        <f t="shared" si="49"/>
        <v>800</v>
      </c>
      <c r="I650" s="226"/>
      <c r="J650" s="226"/>
    </row>
    <row r="651" spans="1:10" s="227" customFormat="1" ht="18" customHeight="1" x14ac:dyDescent="0.45">
      <c r="A651" s="113">
        <v>7743</v>
      </c>
      <c r="B651" s="114">
        <v>44921</v>
      </c>
      <c r="C651" s="221" t="s">
        <v>164</v>
      </c>
      <c r="D651" s="222">
        <v>2</v>
      </c>
      <c r="E651" s="223">
        <v>10</v>
      </c>
      <c r="F651" s="224">
        <f t="shared" ref="F651:F657" si="54">D651*E651</f>
        <v>20</v>
      </c>
      <c r="G651" s="223">
        <v>16</v>
      </c>
      <c r="H651" s="225">
        <f t="shared" si="49"/>
        <v>320</v>
      </c>
      <c r="I651" s="226"/>
      <c r="J651" s="226"/>
    </row>
    <row r="652" spans="1:10" s="227" customFormat="1" ht="18" customHeight="1" x14ac:dyDescent="0.45">
      <c r="A652" s="113">
        <v>7744</v>
      </c>
      <c r="B652" s="114">
        <v>44921</v>
      </c>
      <c r="C652" s="221" t="s">
        <v>164</v>
      </c>
      <c r="D652" s="222">
        <v>3</v>
      </c>
      <c r="E652" s="223">
        <v>10</v>
      </c>
      <c r="F652" s="224">
        <f t="shared" si="54"/>
        <v>30</v>
      </c>
      <c r="G652" s="223">
        <v>16</v>
      </c>
      <c r="H652" s="225">
        <f t="shared" si="49"/>
        <v>480</v>
      </c>
      <c r="I652" s="226"/>
      <c r="J652" s="226"/>
    </row>
    <row r="653" spans="1:10" s="227" customFormat="1" ht="18" customHeight="1" x14ac:dyDescent="0.45">
      <c r="A653" s="113">
        <v>7745</v>
      </c>
      <c r="B653" s="114">
        <v>44921</v>
      </c>
      <c r="C653" s="221" t="s">
        <v>164</v>
      </c>
      <c r="D653" s="222">
        <v>2</v>
      </c>
      <c r="E653" s="223">
        <v>10</v>
      </c>
      <c r="F653" s="224">
        <f t="shared" si="54"/>
        <v>20</v>
      </c>
      <c r="G653" s="223">
        <v>16</v>
      </c>
      <c r="H653" s="225">
        <f t="shared" si="49"/>
        <v>320</v>
      </c>
      <c r="I653" s="226"/>
      <c r="J653" s="226"/>
    </row>
    <row r="654" spans="1:10" s="227" customFormat="1" ht="18" customHeight="1" x14ac:dyDescent="0.45">
      <c r="A654" s="113">
        <v>7746</v>
      </c>
      <c r="B654" s="114">
        <v>44921</v>
      </c>
      <c r="C654" s="221" t="s">
        <v>164</v>
      </c>
      <c r="D654" s="222">
        <v>2</v>
      </c>
      <c r="E654" s="223">
        <v>10</v>
      </c>
      <c r="F654" s="224">
        <f t="shared" si="54"/>
        <v>20</v>
      </c>
      <c r="G654" s="223">
        <v>16</v>
      </c>
      <c r="H654" s="225">
        <f t="shared" si="49"/>
        <v>320</v>
      </c>
      <c r="I654" s="226"/>
      <c r="J654" s="226"/>
    </row>
    <row r="655" spans="1:10" s="227" customFormat="1" ht="18" customHeight="1" x14ac:dyDescent="0.45">
      <c r="A655" s="113">
        <v>7605</v>
      </c>
      <c r="B655" s="114">
        <v>44921</v>
      </c>
      <c r="C655" s="221" t="s">
        <v>164</v>
      </c>
      <c r="D655" s="222">
        <v>2</v>
      </c>
      <c r="E655" s="223">
        <v>10</v>
      </c>
      <c r="F655" s="224">
        <f t="shared" si="54"/>
        <v>20</v>
      </c>
      <c r="G655" s="223">
        <v>16</v>
      </c>
      <c r="H655" s="225">
        <f t="shared" si="49"/>
        <v>320</v>
      </c>
      <c r="I655" s="226"/>
      <c r="J655" s="226"/>
    </row>
    <row r="656" spans="1:10" s="227" customFormat="1" ht="18" customHeight="1" x14ac:dyDescent="0.45">
      <c r="A656" s="113">
        <v>7750</v>
      </c>
      <c r="B656" s="114">
        <v>44922</v>
      </c>
      <c r="C656" s="221" t="s">
        <v>164</v>
      </c>
      <c r="D656" s="222">
        <v>2</v>
      </c>
      <c r="E656" s="223">
        <v>10</v>
      </c>
      <c r="F656" s="224">
        <f t="shared" si="54"/>
        <v>20</v>
      </c>
      <c r="G656" s="223">
        <v>16</v>
      </c>
      <c r="H656" s="225">
        <f t="shared" si="49"/>
        <v>320</v>
      </c>
      <c r="I656" s="226"/>
      <c r="J656" s="226"/>
    </row>
    <row r="657" spans="1:10" s="227" customFormat="1" ht="18" customHeight="1" x14ac:dyDescent="0.45">
      <c r="A657" s="113">
        <v>7749</v>
      </c>
      <c r="B657" s="114">
        <v>44861</v>
      </c>
      <c r="C657" s="221" t="s">
        <v>164</v>
      </c>
      <c r="D657" s="222">
        <v>2</v>
      </c>
      <c r="E657" s="223">
        <v>10</v>
      </c>
      <c r="F657" s="224">
        <f t="shared" si="54"/>
        <v>20</v>
      </c>
      <c r="G657" s="223">
        <v>16</v>
      </c>
      <c r="H657" s="225">
        <f t="shared" si="49"/>
        <v>320</v>
      </c>
      <c r="I657" s="226"/>
      <c r="J657" s="226"/>
    </row>
    <row r="658" spans="1:10" s="227" customFormat="1" ht="18" customHeight="1" x14ac:dyDescent="0.45">
      <c r="A658" s="113">
        <v>7748</v>
      </c>
      <c r="B658" s="114">
        <v>44922</v>
      </c>
      <c r="C658" s="221" t="s">
        <v>164</v>
      </c>
      <c r="D658" s="222">
        <v>11</v>
      </c>
      <c r="E658" s="223">
        <v>10</v>
      </c>
      <c r="F658" s="224">
        <f t="shared" ref="F658:F660" si="55">D658*E658</f>
        <v>110</v>
      </c>
      <c r="G658" s="223">
        <v>16</v>
      </c>
      <c r="H658" s="225">
        <f t="shared" si="49"/>
        <v>1760</v>
      </c>
      <c r="I658" s="226"/>
      <c r="J658" s="226"/>
    </row>
    <row r="659" spans="1:10" s="227" customFormat="1" ht="18" customHeight="1" x14ac:dyDescent="0.45">
      <c r="A659" s="113">
        <v>7603</v>
      </c>
      <c r="B659" s="114">
        <v>44922</v>
      </c>
      <c r="C659" s="221" t="s">
        <v>164</v>
      </c>
      <c r="D659" s="222">
        <v>2</v>
      </c>
      <c r="E659" s="223">
        <v>10</v>
      </c>
      <c r="F659" s="224">
        <f t="shared" si="55"/>
        <v>20</v>
      </c>
      <c r="G659" s="223">
        <v>16</v>
      </c>
      <c r="H659" s="225">
        <f t="shared" si="49"/>
        <v>320</v>
      </c>
      <c r="I659" s="226"/>
      <c r="J659" s="226"/>
    </row>
    <row r="660" spans="1:10" s="227" customFormat="1" ht="18" customHeight="1" x14ac:dyDescent="0.45">
      <c r="A660" s="113">
        <v>7602</v>
      </c>
      <c r="B660" s="114">
        <v>44922</v>
      </c>
      <c r="C660" s="221" t="s">
        <v>164</v>
      </c>
      <c r="D660" s="222">
        <v>2</v>
      </c>
      <c r="E660" s="223">
        <v>10</v>
      </c>
      <c r="F660" s="224">
        <f t="shared" si="55"/>
        <v>20</v>
      </c>
      <c r="G660" s="223">
        <v>16</v>
      </c>
      <c r="H660" s="225">
        <f t="shared" si="49"/>
        <v>320</v>
      </c>
      <c r="I660" s="226"/>
      <c r="J660" s="226"/>
    </row>
    <row r="661" spans="1:10" s="227" customFormat="1" ht="18" customHeight="1" x14ac:dyDescent="0.45">
      <c r="A661" s="319">
        <v>7747</v>
      </c>
      <c r="B661" s="320">
        <v>44921</v>
      </c>
      <c r="C661" s="321" t="s">
        <v>164</v>
      </c>
      <c r="D661" s="360">
        <v>3</v>
      </c>
      <c r="E661" s="322">
        <v>10</v>
      </c>
      <c r="F661" s="361">
        <f t="shared" ref="F661:F689" si="56">D661*E661</f>
        <v>30</v>
      </c>
      <c r="G661" s="322">
        <v>16</v>
      </c>
      <c r="H661" s="323">
        <f t="shared" ref="H661:H689" si="57">F661*G661</f>
        <v>480</v>
      </c>
      <c r="I661" s="226"/>
      <c r="J661" s="226"/>
    </row>
    <row r="662" spans="1:10" s="227" customFormat="1" ht="18" customHeight="1" x14ac:dyDescent="0.45">
      <c r="A662" s="319">
        <v>7604</v>
      </c>
      <c r="B662" s="320">
        <v>44922</v>
      </c>
      <c r="C662" s="321" t="s">
        <v>164</v>
      </c>
      <c r="D662" s="360">
        <v>2</v>
      </c>
      <c r="E662" s="322">
        <v>10</v>
      </c>
      <c r="F662" s="361">
        <f t="shared" si="56"/>
        <v>20</v>
      </c>
      <c r="G662" s="322">
        <v>16</v>
      </c>
      <c r="H662" s="323">
        <f t="shared" si="57"/>
        <v>320</v>
      </c>
      <c r="I662" s="226"/>
      <c r="J662" s="226"/>
    </row>
    <row r="663" spans="1:10" s="227" customFormat="1" ht="18" customHeight="1" x14ac:dyDescent="0.45">
      <c r="A663" s="319">
        <v>7609</v>
      </c>
      <c r="B663" s="320">
        <v>44923</v>
      </c>
      <c r="C663" s="321" t="s">
        <v>164</v>
      </c>
      <c r="D663" s="360">
        <v>3</v>
      </c>
      <c r="E663" s="322">
        <v>10</v>
      </c>
      <c r="F663" s="361">
        <f t="shared" si="56"/>
        <v>30</v>
      </c>
      <c r="G663" s="322">
        <v>16</v>
      </c>
      <c r="H663" s="323">
        <f t="shared" si="57"/>
        <v>480</v>
      </c>
      <c r="I663" s="226"/>
      <c r="J663" s="226"/>
    </row>
    <row r="664" spans="1:10" s="227" customFormat="1" ht="18" customHeight="1" x14ac:dyDescent="0.45">
      <c r="A664" s="319">
        <v>7608</v>
      </c>
      <c r="B664" s="320">
        <v>45288</v>
      </c>
      <c r="C664" s="321" t="s">
        <v>164</v>
      </c>
      <c r="D664" s="360">
        <v>3</v>
      </c>
      <c r="E664" s="322">
        <v>10</v>
      </c>
      <c r="F664" s="361">
        <f t="shared" si="56"/>
        <v>30</v>
      </c>
      <c r="G664" s="322">
        <v>16</v>
      </c>
      <c r="H664" s="323">
        <f t="shared" si="57"/>
        <v>480</v>
      </c>
      <c r="I664" s="226"/>
      <c r="J664" s="226"/>
    </row>
    <row r="665" spans="1:10" s="227" customFormat="1" ht="18" customHeight="1" x14ac:dyDescent="0.45">
      <c r="A665" s="319">
        <v>7607</v>
      </c>
      <c r="B665" s="320">
        <v>45288</v>
      </c>
      <c r="C665" s="321" t="s">
        <v>164</v>
      </c>
      <c r="D665" s="360">
        <v>10</v>
      </c>
      <c r="E665" s="322">
        <v>10</v>
      </c>
      <c r="F665" s="361">
        <f t="shared" si="56"/>
        <v>100</v>
      </c>
      <c r="G665" s="322">
        <v>16</v>
      </c>
      <c r="H665" s="323">
        <f t="shared" si="57"/>
        <v>1600</v>
      </c>
      <c r="I665" s="226"/>
      <c r="J665" s="226"/>
    </row>
    <row r="666" spans="1:10" s="227" customFormat="1" ht="18" customHeight="1" x14ac:dyDescent="0.45">
      <c r="A666" s="319">
        <v>7606</v>
      </c>
      <c r="B666" s="320">
        <v>44923</v>
      </c>
      <c r="C666" s="321" t="s">
        <v>164</v>
      </c>
      <c r="D666" s="360">
        <v>2</v>
      </c>
      <c r="E666" s="322">
        <v>10</v>
      </c>
      <c r="F666" s="361">
        <f t="shared" si="56"/>
        <v>20</v>
      </c>
      <c r="G666" s="322">
        <v>16</v>
      </c>
      <c r="H666" s="323">
        <f t="shared" si="57"/>
        <v>320</v>
      </c>
      <c r="I666" s="226"/>
      <c r="J666" s="226"/>
    </row>
    <row r="667" spans="1:10" s="227" customFormat="1" ht="18" customHeight="1" x14ac:dyDescent="0.45">
      <c r="A667" s="319">
        <v>7611</v>
      </c>
      <c r="B667" s="320">
        <v>44924</v>
      </c>
      <c r="C667" s="321" t="s">
        <v>164</v>
      </c>
      <c r="D667" s="360">
        <v>2</v>
      </c>
      <c r="E667" s="322">
        <v>10</v>
      </c>
      <c r="F667" s="361">
        <f t="shared" si="56"/>
        <v>20</v>
      </c>
      <c r="G667" s="322">
        <v>16</v>
      </c>
      <c r="H667" s="323">
        <f t="shared" si="57"/>
        <v>320</v>
      </c>
      <c r="I667" s="226"/>
      <c r="J667" s="226"/>
    </row>
    <row r="668" spans="1:10" s="227" customFormat="1" ht="18" customHeight="1" x14ac:dyDescent="0.45">
      <c r="A668" s="319">
        <v>7610</v>
      </c>
      <c r="B668" s="320">
        <v>44924</v>
      </c>
      <c r="C668" s="321" t="s">
        <v>164</v>
      </c>
      <c r="D668" s="360">
        <v>4</v>
      </c>
      <c r="E668" s="322">
        <v>10</v>
      </c>
      <c r="F668" s="361">
        <f t="shared" si="56"/>
        <v>40</v>
      </c>
      <c r="G668" s="322">
        <v>16</v>
      </c>
      <c r="H668" s="323">
        <f t="shared" si="57"/>
        <v>640</v>
      </c>
      <c r="I668" s="226"/>
      <c r="J668" s="226"/>
    </row>
    <row r="669" spans="1:10" s="227" customFormat="1" ht="18" customHeight="1" x14ac:dyDescent="0.45">
      <c r="A669" s="319">
        <v>7612</v>
      </c>
      <c r="B669" s="320">
        <v>44924</v>
      </c>
      <c r="C669" s="321" t="s">
        <v>164</v>
      </c>
      <c r="D669" s="360">
        <v>2</v>
      </c>
      <c r="E669" s="322">
        <v>10</v>
      </c>
      <c r="F669" s="361">
        <f t="shared" si="56"/>
        <v>20</v>
      </c>
      <c r="G669" s="322">
        <v>16</v>
      </c>
      <c r="H669" s="323">
        <f t="shared" si="57"/>
        <v>320</v>
      </c>
      <c r="I669" s="226"/>
      <c r="J669" s="226"/>
    </row>
    <row r="670" spans="1:10" s="227" customFormat="1" ht="18" customHeight="1" x14ac:dyDescent="0.45">
      <c r="A670" s="319">
        <v>7614</v>
      </c>
      <c r="B670" s="320">
        <v>44925</v>
      </c>
      <c r="C670" s="321" t="s">
        <v>164</v>
      </c>
      <c r="D670" s="360">
        <v>2</v>
      </c>
      <c r="E670" s="322">
        <v>10</v>
      </c>
      <c r="F670" s="361">
        <f t="shared" si="56"/>
        <v>20</v>
      </c>
      <c r="G670" s="322">
        <v>16</v>
      </c>
      <c r="H670" s="323">
        <f t="shared" si="57"/>
        <v>320</v>
      </c>
      <c r="I670" s="226"/>
      <c r="J670" s="226"/>
    </row>
    <row r="671" spans="1:10" s="227" customFormat="1" ht="18" customHeight="1" x14ac:dyDescent="0.45">
      <c r="A671" s="319">
        <v>7613</v>
      </c>
      <c r="B671" s="320">
        <v>44925</v>
      </c>
      <c r="C671" s="321" t="s">
        <v>164</v>
      </c>
      <c r="D671" s="360">
        <v>4</v>
      </c>
      <c r="E671" s="322">
        <v>10</v>
      </c>
      <c r="F671" s="361">
        <f t="shared" si="56"/>
        <v>40</v>
      </c>
      <c r="G671" s="322">
        <v>16</v>
      </c>
      <c r="H671" s="323">
        <f t="shared" si="57"/>
        <v>640</v>
      </c>
      <c r="I671" s="226"/>
      <c r="J671" s="226"/>
    </row>
    <row r="672" spans="1:10" s="227" customFormat="1" ht="18" customHeight="1" x14ac:dyDescent="0.45">
      <c r="A672" s="319">
        <v>7616</v>
      </c>
      <c r="B672" s="320">
        <v>44926</v>
      </c>
      <c r="C672" s="321" t="s">
        <v>164</v>
      </c>
      <c r="D672" s="360">
        <v>2</v>
      </c>
      <c r="E672" s="322">
        <v>10</v>
      </c>
      <c r="F672" s="361">
        <f t="shared" si="56"/>
        <v>20</v>
      </c>
      <c r="G672" s="322">
        <v>16</v>
      </c>
      <c r="H672" s="323">
        <f t="shared" si="57"/>
        <v>320</v>
      </c>
      <c r="I672" s="226"/>
      <c r="J672" s="226"/>
    </row>
    <row r="673" spans="1:10" s="227" customFormat="1" ht="18" customHeight="1" x14ac:dyDescent="0.45">
      <c r="A673" s="319">
        <v>7623</v>
      </c>
      <c r="B673" s="320">
        <v>44926</v>
      </c>
      <c r="C673" s="321" t="s">
        <v>164</v>
      </c>
      <c r="D673" s="360">
        <v>4</v>
      </c>
      <c r="E673" s="322">
        <v>10</v>
      </c>
      <c r="F673" s="361">
        <f t="shared" si="56"/>
        <v>40</v>
      </c>
      <c r="G673" s="322">
        <v>16</v>
      </c>
      <c r="H673" s="323">
        <f t="shared" si="57"/>
        <v>640</v>
      </c>
      <c r="I673" s="226"/>
      <c r="J673" s="226"/>
    </row>
    <row r="674" spans="1:10" s="227" customFormat="1" ht="18" customHeight="1" x14ac:dyDescent="0.45">
      <c r="A674" s="319">
        <v>7617</v>
      </c>
      <c r="B674" s="320">
        <v>44926</v>
      </c>
      <c r="C674" s="321" t="s">
        <v>164</v>
      </c>
      <c r="D674" s="360">
        <v>2</v>
      </c>
      <c r="E674" s="322">
        <v>10</v>
      </c>
      <c r="F674" s="361">
        <f t="shared" si="56"/>
        <v>20</v>
      </c>
      <c r="G674" s="322">
        <v>16</v>
      </c>
      <c r="H674" s="323">
        <f t="shared" si="57"/>
        <v>320</v>
      </c>
      <c r="I674" s="226"/>
      <c r="J674" s="226"/>
    </row>
    <row r="675" spans="1:10" s="227" customFormat="1" ht="18" customHeight="1" x14ac:dyDescent="0.45">
      <c r="A675" s="319">
        <v>7618</v>
      </c>
      <c r="B675" s="320">
        <v>44926</v>
      </c>
      <c r="C675" s="321" t="s">
        <v>164</v>
      </c>
      <c r="D675" s="360">
        <v>2</v>
      </c>
      <c r="E675" s="322">
        <v>8</v>
      </c>
      <c r="F675" s="361">
        <f t="shared" si="56"/>
        <v>16</v>
      </c>
      <c r="G675" s="322">
        <v>16</v>
      </c>
      <c r="H675" s="323">
        <f t="shared" si="57"/>
        <v>256</v>
      </c>
      <c r="I675" s="226"/>
      <c r="J675" s="226"/>
    </row>
    <row r="676" spans="1:10" s="227" customFormat="1" ht="18" customHeight="1" x14ac:dyDescent="0.45">
      <c r="A676" s="319">
        <v>7615</v>
      </c>
      <c r="B676" s="320">
        <v>44926</v>
      </c>
      <c r="C676" s="321" t="s">
        <v>164</v>
      </c>
      <c r="D676" s="360">
        <v>4</v>
      </c>
      <c r="E676" s="322">
        <v>8</v>
      </c>
      <c r="F676" s="361">
        <f t="shared" si="56"/>
        <v>32</v>
      </c>
      <c r="G676" s="322">
        <v>16</v>
      </c>
      <c r="H676" s="323">
        <f t="shared" si="57"/>
        <v>512</v>
      </c>
      <c r="I676" s="226"/>
      <c r="J676" s="226"/>
    </row>
    <row r="677" spans="1:10" s="227" customFormat="1" ht="18" customHeight="1" x14ac:dyDescent="0.45">
      <c r="A677" s="319">
        <v>7621</v>
      </c>
      <c r="B677" s="320">
        <v>44928</v>
      </c>
      <c r="C677" s="321" t="s">
        <v>164</v>
      </c>
      <c r="D677" s="360">
        <v>3</v>
      </c>
      <c r="E677" s="322">
        <v>10</v>
      </c>
      <c r="F677" s="361">
        <f t="shared" si="56"/>
        <v>30</v>
      </c>
      <c r="G677" s="322">
        <v>16</v>
      </c>
      <c r="H677" s="323">
        <f t="shared" si="57"/>
        <v>480</v>
      </c>
      <c r="I677" s="226"/>
      <c r="J677" s="226"/>
    </row>
    <row r="678" spans="1:10" s="227" customFormat="1" ht="18" customHeight="1" x14ac:dyDescent="0.45">
      <c r="A678" s="319">
        <v>7619</v>
      </c>
      <c r="B678" s="320">
        <v>44928</v>
      </c>
      <c r="C678" s="321" t="s">
        <v>164</v>
      </c>
      <c r="D678" s="360">
        <v>2</v>
      </c>
      <c r="E678" s="322">
        <v>10</v>
      </c>
      <c r="F678" s="361">
        <f t="shared" si="56"/>
        <v>20</v>
      </c>
      <c r="G678" s="322">
        <v>16</v>
      </c>
      <c r="H678" s="323">
        <f t="shared" si="57"/>
        <v>320</v>
      </c>
      <c r="I678" s="226"/>
      <c r="J678" s="226"/>
    </row>
    <row r="679" spans="1:10" s="227" customFormat="1" ht="18" customHeight="1" x14ac:dyDescent="0.45">
      <c r="A679" s="319">
        <v>7620</v>
      </c>
      <c r="B679" s="320">
        <v>44928</v>
      </c>
      <c r="C679" s="321" t="s">
        <v>164</v>
      </c>
      <c r="D679" s="360">
        <v>2</v>
      </c>
      <c r="E679" s="322">
        <v>10</v>
      </c>
      <c r="F679" s="361">
        <f t="shared" si="56"/>
        <v>20</v>
      </c>
      <c r="G679" s="322">
        <v>16</v>
      </c>
      <c r="H679" s="323">
        <f t="shared" si="57"/>
        <v>320</v>
      </c>
      <c r="I679" s="226"/>
      <c r="J679" s="226"/>
    </row>
    <row r="680" spans="1:10" s="227" customFormat="1" ht="18" customHeight="1" x14ac:dyDescent="0.45">
      <c r="A680" s="319">
        <v>7622</v>
      </c>
      <c r="B680" s="320">
        <v>44928</v>
      </c>
      <c r="C680" s="321" t="s">
        <v>164</v>
      </c>
      <c r="D680" s="360">
        <v>5</v>
      </c>
      <c r="E680" s="322">
        <v>10</v>
      </c>
      <c r="F680" s="361">
        <f t="shared" si="56"/>
        <v>50</v>
      </c>
      <c r="G680" s="322">
        <v>16</v>
      </c>
      <c r="H680" s="323">
        <f t="shared" si="57"/>
        <v>800</v>
      </c>
      <c r="I680" s="226"/>
      <c r="J680" s="226"/>
    </row>
    <row r="681" spans="1:10" s="227" customFormat="1" ht="18" customHeight="1" x14ac:dyDescent="0.45">
      <c r="A681" s="319">
        <v>7626</v>
      </c>
      <c r="B681" s="320">
        <v>44929</v>
      </c>
      <c r="C681" s="321" t="s">
        <v>164</v>
      </c>
      <c r="D681" s="360">
        <v>2</v>
      </c>
      <c r="E681" s="322">
        <v>10</v>
      </c>
      <c r="F681" s="361">
        <f t="shared" si="56"/>
        <v>20</v>
      </c>
      <c r="G681" s="322">
        <v>16</v>
      </c>
      <c r="H681" s="323">
        <f t="shared" si="57"/>
        <v>320</v>
      </c>
      <c r="I681" s="226"/>
      <c r="J681" s="226"/>
    </row>
    <row r="682" spans="1:10" s="227" customFormat="1" ht="18" customHeight="1" x14ac:dyDescent="0.45">
      <c r="A682" s="319">
        <v>7624</v>
      </c>
      <c r="B682" s="320">
        <v>44929</v>
      </c>
      <c r="C682" s="321" t="s">
        <v>164</v>
      </c>
      <c r="D682" s="360">
        <v>3</v>
      </c>
      <c r="E682" s="322">
        <v>10</v>
      </c>
      <c r="F682" s="361">
        <f t="shared" si="56"/>
        <v>30</v>
      </c>
      <c r="G682" s="322">
        <v>16</v>
      </c>
      <c r="H682" s="323">
        <f t="shared" si="57"/>
        <v>480</v>
      </c>
      <c r="I682" s="226"/>
      <c r="J682" s="226"/>
    </row>
    <row r="683" spans="1:10" s="227" customFormat="1" ht="18" customHeight="1" x14ac:dyDescent="0.45">
      <c r="A683" s="319">
        <v>7627</v>
      </c>
      <c r="B683" s="320">
        <v>44929</v>
      </c>
      <c r="C683" s="321" t="s">
        <v>164</v>
      </c>
      <c r="D683" s="360">
        <v>2</v>
      </c>
      <c r="E683" s="322">
        <v>10</v>
      </c>
      <c r="F683" s="361">
        <f t="shared" si="56"/>
        <v>20</v>
      </c>
      <c r="G683" s="322">
        <v>16</v>
      </c>
      <c r="H683" s="323">
        <f t="shared" si="57"/>
        <v>320</v>
      </c>
      <c r="I683" s="226"/>
      <c r="J683" s="226"/>
    </row>
    <row r="684" spans="1:10" s="227" customFormat="1" ht="18" customHeight="1" x14ac:dyDescent="0.45">
      <c r="A684" s="319">
        <v>7625</v>
      </c>
      <c r="B684" s="320">
        <v>44929</v>
      </c>
      <c r="C684" s="321" t="s">
        <v>164</v>
      </c>
      <c r="D684" s="360">
        <v>3</v>
      </c>
      <c r="E684" s="322">
        <v>10</v>
      </c>
      <c r="F684" s="361">
        <f t="shared" si="56"/>
        <v>30</v>
      </c>
      <c r="G684" s="322">
        <v>16</v>
      </c>
      <c r="H684" s="323">
        <f t="shared" si="57"/>
        <v>480</v>
      </c>
      <c r="I684" s="226"/>
      <c r="J684" s="226"/>
    </row>
    <row r="685" spans="1:10" s="227" customFormat="1" ht="18" customHeight="1" x14ac:dyDescent="0.45">
      <c r="A685" s="319">
        <v>7634</v>
      </c>
      <c r="B685" s="320">
        <v>44930</v>
      </c>
      <c r="C685" s="321" t="s">
        <v>164</v>
      </c>
      <c r="D685" s="360">
        <v>4</v>
      </c>
      <c r="E685" s="322">
        <v>10</v>
      </c>
      <c r="F685" s="361">
        <f t="shared" si="56"/>
        <v>40</v>
      </c>
      <c r="G685" s="322">
        <v>16</v>
      </c>
      <c r="H685" s="323">
        <f t="shared" si="57"/>
        <v>640</v>
      </c>
      <c r="I685" s="226"/>
      <c r="J685" s="226"/>
    </row>
    <row r="686" spans="1:10" s="227" customFormat="1" ht="18" customHeight="1" x14ac:dyDescent="0.45">
      <c r="A686" s="319">
        <v>7632</v>
      </c>
      <c r="B686" s="320">
        <v>44930</v>
      </c>
      <c r="C686" s="321" t="s">
        <v>164</v>
      </c>
      <c r="D686" s="360">
        <v>4</v>
      </c>
      <c r="E686" s="322">
        <v>10</v>
      </c>
      <c r="F686" s="361">
        <f t="shared" si="56"/>
        <v>40</v>
      </c>
      <c r="G686" s="322">
        <v>16</v>
      </c>
      <c r="H686" s="323">
        <f t="shared" si="57"/>
        <v>640</v>
      </c>
      <c r="I686" s="226"/>
      <c r="J686" s="226"/>
    </row>
    <row r="687" spans="1:10" s="227" customFormat="1" ht="18" customHeight="1" x14ac:dyDescent="0.45">
      <c r="A687" s="319">
        <v>7631</v>
      </c>
      <c r="B687" s="320">
        <v>44930</v>
      </c>
      <c r="C687" s="321" t="s">
        <v>164</v>
      </c>
      <c r="D687" s="360">
        <v>2</v>
      </c>
      <c r="E687" s="322">
        <v>8</v>
      </c>
      <c r="F687" s="361">
        <f t="shared" si="56"/>
        <v>16</v>
      </c>
      <c r="G687" s="322">
        <v>16</v>
      </c>
      <c r="H687" s="323">
        <f t="shared" si="57"/>
        <v>256</v>
      </c>
      <c r="I687" s="226"/>
      <c r="J687" s="226"/>
    </row>
    <row r="688" spans="1:10" s="227" customFormat="1" ht="18" customHeight="1" x14ac:dyDescent="0.45">
      <c r="A688" s="319">
        <v>7630</v>
      </c>
      <c r="B688" s="320">
        <v>44930</v>
      </c>
      <c r="C688" s="321" t="s">
        <v>164</v>
      </c>
      <c r="D688" s="360">
        <v>2</v>
      </c>
      <c r="E688" s="322">
        <v>10</v>
      </c>
      <c r="F688" s="361">
        <f t="shared" si="56"/>
        <v>20</v>
      </c>
      <c r="G688" s="322">
        <v>16</v>
      </c>
      <c r="H688" s="323">
        <f t="shared" si="57"/>
        <v>320</v>
      </c>
      <c r="I688" s="226"/>
      <c r="J688" s="226"/>
    </row>
    <row r="689" spans="1:10" s="227" customFormat="1" ht="18" customHeight="1" x14ac:dyDescent="0.45">
      <c r="A689" s="319">
        <v>7629</v>
      </c>
      <c r="B689" s="320">
        <v>44930</v>
      </c>
      <c r="C689" s="321" t="s">
        <v>164</v>
      </c>
      <c r="D689" s="360">
        <v>3</v>
      </c>
      <c r="E689" s="322">
        <v>10</v>
      </c>
      <c r="F689" s="361">
        <f t="shared" si="56"/>
        <v>30</v>
      </c>
      <c r="G689" s="322">
        <v>16</v>
      </c>
      <c r="H689" s="323">
        <f t="shared" si="57"/>
        <v>480</v>
      </c>
      <c r="I689" s="226"/>
      <c r="J689" s="226"/>
    </row>
    <row r="690" spans="1:10" s="227" customFormat="1" ht="18" customHeight="1" x14ac:dyDescent="0.45">
      <c r="A690" s="319">
        <v>7637</v>
      </c>
      <c r="B690" s="320">
        <v>44931</v>
      </c>
      <c r="C690" s="321" t="s">
        <v>164</v>
      </c>
      <c r="D690" s="360">
        <v>2</v>
      </c>
      <c r="E690" s="322">
        <v>10</v>
      </c>
      <c r="F690" s="361">
        <f t="shared" ref="F690:F704" si="58">D690*E690</f>
        <v>20</v>
      </c>
      <c r="G690" s="322">
        <v>16</v>
      </c>
      <c r="H690" s="323">
        <f t="shared" ref="H690:H704" si="59">F690*G690</f>
        <v>320</v>
      </c>
      <c r="I690" s="226"/>
      <c r="J690" s="226"/>
    </row>
    <row r="691" spans="1:10" s="227" customFormat="1" ht="18" customHeight="1" x14ac:dyDescent="0.45">
      <c r="A691" s="319">
        <v>7635</v>
      </c>
      <c r="B691" s="320">
        <v>44931</v>
      </c>
      <c r="C691" s="321" t="s">
        <v>164</v>
      </c>
      <c r="D691" s="360">
        <v>4</v>
      </c>
      <c r="E691" s="322">
        <v>10</v>
      </c>
      <c r="F691" s="361">
        <f t="shared" si="58"/>
        <v>40</v>
      </c>
      <c r="G691" s="322">
        <v>16</v>
      </c>
      <c r="H691" s="323">
        <f t="shared" si="59"/>
        <v>640</v>
      </c>
      <c r="I691" s="226"/>
      <c r="J691" s="226"/>
    </row>
    <row r="692" spans="1:10" s="227" customFormat="1" ht="18" customHeight="1" x14ac:dyDescent="0.45">
      <c r="A692" s="319">
        <v>7640</v>
      </c>
      <c r="B692" s="320">
        <v>44932</v>
      </c>
      <c r="C692" s="321" t="s">
        <v>164</v>
      </c>
      <c r="D692" s="360">
        <v>3</v>
      </c>
      <c r="E692" s="322">
        <v>10</v>
      </c>
      <c r="F692" s="361">
        <f t="shared" si="58"/>
        <v>30</v>
      </c>
      <c r="G692" s="322">
        <v>16</v>
      </c>
      <c r="H692" s="323">
        <f t="shared" si="59"/>
        <v>480</v>
      </c>
      <c r="I692" s="226"/>
      <c r="J692" s="226"/>
    </row>
    <row r="693" spans="1:10" s="227" customFormat="1" ht="18" customHeight="1" x14ac:dyDescent="0.45">
      <c r="A693" s="319">
        <v>7638</v>
      </c>
      <c r="B693" s="320">
        <v>44931</v>
      </c>
      <c r="C693" s="321" t="s">
        <v>164</v>
      </c>
      <c r="D693" s="360">
        <v>2</v>
      </c>
      <c r="E693" s="322">
        <v>10</v>
      </c>
      <c r="F693" s="361">
        <f t="shared" si="58"/>
        <v>20</v>
      </c>
      <c r="G693" s="322">
        <v>16</v>
      </c>
      <c r="H693" s="323">
        <f t="shared" si="59"/>
        <v>320</v>
      </c>
      <c r="I693" s="226"/>
      <c r="J693" s="226"/>
    </row>
    <row r="694" spans="1:10" s="227" customFormat="1" ht="18" customHeight="1" x14ac:dyDescent="0.45">
      <c r="A694" s="319">
        <v>7636</v>
      </c>
      <c r="B694" s="320">
        <v>44931</v>
      </c>
      <c r="C694" s="321" t="s">
        <v>164</v>
      </c>
      <c r="D694" s="360">
        <v>3</v>
      </c>
      <c r="E694" s="322">
        <v>10</v>
      </c>
      <c r="F694" s="361">
        <f t="shared" si="58"/>
        <v>30</v>
      </c>
      <c r="G694" s="322">
        <v>16</v>
      </c>
      <c r="H694" s="323">
        <f t="shared" si="59"/>
        <v>480</v>
      </c>
      <c r="I694" s="226"/>
      <c r="J694" s="226"/>
    </row>
    <row r="695" spans="1:10" s="227" customFormat="1" ht="18" customHeight="1" x14ac:dyDescent="0.45">
      <c r="A695" s="319">
        <v>7644</v>
      </c>
      <c r="B695" s="320">
        <v>44932</v>
      </c>
      <c r="C695" s="321" t="s">
        <v>164</v>
      </c>
      <c r="D695" s="360">
        <v>2</v>
      </c>
      <c r="E695" s="322">
        <v>10</v>
      </c>
      <c r="F695" s="361">
        <f t="shared" si="58"/>
        <v>20</v>
      </c>
      <c r="G695" s="322">
        <v>16</v>
      </c>
      <c r="H695" s="323">
        <f t="shared" si="59"/>
        <v>320</v>
      </c>
      <c r="I695" s="226"/>
      <c r="J695" s="226"/>
    </row>
    <row r="696" spans="1:10" s="227" customFormat="1" ht="18" customHeight="1" x14ac:dyDescent="0.45">
      <c r="A696" s="319">
        <v>7643</v>
      </c>
      <c r="B696" s="320">
        <v>44932</v>
      </c>
      <c r="C696" s="321" t="s">
        <v>164</v>
      </c>
      <c r="D696" s="360">
        <v>2</v>
      </c>
      <c r="E696" s="322">
        <v>10</v>
      </c>
      <c r="F696" s="361">
        <f t="shared" si="58"/>
        <v>20</v>
      </c>
      <c r="G696" s="322">
        <v>16</v>
      </c>
      <c r="H696" s="323">
        <f t="shared" si="59"/>
        <v>320</v>
      </c>
      <c r="I696" s="226"/>
      <c r="J696" s="226"/>
    </row>
    <row r="697" spans="1:10" s="227" customFormat="1" ht="18" customHeight="1" x14ac:dyDescent="0.45">
      <c r="A697" s="319">
        <v>7642</v>
      </c>
      <c r="B697" s="320">
        <v>44932</v>
      </c>
      <c r="C697" s="321" t="s">
        <v>164</v>
      </c>
      <c r="D697" s="360">
        <v>2</v>
      </c>
      <c r="E697" s="322">
        <v>10</v>
      </c>
      <c r="F697" s="361">
        <f t="shared" si="58"/>
        <v>20</v>
      </c>
      <c r="G697" s="322">
        <v>16</v>
      </c>
      <c r="H697" s="323">
        <f t="shared" si="59"/>
        <v>320</v>
      </c>
      <c r="I697" s="226"/>
      <c r="J697" s="226"/>
    </row>
    <row r="698" spans="1:10" s="227" customFormat="1" ht="18" customHeight="1" x14ac:dyDescent="0.45">
      <c r="A698" s="319">
        <v>7641</v>
      </c>
      <c r="B698" s="320">
        <v>44932</v>
      </c>
      <c r="C698" s="321" t="s">
        <v>164</v>
      </c>
      <c r="D698" s="360">
        <v>4</v>
      </c>
      <c r="E698" s="322">
        <v>10</v>
      </c>
      <c r="F698" s="361">
        <f t="shared" si="58"/>
        <v>40</v>
      </c>
      <c r="G698" s="322">
        <v>16</v>
      </c>
      <c r="H698" s="323">
        <f t="shared" si="59"/>
        <v>640</v>
      </c>
      <c r="I698" s="226"/>
      <c r="J698" s="226"/>
    </row>
    <row r="699" spans="1:10" s="227" customFormat="1" ht="18" customHeight="1" x14ac:dyDescent="0.45">
      <c r="A699" s="319">
        <v>7639</v>
      </c>
      <c r="B699" s="320">
        <v>44932</v>
      </c>
      <c r="C699" s="321" t="s">
        <v>164</v>
      </c>
      <c r="D699" s="360">
        <v>2</v>
      </c>
      <c r="E699" s="322">
        <v>10</v>
      </c>
      <c r="F699" s="361">
        <f t="shared" si="58"/>
        <v>20</v>
      </c>
      <c r="G699" s="322">
        <v>16</v>
      </c>
      <c r="H699" s="323">
        <f t="shared" si="59"/>
        <v>320</v>
      </c>
      <c r="I699" s="226"/>
      <c r="J699" s="226"/>
    </row>
    <row r="700" spans="1:10" s="227" customFormat="1" ht="18" customHeight="1" x14ac:dyDescent="0.45">
      <c r="A700" s="319">
        <v>7646</v>
      </c>
      <c r="B700" s="320">
        <v>44933</v>
      </c>
      <c r="C700" s="321" t="s">
        <v>164</v>
      </c>
      <c r="D700" s="360">
        <v>2</v>
      </c>
      <c r="E700" s="322">
        <v>10</v>
      </c>
      <c r="F700" s="361">
        <f t="shared" si="58"/>
        <v>20</v>
      </c>
      <c r="G700" s="322">
        <v>16</v>
      </c>
      <c r="H700" s="323">
        <f t="shared" si="59"/>
        <v>320</v>
      </c>
      <c r="I700" s="226"/>
      <c r="J700" s="226"/>
    </row>
    <row r="701" spans="1:10" s="227" customFormat="1" ht="18" customHeight="1" x14ac:dyDescent="0.45">
      <c r="A701" s="319">
        <v>7645</v>
      </c>
      <c r="B701" s="320">
        <v>44933</v>
      </c>
      <c r="C701" s="321" t="s">
        <v>164</v>
      </c>
      <c r="D701" s="360">
        <v>4</v>
      </c>
      <c r="E701" s="322">
        <v>10</v>
      </c>
      <c r="F701" s="361">
        <f t="shared" si="58"/>
        <v>40</v>
      </c>
      <c r="G701" s="322">
        <v>16</v>
      </c>
      <c r="H701" s="323">
        <f t="shared" si="59"/>
        <v>640</v>
      </c>
      <c r="I701" s="226"/>
      <c r="J701" s="226"/>
    </row>
    <row r="702" spans="1:10" s="227" customFormat="1" ht="18" customHeight="1" x14ac:dyDescent="0.45">
      <c r="A702" s="319">
        <v>7647</v>
      </c>
      <c r="B702" s="320">
        <v>44933</v>
      </c>
      <c r="C702" s="321" t="s">
        <v>164</v>
      </c>
      <c r="D702" s="360">
        <v>3</v>
      </c>
      <c r="E702" s="322">
        <v>10</v>
      </c>
      <c r="F702" s="361">
        <f t="shared" si="58"/>
        <v>30</v>
      </c>
      <c r="G702" s="322">
        <v>16</v>
      </c>
      <c r="H702" s="323">
        <f t="shared" si="59"/>
        <v>480</v>
      </c>
      <c r="I702" s="226"/>
      <c r="J702" s="226"/>
    </row>
    <row r="703" spans="1:10" s="227" customFormat="1" ht="18" customHeight="1" x14ac:dyDescent="0.45">
      <c r="A703" s="319">
        <v>7649</v>
      </c>
      <c r="B703" s="320">
        <v>44933</v>
      </c>
      <c r="C703" s="321" t="s">
        <v>164</v>
      </c>
      <c r="D703" s="360">
        <v>3</v>
      </c>
      <c r="E703" s="322">
        <v>10</v>
      </c>
      <c r="F703" s="361">
        <f t="shared" si="58"/>
        <v>30</v>
      </c>
      <c r="G703" s="322">
        <v>16</v>
      </c>
      <c r="H703" s="323">
        <f t="shared" si="59"/>
        <v>480</v>
      </c>
      <c r="I703" s="226"/>
      <c r="J703" s="226"/>
    </row>
    <row r="704" spans="1:10" s="227" customFormat="1" ht="18" customHeight="1" x14ac:dyDescent="0.45">
      <c r="A704" s="319">
        <v>7657</v>
      </c>
      <c r="B704" s="320">
        <v>44933</v>
      </c>
      <c r="C704" s="321" t="s">
        <v>164</v>
      </c>
      <c r="D704" s="360">
        <v>2</v>
      </c>
      <c r="E704" s="322">
        <v>10</v>
      </c>
      <c r="F704" s="361">
        <f t="shared" si="58"/>
        <v>20</v>
      </c>
      <c r="G704" s="322">
        <v>16</v>
      </c>
      <c r="H704" s="323">
        <f t="shared" si="59"/>
        <v>320</v>
      </c>
      <c r="I704" s="226"/>
      <c r="J704" s="226"/>
    </row>
    <row r="705" spans="1:10" s="227" customFormat="1" ht="18" customHeight="1" x14ac:dyDescent="0.45">
      <c r="A705" s="319">
        <v>7656</v>
      </c>
      <c r="B705" s="320">
        <v>44933</v>
      </c>
      <c r="C705" s="321" t="s">
        <v>164</v>
      </c>
      <c r="D705" s="360">
        <v>1</v>
      </c>
      <c r="E705" s="322">
        <v>10</v>
      </c>
      <c r="F705" s="361">
        <f t="shared" ref="F705:F714" si="60">D705*E705</f>
        <v>10</v>
      </c>
      <c r="G705" s="322">
        <v>16</v>
      </c>
      <c r="H705" s="323">
        <f t="shared" ref="H705:H714" si="61">F705*G705</f>
        <v>160</v>
      </c>
      <c r="I705" s="226"/>
      <c r="J705" s="226"/>
    </row>
    <row r="706" spans="1:10" s="227" customFormat="1" ht="18" customHeight="1" x14ac:dyDescent="0.45">
      <c r="A706" s="319">
        <v>7652</v>
      </c>
      <c r="B706" s="320">
        <v>44934</v>
      </c>
      <c r="C706" s="321" t="s">
        <v>164</v>
      </c>
      <c r="D706" s="360">
        <v>2</v>
      </c>
      <c r="E706" s="322">
        <v>8</v>
      </c>
      <c r="F706" s="361">
        <f t="shared" si="60"/>
        <v>16</v>
      </c>
      <c r="G706" s="322">
        <v>16</v>
      </c>
      <c r="H706" s="323">
        <f t="shared" si="61"/>
        <v>256</v>
      </c>
      <c r="I706" s="226"/>
      <c r="J706" s="226"/>
    </row>
    <row r="707" spans="1:10" s="227" customFormat="1" ht="18" customHeight="1" x14ac:dyDescent="0.45">
      <c r="A707" s="319">
        <v>7650</v>
      </c>
      <c r="B707" s="320">
        <v>44934</v>
      </c>
      <c r="C707" s="321" t="s">
        <v>164</v>
      </c>
      <c r="D707" s="360">
        <v>5</v>
      </c>
      <c r="E707" s="322">
        <v>10</v>
      </c>
      <c r="F707" s="361">
        <f t="shared" si="60"/>
        <v>50</v>
      </c>
      <c r="G707" s="322">
        <v>16</v>
      </c>
      <c r="H707" s="323">
        <f t="shared" si="61"/>
        <v>800</v>
      </c>
      <c r="I707" s="226"/>
      <c r="J707" s="226"/>
    </row>
    <row r="708" spans="1:10" s="227" customFormat="1" ht="18" customHeight="1" x14ac:dyDescent="0.45">
      <c r="A708" s="319">
        <v>7655</v>
      </c>
      <c r="B708" s="320">
        <v>44935</v>
      </c>
      <c r="C708" s="321" t="s">
        <v>164</v>
      </c>
      <c r="D708" s="360">
        <v>4</v>
      </c>
      <c r="E708" s="322">
        <v>10</v>
      </c>
      <c r="F708" s="361">
        <f t="shared" si="60"/>
        <v>40</v>
      </c>
      <c r="G708" s="322">
        <v>16</v>
      </c>
      <c r="H708" s="323">
        <f t="shared" si="61"/>
        <v>640</v>
      </c>
      <c r="I708" s="226"/>
      <c r="J708" s="226"/>
    </row>
    <row r="709" spans="1:10" s="227" customFormat="1" ht="18" customHeight="1" x14ac:dyDescent="0.45">
      <c r="A709" s="319">
        <v>7654</v>
      </c>
      <c r="B709" s="320">
        <v>44935</v>
      </c>
      <c r="C709" s="321" t="s">
        <v>164</v>
      </c>
      <c r="D709" s="360">
        <v>2</v>
      </c>
      <c r="E709" s="322">
        <v>6</v>
      </c>
      <c r="F709" s="361">
        <f t="shared" si="60"/>
        <v>12</v>
      </c>
      <c r="G709" s="322">
        <v>16</v>
      </c>
      <c r="H709" s="323">
        <f t="shared" si="61"/>
        <v>192</v>
      </c>
      <c r="I709" s="226"/>
      <c r="J709" s="226"/>
    </row>
    <row r="710" spans="1:10" s="227" customFormat="1" ht="18" customHeight="1" x14ac:dyDescent="0.45">
      <c r="A710" s="319">
        <v>7663</v>
      </c>
      <c r="B710" s="320">
        <v>44935</v>
      </c>
      <c r="C710" s="321" t="s">
        <v>164</v>
      </c>
      <c r="D710" s="360">
        <v>2</v>
      </c>
      <c r="E710" s="322">
        <v>10</v>
      </c>
      <c r="F710" s="361">
        <f t="shared" si="60"/>
        <v>20</v>
      </c>
      <c r="G710" s="322">
        <v>16</v>
      </c>
      <c r="H710" s="323">
        <f t="shared" si="61"/>
        <v>320</v>
      </c>
      <c r="I710" s="226"/>
      <c r="J710" s="226"/>
    </row>
    <row r="711" spans="1:10" s="227" customFormat="1" ht="18" customHeight="1" x14ac:dyDescent="0.45">
      <c r="A711" s="319">
        <v>7653</v>
      </c>
      <c r="B711" s="320">
        <v>44935</v>
      </c>
      <c r="C711" s="321" t="s">
        <v>164</v>
      </c>
      <c r="D711" s="360">
        <v>6</v>
      </c>
      <c r="E711" s="322">
        <v>10</v>
      </c>
      <c r="F711" s="361">
        <f t="shared" si="60"/>
        <v>60</v>
      </c>
      <c r="G711" s="322">
        <v>16</v>
      </c>
      <c r="H711" s="323">
        <f t="shared" si="61"/>
        <v>960</v>
      </c>
      <c r="I711" s="226"/>
      <c r="J711" s="226"/>
    </row>
    <row r="712" spans="1:10" s="227" customFormat="1" ht="18" customHeight="1" x14ac:dyDescent="0.45">
      <c r="A712" s="319">
        <v>7659</v>
      </c>
      <c r="B712" s="320">
        <v>44936</v>
      </c>
      <c r="C712" s="321" t="s">
        <v>164</v>
      </c>
      <c r="D712" s="360">
        <v>4</v>
      </c>
      <c r="E712" s="322">
        <v>10</v>
      </c>
      <c r="F712" s="361">
        <f t="shared" si="60"/>
        <v>40</v>
      </c>
      <c r="G712" s="322">
        <v>16</v>
      </c>
      <c r="H712" s="323">
        <f t="shared" si="61"/>
        <v>640</v>
      </c>
      <c r="I712" s="226"/>
      <c r="J712" s="226"/>
    </row>
    <row r="713" spans="1:10" s="227" customFormat="1" ht="18" customHeight="1" x14ac:dyDescent="0.45">
      <c r="A713" s="319">
        <v>7660</v>
      </c>
      <c r="B713" s="320">
        <v>44936</v>
      </c>
      <c r="C713" s="321" t="s">
        <v>164</v>
      </c>
      <c r="D713" s="360">
        <v>2</v>
      </c>
      <c r="E713" s="322">
        <v>10</v>
      </c>
      <c r="F713" s="361">
        <f t="shared" si="60"/>
        <v>20</v>
      </c>
      <c r="G713" s="322">
        <v>16</v>
      </c>
      <c r="H713" s="323">
        <f t="shared" si="61"/>
        <v>320</v>
      </c>
      <c r="I713" s="226"/>
      <c r="J713" s="226"/>
    </row>
    <row r="714" spans="1:10" s="227" customFormat="1" ht="18" customHeight="1" x14ac:dyDescent="0.45">
      <c r="A714" s="319">
        <v>7661</v>
      </c>
      <c r="B714" s="320">
        <v>44936</v>
      </c>
      <c r="C714" s="321" t="s">
        <v>164</v>
      </c>
      <c r="D714" s="360">
        <v>3</v>
      </c>
      <c r="E714" s="322">
        <v>10</v>
      </c>
      <c r="F714" s="361">
        <f t="shared" si="60"/>
        <v>30</v>
      </c>
      <c r="G714" s="322">
        <v>16</v>
      </c>
      <c r="H714" s="323">
        <f t="shared" si="61"/>
        <v>480</v>
      </c>
      <c r="I714" s="226"/>
      <c r="J714" s="226"/>
    </row>
    <row r="715" spans="1:10" s="227" customFormat="1" ht="18" customHeight="1" x14ac:dyDescent="0.45">
      <c r="A715" s="319">
        <v>7662</v>
      </c>
      <c r="B715" s="320">
        <v>44936</v>
      </c>
      <c r="C715" s="321" t="s">
        <v>164</v>
      </c>
      <c r="D715" s="360">
        <v>1</v>
      </c>
      <c r="E715" s="322">
        <v>10</v>
      </c>
      <c r="F715" s="361">
        <f t="shared" ref="F715:F727" si="62">D715*E715</f>
        <v>10</v>
      </c>
      <c r="G715" s="322">
        <v>16</v>
      </c>
      <c r="H715" s="323">
        <f t="shared" ref="H715:H727" si="63">F715*G715</f>
        <v>160</v>
      </c>
      <c r="I715" s="226"/>
      <c r="J715" s="226"/>
    </row>
    <row r="716" spans="1:10" s="227" customFormat="1" ht="18" customHeight="1" x14ac:dyDescent="0.45">
      <c r="A716" s="319">
        <v>7664</v>
      </c>
      <c r="B716" s="320">
        <v>44936</v>
      </c>
      <c r="C716" s="321" t="s">
        <v>164</v>
      </c>
      <c r="D716" s="360">
        <v>2</v>
      </c>
      <c r="E716" s="322">
        <v>10</v>
      </c>
      <c r="F716" s="361">
        <f t="shared" si="62"/>
        <v>20</v>
      </c>
      <c r="G716" s="322">
        <v>16</v>
      </c>
      <c r="H716" s="323">
        <f t="shared" si="63"/>
        <v>320</v>
      </c>
      <c r="I716" s="226"/>
      <c r="J716" s="226"/>
    </row>
    <row r="717" spans="1:10" s="227" customFormat="1" ht="18" customHeight="1" x14ac:dyDescent="0.45">
      <c r="A717" s="319">
        <v>7668</v>
      </c>
      <c r="B717" s="320">
        <v>44937</v>
      </c>
      <c r="C717" s="321" t="s">
        <v>164</v>
      </c>
      <c r="D717" s="360">
        <v>4</v>
      </c>
      <c r="E717" s="322">
        <v>10</v>
      </c>
      <c r="F717" s="361">
        <f t="shared" si="62"/>
        <v>40</v>
      </c>
      <c r="G717" s="322">
        <v>16</v>
      </c>
      <c r="H717" s="323">
        <f t="shared" si="63"/>
        <v>640</v>
      </c>
      <c r="I717" s="226"/>
      <c r="J717" s="226"/>
    </row>
    <row r="718" spans="1:10" s="227" customFormat="1" ht="18" customHeight="1" x14ac:dyDescent="0.45">
      <c r="A718" s="319">
        <v>7665</v>
      </c>
      <c r="B718" s="320">
        <v>44937</v>
      </c>
      <c r="C718" s="321" t="s">
        <v>164</v>
      </c>
      <c r="D718" s="360">
        <v>8</v>
      </c>
      <c r="E718" s="322">
        <v>10</v>
      </c>
      <c r="F718" s="361">
        <f t="shared" si="62"/>
        <v>80</v>
      </c>
      <c r="G718" s="322">
        <v>16</v>
      </c>
      <c r="H718" s="323">
        <f t="shared" si="63"/>
        <v>1280</v>
      </c>
      <c r="I718" s="226"/>
      <c r="J718" s="226"/>
    </row>
    <row r="719" spans="1:10" s="227" customFormat="1" ht="18" customHeight="1" x14ac:dyDescent="0.45">
      <c r="A719" s="319">
        <v>7666</v>
      </c>
      <c r="B719" s="320">
        <v>44937</v>
      </c>
      <c r="C719" s="321" t="s">
        <v>164</v>
      </c>
      <c r="D719" s="360">
        <v>2</v>
      </c>
      <c r="E719" s="322">
        <v>10</v>
      </c>
      <c r="F719" s="361">
        <f t="shared" si="62"/>
        <v>20</v>
      </c>
      <c r="G719" s="322">
        <v>16</v>
      </c>
      <c r="H719" s="323">
        <f t="shared" si="63"/>
        <v>320</v>
      </c>
      <c r="I719" s="226"/>
      <c r="J719" s="226"/>
    </row>
    <row r="720" spans="1:10" s="227" customFormat="1" ht="18" customHeight="1" x14ac:dyDescent="0.45">
      <c r="A720" s="319">
        <v>7670</v>
      </c>
      <c r="B720" s="320">
        <v>44937</v>
      </c>
      <c r="C720" s="321" t="s">
        <v>164</v>
      </c>
      <c r="D720" s="360">
        <v>2</v>
      </c>
      <c r="E720" s="322">
        <v>10</v>
      </c>
      <c r="F720" s="361">
        <f t="shared" si="62"/>
        <v>20</v>
      </c>
      <c r="G720" s="322">
        <v>16</v>
      </c>
      <c r="H720" s="323">
        <f t="shared" si="63"/>
        <v>320</v>
      </c>
      <c r="I720" s="226"/>
      <c r="J720" s="226"/>
    </row>
    <row r="721" spans="1:10" s="227" customFormat="1" ht="18" customHeight="1" x14ac:dyDescent="0.45">
      <c r="A721" s="319">
        <v>7669</v>
      </c>
      <c r="B721" s="320">
        <v>44937</v>
      </c>
      <c r="C721" s="321" t="s">
        <v>164</v>
      </c>
      <c r="D721" s="360">
        <v>2</v>
      </c>
      <c r="E721" s="322">
        <v>10</v>
      </c>
      <c r="F721" s="361">
        <f t="shared" si="62"/>
        <v>20</v>
      </c>
      <c r="G721" s="322">
        <v>16</v>
      </c>
      <c r="H721" s="323">
        <f t="shared" si="63"/>
        <v>320</v>
      </c>
      <c r="I721" s="226"/>
      <c r="J721" s="226"/>
    </row>
    <row r="722" spans="1:10" s="227" customFormat="1" ht="18" customHeight="1" x14ac:dyDescent="0.45">
      <c r="A722" s="319">
        <v>7667</v>
      </c>
      <c r="B722" s="320">
        <v>44937</v>
      </c>
      <c r="C722" s="321" t="s">
        <v>164</v>
      </c>
      <c r="D722" s="360">
        <v>2</v>
      </c>
      <c r="E722" s="322">
        <v>10</v>
      </c>
      <c r="F722" s="361">
        <f t="shared" si="62"/>
        <v>20</v>
      </c>
      <c r="G722" s="322">
        <v>16</v>
      </c>
      <c r="H722" s="323">
        <f t="shared" si="63"/>
        <v>320</v>
      </c>
      <c r="I722" s="226"/>
      <c r="J722" s="226"/>
    </row>
    <row r="723" spans="1:10" s="227" customFormat="1" ht="18" customHeight="1" x14ac:dyDescent="0.45">
      <c r="A723" s="319">
        <v>7671</v>
      </c>
      <c r="B723" s="320">
        <v>44938</v>
      </c>
      <c r="C723" s="321" t="s">
        <v>164</v>
      </c>
      <c r="D723" s="360">
        <v>8</v>
      </c>
      <c r="E723" s="322">
        <v>10</v>
      </c>
      <c r="F723" s="361">
        <f t="shared" si="62"/>
        <v>80</v>
      </c>
      <c r="G723" s="322">
        <v>16</v>
      </c>
      <c r="H723" s="323">
        <f t="shared" si="63"/>
        <v>1280</v>
      </c>
      <c r="I723" s="226"/>
      <c r="J723" s="226"/>
    </row>
    <row r="724" spans="1:10" s="227" customFormat="1" ht="18" customHeight="1" x14ac:dyDescent="0.45">
      <c r="A724" s="319">
        <v>7673</v>
      </c>
      <c r="B724" s="320">
        <v>44938</v>
      </c>
      <c r="C724" s="321" t="s">
        <v>164</v>
      </c>
      <c r="D724" s="360">
        <v>2</v>
      </c>
      <c r="E724" s="322">
        <v>10</v>
      </c>
      <c r="F724" s="361">
        <f t="shared" si="62"/>
        <v>20</v>
      </c>
      <c r="G724" s="322">
        <v>16</v>
      </c>
      <c r="H724" s="323">
        <f t="shared" si="63"/>
        <v>320</v>
      </c>
      <c r="I724" s="226"/>
      <c r="J724" s="226"/>
    </row>
    <row r="725" spans="1:10" s="227" customFormat="1" ht="18" customHeight="1" x14ac:dyDescent="0.45">
      <c r="A725" s="319">
        <v>7672</v>
      </c>
      <c r="B725" s="320">
        <v>44938</v>
      </c>
      <c r="C725" s="321" t="s">
        <v>164</v>
      </c>
      <c r="D725" s="360">
        <v>6</v>
      </c>
      <c r="E725" s="322">
        <v>10</v>
      </c>
      <c r="F725" s="361">
        <f t="shared" si="62"/>
        <v>60</v>
      </c>
      <c r="G725" s="322">
        <v>16</v>
      </c>
      <c r="H725" s="323">
        <f t="shared" si="63"/>
        <v>960</v>
      </c>
      <c r="I725" s="226"/>
      <c r="J725" s="226"/>
    </row>
    <row r="726" spans="1:10" s="227" customFormat="1" ht="18" customHeight="1" x14ac:dyDescent="0.45">
      <c r="A726" s="319">
        <v>7674</v>
      </c>
      <c r="B726" s="320">
        <v>44938</v>
      </c>
      <c r="C726" s="321" t="s">
        <v>164</v>
      </c>
      <c r="D726" s="360">
        <v>2</v>
      </c>
      <c r="E726" s="322">
        <v>10</v>
      </c>
      <c r="F726" s="361">
        <f t="shared" si="62"/>
        <v>20</v>
      </c>
      <c r="G726" s="322">
        <v>16</v>
      </c>
      <c r="H726" s="323">
        <f t="shared" si="63"/>
        <v>320</v>
      </c>
      <c r="I726" s="226"/>
      <c r="J726" s="226"/>
    </row>
    <row r="727" spans="1:10" s="227" customFormat="1" ht="18" customHeight="1" x14ac:dyDescent="0.45">
      <c r="A727" s="319">
        <v>7675</v>
      </c>
      <c r="B727" s="320">
        <v>44938</v>
      </c>
      <c r="C727" s="321" t="s">
        <v>164</v>
      </c>
      <c r="D727" s="360">
        <v>4</v>
      </c>
      <c r="E727" s="322">
        <v>10</v>
      </c>
      <c r="F727" s="361">
        <f t="shared" si="62"/>
        <v>40</v>
      </c>
      <c r="G727" s="322">
        <v>16</v>
      </c>
      <c r="H727" s="323">
        <f t="shared" si="63"/>
        <v>640</v>
      </c>
      <c r="I727" s="226"/>
      <c r="J727" s="226"/>
    </row>
    <row r="728" spans="1:10" s="227" customFormat="1" ht="18" customHeight="1" x14ac:dyDescent="0.45">
      <c r="A728" s="319">
        <v>7680</v>
      </c>
      <c r="B728" s="320">
        <v>44939</v>
      </c>
      <c r="C728" s="321" t="s">
        <v>164</v>
      </c>
      <c r="D728" s="360">
        <v>12</v>
      </c>
      <c r="E728" s="322">
        <v>6</v>
      </c>
      <c r="F728" s="361">
        <f t="shared" ref="F728:F745" si="64">D728*E728</f>
        <v>72</v>
      </c>
      <c r="G728" s="322">
        <v>16</v>
      </c>
      <c r="H728" s="323">
        <f t="shared" ref="H728:H745" si="65">F728*G728</f>
        <v>1152</v>
      </c>
      <c r="I728" s="226"/>
      <c r="J728" s="226"/>
    </row>
    <row r="729" spans="1:10" s="227" customFormat="1" ht="18" customHeight="1" x14ac:dyDescent="0.45">
      <c r="A729" s="319">
        <v>7678</v>
      </c>
      <c r="B729" s="320">
        <v>44939</v>
      </c>
      <c r="C729" s="321" t="s">
        <v>164</v>
      </c>
      <c r="D729" s="360">
        <v>4</v>
      </c>
      <c r="E729" s="322">
        <v>10</v>
      </c>
      <c r="F729" s="361">
        <f t="shared" si="64"/>
        <v>40</v>
      </c>
      <c r="G729" s="322">
        <v>16</v>
      </c>
      <c r="H729" s="323">
        <f t="shared" si="65"/>
        <v>640</v>
      </c>
      <c r="I729" s="226"/>
      <c r="J729" s="226"/>
    </row>
    <row r="730" spans="1:10" s="227" customFormat="1" ht="18" customHeight="1" x14ac:dyDescent="0.45">
      <c r="A730" s="319">
        <v>7677</v>
      </c>
      <c r="B730" s="320">
        <v>44939</v>
      </c>
      <c r="C730" s="321" t="s">
        <v>164</v>
      </c>
      <c r="D730" s="360">
        <v>8</v>
      </c>
      <c r="E730" s="322">
        <v>10</v>
      </c>
      <c r="F730" s="361">
        <f t="shared" si="64"/>
        <v>80</v>
      </c>
      <c r="G730" s="322">
        <v>16</v>
      </c>
      <c r="H730" s="323">
        <f t="shared" si="65"/>
        <v>1280</v>
      </c>
      <c r="I730" s="226"/>
      <c r="J730" s="226"/>
    </row>
    <row r="731" spans="1:10" s="227" customFormat="1" ht="18" customHeight="1" x14ac:dyDescent="0.45">
      <c r="A731" s="319">
        <v>7676</v>
      </c>
      <c r="B731" s="320">
        <v>44939</v>
      </c>
      <c r="C731" s="321" t="s">
        <v>164</v>
      </c>
      <c r="D731" s="360">
        <v>3</v>
      </c>
      <c r="E731" s="322">
        <v>10</v>
      </c>
      <c r="F731" s="361">
        <f t="shared" si="64"/>
        <v>30</v>
      </c>
      <c r="G731" s="322">
        <v>16</v>
      </c>
      <c r="H731" s="323">
        <f t="shared" si="65"/>
        <v>480</v>
      </c>
      <c r="I731" s="226"/>
      <c r="J731" s="226"/>
    </row>
    <row r="732" spans="1:10" s="227" customFormat="1" ht="18" customHeight="1" x14ac:dyDescent="0.45">
      <c r="A732" s="319">
        <v>7679</v>
      </c>
      <c r="B732" s="320">
        <v>44939</v>
      </c>
      <c r="C732" s="321" t="s">
        <v>164</v>
      </c>
      <c r="D732" s="360">
        <v>2</v>
      </c>
      <c r="E732" s="322">
        <v>10</v>
      </c>
      <c r="F732" s="361">
        <f t="shared" ref="F732" si="66">D732*E732</f>
        <v>20</v>
      </c>
      <c r="G732" s="322">
        <v>16</v>
      </c>
      <c r="H732" s="323">
        <f t="shared" ref="H732" si="67">F732*G732</f>
        <v>320</v>
      </c>
      <c r="I732" s="226"/>
      <c r="J732" s="226"/>
    </row>
    <row r="733" spans="1:10" s="227" customFormat="1" ht="18" customHeight="1" x14ac:dyDescent="0.45">
      <c r="A733" s="319">
        <v>7687</v>
      </c>
      <c r="B733" s="320">
        <v>44940</v>
      </c>
      <c r="C733" s="321" t="s">
        <v>164</v>
      </c>
      <c r="D733" s="360">
        <v>2</v>
      </c>
      <c r="E733" s="322">
        <v>10</v>
      </c>
      <c r="F733" s="361">
        <f t="shared" ref="F733" si="68">D733*E733</f>
        <v>20</v>
      </c>
      <c r="G733" s="322">
        <v>16</v>
      </c>
      <c r="H733" s="323">
        <f t="shared" ref="H733" si="69">F733*G733</f>
        <v>320</v>
      </c>
      <c r="I733" s="226"/>
      <c r="J733" s="226"/>
    </row>
    <row r="734" spans="1:10" s="227" customFormat="1" ht="18" customHeight="1" x14ac:dyDescent="0.45">
      <c r="A734" s="319">
        <v>7686</v>
      </c>
      <c r="B734" s="320">
        <v>44940</v>
      </c>
      <c r="C734" s="321" t="s">
        <v>164</v>
      </c>
      <c r="D734" s="360">
        <v>1</v>
      </c>
      <c r="E734" s="322">
        <v>10</v>
      </c>
      <c r="F734" s="361">
        <f t="shared" si="64"/>
        <v>10</v>
      </c>
      <c r="G734" s="322">
        <v>16</v>
      </c>
      <c r="H734" s="323">
        <f t="shared" si="65"/>
        <v>160</v>
      </c>
      <c r="I734" s="226"/>
      <c r="J734" s="226"/>
    </row>
    <row r="735" spans="1:10" s="227" customFormat="1" ht="18" customHeight="1" x14ac:dyDescent="0.45">
      <c r="A735" s="319">
        <v>7685</v>
      </c>
      <c r="B735" s="320">
        <v>44940</v>
      </c>
      <c r="C735" s="321" t="s">
        <v>164</v>
      </c>
      <c r="D735" s="360">
        <v>6</v>
      </c>
      <c r="E735" s="322">
        <v>10</v>
      </c>
      <c r="F735" s="361">
        <f t="shared" si="64"/>
        <v>60</v>
      </c>
      <c r="G735" s="322">
        <v>16</v>
      </c>
      <c r="H735" s="323">
        <f t="shared" si="65"/>
        <v>960</v>
      </c>
      <c r="I735" s="226"/>
      <c r="J735" s="226"/>
    </row>
    <row r="736" spans="1:10" s="227" customFormat="1" ht="18" customHeight="1" x14ac:dyDescent="0.45">
      <c r="A736" s="319">
        <v>7684</v>
      </c>
      <c r="B736" s="320">
        <v>44940</v>
      </c>
      <c r="C736" s="321" t="s">
        <v>164</v>
      </c>
      <c r="D736" s="360">
        <v>4</v>
      </c>
      <c r="E736" s="322">
        <v>10</v>
      </c>
      <c r="F736" s="361">
        <f t="shared" si="64"/>
        <v>40</v>
      </c>
      <c r="G736" s="322">
        <v>16</v>
      </c>
      <c r="H736" s="323">
        <f t="shared" si="65"/>
        <v>640</v>
      </c>
      <c r="I736" s="226"/>
      <c r="J736" s="226"/>
    </row>
    <row r="737" spans="1:10" s="227" customFormat="1" ht="18" customHeight="1" x14ac:dyDescent="0.45">
      <c r="A737" s="319">
        <v>7682</v>
      </c>
      <c r="B737" s="320">
        <v>44940</v>
      </c>
      <c r="C737" s="321" t="s">
        <v>164</v>
      </c>
      <c r="D737" s="360">
        <v>2</v>
      </c>
      <c r="E737" s="322">
        <v>8</v>
      </c>
      <c r="F737" s="361">
        <f t="shared" si="64"/>
        <v>16</v>
      </c>
      <c r="G737" s="322">
        <v>16</v>
      </c>
      <c r="H737" s="323">
        <f t="shared" si="65"/>
        <v>256</v>
      </c>
      <c r="I737" s="226"/>
      <c r="J737" s="226"/>
    </row>
    <row r="738" spans="1:10" s="227" customFormat="1" ht="18" customHeight="1" x14ac:dyDescent="0.45">
      <c r="A738" s="319">
        <v>7683</v>
      </c>
      <c r="B738" s="320">
        <v>44940</v>
      </c>
      <c r="C738" s="321" t="s">
        <v>164</v>
      </c>
      <c r="D738" s="360">
        <v>2</v>
      </c>
      <c r="E738" s="322">
        <v>10</v>
      </c>
      <c r="F738" s="361">
        <f t="shared" si="64"/>
        <v>20</v>
      </c>
      <c r="G738" s="322">
        <v>16</v>
      </c>
      <c r="H738" s="323">
        <f t="shared" si="65"/>
        <v>320</v>
      </c>
      <c r="I738" s="226"/>
      <c r="J738" s="226"/>
    </row>
    <row r="739" spans="1:10" s="227" customFormat="1" ht="18" customHeight="1" x14ac:dyDescent="0.45">
      <c r="A739" s="319">
        <v>7681</v>
      </c>
      <c r="B739" s="320">
        <v>44940</v>
      </c>
      <c r="C739" s="321" t="s">
        <v>164</v>
      </c>
      <c r="D739" s="360">
        <v>2</v>
      </c>
      <c r="E739" s="322">
        <v>10</v>
      </c>
      <c r="F739" s="361">
        <f t="shared" si="64"/>
        <v>20</v>
      </c>
      <c r="G739" s="322">
        <v>16</v>
      </c>
      <c r="H739" s="323">
        <f t="shared" si="65"/>
        <v>320</v>
      </c>
      <c r="I739" s="226"/>
      <c r="J739" s="226"/>
    </row>
    <row r="740" spans="1:10" s="227" customFormat="1" ht="18" customHeight="1" x14ac:dyDescent="0.45">
      <c r="A740" s="319">
        <v>7688</v>
      </c>
      <c r="B740" s="320">
        <v>44941</v>
      </c>
      <c r="C740" s="321" t="s">
        <v>164</v>
      </c>
      <c r="D740" s="360">
        <v>10</v>
      </c>
      <c r="E740" s="322">
        <v>10</v>
      </c>
      <c r="F740" s="361">
        <f t="shared" si="64"/>
        <v>100</v>
      </c>
      <c r="G740" s="322">
        <v>16</v>
      </c>
      <c r="H740" s="323">
        <f t="shared" si="65"/>
        <v>1600</v>
      </c>
      <c r="I740" s="226"/>
      <c r="J740" s="226"/>
    </row>
    <row r="741" spans="1:10" s="227" customFormat="1" ht="18" customHeight="1" x14ac:dyDescent="0.45">
      <c r="A741" s="319">
        <v>7690</v>
      </c>
      <c r="B741" s="320">
        <v>44942</v>
      </c>
      <c r="C741" s="321" t="s">
        <v>164</v>
      </c>
      <c r="D741" s="360">
        <v>4</v>
      </c>
      <c r="E741" s="322">
        <v>10</v>
      </c>
      <c r="F741" s="361">
        <f t="shared" si="64"/>
        <v>40</v>
      </c>
      <c r="G741" s="322">
        <v>16</v>
      </c>
      <c r="H741" s="323">
        <f t="shared" si="65"/>
        <v>640</v>
      </c>
      <c r="I741" s="226"/>
      <c r="J741" s="226"/>
    </row>
    <row r="742" spans="1:10" s="227" customFormat="1" ht="18" customHeight="1" x14ac:dyDescent="0.45">
      <c r="A742" s="319">
        <v>7691</v>
      </c>
      <c r="B742" s="320">
        <v>44942</v>
      </c>
      <c r="C742" s="321" t="s">
        <v>164</v>
      </c>
      <c r="D742" s="360">
        <v>2</v>
      </c>
      <c r="E742" s="322">
        <v>10</v>
      </c>
      <c r="F742" s="361">
        <f t="shared" si="64"/>
        <v>20</v>
      </c>
      <c r="G742" s="322">
        <v>16</v>
      </c>
      <c r="H742" s="323">
        <f t="shared" si="65"/>
        <v>320</v>
      </c>
      <c r="I742" s="226"/>
      <c r="J742" s="226"/>
    </row>
    <row r="743" spans="1:10" s="227" customFormat="1" ht="18" customHeight="1" x14ac:dyDescent="0.45">
      <c r="A743" s="319">
        <v>7692</v>
      </c>
      <c r="B743" s="320">
        <v>44942</v>
      </c>
      <c r="C743" s="321" t="s">
        <v>164</v>
      </c>
      <c r="D743" s="360">
        <v>2</v>
      </c>
      <c r="E743" s="322">
        <v>10</v>
      </c>
      <c r="F743" s="361">
        <f t="shared" ref="F743:F744" si="70">D743*E743</f>
        <v>20</v>
      </c>
      <c r="G743" s="322">
        <v>16</v>
      </c>
      <c r="H743" s="323">
        <f t="shared" ref="H743:H744" si="71">F743*G743</f>
        <v>320</v>
      </c>
      <c r="I743" s="226"/>
      <c r="J743" s="226"/>
    </row>
    <row r="744" spans="1:10" s="227" customFormat="1" ht="18" customHeight="1" x14ac:dyDescent="0.45">
      <c r="A744" s="319">
        <v>7689</v>
      </c>
      <c r="B744" s="320">
        <v>44942</v>
      </c>
      <c r="C744" s="321" t="s">
        <v>164</v>
      </c>
      <c r="D744" s="360">
        <v>2</v>
      </c>
      <c r="E744" s="322">
        <v>10</v>
      </c>
      <c r="F744" s="361">
        <f t="shared" si="70"/>
        <v>20</v>
      </c>
      <c r="G744" s="322">
        <v>16</v>
      </c>
      <c r="H744" s="323">
        <f t="shared" si="71"/>
        <v>320</v>
      </c>
      <c r="I744" s="226"/>
      <c r="J744" s="226"/>
    </row>
    <row r="745" spans="1:10" s="227" customFormat="1" ht="18" customHeight="1" x14ac:dyDescent="0.45">
      <c r="A745" s="319">
        <v>7693</v>
      </c>
      <c r="B745" s="320">
        <v>44943</v>
      </c>
      <c r="C745" s="321" t="s">
        <v>164</v>
      </c>
      <c r="D745" s="360">
        <v>4</v>
      </c>
      <c r="E745" s="322">
        <v>10</v>
      </c>
      <c r="F745" s="361">
        <f t="shared" si="64"/>
        <v>40</v>
      </c>
      <c r="G745" s="322">
        <v>16</v>
      </c>
      <c r="H745" s="323">
        <f t="shared" si="65"/>
        <v>640</v>
      </c>
      <c r="I745" s="226"/>
      <c r="J745" s="226"/>
    </row>
    <row r="746" spans="1:10" s="227" customFormat="1" ht="18" customHeight="1" x14ac:dyDescent="0.45">
      <c r="A746" s="319">
        <v>7694</v>
      </c>
      <c r="B746" s="320">
        <v>44943</v>
      </c>
      <c r="C746" s="321" t="s">
        <v>164</v>
      </c>
      <c r="D746" s="360">
        <v>3</v>
      </c>
      <c r="E746" s="322">
        <v>10</v>
      </c>
      <c r="F746" s="361">
        <f t="shared" ref="F746:F769" si="72">D746*E746</f>
        <v>30</v>
      </c>
      <c r="G746" s="322">
        <v>16</v>
      </c>
      <c r="H746" s="323">
        <f t="shared" ref="H746:H769" si="73">F746*G746</f>
        <v>480</v>
      </c>
      <c r="I746" s="226"/>
      <c r="J746" s="226"/>
    </row>
    <row r="747" spans="1:10" s="227" customFormat="1" ht="18" customHeight="1" x14ac:dyDescent="0.45">
      <c r="A747" s="319">
        <v>7695</v>
      </c>
      <c r="B747" s="320">
        <v>44943</v>
      </c>
      <c r="C747" s="321" t="s">
        <v>164</v>
      </c>
      <c r="D747" s="360">
        <v>2</v>
      </c>
      <c r="E747" s="322">
        <v>10</v>
      </c>
      <c r="F747" s="361">
        <f t="shared" si="72"/>
        <v>20</v>
      </c>
      <c r="G747" s="322">
        <v>16</v>
      </c>
      <c r="H747" s="323">
        <f t="shared" si="73"/>
        <v>320</v>
      </c>
      <c r="I747" s="226"/>
      <c r="J747" s="226"/>
    </row>
    <row r="748" spans="1:10" s="227" customFormat="1" ht="18" customHeight="1" x14ac:dyDescent="0.45">
      <c r="A748" s="319">
        <v>7696</v>
      </c>
      <c r="B748" s="320">
        <v>44943</v>
      </c>
      <c r="C748" s="321" t="s">
        <v>164</v>
      </c>
      <c r="D748" s="360">
        <v>3</v>
      </c>
      <c r="E748" s="322">
        <v>10</v>
      </c>
      <c r="F748" s="361">
        <f t="shared" si="72"/>
        <v>30</v>
      </c>
      <c r="G748" s="322">
        <v>16</v>
      </c>
      <c r="H748" s="323">
        <f t="shared" si="73"/>
        <v>480</v>
      </c>
      <c r="I748" s="226"/>
      <c r="J748" s="226"/>
    </row>
    <row r="749" spans="1:10" s="227" customFormat="1" ht="18" customHeight="1" x14ac:dyDescent="0.45">
      <c r="A749" s="319">
        <v>7700</v>
      </c>
      <c r="B749" s="320">
        <v>44944</v>
      </c>
      <c r="C749" s="321" t="s">
        <v>164</v>
      </c>
      <c r="D749" s="360">
        <v>4</v>
      </c>
      <c r="E749" s="322">
        <v>10</v>
      </c>
      <c r="F749" s="361">
        <f t="shared" si="72"/>
        <v>40</v>
      </c>
      <c r="G749" s="322">
        <v>16</v>
      </c>
      <c r="H749" s="323">
        <f t="shared" si="73"/>
        <v>640</v>
      </c>
      <c r="I749" s="226"/>
      <c r="J749" s="226"/>
    </row>
    <row r="750" spans="1:10" s="227" customFormat="1" ht="18" customHeight="1" x14ac:dyDescent="0.45">
      <c r="A750" s="319">
        <v>7801</v>
      </c>
      <c r="B750" s="320">
        <v>44944</v>
      </c>
      <c r="C750" s="321" t="s">
        <v>164</v>
      </c>
      <c r="D750" s="360">
        <v>4</v>
      </c>
      <c r="E750" s="322">
        <v>10</v>
      </c>
      <c r="F750" s="361">
        <f t="shared" si="72"/>
        <v>40</v>
      </c>
      <c r="G750" s="322">
        <v>16</v>
      </c>
      <c r="H750" s="323">
        <f t="shared" si="73"/>
        <v>640</v>
      </c>
      <c r="I750" s="226"/>
      <c r="J750" s="226"/>
    </row>
    <row r="751" spans="1:10" s="227" customFormat="1" ht="18" customHeight="1" x14ac:dyDescent="0.45">
      <c r="A751" s="319">
        <v>7698</v>
      </c>
      <c r="B751" s="320">
        <v>44944</v>
      </c>
      <c r="C751" s="321" t="s">
        <v>164</v>
      </c>
      <c r="D751" s="360">
        <v>2</v>
      </c>
      <c r="E751" s="322">
        <v>10</v>
      </c>
      <c r="F751" s="361">
        <f t="shared" si="72"/>
        <v>20</v>
      </c>
      <c r="G751" s="322">
        <v>16</v>
      </c>
      <c r="H751" s="323">
        <f t="shared" si="73"/>
        <v>320</v>
      </c>
      <c r="I751" s="226"/>
      <c r="J751" s="226"/>
    </row>
    <row r="752" spans="1:10" s="227" customFormat="1" ht="18" customHeight="1" x14ac:dyDescent="0.45">
      <c r="A752" s="319">
        <v>7697</v>
      </c>
      <c r="B752" s="320">
        <v>44944</v>
      </c>
      <c r="C752" s="321" t="s">
        <v>164</v>
      </c>
      <c r="D752" s="360">
        <v>5</v>
      </c>
      <c r="E752" s="322">
        <v>10</v>
      </c>
      <c r="F752" s="361">
        <f t="shared" si="72"/>
        <v>50</v>
      </c>
      <c r="G752" s="322">
        <v>16</v>
      </c>
      <c r="H752" s="323">
        <f t="shared" si="73"/>
        <v>800</v>
      </c>
      <c r="I752" s="226"/>
      <c r="J752" s="226"/>
    </row>
    <row r="753" spans="1:10" s="227" customFormat="1" ht="18" customHeight="1" x14ac:dyDescent="0.45">
      <c r="A753" s="319">
        <v>7699</v>
      </c>
      <c r="B753" s="320">
        <v>44944</v>
      </c>
      <c r="C753" s="321" t="s">
        <v>164</v>
      </c>
      <c r="D753" s="360">
        <v>2</v>
      </c>
      <c r="E753" s="322">
        <v>10</v>
      </c>
      <c r="F753" s="361">
        <f t="shared" si="72"/>
        <v>20</v>
      </c>
      <c r="G753" s="322">
        <v>16</v>
      </c>
      <c r="H753" s="323">
        <f t="shared" si="73"/>
        <v>320</v>
      </c>
      <c r="I753" s="226"/>
      <c r="J753" s="226"/>
    </row>
    <row r="754" spans="1:10" s="227" customFormat="1" ht="18" customHeight="1" x14ac:dyDescent="0.45">
      <c r="A754" s="319">
        <v>7802</v>
      </c>
      <c r="B754" s="320">
        <v>44945</v>
      </c>
      <c r="C754" s="321" t="s">
        <v>164</v>
      </c>
      <c r="D754" s="360">
        <v>3</v>
      </c>
      <c r="E754" s="322">
        <v>10</v>
      </c>
      <c r="F754" s="361">
        <f t="shared" si="72"/>
        <v>30</v>
      </c>
      <c r="G754" s="322">
        <v>16</v>
      </c>
      <c r="H754" s="323">
        <f t="shared" si="73"/>
        <v>480</v>
      </c>
      <c r="I754" s="226"/>
      <c r="J754" s="226"/>
    </row>
    <row r="755" spans="1:10" s="227" customFormat="1" ht="18" customHeight="1" x14ac:dyDescent="0.45">
      <c r="A755" s="319">
        <v>7806</v>
      </c>
      <c r="B755" s="320">
        <v>44945</v>
      </c>
      <c r="C755" s="321" t="s">
        <v>164</v>
      </c>
      <c r="D755" s="360">
        <v>2</v>
      </c>
      <c r="E755" s="322">
        <v>10</v>
      </c>
      <c r="F755" s="361">
        <f t="shared" si="72"/>
        <v>20</v>
      </c>
      <c r="G755" s="322">
        <v>16</v>
      </c>
      <c r="H755" s="323">
        <f t="shared" si="73"/>
        <v>320</v>
      </c>
      <c r="I755" s="226"/>
      <c r="J755" s="226"/>
    </row>
    <row r="756" spans="1:10" s="227" customFormat="1" ht="18" customHeight="1" x14ac:dyDescent="0.45">
      <c r="A756" s="319">
        <v>7804</v>
      </c>
      <c r="B756" s="320">
        <v>44945</v>
      </c>
      <c r="C756" s="321" t="s">
        <v>164</v>
      </c>
      <c r="D756" s="360">
        <v>5</v>
      </c>
      <c r="E756" s="322">
        <v>10</v>
      </c>
      <c r="F756" s="361">
        <f t="shared" si="72"/>
        <v>50</v>
      </c>
      <c r="G756" s="322">
        <v>16</v>
      </c>
      <c r="H756" s="323">
        <f t="shared" si="73"/>
        <v>800</v>
      </c>
      <c r="I756" s="226"/>
      <c r="J756" s="226"/>
    </row>
    <row r="757" spans="1:10" s="227" customFormat="1" ht="18" customHeight="1" x14ac:dyDescent="0.45">
      <c r="A757" s="319">
        <v>7803</v>
      </c>
      <c r="B757" s="320">
        <v>44945</v>
      </c>
      <c r="C757" s="321" t="s">
        <v>164</v>
      </c>
      <c r="D757" s="360">
        <v>2</v>
      </c>
      <c r="E757" s="322">
        <v>10</v>
      </c>
      <c r="F757" s="361">
        <f t="shared" si="72"/>
        <v>20</v>
      </c>
      <c r="G757" s="322">
        <v>16</v>
      </c>
      <c r="H757" s="323">
        <f t="shared" si="73"/>
        <v>320</v>
      </c>
      <c r="I757" s="226"/>
      <c r="J757" s="226"/>
    </row>
    <row r="758" spans="1:10" s="227" customFormat="1" ht="18" customHeight="1" x14ac:dyDescent="0.45">
      <c r="A758" s="319">
        <v>7811</v>
      </c>
      <c r="B758" s="320">
        <v>44946</v>
      </c>
      <c r="C758" s="321" t="s">
        <v>164</v>
      </c>
      <c r="D758" s="360">
        <v>3</v>
      </c>
      <c r="E758" s="322">
        <v>10</v>
      </c>
      <c r="F758" s="361">
        <f t="shared" si="72"/>
        <v>30</v>
      </c>
      <c r="G758" s="322">
        <v>16</v>
      </c>
      <c r="H758" s="323">
        <f t="shared" si="73"/>
        <v>480</v>
      </c>
      <c r="I758" s="226"/>
      <c r="J758" s="226"/>
    </row>
    <row r="759" spans="1:10" s="227" customFormat="1" ht="18" customHeight="1" x14ac:dyDescent="0.45">
      <c r="A759" s="319">
        <v>7807</v>
      </c>
      <c r="B759" s="320">
        <v>44946</v>
      </c>
      <c r="C759" s="321" t="s">
        <v>164</v>
      </c>
      <c r="D759" s="360">
        <v>2</v>
      </c>
      <c r="E759" s="322">
        <v>10</v>
      </c>
      <c r="F759" s="361">
        <f t="shared" si="72"/>
        <v>20</v>
      </c>
      <c r="G759" s="322">
        <v>16</v>
      </c>
      <c r="H759" s="323">
        <f t="shared" si="73"/>
        <v>320</v>
      </c>
      <c r="I759" s="226"/>
      <c r="J759" s="226"/>
    </row>
    <row r="760" spans="1:10" s="227" customFormat="1" ht="18" customHeight="1" x14ac:dyDescent="0.45">
      <c r="A760" s="319">
        <v>7810</v>
      </c>
      <c r="B760" s="320">
        <v>44946</v>
      </c>
      <c r="C760" s="321" t="s">
        <v>164</v>
      </c>
      <c r="D760" s="360">
        <v>3</v>
      </c>
      <c r="E760" s="322">
        <v>10</v>
      </c>
      <c r="F760" s="361">
        <f t="shared" si="72"/>
        <v>30</v>
      </c>
      <c r="G760" s="322">
        <v>16</v>
      </c>
      <c r="H760" s="323">
        <f t="shared" si="73"/>
        <v>480</v>
      </c>
      <c r="I760" s="226"/>
      <c r="J760" s="226"/>
    </row>
    <row r="761" spans="1:10" s="227" customFormat="1" ht="18" customHeight="1" x14ac:dyDescent="0.45">
      <c r="A761" s="319">
        <v>7808</v>
      </c>
      <c r="B761" s="320">
        <v>44946</v>
      </c>
      <c r="C761" s="321" t="s">
        <v>164</v>
      </c>
      <c r="D761" s="360">
        <v>5</v>
      </c>
      <c r="E761" s="322">
        <v>10</v>
      </c>
      <c r="F761" s="361">
        <f t="shared" si="72"/>
        <v>50</v>
      </c>
      <c r="G761" s="322">
        <v>16</v>
      </c>
      <c r="H761" s="323">
        <f t="shared" si="73"/>
        <v>800</v>
      </c>
      <c r="I761" s="226"/>
      <c r="J761" s="226"/>
    </row>
    <row r="762" spans="1:10" s="227" customFormat="1" ht="18" customHeight="1" x14ac:dyDescent="0.45">
      <c r="A762" s="319">
        <v>7809</v>
      </c>
      <c r="B762" s="320">
        <v>44946</v>
      </c>
      <c r="C762" s="321" t="s">
        <v>164</v>
      </c>
      <c r="D762" s="360">
        <v>5</v>
      </c>
      <c r="E762" s="322">
        <v>10</v>
      </c>
      <c r="F762" s="361">
        <f t="shared" si="72"/>
        <v>50</v>
      </c>
      <c r="G762" s="322">
        <v>16</v>
      </c>
      <c r="H762" s="323">
        <f t="shared" si="73"/>
        <v>800</v>
      </c>
      <c r="I762" s="226"/>
      <c r="J762" s="226"/>
    </row>
    <row r="763" spans="1:10" s="227" customFormat="1" ht="18" customHeight="1" x14ac:dyDescent="0.45">
      <c r="A763" s="319">
        <v>7816</v>
      </c>
      <c r="B763" s="320">
        <v>44947</v>
      </c>
      <c r="C763" s="321" t="s">
        <v>164</v>
      </c>
      <c r="D763" s="360">
        <v>2</v>
      </c>
      <c r="E763" s="322">
        <v>10</v>
      </c>
      <c r="F763" s="361">
        <f t="shared" si="72"/>
        <v>20</v>
      </c>
      <c r="G763" s="322">
        <v>16</v>
      </c>
      <c r="H763" s="323">
        <f t="shared" si="73"/>
        <v>320</v>
      </c>
      <c r="I763" s="226"/>
      <c r="J763" s="226"/>
    </row>
    <row r="764" spans="1:10" s="227" customFormat="1" ht="18" customHeight="1" x14ac:dyDescent="0.45">
      <c r="A764" s="319">
        <v>7815</v>
      </c>
      <c r="B764" s="320">
        <v>44947</v>
      </c>
      <c r="C764" s="321" t="s">
        <v>164</v>
      </c>
      <c r="D764" s="360">
        <v>6</v>
      </c>
      <c r="E764" s="322">
        <v>10</v>
      </c>
      <c r="F764" s="361">
        <f t="shared" si="72"/>
        <v>60</v>
      </c>
      <c r="G764" s="322">
        <v>16</v>
      </c>
      <c r="H764" s="323">
        <f t="shared" si="73"/>
        <v>960</v>
      </c>
      <c r="I764" s="226"/>
      <c r="J764" s="226"/>
    </row>
    <row r="765" spans="1:10" s="227" customFormat="1" ht="18" customHeight="1" x14ac:dyDescent="0.45">
      <c r="A765" s="319">
        <v>7814</v>
      </c>
      <c r="B765" s="320">
        <v>44947</v>
      </c>
      <c r="C765" s="321" t="s">
        <v>164</v>
      </c>
      <c r="D765" s="360">
        <v>2</v>
      </c>
      <c r="E765" s="322">
        <v>10</v>
      </c>
      <c r="F765" s="361">
        <f t="shared" si="72"/>
        <v>20</v>
      </c>
      <c r="G765" s="322">
        <v>16</v>
      </c>
      <c r="H765" s="323">
        <f t="shared" si="73"/>
        <v>320</v>
      </c>
      <c r="I765" s="226"/>
      <c r="J765" s="226"/>
    </row>
    <row r="766" spans="1:10" s="227" customFormat="1" ht="18" customHeight="1" x14ac:dyDescent="0.45">
      <c r="A766" s="319">
        <v>7813</v>
      </c>
      <c r="B766" s="320">
        <v>44947</v>
      </c>
      <c r="C766" s="321" t="s">
        <v>164</v>
      </c>
      <c r="D766" s="360">
        <v>3</v>
      </c>
      <c r="E766" s="322">
        <v>10</v>
      </c>
      <c r="F766" s="361">
        <f t="shared" si="72"/>
        <v>30</v>
      </c>
      <c r="G766" s="322">
        <v>16</v>
      </c>
      <c r="H766" s="323">
        <f t="shared" si="73"/>
        <v>480</v>
      </c>
      <c r="I766" s="226"/>
      <c r="J766" s="226"/>
    </row>
    <row r="767" spans="1:10" s="227" customFormat="1" ht="18" customHeight="1" x14ac:dyDescent="0.45">
      <c r="A767" s="319">
        <v>7812</v>
      </c>
      <c r="B767" s="320">
        <v>44947</v>
      </c>
      <c r="C767" s="321" t="s">
        <v>164</v>
      </c>
      <c r="D767" s="360">
        <v>3</v>
      </c>
      <c r="E767" s="322">
        <v>10</v>
      </c>
      <c r="F767" s="361">
        <f t="shared" si="72"/>
        <v>30</v>
      </c>
      <c r="G767" s="322">
        <v>16</v>
      </c>
      <c r="H767" s="323">
        <f t="shared" si="73"/>
        <v>480</v>
      </c>
      <c r="I767" s="226"/>
      <c r="J767" s="226"/>
    </row>
    <row r="768" spans="1:10" s="227" customFormat="1" ht="18" customHeight="1" x14ac:dyDescent="0.45">
      <c r="A768" s="319">
        <v>7820</v>
      </c>
      <c r="B768" s="320">
        <v>44949</v>
      </c>
      <c r="C768" s="321" t="s">
        <v>164</v>
      </c>
      <c r="D768" s="360">
        <v>3</v>
      </c>
      <c r="E768" s="322">
        <v>10</v>
      </c>
      <c r="F768" s="361">
        <f t="shared" si="72"/>
        <v>30</v>
      </c>
      <c r="G768" s="322">
        <v>16</v>
      </c>
      <c r="H768" s="323">
        <f t="shared" si="73"/>
        <v>480</v>
      </c>
      <c r="I768" s="226"/>
      <c r="J768" s="226"/>
    </row>
    <row r="769" spans="1:10" s="227" customFormat="1" ht="18" customHeight="1" x14ac:dyDescent="0.45">
      <c r="A769" s="319">
        <v>7817</v>
      </c>
      <c r="B769" s="320">
        <v>44949</v>
      </c>
      <c r="C769" s="321" t="s">
        <v>164</v>
      </c>
      <c r="D769" s="360">
        <v>8</v>
      </c>
      <c r="E769" s="322">
        <v>10</v>
      </c>
      <c r="F769" s="361">
        <f t="shared" si="72"/>
        <v>80</v>
      </c>
      <c r="G769" s="322">
        <v>16</v>
      </c>
      <c r="H769" s="323">
        <f t="shared" si="73"/>
        <v>1280</v>
      </c>
      <c r="I769" s="226"/>
      <c r="J769" s="226"/>
    </row>
    <row r="770" spans="1:10" s="227" customFormat="1" ht="18" customHeight="1" x14ac:dyDescent="0.45">
      <c r="A770" s="319">
        <v>7818</v>
      </c>
      <c r="B770" s="320">
        <v>44949</v>
      </c>
      <c r="C770" s="321" t="s">
        <v>164</v>
      </c>
      <c r="D770" s="360">
        <v>7</v>
      </c>
      <c r="E770" s="322">
        <v>10</v>
      </c>
      <c r="F770" s="361">
        <f t="shared" ref="F770:F778" si="74">D770*E770</f>
        <v>70</v>
      </c>
      <c r="G770" s="322">
        <v>16</v>
      </c>
      <c r="H770" s="323">
        <f t="shared" ref="H770:H778" si="75">F770*G770</f>
        <v>1120</v>
      </c>
      <c r="I770" s="226"/>
      <c r="J770" s="226"/>
    </row>
    <row r="771" spans="1:10" s="227" customFormat="1" ht="18" customHeight="1" x14ac:dyDescent="0.45">
      <c r="A771" s="319">
        <v>7819</v>
      </c>
      <c r="B771" s="320">
        <v>44949</v>
      </c>
      <c r="C771" s="321" t="s">
        <v>164</v>
      </c>
      <c r="D771" s="360">
        <v>4</v>
      </c>
      <c r="E771" s="322">
        <v>10</v>
      </c>
      <c r="F771" s="361">
        <f t="shared" si="74"/>
        <v>40</v>
      </c>
      <c r="G771" s="322">
        <v>16</v>
      </c>
      <c r="H771" s="323">
        <f t="shared" si="75"/>
        <v>640</v>
      </c>
      <c r="I771" s="226"/>
      <c r="J771" s="226"/>
    </row>
    <row r="772" spans="1:10" s="227" customFormat="1" ht="18" customHeight="1" x14ac:dyDescent="0.45">
      <c r="A772" s="319">
        <v>7821</v>
      </c>
      <c r="B772" s="320">
        <v>44949</v>
      </c>
      <c r="C772" s="321" t="s">
        <v>164</v>
      </c>
      <c r="D772" s="360">
        <v>2</v>
      </c>
      <c r="E772" s="322">
        <v>10</v>
      </c>
      <c r="F772" s="361">
        <f t="shared" si="74"/>
        <v>20</v>
      </c>
      <c r="G772" s="322">
        <v>16</v>
      </c>
      <c r="H772" s="323">
        <f t="shared" si="75"/>
        <v>320</v>
      </c>
      <c r="I772" s="226"/>
      <c r="J772" s="226"/>
    </row>
    <row r="773" spans="1:10" s="227" customFormat="1" ht="18" customHeight="1" x14ac:dyDescent="0.45">
      <c r="A773" s="319">
        <v>7822</v>
      </c>
      <c r="B773" s="320">
        <v>44950</v>
      </c>
      <c r="C773" s="321" t="s">
        <v>164</v>
      </c>
      <c r="D773" s="360">
        <v>5</v>
      </c>
      <c r="E773" s="322">
        <v>10</v>
      </c>
      <c r="F773" s="361">
        <f t="shared" si="74"/>
        <v>50</v>
      </c>
      <c r="G773" s="322">
        <v>16</v>
      </c>
      <c r="H773" s="323">
        <f t="shared" si="75"/>
        <v>800</v>
      </c>
      <c r="I773" s="226"/>
      <c r="J773" s="226"/>
    </row>
    <row r="774" spans="1:10" s="227" customFormat="1" ht="18" customHeight="1" x14ac:dyDescent="0.45">
      <c r="A774" s="319">
        <v>7825</v>
      </c>
      <c r="B774" s="320">
        <v>44950</v>
      </c>
      <c r="C774" s="321" t="s">
        <v>164</v>
      </c>
      <c r="D774" s="360">
        <v>3</v>
      </c>
      <c r="E774" s="322">
        <v>10</v>
      </c>
      <c r="F774" s="361">
        <f t="shared" si="74"/>
        <v>30</v>
      </c>
      <c r="G774" s="322">
        <v>16</v>
      </c>
      <c r="H774" s="323">
        <f t="shared" si="75"/>
        <v>480</v>
      </c>
      <c r="I774" s="226"/>
      <c r="J774" s="226"/>
    </row>
    <row r="775" spans="1:10" s="227" customFormat="1" ht="18" customHeight="1" x14ac:dyDescent="0.45">
      <c r="A775" s="319">
        <v>7824</v>
      </c>
      <c r="B775" s="320">
        <v>44950</v>
      </c>
      <c r="C775" s="321" t="s">
        <v>164</v>
      </c>
      <c r="D775" s="360">
        <v>3</v>
      </c>
      <c r="E775" s="322">
        <v>10</v>
      </c>
      <c r="F775" s="361">
        <f t="shared" si="74"/>
        <v>30</v>
      </c>
      <c r="G775" s="322">
        <v>16</v>
      </c>
      <c r="H775" s="323">
        <f t="shared" si="75"/>
        <v>480</v>
      </c>
      <c r="I775" s="226"/>
      <c r="J775" s="226"/>
    </row>
    <row r="776" spans="1:10" s="227" customFormat="1" ht="18" customHeight="1" x14ac:dyDescent="0.45">
      <c r="A776" s="319">
        <v>7823</v>
      </c>
      <c r="B776" s="320">
        <v>44950</v>
      </c>
      <c r="C776" s="321" t="s">
        <v>164</v>
      </c>
      <c r="D776" s="360">
        <v>4</v>
      </c>
      <c r="E776" s="322">
        <v>10</v>
      </c>
      <c r="F776" s="361">
        <f t="shared" si="74"/>
        <v>40</v>
      </c>
      <c r="G776" s="322">
        <v>16</v>
      </c>
      <c r="H776" s="323">
        <f t="shared" si="75"/>
        <v>640</v>
      </c>
      <c r="I776" s="226"/>
      <c r="J776" s="226"/>
    </row>
    <row r="777" spans="1:10" s="227" customFormat="1" ht="18" customHeight="1" x14ac:dyDescent="0.45">
      <c r="A777" s="319">
        <v>7831</v>
      </c>
      <c r="B777" s="320">
        <v>44951</v>
      </c>
      <c r="C777" s="321" t="s">
        <v>164</v>
      </c>
      <c r="D777" s="360">
        <v>1</v>
      </c>
      <c r="E777" s="322">
        <v>10</v>
      </c>
      <c r="F777" s="361">
        <f t="shared" si="74"/>
        <v>10</v>
      </c>
      <c r="G777" s="322">
        <v>16</v>
      </c>
      <c r="H777" s="323">
        <f t="shared" si="75"/>
        <v>160</v>
      </c>
      <c r="I777" s="226"/>
      <c r="J777" s="226"/>
    </row>
    <row r="778" spans="1:10" s="227" customFormat="1" ht="18" customHeight="1" x14ac:dyDescent="0.45">
      <c r="A778" s="319">
        <v>7830</v>
      </c>
      <c r="B778" s="320">
        <v>44951</v>
      </c>
      <c r="C778" s="321" t="s">
        <v>164</v>
      </c>
      <c r="D778" s="360">
        <v>1</v>
      </c>
      <c r="E778" s="322">
        <v>10</v>
      </c>
      <c r="F778" s="361">
        <f t="shared" si="74"/>
        <v>10</v>
      </c>
      <c r="G778" s="322">
        <v>16</v>
      </c>
      <c r="H778" s="323">
        <f t="shared" si="75"/>
        <v>160</v>
      </c>
      <c r="I778" s="226"/>
      <c r="J778" s="226"/>
    </row>
    <row r="779" spans="1:10" s="227" customFormat="1" ht="18" customHeight="1" x14ac:dyDescent="0.45">
      <c r="A779" s="319">
        <v>7829</v>
      </c>
      <c r="B779" s="320">
        <v>44951</v>
      </c>
      <c r="C779" s="321" t="s">
        <v>164</v>
      </c>
      <c r="D779" s="360">
        <v>2</v>
      </c>
      <c r="E779" s="322">
        <v>10</v>
      </c>
      <c r="F779" s="361">
        <f t="shared" ref="F779:F782" si="76">D779*E779</f>
        <v>20</v>
      </c>
      <c r="G779" s="322">
        <v>16</v>
      </c>
      <c r="H779" s="323">
        <f t="shared" ref="H779:H782" si="77">F779*G779</f>
        <v>320</v>
      </c>
      <c r="I779" s="226"/>
      <c r="J779" s="226"/>
    </row>
    <row r="780" spans="1:10" s="227" customFormat="1" ht="18" customHeight="1" x14ac:dyDescent="0.45">
      <c r="A780" s="319">
        <v>7828</v>
      </c>
      <c r="B780" s="320">
        <v>44951</v>
      </c>
      <c r="C780" s="321" t="s">
        <v>164</v>
      </c>
      <c r="D780" s="360">
        <v>2</v>
      </c>
      <c r="E780" s="322">
        <v>10</v>
      </c>
      <c r="F780" s="361">
        <f t="shared" si="76"/>
        <v>20</v>
      </c>
      <c r="G780" s="322">
        <v>16</v>
      </c>
      <c r="H780" s="323">
        <f t="shared" si="77"/>
        <v>320</v>
      </c>
      <c r="I780" s="226"/>
      <c r="J780" s="226"/>
    </row>
    <row r="781" spans="1:10" s="227" customFormat="1" ht="18" customHeight="1" x14ac:dyDescent="0.45">
      <c r="A781" s="319">
        <v>7827</v>
      </c>
      <c r="B781" s="320">
        <v>44951</v>
      </c>
      <c r="C781" s="321" t="s">
        <v>164</v>
      </c>
      <c r="D781" s="360">
        <v>2</v>
      </c>
      <c r="E781" s="322">
        <v>10</v>
      </c>
      <c r="F781" s="361">
        <f t="shared" si="76"/>
        <v>20</v>
      </c>
      <c r="G781" s="322">
        <v>16</v>
      </c>
      <c r="H781" s="323">
        <f t="shared" si="77"/>
        <v>320</v>
      </c>
      <c r="I781" s="226"/>
      <c r="J781" s="226"/>
    </row>
    <row r="782" spans="1:10" s="227" customFormat="1" ht="18" customHeight="1" x14ac:dyDescent="0.45">
      <c r="A782" s="319">
        <v>7826</v>
      </c>
      <c r="B782" s="320">
        <v>44951</v>
      </c>
      <c r="C782" s="321" t="s">
        <v>164</v>
      </c>
      <c r="D782" s="360">
        <v>3</v>
      </c>
      <c r="E782" s="322">
        <v>10</v>
      </c>
      <c r="F782" s="361">
        <f t="shared" si="76"/>
        <v>30</v>
      </c>
      <c r="G782" s="322">
        <v>16</v>
      </c>
      <c r="H782" s="323">
        <f t="shared" si="77"/>
        <v>480</v>
      </c>
      <c r="I782" s="226"/>
      <c r="J782" s="226"/>
    </row>
    <row r="783" spans="1:10" s="227" customFormat="1" ht="18" customHeight="1" x14ac:dyDescent="0.45">
      <c r="A783" s="319">
        <v>7835</v>
      </c>
      <c r="B783" s="320">
        <v>44952</v>
      </c>
      <c r="C783" s="321" t="s">
        <v>164</v>
      </c>
      <c r="D783" s="360">
        <v>2</v>
      </c>
      <c r="E783" s="322">
        <v>10</v>
      </c>
      <c r="F783" s="361">
        <f t="shared" ref="F783:F794" si="78">D783*E783</f>
        <v>20</v>
      </c>
      <c r="G783" s="322">
        <v>16</v>
      </c>
      <c r="H783" s="323">
        <f t="shared" ref="H783:H794" si="79">F783*G783</f>
        <v>320</v>
      </c>
      <c r="I783" s="226"/>
      <c r="J783" s="226"/>
    </row>
    <row r="784" spans="1:10" s="227" customFormat="1" ht="18" customHeight="1" x14ac:dyDescent="0.45">
      <c r="A784" s="319">
        <v>7836</v>
      </c>
      <c r="B784" s="320">
        <v>44952</v>
      </c>
      <c r="C784" s="321" t="s">
        <v>164</v>
      </c>
      <c r="D784" s="360">
        <v>3</v>
      </c>
      <c r="E784" s="322">
        <v>10</v>
      </c>
      <c r="F784" s="361">
        <f t="shared" si="78"/>
        <v>30</v>
      </c>
      <c r="G784" s="322">
        <v>16</v>
      </c>
      <c r="H784" s="323">
        <f t="shared" si="79"/>
        <v>480</v>
      </c>
      <c r="I784" s="226"/>
      <c r="J784" s="226"/>
    </row>
    <row r="785" spans="1:10" s="227" customFormat="1" ht="18" customHeight="1" x14ac:dyDescent="0.45">
      <c r="A785" s="319">
        <v>7834</v>
      </c>
      <c r="B785" s="320">
        <v>44952</v>
      </c>
      <c r="C785" s="321" t="s">
        <v>164</v>
      </c>
      <c r="D785" s="360">
        <v>4</v>
      </c>
      <c r="E785" s="322">
        <v>10</v>
      </c>
      <c r="F785" s="361">
        <f t="shared" si="78"/>
        <v>40</v>
      </c>
      <c r="G785" s="322">
        <v>16</v>
      </c>
      <c r="H785" s="323">
        <f t="shared" si="79"/>
        <v>640</v>
      </c>
      <c r="I785" s="226"/>
      <c r="J785" s="226"/>
    </row>
    <row r="786" spans="1:10" s="227" customFormat="1" ht="18" customHeight="1" x14ac:dyDescent="0.45">
      <c r="A786" s="319">
        <v>7833</v>
      </c>
      <c r="B786" s="320">
        <v>44952</v>
      </c>
      <c r="C786" s="321" t="s">
        <v>164</v>
      </c>
      <c r="D786" s="360">
        <v>3</v>
      </c>
      <c r="E786" s="322">
        <v>10</v>
      </c>
      <c r="F786" s="361">
        <f t="shared" si="78"/>
        <v>30</v>
      </c>
      <c r="G786" s="322">
        <v>16</v>
      </c>
      <c r="H786" s="323">
        <f t="shared" si="79"/>
        <v>480</v>
      </c>
      <c r="I786" s="226"/>
      <c r="J786" s="226"/>
    </row>
    <row r="787" spans="1:10" s="227" customFormat="1" ht="18" customHeight="1" x14ac:dyDescent="0.45">
      <c r="A787" s="319">
        <v>7832</v>
      </c>
      <c r="B787" s="320">
        <v>44952</v>
      </c>
      <c r="C787" s="321" t="s">
        <v>164</v>
      </c>
      <c r="D787" s="360">
        <v>4</v>
      </c>
      <c r="E787" s="322">
        <v>10</v>
      </c>
      <c r="F787" s="361">
        <f t="shared" si="78"/>
        <v>40</v>
      </c>
      <c r="G787" s="322">
        <v>16</v>
      </c>
      <c r="H787" s="323">
        <f t="shared" si="79"/>
        <v>640</v>
      </c>
      <c r="I787" s="226"/>
      <c r="J787" s="226"/>
    </row>
    <row r="788" spans="1:10" s="227" customFormat="1" ht="18" customHeight="1" x14ac:dyDescent="0.45">
      <c r="A788" s="319">
        <v>7837</v>
      </c>
      <c r="B788" s="320">
        <v>44953</v>
      </c>
      <c r="C788" s="321" t="s">
        <v>164</v>
      </c>
      <c r="D788" s="360">
        <v>3</v>
      </c>
      <c r="E788" s="322">
        <v>10</v>
      </c>
      <c r="F788" s="361">
        <f t="shared" si="78"/>
        <v>30</v>
      </c>
      <c r="G788" s="322">
        <v>16</v>
      </c>
      <c r="H788" s="323">
        <f t="shared" si="79"/>
        <v>480</v>
      </c>
      <c r="I788" s="226"/>
      <c r="J788" s="226"/>
    </row>
    <row r="789" spans="1:10" s="227" customFormat="1" ht="18" customHeight="1" x14ac:dyDescent="0.45">
      <c r="A789" s="319">
        <v>7839</v>
      </c>
      <c r="B789" s="320">
        <v>44953</v>
      </c>
      <c r="C789" s="321" t="s">
        <v>164</v>
      </c>
      <c r="D789" s="360">
        <v>2</v>
      </c>
      <c r="E789" s="322">
        <v>10</v>
      </c>
      <c r="F789" s="361">
        <f t="shared" si="78"/>
        <v>20</v>
      </c>
      <c r="G789" s="322">
        <v>16</v>
      </c>
      <c r="H789" s="323">
        <f t="shared" si="79"/>
        <v>320</v>
      </c>
      <c r="I789" s="226"/>
      <c r="J789" s="226"/>
    </row>
    <row r="790" spans="1:10" s="227" customFormat="1" ht="18" customHeight="1" x14ac:dyDescent="0.45">
      <c r="A790" s="319">
        <v>7838</v>
      </c>
      <c r="B790" s="320">
        <v>44953</v>
      </c>
      <c r="C790" s="321" t="s">
        <v>164</v>
      </c>
      <c r="D790" s="360">
        <v>2</v>
      </c>
      <c r="E790" s="322">
        <v>10</v>
      </c>
      <c r="F790" s="361">
        <f t="shared" si="78"/>
        <v>20</v>
      </c>
      <c r="G790" s="322">
        <v>16</v>
      </c>
      <c r="H790" s="323">
        <f t="shared" si="79"/>
        <v>320</v>
      </c>
      <c r="I790" s="226"/>
      <c r="J790" s="226"/>
    </row>
    <row r="791" spans="1:10" s="227" customFormat="1" ht="18" customHeight="1" x14ac:dyDescent="0.45">
      <c r="A791" s="319">
        <v>7842</v>
      </c>
      <c r="B791" s="320">
        <v>44954</v>
      </c>
      <c r="C791" s="321" t="s">
        <v>164</v>
      </c>
      <c r="D791" s="360">
        <v>2</v>
      </c>
      <c r="E791" s="322">
        <v>10</v>
      </c>
      <c r="F791" s="361">
        <f t="shared" si="78"/>
        <v>20</v>
      </c>
      <c r="G791" s="322">
        <v>16</v>
      </c>
      <c r="H791" s="323">
        <f t="shared" si="79"/>
        <v>320</v>
      </c>
      <c r="I791" s="226"/>
      <c r="J791" s="226"/>
    </row>
    <row r="792" spans="1:10" s="227" customFormat="1" ht="18" customHeight="1" x14ac:dyDescent="0.45">
      <c r="A792" s="319">
        <v>7849</v>
      </c>
      <c r="B792" s="320">
        <v>44954</v>
      </c>
      <c r="C792" s="321" t="s">
        <v>164</v>
      </c>
      <c r="D792" s="360">
        <v>1</v>
      </c>
      <c r="E792" s="322">
        <v>10</v>
      </c>
      <c r="F792" s="361">
        <f t="shared" si="78"/>
        <v>10</v>
      </c>
      <c r="G792" s="322">
        <v>16</v>
      </c>
      <c r="H792" s="323">
        <f t="shared" si="79"/>
        <v>160</v>
      </c>
      <c r="I792" s="226"/>
      <c r="J792" s="226"/>
    </row>
    <row r="793" spans="1:10" s="227" customFormat="1" ht="18" customHeight="1" x14ac:dyDescent="0.45">
      <c r="A793" s="319">
        <v>7848</v>
      </c>
      <c r="B793" s="320">
        <v>44954</v>
      </c>
      <c r="C793" s="321" t="s">
        <v>164</v>
      </c>
      <c r="D793" s="360">
        <v>3</v>
      </c>
      <c r="E793" s="322">
        <v>10</v>
      </c>
      <c r="F793" s="361">
        <f t="shared" si="78"/>
        <v>30</v>
      </c>
      <c r="G793" s="322">
        <v>16</v>
      </c>
      <c r="H793" s="323">
        <f t="shared" si="79"/>
        <v>480</v>
      </c>
      <c r="I793" s="226"/>
      <c r="J793" s="226"/>
    </row>
    <row r="794" spans="1:10" s="227" customFormat="1" ht="18" customHeight="1" x14ac:dyDescent="0.45">
      <c r="A794" s="319">
        <v>7847</v>
      </c>
      <c r="B794" s="320">
        <v>44954</v>
      </c>
      <c r="C794" s="321" t="s">
        <v>164</v>
      </c>
      <c r="D794" s="360">
        <v>3</v>
      </c>
      <c r="E794" s="322">
        <v>10</v>
      </c>
      <c r="F794" s="361">
        <f t="shared" si="78"/>
        <v>30</v>
      </c>
      <c r="G794" s="322">
        <v>16</v>
      </c>
      <c r="H794" s="323">
        <f t="shared" si="79"/>
        <v>480</v>
      </c>
      <c r="I794" s="226"/>
      <c r="J794" s="226"/>
    </row>
    <row r="795" spans="1:10" s="227" customFormat="1" ht="18" customHeight="1" x14ac:dyDescent="0.45">
      <c r="A795" s="319">
        <v>7844</v>
      </c>
      <c r="B795" s="320">
        <v>44954</v>
      </c>
      <c r="C795" s="321" t="s">
        <v>164</v>
      </c>
      <c r="D795" s="360">
        <v>2</v>
      </c>
      <c r="E795" s="322">
        <v>10</v>
      </c>
      <c r="F795" s="361">
        <f t="shared" ref="F795" si="80">D795*E795</f>
        <v>20</v>
      </c>
      <c r="G795" s="322">
        <v>16</v>
      </c>
      <c r="H795" s="323">
        <f t="shared" ref="H795" si="81">F795*G795</f>
        <v>320</v>
      </c>
      <c r="I795" s="226"/>
      <c r="J795" s="226"/>
    </row>
    <row r="796" spans="1:10" s="227" customFormat="1" ht="18" customHeight="1" x14ac:dyDescent="0.45">
      <c r="A796" s="113"/>
      <c r="B796" s="114"/>
      <c r="C796" s="221"/>
      <c r="D796" s="222"/>
      <c r="E796" s="223"/>
      <c r="F796" s="224"/>
      <c r="G796" s="223"/>
      <c r="H796" s="225"/>
      <c r="I796" s="226"/>
      <c r="J796" s="226"/>
    </row>
    <row r="797" spans="1:10" ht="18" customHeight="1" thickBot="1" x14ac:dyDescent="0.5">
      <c r="A797" s="34"/>
      <c r="B797" s="39"/>
      <c r="C797" s="40"/>
      <c r="D797" s="41"/>
      <c r="E797" s="50"/>
      <c r="F797" s="49">
        <v>0</v>
      </c>
      <c r="G797" s="50"/>
      <c r="H797" s="38">
        <v>0</v>
      </c>
      <c r="I797" s="29"/>
      <c r="J797" s="29"/>
    </row>
    <row r="798" spans="1:10" ht="18" customHeight="1" thickBot="1" x14ac:dyDescent="0.5">
      <c r="A798" s="43"/>
      <c r="B798" s="42"/>
      <c r="C798" s="44" t="s">
        <v>66</v>
      </c>
      <c r="D798" s="42"/>
      <c r="E798" s="45"/>
      <c r="F798" s="46">
        <f>SUM(F6:F797)</f>
        <v>29798</v>
      </c>
      <c r="G798" s="45">
        <v>16</v>
      </c>
      <c r="H798" s="47">
        <f>SUM(H6:H797)</f>
        <v>476768</v>
      </c>
      <c r="I798" s="29"/>
      <c r="J798" s="29"/>
    </row>
    <row r="799" spans="1:10" ht="18" customHeight="1" x14ac:dyDescent="0.45">
      <c r="A799" s="29"/>
      <c r="B799" s="29"/>
      <c r="C799" s="29"/>
      <c r="D799" s="29"/>
      <c r="E799" s="29"/>
      <c r="F799" s="29">
        <f>F798*G798</f>
        <v>476768</v>
      </c>
      <c r="G799" s="29"/>
      <c r="H799" s="29"/>
      <c r="I799" s="29"/>
      <c r="J799" s="29"/>
    </row>
    <row r="803" spans="7:7" x14ac:dyDescent="0.25">
      <c r="G803" s="268"/>
    </row>
  </sheetData>
  <protectedRanges>
    <protectedRange sqref="A791:H1048576 A1:H790" name="Range1" securityDescriptor="O:WDG:WDD:(A;;CC;;;S-1-5-21-2162722240-155571142-4159933717-1001)"/>
  </protectedRanges>
  <mergeCells count="1">
    <mergeCell ref="A4:H4"/>
  </mergeCells>
  <pageMargins left="0.7" right="0.7" top="0.75" bottom="0.75" header="0.3" footer="0.3"/>
  <pageSetup paperSize="9" scale="6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37"/>
  <sheetViews>
    <sheetView topLeftCell="A7" workbookViewId="0">
      <selection activeCell="E42" sqref="E42"/>
    </sheetView>
  </sheetViews>
  <sheetFormatPr defaultColWidth="9.1796875" defaultRowHeight="12.5" x14ac:dyDescent="0.25"/>
  <cols>
    <col min="1" max="1" width="11.7265625" style="1" customWidth="1"/>
    <col min="2" max="2" width="15.7265625" style="1" customWidth="1"/>
    <col min="3" max="3" width="31.81640625" style="1" customWidth="1"/>
    <col min="4" max="4" width="10.1796875" style="1" customWidth="1"/>
    <col min="5" max="5" width="11.1796875" style="1" customWidth="1"/>
    <col min="6" max="6" width="13.54296875" style="1" customWidth="1"/>
    <col min="7" max="7" width="14.26953125" style="1" customWidth="1"/>
    <col min="8" max="8" width="17.26953125" style="1" customWidth="1"/>
    <col min="9" max="16384" width="9.1796875" style="1"/>
  </cols>
  <sheetData>
    <row r="3" spans="1:10" ht="18" customHeight="1" x14ac:dyDescent="0.25"/>
    <row r="4" spans="1:10" ht="18" customHeight="1" thickBot="1" x14ac:dyDescent="0.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8" customHeight="1" thickBot="1" x14ac:dyDescent="0.5">
      <c r="A5" s="430" t="s">
        <v>165</v>
      </c>
      <c r="B5" s="431"/>
      <c r="C5" s="431"/>
      <c r="D5" s="431"/>
      <c r="E5" s="431"/>
      <c r="F5" s="431"/>
      <c r="G5" s="431"/>
      <c r="H5" s="432"/>
      <c r="I5" s="2"/>
      <c r="J5" s="2"/>
    </row>
    <row r="6" spans="1:10" s="12" customFormat="1" ht="18" customHeight="1" x14ac:dyDescent="0.45">
      <c r="A6" s="7" t="s">
        <v>166</v>
      </c>
      <c r="B6" s="8" t="s">
        <v>159</v>
      </c>
      <c r="C6" s="8" t="s">
        <v>12</v>
      </c>
      <c r="D6" s="9" t="s">
        <v>167</v>
      </c>
      <c r="E6" s="8" t="s">
        <v>161</v>
      </c>
      <c r="F6" s="8" t="s">
        <v>162</v>
      </c>
      <c r="G6" s="8" t="s">
        <v>163</v>
      </c>
      <c r="H6" s="10" t="s">
        <v>66</v>
      </c>
      <c r="I6" s="11"/>
      <c r="J6" s="11"/>
    </row>
    <row r="7" spans="1:10" ht="18" customHeight="1" x14ac:dyDescent="0.45">
      <c r="A7" s="5">
        <v>6402</v>
      </c>
      <c r="B7" s="3">
        <v>44686</v>
      </c>
      <c r="C7" s="4" t="s">
        <v>164</v>
      </c>
      <c r="D7" s="5">
        <v>1</v>
      </c>
      <c r="E7" s="6">
        <v>10</v>
      </c>
      <c r="F7" s="6">
        <f t="shared" ref="F7:F32" si="0">D7*E7</f>
        <v>10</v>
      </c>
      <c r="G7" s="6">
        <v>25</v>
      </c>
      <c r="H7" s="6">
        <f>F7*G7</f>
        <v>250</v>
      </c>
      <c r="I7" s="2"/>
      <c r="J7" s="2"/>
    </row>
    <row r="8" spans="1:10" ht="18" customHeight="1" x14ac:dyDescent="0.45">
      <c r="A8" s="5">
        <v>6403</v>
      </c>
      <c r="B8" s="3">
        <v>44687</v>
      </c>
      <c r="C8" s="4" t="s">
        <v>164</v>
      </c>
      <c r="D8" s="5">
        <v>1</v>
      </c>
      <c r="E8" s="6">
        <v>10</v>
      </c>
      <c r="F8" s="6">
        <f t="shared" si="0"/>
        <v>10</v>
      </c>
      <c r="G8" s="6">
        <v>25</v>
      </c>
      <c r="H8" s="6">
        <f t="shared" ref="H8:H31" si="1">F8*G8</f>
        <v>250</v>
      </c>
      <c r="I8" s="2"/>
      <c r="J8" s="2"/>
    </row>
    <row r="9" spans="1:10" ht="18" customHeight="1" x14ac:dyDescent="0.45">
      <c r="A9" s="5">
        <v>6404</v>
      </c>
      <c r="B9" s="3">
        <v>44689</v>
      </c>
      <c r="C9" s="4" t="s">
        <v>164</v>
      </c>
      <c r="D9" s="5">
        <v>1</v>
      </c>
      <c r="E9" s="6">
        <v>10</v>
      </c>
      <c r="F9" s="6">
        <f t="shared" si="0"/>
        <v>10</v>
      </c>
      <c r="G9" s="6">
        <v>25</v>
      </c>
      <c r="H9" s="6">
        <f t="shared" si="1"/>
        <v>250</v>
      </c>
      <c r="I9" s="2"/>
      <c r="J9" s="2"/>
    </row>
    <row r="10" spans="1:10" ht="18" customHeight="1" x14ac:dyDescent="0.45">
      <c r="A10" s="5">
        <v>6405</v>
      </c>
      <c r="B10" s="3">
        <v>44690</v>
      </c>
      <c r="C10" s="4" t="s">
        <v>164</v>
      </c>
      <c r="D10" s="5">
        <v>1</v>
      </c>
      <c r="E10" s="6">
        <v>10</v>
      </c>
      <c r="F10" s="6">
        <f t="shared" si="0"/>
        <v>10</v>
      </c>
      <c r="G10" s="6">
        <v>25</v>
      </c>
      <c r="H10" s="6">
        <f t="shared" si="1"/>
        <v>250</v>
      </c>
      <c r="I10" s="2"/>
      <c r="J10" s="2"/>
    </row>
    <row r="11" spans="1:10" ht="18" customHeight="1" x14ac:dyDescent="0.45">
      <c r="A11" s="5">
        <v>6408</v>
      </c>
      <c r="B11" s="3">
        <v>44691</v>
      </c>
      <c r="C11" s="4" t="s">
        <v>164</v>
      </c>
      <c r="D11" s="5">
        <v>1</v>
      </c>
      <c r="E11" s="6">
        <v>10</v>
      </c>
      <c r="F11" s="6">
        <f t="shared" si="0"/>
        <v>10</v>
      </c>
      <c r="G11" s="6">
        <v>25</v>
      </c>
      <c r="H11" s="6">
        <f t="shared" si="1"/>
        <v>250</v>
      </c>
      <c r="I11" s="2"/>
      <c r="J11" s="2"/>
    </row>
    <row r="12" spans="1:10" ht="18" customHeight="1" x14ac:dyDescent="0.45">
      <c r="A12" s="5">
        <v>6406</v>
      </c>
      <c r="B12" s="3">
        <v>44692</v>
      </c>
      <c r="C12" s="4" t="s">
        <v>164</v>
      </c>
      <c r="D12" s="5">
        <v>1</v>
      </c>
      <c r="E12" s="6">
        <v>10</v>
      </c>
      <c r="F12" s="6">
        <f t="shared" si="0"/>
        <v>10</v>
      </c>
      <c r="G12" s="6">
        <v>25</v>
      </c>
      <c r="H12" s="6">
        <f t="shared" si="1"/>
        <v>250</v>
      </c>
      <c r="I12" s="2"/>
      <c r="J12" s="2"/>
    </row>
    <row r="13" spans="1:10" ht="18" customHeight="1" x14ac:dyDescent="0.45">
      <c r="A13" s="5">
        <v>6410</v>
      </c>
      <c r="B13" s="3">
        <v>44693</v>
      </c>
      <c r="C13" s="4" t="s">
        <v>164</v>
      </c>
      <c r="D13" s="5">
        <v>1</v>
      </c>
      <c r="E13" s="6">
        <v>10</v>
      </c>
      <c r="F13" s="6">
        <f t="shared" si="0"/>
        <v>10</v>
      </c>
      <c r="G13" s="6">
        <v>25</v>
      </c>
      <c r="H13" s="6">
        <f t="shared" si="1"/>
        <v>250</v>
      </c>
      <c r="I13" s="2"/>
      <c r="J13" s="2"/>
    </row>
    <row r="14" spans="1:10" ht="18" customHeight="1" x14ac:dyDescent="0.45">
      <c r="A14" s="5">
        <v>6411</v>
      </c>
      <c r="B14" s="3">
        <v>44694</v>
      </c>
      <c r="C14" s="4" t="s">
        <v>164</v>
      </c>
      <c r="D14" s="5">
        <v>1</v>
      </c>
      <c r="E14" s="6">
        <v>10</v>
      </c>
      <c r="F14" s="6">
        <f t="shared" si="0"/>
        <v>10</v>
      </c>
      <c r="G14" s="6">
        <v>25</v>
      </c>
      <c r="H14" s="6">
        <f t="shared" si="1"/>
        <v>250</v>
      </c>
      <c r="I14" s="2"/>
      <c r="J14" s="2"/>
    </row>
    <row r="15" spans="1:10" ht="18" customHeight="1" x14ac:dyDescent="0.45">
      <c r="A15" s="5">
        <v>6412</v>
      </c>
      <c r="B15" s="3">
        <v>44698</v>
      </c>
      <c r="C15" s="4" t="s">
        <v>164</v>
      </c>
      <c r="D15" s="5">
        <v>1</v>
      </c>
      <c r="E15" s="6">
        <v>10</v>
      </c>
      <c r="F15" s="6">
        <f t="shared" si="0"/>
        <v>10</v>
      </c>
      <c r="G15" s="6">
        <v>25</v>
      </c>
      <c r="H15" s="6">
        <f t="shared" si="1"/>
        <v>250</v>
      </c>
      <c r="I15" s="2"/>
      <c r="J15" s="2"/>
    </row>
    <row r="16" spans="1:10" ht="18" customHeight="1" x14ac:dyDescent="0.45">
      <c r="A16" s="5">
        <v>6413</v>
      </c>
      <c r="B16" s="3">
        <v>44699</v>
      </c>
      <c r="C16" s="4" t="s">
        <v>164</v>
      </c>
      <c r="D16" s="5">
        <v>1</v>
      </c>
      <c r="E16" s="6">
        <v>10</v>
      </c>
      <c r="F16" s="6">
        <f t="shared" si="0"/>
        <v>10</v>
      </c>
      <c r="G16" s="6">
        <v>25</v>
      </c>
      <c r="H16" s="6">
        <f t="shared" si="1"/>
        <v>250</v>
      </c>
      <c r="I16" s="2"/>
      <c r="J16" s="2"/>
    </row>
    <row r="17" spans="1:10" ht="18" customHeight="1" x14ac:dyDescent="0.45">
      <c r="A17" s="5">
        <v>6423</v>
      </c>
      <c r="B17" s="3">
        <v>44699</v>
      </c>
      <c r="C17" s="4" t="s">
        <v>164</v>
      </c>
      <c r="D17" s="80">
        <v>1</v>
      </c>
      <c r="E17" s="81">
        <v>10</v>
      </c>
      <c r="F17" s="81">
        <f t="shared" si="0"/>
        <v>10</v>
      </c>
      <c r="G17" s="6">
        <v>25</v>
      </c>
      <c r="H17" s="6">
        <f t="shared" si="1"/>
        <v>250</v>
      </c>
      <c r="I17" s="82"/>
      <c r="J17" s="2"/>
    </row>
    <row r="18" spans="1:10" ht="18" customHeight="1" x14ac:dyDescent="0.45">
      <c r="A18" s="5">
        <v>6417</v>
      </c>
      <c r="B18" s="3">
        <v>44700</v>
      </c>
      <c r="C18" s="4" t="s">
        <v>164</v>
      </c>
      <c r="D18" s="5">
        <v>1</v>
      </c>
      <c r="E18" s="6">
        <v>10</v>
      </c>
      <c r="F18" s="6">
        <f t="shared" si="0"/>
        <v>10</v>
      </c>
      <c r="G18" s="6">
        <v>25</v>
      </c>
      <c r="H18" s="6">
        <f t="shared" si="1"/>
        <v>250</v>
      </c>
      <c r="I18" s="2"/>
      <c r="J18" s="2"/>
    </row>
    <row r="19" spans="1:10" ht="18" customHeight="1" x14ac:dyDescent="0.45">
      <c r="A19" s="5">
        <v>6416</v>
      </c>
      <c r="B19" s="3">
        <v>44700</v>
      </c>
      <c r="C19" s="4" t="s">
        <v>164</v>
      </c>
      <c r="D19" s="5">
        <v>1</v>
      </c>
      <c r="E19" s="6">
        <v>10</v>
      </c>
      <c r="F19" s="6">
        <f t="shared" si="0"/>
        <v>10</v>
      </c>
      <c r="G19" s="6">
        <v>25</v>
      </c>
      <c r="H19" s="6">
        <f t="shared" si="1"/>
        <v>250</v>
      </c>
      <c r="I19" s="2"/>
      <c r="J19" s="2"/>
    </row>
    <row r="20" spans="1:10" ht="18" customHeight="1" x14ac:dyDescent="0.45">
      <c r="A20" s="5">
        <v>6420</v>
      </c>
      <c r="B20" s="3">
        <v>44700</v>
      </c>
      <c r="C20" s="4" t="s">
        <v>164</v>
      </c>
      <c r="D20" s="5">
        <v>1</v>
      </c>
      <c r="E20" s="6">
        <v>10</v>
      </c>
      <c r="F20" s="6">
        <f t="shared" si="0"/>
        <v>10</v>
      </c>
      <c r="G20" s="6">
        <v>25</v>
      </c>
      <c r="H20" s="6">
        <f t="shared" si="1"/>
        <v>250</v>
      </c>
      <c r="I20" s="2"/>
      <c r="J20" s="2"/>
    </row>
    <row r="21" spans="1:10" ht="18" customHeight="1" x14ac:dyDescent="0.45">
      <c r="A21" s="5">
        <v>6424</v>
      </c>
      <c r="B21" s="3">
        <v>44701</v>
      </c>
      <c r="C21" s="4" t="s">
        <v>164</v>
      </c>
      <c r="D21" s="5">
        <v>1</v>
      </c>
      <c r="E21" s="6">
        <v>10</v>
      </c>
      <c r="F21" s="6">
        <f t="shared" si="0"/>
        <v>10</v>
      </c>
      <c r="G21" s="6">
        <v>25</v>
      </c>
      <c r="H21" s="6">
        <f t="shared" si="1"/>
        <v>250</v>
      </c>
      <c r="I21" s="2"/>
      <c r="J21" s="2"/>
    </row>
    <row r="22" spans="1:10" ht="18" customHeight="1" x14ac:dyDescent="0.45">
      <c r="A22" s="5">
        <v>6428</v>
      </c>
      <c r="B22" s="3">
        <v>44703</v>
      </c>
      <c r="C22" s="4" t="s">
        <v>164</v>
      </c>
      <c r="D22" s="5">
        <v>1</v>
      </c>
      <c r="E22" s="6">
        <v>10</v>
      </c>
      <c r="F22" s="6">
        <f t="shared" si="0"/>
        <v>10</v>
      </c>
      <c r="G22" s="6">
        <v>25</v>
      </c>
      <c r="H22" s="6">
        <f t="shared" si="1"/>
        <v>250</v>
      </c>
      <c r="I22" s="2"/>
      <c r="J22" s="2"/>
    </row>
    <row r="23" spans="1:10" ht="18" customHeight="1" x14ac:dyDescent="0.45">
      <c r="A23" s="5">
        <v>6432</v>
      </c>
      <c r="B23" s="3">
        <v>44704</v>
      </c>
      <c r="C23" s="4" t="s">
        <v>164</v>
      </c>
      <c r="D23" s="5">
        <v>1</v>
      </c>
      <c r="E23" s="6">
        <v>10</v>
      </c>
      <c r="F23" s="6">
        <f t="shared" si="0"/>
        <v>10</v>
      </c>
      <c r="G23" s="6">
        <v>25</v>
      </c>
      <c r="H23" s="6">
        <f t="shared" si="1"/>
        <v>250</v>
      </c>
      <c r="I23" s="2"/>
      <c r="J23" s="2"/>
    </row>
    <row r="24" spans="1:10" ht="18" customHeight="1" x14ac:dyDescent="0.45">
      <c r="A24" s="72">
        <v>6438</v>
      </c>
      <c r="B24" s="3">
        <v>44705</v>
      </c>
      <c r="C24" s="4" t="s">
        <v>164</v>
      </c>
      <c r="D24" s="5">
        <v>1</v>
      </c>
      <c r="E24" s="6">
        <v>10</v>
      </c>
      <c r="F24" s="6">
        <f t="shared" si="0"/>
        <v>10</v>
      </c>
      <c r="G24" s="6">
        <v>25</v>
      </c>
      <c r="H24" s="6">
        <f t="shared" si="1"/>
        <v>250</v>
      </c>
      <c r="I24" s="2"/>
      <c r="J24" s="2"/>
    </row>
    <row r="25" spans="1:10" ht="18" customHeight="1" x14ac:dyDescent="0.45">
      <c r="A25" s="72">
        <v>6439</v>
      </c>
      <c r="B25" s="3">
        <v>44705</v>
      </c>
      <c r="C25" s="4" t="s">
        <v>164</v>
      </c>
      <c r="D25" s="5">
        <v>1</v>
      </c>
      <c r="E25" s="6">
        <v>10</v>
      </c>
      <c r="F25" s="6">
        <f t="shared" si="0"/>
        <v>10</v>
      </c>
      <c r="G25" s="6">
        <v>25</v>
      </c>
      <c r="H25" s="6">
        <f t="shared" si="1"/>
        <v>250</v>
      </c>
      <c r="I25" s="2"/>
      <c r="J25" s="2"/>
    </row>
    <row r="26" spans="1:10" ht="18" customHeight="1" x14ac:dyDescent="0.45">
      <c r="A26" s="72">
        <v>6440</v>
      </c>
      <c r="B26" s="3">
        <v>44706</v>
      </c>
      <c r="C26" s="4" t="s">
        <v>164</v>
      </c>
      <c r="D26" s="5">
        <v>1</v>
      </c>
      <c r="E26" s="6">
        <v>10</v>
      </c>
      <c r="F26" s="6">
        <f t="shared" si="0"/>
        <v>10</v>
      </c>
      <c r="G26" s="6">
        <v>25</v>
      </c>
      <c r="H26" s="6">
        <f t="shared" si="1"/>
        <v>250</v>
      </c>
      <c r="I26" s="2"/>
      <c r="J26" s="2"/>
    </row>
    <row r="27" spans="1:10" ht="18" customHeight="1" x14ac:dyDescent="0.45">
      <c r="A27" s="72">
        <v>6442</v>
      </c>
      <c r="B27" s="3">
        <v>44706</v>
      </c>
      <c r="C27" s="4" t="s">
        <v>164</v>
      </c>
      <c r="D27" s="5">
        <v>1</v>
      </c>
      <c r="E27" s="6">
        <v>10</v>
      </c>
      <c r="F27" s="6">
        <f t="shared" si="0"/>
        <v>10</v>
      </c>
      <c r="G27" s="6">
        <v>25</v>
      </c>
      <c r="H27" s="6">
        <f t="shared" si="1"/>
        <v>250</v>
      </c>
      <c r="I27" s="2"/>
      <c r="J27" s="2"/>
    </row>
    <row r="28" spans="1:10" ht="18" customHeight="1" x14ac:dyDescent="0.45">
      <c r="A28" s="72">
        <v>6443</v>
      </c>
      <c r="B28" s="3">
        <v>44706</v>
      </c>
      <c r="C28" s="4" t="s">
        <v>164</v>
      </c>
      <c r="D28" s="5">
        <v>1</v>
      </c>
      <c r="E28" s="6">
        <v>10</v>
      </c>
      <c r="F28" s="6">
        <f t="shared" si="0"/>
        <v>10</v>
      </c>
      <c r="G28" s="6">
        <v>25</v>
      </c>
      <c r="H28" s="6">
        <f t="shared" si="1"/>
        <v>250</v>
      </c>
      <c r="I28" s="2"/>
      <c r="J28" s="2"/>
    </row>
    <row r="29" spans="1:10" ht="18" customHeight="1" x14ac:dyDescent="0.45">
      <c r="A29" s="72">
        <v>6446</v>
      </c>
      <c r="B29" s="3">
        <v>44707</v>
      </c>
      <c r="C29" s="4" t="s">
        <v>164</v>
      </c>
      <c r="D29" s="5">
        <v>1</v>
      </c>
      <c r="E29" s="6">
        <v>10</v>
      </c>
      <c r="F29" s="6">
        <f t="shared" si="0"/>
        <v>10</v>
      </c>
      <c r="G29" s="6">
        <v>25</v>
      </c>
      <c r="H29" s="6">
        <f t="shared" si="1"/>
        <v>250</v>
      </c>
      <c r="I29" s="2"/>
      <c r="J29" s="2"/>
    </row>
    <row r="30" spans="1:10" ht="18" customHeight="1" x14ac:dyDescent="0.45">
      <c r="A30" s="13">
        <v>6449</v>
      </c>
      <c r="B30" s="3">
        <v>44708</v>
      </c>
      <c r="C30" s="4" t="s">
        <v>164</v>
      </c>
      <c r="D30" s="5">
        <v>1</v>
      </c>
      <c r="E30" s="6">
        <v>10</v>
      </c>
      <c r="F30" s="6">
        <f t="shared" si="0"/>
        <v>10</v>
      </c>
      <c r="G30" s="6">
        <v>25</v>
      </c>
      <c r="H30" s="6">
        <f t="shared" si="1"/>
        <v>250</v>
      </c>
      <c r="I30" s="2"/>
      <c r="J30" s="2"/>
    </row>
    <row r="31" spans="1:10" ht="18" customHeight="1" x14ac:dyDescent="0.45">
      <c r="A31" s="13">
        <v>6951</v>
      </c>
      <c r="B31" s="3">
        <v>44710</v>
      </c>
      <c r="C31" s="4" t="s">
        <v>164</v>
      </c>
      <c r="D31" s="5">
        <v>1</v>
      </c>
      <c r="E31" s="6">
        <v>10</v>
      </c>
      <c r="F31" s="6">
        <f t="shared" si="0"/>
        <v>10</v>
      </c>
      <c r="G31" s="6">
        <v>25</v>
      </c>
      <c r="H31" s="6">
        <f t="shared" si="1"/>
        <v>250</v>
      </c>
      <c r="I31" s="2"/>
      <c r="J31" s="2"/>
    </row>
    <row r="32" spans="1:10" ht="18" customHeight="1" x14ac:dyDescent="0.45">
      <c r="A32" s="5">
        <v>6959</v>
      </c>
      <c r="B32" s="3">
        <v>44713</v>
      </c>
      <c r="C32" s="4" t="s">
        <v>164</v>
      </c>
      <c r="D32" s="5">
        <v>1</v>
      </c>
      <c r="E32" s="6">
        <v>10</v>
      </c>
      <c r="F32" s="6">
        <f t="shared" si="0"/>
        <v>10</v>
      </c>
      <c r="G32" s="6">
        <v>25</v>
      </c>
      <c r="H32" s="6">
        <f>F32*G32</f>
        <v>250</v>
      </c>
      <c r="I32" s="2"/>
      <c r="J32" s="2"/>
    </row>
    <row r="33" spans="1:10" ht="18" customHeight="1" x14ac:dyDescent="0.45">
      <c r="A33" s="5"/>
      <c r="B33" s="3"/>
      <c r="C33" s="4" t="s">
        <v>164</v>
      </c>
      <c r="D33" s="5"/>
      <c r="E33" s="6">
        <v>10</v>
      </c>
      <c r="F33" s="6">
        <f>D33*E33</f>
        <v>0</v>
      </c>
      <c r="G33" s="6">
        <v>25</v>
      </c>
      <c r="H33" s="6">
        <f>F33*G33</f>
        <v>0</v>
      </c>
      <c r="I33" s="2"/>
      <c r="J33" s="2"/>
    </row>
    <row r="34" spans="1:10" ht="18" customHeight="1" x14ac:dyDescent="0.45">
      <c r="A34" s="5"/>
      <c r="B34" s="3"/>
      <c r="C34" s="4"/>
      <c r="D34" s="5"/>
      <c r="E34" s="6"/>
      <c r="F34" s="6">
        <f>D34*E34</f>
        <v>0</v>
      </c>
      <c r="G34" s="6">
        <v>25</v>
      </c>
      <c r="H34" s="6">
        <f>F34*G34</f>
        <v>0</v>
      </c>
      <c r="I34" s="2"/>
      <c r="J34" s="2"/>
    </row>
    <row r="35" spans="1:10" ht="18" customHeight="1" x14ac:dyDescent="0.45">
      <c r="A35" s="13"/>
      <c r="B35" s="3"/>
      <c r="C35" s="4"/>
      <c r="D35" s="5"/>
      <c r="E35" s="6"/>
      <c r="F35" s="6"/>
      <c r="G35" s="6"/>
      <c r="H35" s="6"/>
      <c r="I35" s="2"/>
      <c r="J35" s="2"/>
    </row>
    <row r="36" spans="1:10" ht="18" customHeight="1" x14ac:dyDescent="0.45">
      <c r="A36" s="4"/>
      <c r="B36" s="4"/>
      <c r="C36" s="14" t="s">
        <v>66</v>
      </c>
      <c r="D36" s="4"/>
      <c r="E36" s="6"/>
      <c r="F36" s="15">
        <f>SUM(F33:F34)</f>
        <v>0</v>
      </c>
      <c r="G36" s="6">
        <v>25</v>
      </c>
      <c r="H36" s="16">
        <f>SUM(H7:H34)</f>
        <v>6500</v>
      </c>
      <c r="I36" s="2"/>
      <c r="J36" s="2"/>
    </row>
    <row r="37" spans="1:10" ht="18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</row>
  </sheetData>
  <protectedRanges>
    <protectedRange sqref="A1:H1048576" name="Range1" securityDescriptor="O:WDG:WDD:(A;;CC;;;S-1-5-21-2162722240-155571142-4159933717-1001)"/>
  </protectedRanges>
  <mergeCells count="1">
    <mergeCell ref="A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L335"/>
  <sheetViews>
    <sheetView topLeftCell="A307" workbookViewId="0">
      <selection activeCell="J321" sqref="J321"/>
    </sheetView>
  </sheetViews>
  <sheetFormatPr defaultColWidth="9.1796875" defaultRowHeight="12.5" x14ac:dyDescent="0.25"/>
  <cols>
    <col min="1" max="1" width="9.1796875" style="1"/>
    <col min="2" max="2" width="25.1796875" style="1" customWidth="1"/>
    <col min="3" max="3" width="6.26953125" style="1" customWidth="1"/>
    <col min="4" max="4" width="6.81640625" style="1" customWidth="1"/>
    <col min="5" max="5" width="6.54296875" style="1" customWidth="1"/>
    <col min="6" max="7" width="7" style="1" customWidth="1"/>
    <col min="8" max="8" width="9.1796875" style="1"/>
    <col min="9" max="9" width="10.26953125" style="1" customWidth="1"/>
    <col min="10" max="10" width="7.26953125" style="1" customWidth="1"/>
    <col min="11" max="11" width="10.81640625" style="1" customWidth="1"/>
    <col min="12" max="12" width="13.26953125" style="1" customWidth="1"/>
    <col min="13" max="16384" width="9.1796875" style="1"/>
  </cols>
  <sheetData>
    <row r="2" spans="1:12" ht="15.5" x14ac:dyDescent="0.35">
      <c r="A2" s="433" t="s">
        <v>191</v>
      </c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</row>
    <row r="3" spans="1:12" ht="42" x14ac:dyDescent="0.25">
      <c r="A3" s="52" t="s">
        <v>192</v>
      </c>
      <c r="B3" s="52" t="s">
        <v>12</v>
      </c>
      <c r="C3" s="52" t="s">
        <v>193</v>
      </c>
      <c r="D3" s="52" t="s">
        <v>194</v>
      </c>
      <c r="E3" s="52" t="s">
        <v>195</v>
      </c>
      <c r="F3" s="52" t="s">
        <v>196</v>
      </c>
      <c r="G3" s="52" t="s">
        <v>197</v>
      </c>
      <c r="H3" s="52" t="s">
        <v>198</v>
      </c>
      <c r="I3" s="52" t="s">
        <v>199</v>
      </c>
      <c r="J3" s="52" t="s">
        <v>200</v>
      </c>
      <c r="K3" s="52" t="s">
        <v>201</v>
      </c>
      <c r="L3" s="54" t="s">
        <v>179</v>
      </c>
    </row>
    <row r="4" spans="1:12" x14ac:dyDescent="0.25">
      <c r="A4" s="25">
        <v>1</v>
      </c>
      <c r="B4" s="26" t="s">
        <v>202</v>
      </c>
      <c r="C4" s="83">
        <v>4</v>
      </c>
      <c r="D4" s="83">
        <v>1.3</v>
      </c>
      <c r="E4" s="83">
        <v>5</v>
      </c>
      <c r="F4" s="83">
        <f>C4*E4</f>
        <v>20</v>
      </c>
      <c r="G4" s="83">
        <v>1</v>
      </c>
      <c r="H4" s="27">
        <v>1</v>
      </c>
      <c r="I4" s="83">
        <v>150</v>
      </c>
      <c r="J4" s="83">
        <v>12051</v>
      </c>
      <c r="K4" s="84">
        <v>44686</v>
      </c>
      <c r="L4" s="85">
        <f>I4*G4</f>
        <v>150</v>
      </c>
    </row>
    <row r="5" spans="1:12" x14ac:dyDescent="0.25">
      <c r="A5" s="25"/>
      <c r="B5" s="26"/>
      <c r="C5" s="83">
        <v>2.5</v>
      </c>
      <c r="D5" s="83">
        <v>1.3</v>
      </c>
      <c r="E5" s="83">
        <v>6</v>
      </c>
      <c r="F5" s="83">
        <f>C5*E5</f>
        <v>15</v>
      </c>
      <c r="G5" s="83"/>
      <c r="H5" s="27"/>
      <c r="I5" s="83"/>
      <c r="J5" s="83"/>
      <c r="K5" s="84"/>
      <c r="L5" s="85"/>
    </row>
    <row r="6" spans="1:12" x14ac:dyDescent="0.25">
      <c r="A6" s="25">
        <v>2</v>
      </c>
      <c r="B6" s="26" t="s">
        <v>202</v>
      </c>
      <c r="C6" s="83">
        <v>2.5</v>
      </c>
      <c r="D6" s="83">
        <v>1.3</v>
      </c>
      <c r="E6" s="83">
        <v>3</v>
      </c>
      <c r="F6" s="83">
        <f>C6*E6</f>
        <v>7.5</v>
      </c>
      <c r="G6" s="83">
        <v>1</v>
      </c>
      <c r="H6" s="27">
        <v>2</v>
      </c>
      <c r="I6" s="83">
        <v>150</v>
      </c>
      <c r="J6" s="83">
        <v>12502</v>
      </c>
      <c r="K6" s="84">
        <v>44686</v>
      </c>
      <c r="L6" s="85">
        <f>I6*G6</f>
        <v>150</v>
      </c>
    </row>
    <row r="7" spans="1:12" x14ac:dyDescent="0.25">
      <c r="A7" s="25"/>
      <c r="B7" s="26" t="s">
        <v>288</v>
      </c>
      <c r="C7" s="83"/>
      <c r="D7" s="26"/>
      <c r="E7" s="83"/>
      <c r="F7" s="83"/>
      <c r="G7" s="83"/>
      <c r="H7" s="27"/>
      <c r="I7" s="83"/>
      <c r="J7" s="83"/>
      <c r="K7" s="84"/>
      <c r="L7" s="85"/>
    </row>
    <row r="8" spans="1:12" x14ac:dyDescent="0.25">
      <c r="A8" s="25"/>
      <c r="B8" s="26"/>
      <c r="C8" s="83"/>
      <c r="D8" s="26"/>
      <c r="E8" s="83"/>
      <c r="F8" s="83"/>
      <c r="G8" s="83"/>
      <c r="H8" s="27"/>
      <c r="I8" s="83"/>
      <c r="J8" s="83"/>
      <c r="K8" s="84"/>
      <c r="L8" s="85"/>
    </row>
    <row r="9" spans="1:12" x14ac:dyDescent="0.25">
      <c r="A9" s="25">
        <v>3</v>
      </c>
      <c r="B9" s="26" t="s">
        <v>202</v>
      </c>
      <c r="C9" s="83">
        <v>2.5</v>
      </c>
      <c r="D9" s="26">
        <v>1.3</v>
      </c>
      <c r="E9" s="83">
        <v>5</v>
      </c>
      <c r="F9" s="83">
        <f>C9*E9</f>
        <v>12.5</v>
      </c>
      <c r="G9" s="83">
        <v>1</v>
      </c>
      <c r="H9" s="27">
        <v>4</v>
      </c>
      <c r="I9" s="83">
        <v>150</v>
      </c>
      <c r="J9" s="83">
        <v>12053</v>
      </c>
      <c r="K9" s="84">
        <v>44687</v>
      </c>
      <c r="L9" s="85">
        <f>I9*G9</f>
        <v>150</v>
      </c>
    </row>
    <row r="10" spans="1:12" x14ac:dyDescent="0.25">
      <c r="A10" s="25"/>
      <c r="B10" s="26" t="s">
        <v>289</v>
      </c>
      <c r="C10" s="83"/>
      <c r="D10" s="26"/>
      <c r="E10" s="83"/>
      <c r="F10" s="83"/>
      <c r="G10" s="83"/>
      <c r="H10" s="27"/>
      <c r="I10" s="83"/>
      <c r="J10" s="83"/>
      <c r="K10" s="84"/>
      <c r="L10" s="85"/>
    </row>
    <row r="11" spans="1:12" x14ac:dyDescent="0.25">
      <c r="A11" s="25"/>
      <c r="B11" s="26"/>
      <c r="C11" s="83"/>
      <c r="D11" s="26"/>
      <c r="E11" s="83"/>
      <c r="F11" s="83"/>
      <c r="G11" s="83"/>
      <c r="H11" s="27"/>
      <c r="I11" s="83"/>
      <c r="J11" s="83"/>
      <c r="K11" s="84"/>
      <c r="L11" s="85"/>
    </row>
    <row r="12" spans="1:12" x14ac:dyDescent="0.25">
      <c r="A12" s="25">
        <v>4</v>
      </c>
      <c r="B12" s="26" t="s">
        <v>202</v>
      </c>
      <c r="C12" s="83">
        <v>10</v>
      </c>
      <c r="D12" s="26">
        <v>1.3</v>
      </c>
      <c r="E12" s="83">
        <v>3</v>
      </c>
      <c r="F12" s="83">
        <f>C12*E12</f>
        <v>30</v>
      </c>
      <c r="G12" s="83">
        <v>1</v>
      </c>
      <c r="H12" s="27">
        <v>5</v>
      </c>
      <c r="I12" s="83">
        <v>150</v>
      </c>
      <c r="J12" s="83">
        <v>12054</v>
      </c>
      <c r="K12" s="84">
        <v>44689</v>
      </c>
      <c r="L12" s="85">
        <f>I12*G12</f>
        <v>150</v>
      </c>
    </row>
    <row r="13" spans="1:12" x14ac:dyDescent="0.25">
      <c r="A13" s="25"/>
      <c r="B13" s="26" t="s">
        <v>290</v>
      </c>
      <c r="C13" s="83"/>
      <c r="D13" s="26"/>
      <c r="E13" s="83"/>
      <c r="F13" s="83"/>
      <c r="G13" s="83"/>
      <c r="H13" s="27"/>
      <c r="I13" s="83"/>
      <c r="J13" s="83"/>
      <c r="K13" s="84"/>
      <c r="L13" s="85"/>
    </row>
    <row r="14" spans="1:12" x14ac:dyDescent="0.25">
      <c r="A14" s="25"/>
      <c r="B14" s="26"/>
      <c r="C14" s="83"/>
      <c r="D14" s="26"/>
      <c r="E14" s="83"/>
      <c r="F14" s="83"/>
      <c r="G14" s="83"/>
      <c r="H14" s="27"/>
      <c r="I14" s="83"/>
      <c r="J14" s="83"/>
      <c r="K14" s="84"/>
      <c r="L14" s="85"/>
    </row>
    <row r="15" spans="1:12" x14ac:dyDescent="0.25">
      <c r="A15" s="25">
        <v>5</v>
      </c>
      <c r="B15" s="26" t="s">
        <v>202</v>
      </c>
      <c r="C15" s="83">
        <v>2.5</v>
      </c>
      <c r="D15" s="26">
        <v>1.3</v>
      </c>
      <c r="E15" s="83">
        <v>3</v>
      </c>
      <c r="F15" s="83">
        <f>C15*E15</f>
        <v>7.5</v>
      </c>
      <c r="G15" s="83">
        <v>1</v>
      </c>
      <c r="H15" s="27">
        <v>7</v>
      </c>
      <c r="I15" s="83">
        <v>150</v>
      </c>
      <c r="J15" s="83">
        <v>12055</v>
      </c>
      <c r="K15" s="84">
        <v>44689</v>
      </c>
      <c r="L15" s="85">
        <f>I15*G15</f>
        <v>150</v>
      </c>
    </row>
    <row r="16" spans="1:12" x14ac:dyDescent="0.25">
      <c r="A16" s="25"/>
      <c r="B16" s="26" t="s">
        <v>291</v>
      </c>
      <c r="C16" s="83"/>
      <c r="D16" s="26"/>
      <c r="E16" s="83"/>
      <c r="F16" s="83"/>
      <c r="G16" s="83"/>
      <c r="H16" s="27"/>
      <c r="I16" s="83"/>
      <c r="J16" s="83"/>
      <c r="K16" s="84"/>
      <c r="L16" s="85"/>
    </row>
    <row r="17" spans="1:12" x14ac:dyDescent="0.25">
      <c r="A17" s="25"/>
      <c r="B17" s="26"/>
      <c r="C17" s="83"/>
      <c r="D17" s="26"/>
      <c r="E17" s="83"/>
      <c r="F17" s="83"/>
      <c r="G17" s="83"/>
      <c r="H17" s="27"/>
      <c r="I17" s="83"/>
      <c r="J17" s="83"/>
      <c r="K17" s="84"/>
      <c r="L17" s="85"/>
    </row>
    <row r="18" spans="1:12" x14ac:dyDescent="0.25">
      <c r="A18" s="25">
        <v>6</v>
      </c>
      <c r="B18" s="26" t="s">
        <v>202</v>
      </c>
      <c r="C18" s="83">
        <v>2.5</v>
      </c>
      <c r="D18" s="26">
        <v>1.3</v>
      </c>
      <c r="E18" s="83">
        <v>3</v>
      </c>
      <c r="F18" s="83">
        <f>C18*E18</f>
        <v>7.5</v>
      </c>
      <c r="G18" s="83">
        <v>1</v>
      </c>
      <c r="H18" s="27">
        <v>8</v>
      </c>
      <c r="I18" s="83">
        <v>150</v>
      </c>
      <c r="J18" s="83">
        <v>12056</v>
      </c>
      <c r="K18" s="84">
        <v>44689</v>
      </c>
      <c r="L18" s="85">
        <f>I18*G18</f>
        <v>150</v>
      </c>
    </row>
    <row r="19" spans="1:12" x14ac:dyDescent="0.25">
      <c r="A19" s="25"/>
      <c r="B19" s="26" t="s">
        <v>291</v>
      </c>
      <c r="C19" s="83"/>
      <c r="D19" s="26"/>
      <c r="E19" s="83"/>
      <c r="F19" s="83"/>
      <c r="G19" s="83"/>
      <c r="H19" s="27"/>
      <c r="I19" s="83"/>
      <c r="J19" s="83"/>
      <c r="K19" s="84"/>
      <c r="L19" s="85"/>
    </row>
    <row r="20" spans="1:12" x14ac:dyDescent="0.25">
      <c r="A20" s="25"/>
      <c r="B20" s="26"/>
      <c r="C20" s="83"/>
      <c r="D20" s="26"/>
      <c r="E20" s="83"/>
      <c r="F20" s="83"/>
      <c r="G20" s="83"/>
      <c r="H20" s="27"/>
      <c r="I20" s="83"/>
      <c r="J20" s="83"/>
      <c r="K20" s="84"/>
      <c r="L20" s="85"/>
    </row>
    <row r="21" spans="1:12" x14ac:dyDescent="0.25">
      <c r="A21" s="25">
        <v>7</v>
      </c>
      <c r="B21" s="26" t="s">
        <v>202</v>
      </c>
      <c r="C21" s="83">
        <v>12</v>
      </c>
      <c r="D21" s="26">
        <v>1.3</v>
      </c>
      <c r="E21" s="83">
        <v>4</v>
      </c>
      <c r="F21" s="83">
        <f>C21*E21</f>
        <v>48</v>
      </c>
      <c r="G21" s="83">
        <v>1</v>
      </c>
      <c r="H21" s="27">
        <v>9</v>
      </c>
      <c r="I21" s="83">
        <v>150</v>
      </c>
      <c r="J21" s="83">
        <v>12057</v>
      </c>
      <c r="K21" s="84">
        <v>44691</v>
      </c>
      <c r="L21" s="85">
        <f>I21*G21</f>
        <v>150</v>
      </c>
    </row>
    <row r="22" spans="1:12" x14ac:dyDescent="0.25">
      <c r="A22" s="25"/>
      <c r="B22" s="26" t="s">
        <v>292</v>
      </c>
      <c r="C22" s="83"/>
      <c r="D22" s="26"/>
      <c r="E22" s="83"/>
      <c r="F22" s="83"/>
      <c r="G22" s="83"/>
      <c r="H22" s="27"/>
      <c r="I22" s="83"/>
      <c r="J22" s="83"/>
      <c r="K22" s="84"/>
      <c r="L22" s="85"/>
    </row>
    <row r="23" spans="1:12" x14ac:dyDescent="0.25">
      <c r="A23" s="25"/>
      <c r="B23" s="26"/>
      <c r="C23" s="83"/>
      <c r="D23" s="26"/>
      <c r="E23" s="83"/>
      <c r="F23" s="83"/>
      <c r="G23" s="83"/>
      <c r="H23" s="27"/>
      <c r="I23" s="83"/>
      <c r="J23" s="83"/>
      <c r="K23" s="84"/>
      <c r="L23" s="85"/>
    </row>
    <row r="24" spans="1:12" x14ac:dyDescent="0.25">
      <c r="A24" s="25">
        <v>8</v>
      </c>
      <c r="B24" s="26" t="s">
        <v>202</v>
      </c>
      <c r="C24" s="83">
        <v>2.5</v>
      </c>
      <c r="D24" s="26">
        <v>1.3</v>
      </c>
      <c r="E24" s="83">
        <v>5</v>
      </c>
      <c r="F24" s="83">
        <f>C24*E24</f>
        <v>12.5</v>
      </c>
      <c r="G24" s="83">
        <v>1</v>
      </c>
      <c r="H24" s="27">
        <v>10</v>
      </c>
      <c r="I24" s="83">
        <v>150</v>
      </c>
      <c r="J24" s="83">
        <v>12058</v>
      </c>
      <c r="K24" s="84">
        <v>44692</v>
      </c>
      <c r="L24" s="85">
        <f>I24*G24</f>
        <v>150</v>
      </c>
    </row>
    <row r="25" spans="1:12" x14ac:dyDescent="0.25">
      <c r="A25" s="25"/>
      <c r="B25" s="26" t="s">
        <v>293</v>
      </c>
      <c r="C25" s="83"/>
      <c r="D25" s="26"/>
      <c r="E25" s="83"/>
      <c r="F25" s="83"/>
      <c r="G25" s="83"/>
      <c r="H25" s="27"/>
      <c r="I25" s="83"/>
      <c r="J25" s="83"/>
      <c r="K25" s="84"/>
      <c r="L25" s="85"/>
    </row>
    <row r="26" spans="1:12" x14ac:dyDescent="0.25">
      <c r="A26" s="25"/>
      <c r="B26" s="26"/>
      <c r="C26" s="83"/>
      <c r="D26" s="26"/>
      <c r="E26" s="83"/>
      <c r="F26" s="83"/>
      <c r="G26" s="83"/>
      <c r="H26" s="27"/>
      <c r="I26" s="83"/>
      <c r="J26" s="83"/>
      <c r="K26" s="84"/>
      <c r="L26" s="85"/>
    </row>
    <row r="27" spans="1:12" x14ac:dyDescent="0.25">
      <c r="A27" s="25">
        <v>9</v>
      </c>
      <c r="B27" s="26" t="s">
        <v>202</v>
      </c>
      <c r="C27" s="83">
        <v>4</v>
      </c>
      <c r="D27" s="26">
        <v>1.3</v>
      </c>
      <c r="E27" s="83">
        <v>5</v>
      </c>
      <c r="F27" s="83">
        <f>C27*E27</f>
        <v>20</v>
      </c>
      <c r="G27" s="83">
        <v>1</v>
      </c>
      <c r="H27" s="27">
        <v>11</v>
      </c>
      <c r="I27" s="83">
        <v>150</v>
      </c>
      <c r="J27" s="83">
        <v>12059</v>
      </c>
      <c r="K27" s="84">
        <v>44692</v>
      </c>
      <c r="L27" s="85">
        <f>I27*G27</f>
        <v>150</v>
      </c>
    </row>
    <row r="28" spans="1:12" x14ac:dyDescent="0.25">
      <c r="A28" s="25"/>
      <c r="B28" s="26" t="s">
        <v>293</v>
      </c>
      <c r="C28" s="83"/>
      <c r="D28" s="26"/>
      <c r="E28" s="83"/>
      <c r="F28" s="83"/>
      <c r="G28" s="83"/>
      <c r="H28" s="27"/>
      <c r="I28" s="83"/>
      <c r="J28" s="83"/>
      <c r="K28" s="84"/>
      <c r="L28" s="85"/>
    </row>
    <row r="29" spans="1:12" x14ac:dyDescent="0.25">
      <c r="A29" s="25"/>
      <c r="B29" s="26"/>
      <c r="C29" s="83"/>
      <c r="D29" s="26"/>
      <c r="E29" s="83"/>
      <c r="F29" s="83"/>
      <c r="G29" s="83"/>
      <c r="H29" s="27"/>
      <c r="I29" s="83"/>
      <c r="J29" s="83"/>
      <c r="K29" s="84"/>
      <c r="L29" s="85"/>
    </row>
    <row r="30" spans="1:12" x14ac:dyDescent="0.25">
      <c r="A30" s="25">
        <v>10</v>
      </c>
      <c r="B30" s="26" t="s">
        <v>202</v>
      </c>
      <c r="C30" s="83">
        <v>4</v>
      </c>
      <c r="D30" s="26">
        <v>2.5</v>
      </c>
      <c r="E30" s="83">
        <v>5.5</v>
      </c>
      <c r="F30" s="83">
        <f>E30*D30*C30</f>
        <v>55</v>
      </c>
      <c r="G30" s="83">
        <v>1</v>
      </c>
      <c r="H30" s="27">
        <v>12</v>
      </c>
      <c r="I30" s="83">
        <v>150</v>
      </c>
      <c r="J30" s="83">
        <v>12060</v>
      </c>
      <c r="K30" s="84">
        <v>44328</v>
      </c>
      <c r="L30" s="85">
        <f>I30*G30</f>
        <v>150</v>
      </c>
    </row>
    <row r="31" spans="1:12" x14ac:dyDescent="0.25">
      <c r="A31" s="25"/>
      <c r="B31" s="26" t="s">
        <v>294</v>
      </c>
      <c r="C31" s="83"/>
      <c r="D31" s="26"/>
      <c r="E31" s="83"/>
      <c r="F31" s="83"/>
      <c r="G31" s="83"/>
      <c r="H31" s="27"/>
      <c r="I31" s="83"/>
      <c r="J31" s="83"/>
      <c r="K31" s="84"/>
      <c r="L31" s="85"/>
    </row>
    <row r="32" spans="1:12" x14ac:dyDescent="0.25">
      <c r="A32" s="25"/>
      <c r="B32" s="26"/>
      <c r="C32" s="83"/>
      <c r="D32" s="26"/>
      <c r="E32" s="83"/>
      <c r="F32" s="83"/>
      <c r="G32" s="83"/>
      <c r="H32" s="27"/>
      <c r="I32" s="83"/>
      <c r="J32" s="83"/>
      <c r="K32" s="84"/>
      <c r="L32" s="85"/>
    </row>
    <row r="33" spans="1:12" x14ac:dyDescent="0.25">
      <c r="A33" s="25">
        <v>11</v>
      </c>
      <c r="B33" s="26" t="s">
        <v>202</v>
      </c>
      <c r="C33" s="83">
        <v>4</v>
      </c>
      <c r="D33" s="26">
        <v>1.3</v>
      </c>
      <c r="E33" s="83">
        <v>4</v>
      </c>
      <c r="F33" s="83">
        <f>C33*E33</f>
        <v>16</v>
      </c>
      <c r="G33" s="83">
        <v>1</v>
      </c>
      <c r="H33" s="27">
        <v>13</v>
      </c>
      <c r="I33" s="83">
        <v>150</v>
      </c>
      <c r="J33" s="83">
        <v>12061</v>
      </c>
      <c r="K33" s="84">
        <v>44328</v>
      </c>
      <c r="L33" s="85">
        <f>I33*G33</f>
        <v>150</v>
      </c>
    </row>
    <row r="34" spans="1:12" x14ac:dyDescent="0.25">
      <c r="A34" s="25"/>
      <c r="B34" s="26" t="s">
        <v>295</v>
      </c>
      <c r="C34" s="83"/>
      <c r="D34" s="26"/>
      <c r="E34" s="83"/>
      <c r="F34" s="83"/>
      <c r="G34" s="83"/>
      <c r="H34" s="27"/>
      <c r="I34" s="83"/>
      <c r="J34" s="83"/>
      <c r="K34" s="84"/>
      <c r="L34" s="85"/>
    </row>
    <row r="35" spans="1:12" x14ac:dyDescent="0.25">
      <c r="A35" s="25"/>
      <c r="B35" s="26"/>
      <c r="C35" s="83"/>
      <c r="D35" s="26"/>
      <c r="E35" s="83"/>
      <c r="F35" s="83"/>
      <c r="G35" s="83"/>
      <c r="H35" s="27"/>
      <c r="I35" s="83"/>
      <c r="J35" s="83"/>
      <c r="K35" s="84"/>
      <c r="L35" s="85"/>
    </row>
    <row r="36" spans="1:12" x14ac:dyDescent="0.25">
      <c r="A36" s="25">
        <v>12</v>
      </c>
      <c r="B36" s="26" t="s">
        <v>202</v>
      </c>
      <c r="C36" s="83">
        <v>12</v>
      </c>
      <c r="D36" s="26">
        <v>5</v>
      </c>
      <c r="E36" s="83">
        <v>4</v>
      </c>
      <c r="F36" s="83">
        <f>E36*D36*C36</f>
        <v>240</v>
      </c>
      <c r="G36" s="83">
        <v>1</v>
      </c>
      <c r="H36" s="27">
        <v>16</v>
      </c>
      <c r="I36" s="83">
        <v>150</v>
      </c>
      <c r="J36" s="83">
        <v>12062</v>
      </c>
      <c r="K36" s="84">
        <v>44694</v>
      </c>
      <c r="L36" s="85">
        <f>I36*G36</f>
        <v>150</v>
      </c>
    </row>
    <row r="37" spans="1:12" x14ac:dyDescent="0.25">
      <c r="A37" s="25"/>
      <c r="B37" s="26" t="s">
        <v>296</v>
      </c>
      <c r="C37" s="83"/>
      <c r="D37" s="26"/>
      <c r="E37" s="83"/>
      <c r="F37" s="83"/>
      <c r="G37" s="83"/>
      <c r="H37" s="27"/>
      <c r="I37" s="83"/>
      <c r="J37" s="83"/>
      <c r="K37" s="84"/>
      <c r="L37" s="85"/>
    </row>
    <row r="38" spans="1:12" x14ac:dyDescent="0.25">
      <c r="A38" s="25"/>
      <c r="B38" s="26"/>
      <c r="C38" s="83"/>
      <c r="D38" s="26"/>
      <c r="E38" s="83"/>
      <c r="F38" s="83"/>
      <c r="G38" s="83"/>
      <c r="H38" s="27"/>
      <c r="I38" s="83"/>
      <c r="J38" s="83"/>
      <c r="K38" s="84"/>
      <c r="L38" s="85"/>
    </row>
    <row r="39" spans="1:12" x14ac:dyDescent="0.25">
      <c r="A39" s="25">
        <v>13</v>
      </c>
      <c r="B39" s="26" t="s">
        <v>202</v>
      </c>
      <c r="C39" s="83">
        <v>10</v>
      </c>
      <c r="D39" s="26">
        <v>3</v>
      </c>
      <c r="E39" s="83">
        <v>4</v>
      </c>
      <c r="F39" s="83">
        <f>E39*D39*C39</f>
        <v>120</v>
      </c>
      <c r="G39" s="83">
        <v>1</v>
      </c>
      <c r="H39" s="27">
        <v>17</v>
      </c>
      <c r="I39" s="83">
        <v>150</v>
      </c>
      <c r="J39" s="83">
        <v>12063</v>
      </c>
      <c r="K39" s="84">
        <v>44694</v>
      </c>
      <c r="L39" s="85">
        <f>I39*G39</f>
        <v>150</v>
      </c>
    </row>
    <row r="40" spans="1:12" x14ac:dyDescent="0.25">
      <c r="A40" s="25"/>
      <c r="B40" s="26" t="s">
        <v>297</v>
      </c>
      <c r="C40" s="83"/>
      <c r="D40" s="26"/>
      <c r="E40" s="83"/>
      <c r="F40" s="83"/>
      <c r="G40" s="83"/>
      <c r="H40" s="27"/>
      <c r="I40" s="83"/>
      <c r="J40" s="83"/>
      <c r="K40" s="84"/>
      <c r="L40" s="85"/>
    </row>
    <row r="41" spans="1:12" x14ac:dyDescent="0.25">
      <c r="A41" s="25"/>
      <c r="B41" s="26"/>
      <c r="C41" s="83"/>
      <c r="D41" s="26"/>
      <c r="E41" s="83"/>
      <c r="F41" s="83"/>
      <c r="G41" s="83"/>
      <c r="H41" s="27"/>
      <c r="I41" s="83"/>
      <c r="J41" s="83"/>
      <c r="K41" s="84"/>
      <c r="L41" s="85"/>
    </row>
    <row r="42" spans="1:12" x14ac:dyDescent="0.25">
      <c r="A42" s="25">
        <v>14</v>
      </c>
      <c r="B42" s="26" t="s">
        <v>202</v>
      </c>
      <c r="C42" s="83">
        <v>8</v>
      </c>
      <c r="D42" s="26">
        <v>1.3</v>
      </c>
      <c r="E42" s="83">
        <v>3</v>
      </c>
      <c r="F42" s="83">
        <f>E42*C42</f>
        <v>24</v>
      </c>
      <c r="G42" s="83">
        <v>1</v>
      </c>
      <c r="H42" s="27">
        <v>18</v>
      </c>
      <c r="I42" s="83">
        <v>150</v>
      </c>
      <c r="J42" s="83">
        <v>12064</v>
      </c>
      <c r="K42" s="84">
        <v>44698</v>
      </c>
      <c r="L42" s="85">
        <f>I42*G42</f>
        <v>150</v>
      </c>
    </row>
    <row r="43" spans="1:12" x14ac:dyDescent="0.25">
      <c r="A43" s="25"/>
      <c r="B43" s="26" t="s">
        <v>298</v>
      </c>
      <c r="C43" s="83"/>
      <c r="D43" s="26"/>
      <c r="E43" s="83"/>
      <c r="F43" s="83"/>
      <c r="G43" s="83"/>
      <c r="H43" s="27"/>
      <c r="I43" s="83"/>
      <c r="J43" s="83"/>
      <c r="K43" s="84"/>
      <c r="L43" s="85"/>
    </row>
    <row r="44" spans="1:12" x14ac:dyDescent="0.25">
      <c r="A44" s="25"/>
      <c r="B44" s="26"/>
      <c r="C44" s="83"/>
      <c r="D44" s="26"/>
      <c r="E44" s="83"/>
      <c r="F44" s="83"/>
      <c r="G44" s="83"/>
      <c r="H44" s="27"/>
      <c r="I44" s="83"/>
      <c r="J44" s="83"/>
      <c r="K44" s="84"/>
      <c r="L44" s="85"/>
    </row>
    <row r="45" spans="1:12" x14ac:dyDescent="0.25">
      <c r="A45" s="25">
        <v>15</v>
      </c>
      <c r="B45" s="26" t="s">
        <v>202</v>
      </c>
      <c r="C45" s="83">
        <v>6</v>
      </c>
      <c r="D45" s="26">
        <v>1.3</v>
      </c>
      <c r="E45" s="83">
        <v>5</v>
      </c>
      <c r="F45" s="83">
        <f>E45*C45</f>
        <v>30</v>
      </c>
      <c r="G45" s="83">
        <v>1</v>
      </c>
      <c r="H45" s="27">
        <v>19</v>
      </c>
      <c r="I45" s="83">
        <v>150</v>
      </c>
      <c r="J45" s="83">
        <v>12065</v>
      </c>
      <c r="K45" s="84">
        <v>44698</v>
      </c>
      <c r="L45" s="85">
        <f>I45*G45</f>
        <v>150</v>
      </c>
    </row>
    <row r="46" spans="1:12" x14ac:dyDescent="0.25">
      <c r="A46" s="25"/>
      <c r="B46" s="26" t="s">
        <v>299</v>
      </c>
      <c r="C46" s="83"/>
      <c r="D46" s="26"/>
      <c r="E46" s="83"/>
      <c r="F46" s="83"/>
      <c r="G46" s="83"/>
      <c r="H46" s="27"/>
      <c r="I46" s="83"/>
      <c r="J46" s="83"/>
      <c r="K46" s="84"/>
      <c r="L46" s="85"/>
    </row>
    <row r="47" spans="1:12" x14ac:dyDescent="0.25">
      <c r="A47" s="25"/>
      <c r="B47" s="26"/>
      <c r="C47" s="83"/>
      <c r="D47" s="26"/>
      <c r="E47" s="83"/>
      <c r="F47" s="83"/>
      <c r="G47" s="83"/>
      <c r="H47" s="27"/>
      <c r="I47" s="83"/>
      <c r="J47" s="83"/>
      <c r="K47" s="84"/>
      <c r="L47" s="85"/>
    </row>
    <row r="48" spans="1:12" x14ac:dyDescent="0.25">
      <c r="A48" s="25">
        <v>16</v>
      </c>
      <c r="B48" s="26" t="s">
        <v>202</v>
      </c>
      <c r="C48" s="83">
        <v>4</v>
      </c>
      <c r="D48" s="26">
        <v>1</v>
      </c>
      <c r="E48" s="83">
        <v>4</v>
      </c>
      <c r="F48" s="83">
        <f>E48*C48</f>
        <v>16</v>
      </c>
      <c r="G48" s="83">
        <v>1</v>
      </c>
      <c r="H48" s="27">
        <v>28</v>
      </c>
      <c r="I48" s="83">
        <v>150</v>
      </c>
      <c r="J48" s="83">
        <v>12088</v>
      </c>
      <c r="K48" s="84">
        <v>44693</v>
      </c>
      <c r="L48" s="85">
        <f>I48*G48</f>
        <v>150</v>
      </c>
    </row>
    <row r="49" spans="1:12" x14ac:dyDescent="0.25">
      <c r="A49" s="25"/>
      <c r="B49" s="26" t="s">
        <v>300</v>
      </c>
      <c r="C49" s="83"/>
      <c r="D49" s="26"/>
      <c r="E49" s="83"/>
      <c r="F49" s="83"/>
      <c r="G49" s="83"/>
      <c r="H49" s="27"/>
      <c r="I49" s="83"/>
      <c r="J49" s="83"/>
      <c r="K49" s="84"/>
      <c r="L49" s="85"/>
    </row>
    <row r="50" spans="1:12" x14ac:dyDescent="0.25">
      <c r="A50" s="25"/>
      <c r="B50" s="26"/>
      <c r="C50" s="83"/>
      <c r="D50" s="86"/>
      <c r="E50" s="87"/>
      <c r="F50" s="83"/>
      <c r="G50" s="87"/>
      <c r="H50" s="88"/>
      <c r="I50" s="87"/>
      <c r="J50" s="83"/>
      <c r="K50" s="84"/>
      <c r="L50" s="85"/>
    </row>
    <row r="51" spans="1:12" x14ac:dyDescent="0.25">
      <c r="A51" s="25">
        <v>17</v>
      </c>
      <c r="B51" s="26" t="s">
        <v>202</v>
      </c>
      <c r="C51" s="83">
        <v>6</v>
      </c>
      <c r="D51" s="26">
        <v>1</v>
      </c>
      <c r="E51" s="83">
        <v>4</v>
      </c>
      <c r="F51" s="83">
        <f>E51*C51</f>
        <v>24</v>
      </c>
      <c r="G51" s="83">
        <v>1</v>
      </c>
      <c r="H51" s="27">
        <v>24</v>
      </c>
      <c r="I51" s="83">
        <v>150</v>
      </c>
      <c r="J51" s="83">
        <v>12087</v>
      </c>
      <c r="K51" s="84">
        <v>44693</v>
      </c>
      <c r="L51" s="85">
        <f>I51*G51</f>
        <v>150</v>
      </c>
    </row>
    <row r="52" spans="1:12" x14ac:dyDescent="0.25">
      <c r="A52" s="25"/>
      <c r="B52" s="26" t="s">
        <v>301</v>
      </c>
      <c r="C52" s="83"/>
      <c r="D52" s="26"/>
      <c r="E52" s="83"/>
      <c r="F52" s="83"/>
      <c r="G52" s="83"/>
      <c r="H52" s="27"/>
      <c r="I52" s="83"/>
      <c r="J52" s="83"/>
      <c r="K52" s="84"/>
      <c r="L52" s="85"/>
    </row>
    <row r="53" spans="1:12" x14ac:dyDescent="0.25">
      <c r="A53" s="25"/>
      <c r="B53" s="26"/>
      <c r="C53" s="83"/>
      <c r="D53" s="86"/>
      <c r="E53" s="87"/>
      <c r="F53" s="83"/>
      <c r="G53" s="87"/>
      <c r="H53" s="88"/>
      <c r="I53" s="87"/>
      <c r="J53" s="83"/>
      <c r="K53" s="84"/>
      <c r="L53" s="85"/>
    </row>
    <row r="54" spans="1:12" x14ac:dyDescent="0.25">
      <c r="A54" s="25">
        <v>18</v>
      </c>
      <c r="B54" s="26" t="s">
        <v>202</v>
      </c>
      <c r="C54" s="89">
        <v>2.5</v>
      </c>
      <c r="D54" s="90">
        <v>1.3</v>
      </c>
      <c r="E54" s="89">
        <v>3</v>
      </c>
      <c r="F54" s="83">
        <f>E54*C54</f>
        <v>7.5</v>
      </c>
      <c r="G54" s="83">
        <v>1</v>
      </c>
      <c r="H54" s="27">
        <v>21</v>
      </c>
      <c r="I54" s="83">
        <v>150</v>
      </c>
      <c r="J54" s="83">
        <v>12067</v>
      </c>
      <c r="K54" s="84">
        <v>44694</v>
      </c>
      <c r="L54" s="85">
        <f>I54*G54</f>
        <v>150</v>
      </c>
    </row>
    <row r="55" spans="1:12" x14ac:dyDescent="0.25">
      <c r="A55" s="25"/>
      <c r="B55" s="26" t="s">
        <v>302</v>
      </c>
      <c r="C55" s="83"/>
      <c r="D55" s="26"/>
      <c r="E55" s="83"/>
      <c r="F55" s="83"/>
      <c r="G55" s="83"/>
      <c r="H55" s="27"/>
      <c r="I55" s="83"/>
      <c r="J55" s="83"/>
      <c r="K55" s="84"/>
      <c r="L55" s="85"/>
    </row>
    <row r="56" spans="1:12" x14ac:dyDescent="0.25">
      <c r="A56" s="25"/>
      <c r="B56" s="26"/>
      <c r="C56" s="83"/>
      <c r="D56" s="86"/>
      <c r="E56" s="87"/>
      <c r="F56" s="83"/>
      <c r="G56" s="87"/>
      <c r="H56" s="88"/>
      <c r="I56" s="87"/>
      <c r="J56" s="83"/>
      <c r="K56" s="84"/>
      <c r="L56" s="85"/>
    </row>
    <row r="57" spans="1:12" x14ac:dyDescent="0.25">
      <c r="A57" s="25">
        <v>19</v>
      </c>
      <c r="B57" s="26" t="s">
        <v>202</v>
      </c>
      <c r="C57" s="83">
        <v>45</v>
      </c>
      <c r="D57" s="26">
        <v>1.3</v>
      </c>
      <c r="E57" s="83">
        <v>5</v>
      </c>
      <c r="F57" s="83">
        <f>E57*C57</f>
        <v>225</v>
      </c>
      <c r="G57" s="83">
        <v>1</v>
      </c>
      <c r="H57" s="27">
        <v>22</v>
      </c>
      <c r="I57" s="83">
        <v>150</v>
      </c>
      <c r="J57" s="83">
        <v>12068</v>
      </c>
      <c r="K57" s="84">
        <v>44698</v>
      </c>
      <c r="L57" s="85">
        <f>I57*G57</f>
        <v>150</v>
      </c>
    </row>
    <row r="58" spans="1:12" x14ac:dyDescent="0.25">
      <c r="A58" s="25"/>
      <c r="B58" s="26" t="s">
        <v>303</v>
      </c>
      <c r="C58" s="83"/>
      <c r="D58" s="26"/>
      <c r="E58" s="83"/>
      <c r="F58" s="83"/>
      <c r="G58" s="83"/>
      <c r="H58" s="27"/>
      <c r="I58" s="83"/>
      <c r="J58" s="83"/>
      <c r="K58" s="84"/>
      <c r="L58" s="85"/>
    </row>
    <row r="59" spans="1:12" x14ac:dyDescent="0.25">
      <c r="A59" s="25"/>
      <c r="B59" s="26"/>
      <c r="C59" s="83"/>
      <c r="D59" s="86"/>
      <c r="E59" s="87"/>
      <c r="F59" s="83"/>
      <c r="G59" s="87"/>
      <c r="H59" s="88"/>
      <c r="I59" s="87"/>
      <c r="J59" s="83"/>
      <c r="K59" s="84"/>
      <c r="L59" s="85"/>
    </row>
    <row r="60" spans="1:12" x14ac:dyDescent="0.25">
      <c r="A60" s="25">
        <v>20</v>
      </c>
      <c r="B60" s="26" t="s">
        <v>202</v>
      </c>
      <c r="C60" s="83">
        <v>1.8</v>
      </c>
      <c r="D60" s="26">
        <v>1.3</v>
      </c>
      <c r="E60" s="83">
        <v>3</v>
      </c>
      <c r="F60" s="83">
        <f>E60*C60</f>
        <v>5.4</v>
      </c>
      <c r="G60" s="83">
        <v>1</v>
      </c>
      <c r="H60" s="27">
        <v>25</v>
      </c>
      <c r="I60" s="83">
        <v>150</v>
      </c>
      <c r="J60" s="83">
        <v>12070</v>
      </c>
      <c r="K60" s="84">
        <v>44698</v>
      </c>
      <c r="L60" s="85">
        <f>I60*G60</f>
        <v>150</v>
      </c>
    </row>
    <row r="61" spans="1:12" x14ac:dyDescent="0.25">
      <c r="A61" s="25"/>
      <c r="B61" s="26" t="s">
        <v>304</v>
      </c>
      <c r="C61" s="83"/>
      <c r="D61" s="26"/>
      <c r="E61" s="83"/>
      <c r="F61" s="83"/>
      <c r="G61" s="83"/>
      <c r="H61" s="27"/>
      <c r="I61" s="83"/>
      <c r="J61" s="83"/>
      <c r="K61" s="84"/>
      <c r="L61" s="85"/>
    </row>
    <row r="62" spans="1:12" x14ac:dyDescent="0.25">
      <c r="A62" s="25"/>
      <c r="B62" s="26"/>
      <c r="C62" s="83"/>
      <c r="D62" s="86"/>
      <c r="E62" s="87"/>
      <c r="F62" s="83"/>
      <c r="G62" s="87"/>
      <c r="H62" s="88"/>
      <c r="I62" s="87"/>
      <c r="J62" s="83"/>
      <c r="K62" s="84"/>
      <c r="L62" s="85"/>
    </row>
    <row r="63" spans="1:12" x14ac:dyDescent="0.25">
      <c r="A63" s="25">
        <v>21</v>
      </c>
      <c r="B63" s="26" t="s">
        <v>202</v>
      </c>
      <c r="C63" s="83">
        <v>12</v>
      </c>
      <c r="D63" s="26">
        <v>4</v>
      </c>
      <c r="E63" s="83">
        <v>3</v>
      </c>
      <c r="F63" s="83">
        <f>E63*D63*C63</f>
        <v>144</v>
      </c>
      <c r="G63" s="83">
        <v>1</v>
      </c>
      <c r="H63" s="27">
        <v>27</v>
      </c>
      <c r="I63" s="83">
        <v>150</v>
      </c>
      <c r="J63" s="83">
        <v>12071</v>
      </c>
      <c r="K63" s="84">
        <v>44698</v>
      </c>
      <c r="L63" s="85">
        <f>I63*G63</f>
        <v>150</v>
      </c>
    </row>
    <row r="64" spans="1:12" x14ac:dyDescent="0.25">
      <c r="A64" s="25"/>
      <c r="B64" s="26" t="s">
        <v>305</v>
      </c>
      <c r="C64" s="83"/>
      <c r="D64" s="26"/>
      <c r="E64" s="83"/>
      <c r="F64" s="83"/>
      <c r="G64" s="83"/>
      <c r="H64" s="27"/>
      <c r="I64" s="83"/>
      <c r="J64" s="83"/>
      <c r="K64" s="84"/>
      <c r="L64" s="85"/>
    </row>
    <row r="65" spans="1:12" x14ac:dyDescent="0.25">
      <c r="A65" s="25"/>
      <c r="B65" s="26"/>
      <c r="C65" s="83"/>
      <c r="D65" s="86"/>
      <c r="E65" s="87"/>
      <c r="F65" s="83"/>
      <c r="G65" s="87"/>
      <c r="H65" s="88"/>
      <c r="I65" s="87"/>
      <c r="J65" s="83"/>
      <c r="K65" s="84"/>
      <c r="L65" s="85"/>
    </row>
    <row r="66" spans="1:12" x14ac:dyDescent="0.25">
      <c r="A66" s="25">
        <v>22</v>
      </c>
      <c r="B66" s="26" t="s">
        <v>202</v>
      </c>
      <c r="C66" s="83">
        <v>4</v>
      </c>
      <c r="D66" s="26">
        <v>1.3</v>
      </c>
      <c r="E66" s="83">
        <v>3</v>
      </c>
      <c r="F66" s="83">
        <f>E66*C66</f>
        <v>12</v>
      </c>
      <c r="G66" s="83">
        <v>1</v>
      </c>
      <c r="H66" s="27">
        <v>29</v>
      </c>
      <c r="I66" s="83">
        <v>150</v>
      </c>
      <c r="J66" s="83">
        <v>12072</v>
      </c>
      <c r="K66" s="84">
        <v>44699</v>
      </c>
      <c r="L66" s="85">
        <f>I66*G66</f>
        <v>150</v>
      </c>
    </row>
    <row r="67" spans="1:12" x14ac:dyDescent="0.25">
      <c r="A67" s="25"/>
      <c r="B67" s="26" t="s">
        <v>306</v>
      </c>
      <c r="C67" s="83"/>
      <c r="D67" s="26"/>
      <c r="E67" s="83"/>
      <c r="F67" s="83"/>
      <c r="G67" s="83"/>
      <c r="H67" s="27"/>
      <c r="I67" s="83"/>
      <c r="J67" s="83"/>
      <c r="K67" s="84"/>
      <c r="L67" s="85"/>
    </row>
    <row r="68" spans="1:12" x14ac:dyDescent="0.25">
      <c r="A68" s="25"/>
      <c r="B68" s="26"/>
      <c r="C68" s="83"/>
      <c r="D68" s="86"/>
      <c r="E68" s="87"/>
      <c r="F68" s="83"/>
      <c r="G68" s="87"/>
      <c r="H68" s="88"/>
      <c r="I68" s="87"/>
      <c r="J68" s="83"/>
      <c r="K68" s="84"/>
      <c r="L68" s="85"/>
    </row>
    <row r="69" spans="1:12" x14ac:dyDescent="0.25">
      <c r="A69" s="25">
        <v>23</v>
      </c>
      <c r="B69" s="26" t="s">
        <v>202</v>
      </c>
      <c r="C69" s="83">
        <v>10</v>
      </c>
      <c r="D69" s="26">
        <v>1.3</v>
      </c>
      <c r="E69" s="83">
        <v>6</v>
      </c>
      <c r="F69" s="83">
        <f>E69*C69</f>
        <v>60</v>
      </c>
      <c r="G69" s="83">
        <v>1</v>
      </c>
      <c r="H69" s="27">
        <v>30</v>
      </c>
      <c r="I69" s="83">
        <v>150</v>
      </c>
      <c r="J69" s="83">
        <v>12073</v>
      </c>
      <c r="K69" s="84">
        <v>44699</v>
      </c>
      <c r="L69" s="85">
        <f>I69*G69</f>
        <v>150</v>
      </c>
    </row>
    <row r="70" spans="1:12" x14ac:dyDescent="0.25">
      <c r="A70" s="25"/>
      <c r="B70" s="26" t="s">
        <v>307</v>
      </c>
      <c r="C70" s="83"/>
      <c r="D70" s="26"/>
      <c r="E70" s="83"/>
      <c r="F70" s="83"/>
      <c r="G70" s="83"/>
      <c r="H70" s="27"/>
      <c r="I70" s="83"/>
      <c r="J70" s="83"/>
      <c r="K70" s="84"/>
      <c r="L70" s="85"/>
    </row>
    <row r="71" spans="1:12" x14ac:dyDescent="0.25">
      <c r="A71" s="25"/>
      <c r="B71" s="26"/>
      <c r="C71" s="83"/>
      <c r="D71" s="86"/>
      <c r="E71" s="87"/>
      <c r="F71" s="83"/>
      <c r="G71" s="87"/>
      <c r="H71" s="88"/>
      <c r="I71" s="87"/>
      <c r="J71" s="83"/>
      <c r="K71" s="84"/>
      <c r="L71" s="85"/>
    </row>
    <row r="72" spans="1:12" x14ac:dyDescent="0.25">
      <c r="A72" s="25">
        <v>24</v>
      </c>
      <c r="B72" s="26" t="s">
        <v>202</v>
      </c>
      <c r="C72" s="83">
        <v>2.5</v>
      </c>
      <c r="D72" s="26">
        <v>1.3</v>
      </c>
      <c r="E72" s="83">
        <v>4</v>
      </c>
      <c r="F72" s="83">
        <f>E72*C72</f>
        <v>10</v>
      </c>
      <c r="G72" s="83">
        <v>1</v>
      </c>
      <c r="H72" s="27">
        <v>31</v>
      </c>
      <c r="I72" s="83">
        <v>150</v>
      </c>
      <c r="J72" s="83">
        <v>12074</v>
      </c>
      <c r="K72" s="84">
        <v>44699</v>
      </c>
      <c r="L72" s="85">
        <f>I72*G72</f>
        <v>150</v>
      </c>
    </row>
    <row r="73" spans="1:12" x14ac:dyDescent="0.25">
      <c r="A73" s="25"/>
      <c r="B73" s="26" t="s">
        <v>308</v>
      </c>
      <c r="C73" s="83"/>
      <c r="D73" s="26"/>
      <c r="E73" s="83"/>
      <c r="F73" s="83"/>
      <c r="G73" s="83"/>
      <c r="H73" s="27"/>
      <c r="I73" s="83"/>
      <c r="J73" s="83"/>
      <c r="K73" s="84"/>
      <c r="L73" s="85"/>
    </row>
    <row r="74" spans="1:12" x14ac:dyDescent="0.25">
      <c r="A74" s="25"/>
      <c r="B74" s="26"/>
      <c r="C74" s="83"/>
      <c r="D74" s="86"/>
      <c r="E74" s="87"/>
      <c r="F74" s="83"/>
      <c r="G74" s="87"/>
      <c r="H74" s="88"/>
      <c r="I74" s="87"/>
      <c r="J74" s="83"/>
      <c r="K74" s="84"/>
      <c r="L74" s="85"/>
    </row>
    <row r="75" spans="1:12" x14ac:dyDescent="0.25">
      <c r="A75" s="25">
        <v>25</v>
      </c>
      <c r="B75" s="26" t="s">
        <v>202</v>
      </c>
      <c r="C75" s="83">
        <v>2.5</v>
      </c>
      <c r="D75" s="26">
        <v>1.3</v>
      </c>
      <c r="E75" s="83">
        <v>4</v>
      </c>
      <c r="F75" s="83">
        <f>E75*C75</f>
        <v>10</v>
      </c>
      <c r="G75" s="83">
        <v>1</v>
      </c>
      <c r="H75" s="27">
        <v>32</v>
      </c>
      <c r="I75" s="83">
        <v>150</v>
      </c>
      <c r="J75" s="83">
        <v>12075</v>
      </c>
      <c r="K75" s="84">
        <v>44699</v>
      </c>
      <c r="L75" s="85">
        <f>I75*G75</f>
        <v>150</v>
      </c>
    </row>
    <row r="76" spans="1:12" x14ac:dyDescent="0.25">
      <c r="A76" s="25"/>
      <c r="B76" s="26" t="s">
        <v>308</v>
      </c>
      <c r="C76" s="83"/>
      <c r="D76" s="26"/>
      <c r="E76" s="83"/>
      <c r="F76" s="83"/>
      <c r="G76" s="83"/>
      <c r="H76" s="27"/>
      <c r="I76" s="83"/>
      <c r="J76" s="83"/>
      <c r="K76" s="84"/>
      <c r="L76" s="85"/>
    </row>
    <row r="77" spans="1:12" x14ac:dyDescent="0.25">
      <c r="A77" s="25"/>
      <c r="B77" s="26"/>
      <c r="C77" s="83"/>
      <c r="D77" s="86"/>
      <c r="E77" s="87"/>
      <c r="F77" s="83"/>
      <c r="G77" s="87"/>
      <c r="H77" s="88"/>
      <c r="I77" s="87"/>
      <c r="J77" s="83"/>
      <c r="K77" s="84"/>
      <c r="L77" s="85"/>
    </row>
    <row r="78" spans="1:12" x14ac:dyDescent="0.25">
      <c r="A78" s="25">
        <v>26</v>
      </c>
      <c r="B78" s="26" t="s">
        <v>202</v>
      </c>
      <c r="C78" s="83">
        <v>4</v>
      </c>
      <c r="D78" s="26">
        <v>1.3</v>
      </c>
      <c r="E78" s="83">
        <v>3</v>
      </c>
      <c r="F78" s="83">
        <f>E78*C78</f>
        <v>12</v>
      </c>
      <c r="G78" s="83">
        <v>1</v>
      </c>
      <c r="H78" s="27">
        <v>34</v>
      </c>
      <c r="I78" s="83">
        <v>150</v>
      </c>
      <c r="J78" s="83">
        <v>12076</v>
      </c>
      <c r="K78" s="84">
        <v>44700</v>
      </c>
      <c r="L78" s="85">
        <f>I78*G78</f>
        <v>150</v>
      </c>
    </row>
    <row r="79" spans="1:12" x14ac:dyDescent="0.25">
      <c r="A79" s="25"/>
      <c r="B79" s="26" t="s">
        <v>309</v>
      </c>
      <c r="C79" s="83"/>
      <c r="D79" s="26"/>
      <c r="E79" s="83"/>
      <c r="F79" s="83"/>
      <c r="G79" s="83"/>
      <c r="H79" s="27"/>
      <c r="I79" s="83"/>
      <c r="J79" s="83"/>
      <c r="K79" s="84"/>
      <c r="L79" s="85"/>
    </row>
    <row r="80" spans="1:12" x14ac:dyDescent="0.25">
      <c r="A80" s="25"/>
      <c r="B80" s="26"/>
      <c r="C80" s="83"/>
      <c r="D80" s="86"/>
      <c r="E80" s="87"/>
      <c r="F80" s="83"/>
      <c r="G80" s="87"/>
      <c r="H80" s="88"/>
      <c r="I80" s="87"/>
      <c r="J80" s="83"/>
      <c r="K80" s="84"/>
      <c r="L80" s="85"/>
    </row>
    <row r="81" spans="1:12" x14ac:dyDescent="0.25">
      <c r="A81" s="25">
        <v>27</v>
      </c>
      <c r="B81" s="26" t="s">
        <v>202</v>
      </c>
      <c r="C81" s="83">
        <v>40</v>
      </c>
      <c r="D81" s="26">
        <v>1.3</v>
      </c>
      <c r="E81" s="83">
        <v>6</v>
      </c>
      <c r="F81" s="83">
        <f>E81*C81</f>
        <v>240</v>
      </c>
      <c r="G81" s="83">
        <v>1</v>
      </c>
      <c r="H81" s="27">
        <v>36</v>
      </c>
      <c r="I81" s="83">
        <v>150</v>
      </c>
      <c r="J81" s="83">
        <v>12077</v>
      </c>
      <c r="K81" s="84">
        <v>44700</v>
      </c>
      <c r="L81" s="85">
        <f>I81*G81</f>
        <v>150</v>
      </c>
    </row>
    <row r="82" spans="1:12" x14ac:dyDescent="0.25">
      <c r="A82" s="25"/>
      <c r="B82" s="26" t="s">
        <v>310</v>
      </c>
      <c r="C82" s="83"/>
      <c r="D82" s="26"/>
      <c r="E82" s="83"/>
      <c r="F82" s="83"/>
      <c r="G82" s="83"/>
      <c r="H82" s="27"/>
      <c r="I82" s="83"/>
      <c r="J82" s="83"/>
      <c r="K82" s="84"/>
      <c r="L82" s="85"/>
    </row>
    <row r="83" spans="1:12" x14ac:dyDescent="0.25">
      <c r="A83" s="25"/>
      <c r="B83" s="26"/>
      <c r="C83" s="83"/>
      <c r="D83" s="86"/>
      <c r="E83" s="87"/>
      <c r="F83" s="83"/>
      <c r="G83" s="87"/>
      <c r="H83" s="88"/>
      <c r="I83" s="87"/>
      <c r="J83" s="83"/>
      <c r="K83" s="84"/>
      <c r="L83" s="85"/>
    </row>
    <row r="84" spans="1:12" x14ac:dyDescent="0.25">
      <c r="A84" s="25">
        <v>28</v>
      </c>
      <c r="B84" s="26" t="s">
        <v>202</v>
      </c>
      <c r="C84" s="83">
        <v>12</v>
      </c>
      <c r="D84" s="26">
        <v>1.3</v>
      </c>
      <c r="E84" s="83">
        <v>4</v>
      </c>
      <c r="F84" s="83">
        <f>E84*C84</f>
        <v>48</v>
      </c>
      <c r="G84" s="83">
        <v>1</v>
      </c>
      <c r="H84" s="27">
        <v>37</v>
      </c>
      <c r="I84" s="83">
        <v>150</v>
      </c>
      <c r="J84" s="83">
        <v>12078</v>
      </c>
      <c r="K84" s="84">
        <v>44700</v>
      </c>
      <c r="L84" s="85">
        <f>I84*G84</f>
        <v>150</v>
      </c>
    </row>
    <row r="85" spans="1:12" x14ac:dyDescent="0.25">
      <c r="A85" s="25"/>
      <c r="B85" s="26" t="s">
        <v>309</v>
      </c>
      <c r="C85" s="83"/>
      <c r="D85" s="26"/>
      <c r="E85" s="83"/>
      <c r="F85" s="83"/>
      <c r="G85" s="83"/>
      <c r="H85" s="27"/>
      <c r="I85" s="83"/>
      <c r="J85" s="83"/>
      <c r="K85" s="84"/>
      <c r="L85" s="85"/>
    </row>
    <row r="86" spans="1:12" x14ac:dyDescent="0.25">
      <c r="A86" s="25"/>
      <c r="B86" s="26"/>
      <c r="C86" s="83"/>
      <c r="D86" s="86"/>
      <c r="E86" s="87"/>
      <c r="F86" s="83"/>
      <c r="G86" s="87"/>
      <c r="H86" s="88"/>
      <c r="I86" s="87"/>
      <c r="J86" s="83"/>
      <c r="K86" s="84"/>
      <c r="L86" s="85"/>
    </row>
    <row r="87" spans="1:12" x14ac:dyDescent="0.25">
      <c r="A87" s="25">
        <v>29</v>
      </c>
      <c r="B87" s="26" t="s">
        <v>202</v>
      </c>
      <c r="C87" s="83">
        <v>1.8</v>
      </c>
      <c r="D87" s="26">
        <v>1.3</v>
      </c>
      <c r="E87" s="83">
        <v>3</v>
      </c>
      <c r="F87" s="83">
        <f>E87*C87</f>
        <v>5.4</v>
      </c>
      <c r="G87" s="83">
        <v>1</v>
      </c>
      <c r="H87" s="27">
        <v>71</v>
      </c>
      <c r="I87" s="83">
        <v>150</v>
      </c>
      <c r="J87" s="83">
        <v>12110</v>
      </c>
      <c r="K87" s="84">
        <v>44707</v>
      </c>
      <c r="L87" s="85">
        <f>I87*G87</f>
        <v>150</v>
      </c>
    </row>
    <row r="88" spans="1:12" x14ac:dyDescent="0.25">
      <c r="A88" s="25"/>
      <c r="B88" s="26" t="s">
        <v>311</v>
      </c>
      <c r="C88" s="83"/>
      <c r="D88" s="26"/>
      <c r="E88" s="83"/>
      <c r="F88" s="83"/>
      <c r="G88" s="83"/>
      <c r="H88" s="27"/>
      <c r="I88" s="83"/>
      <c r="J88" s="83"/>
      <c r="K88" s="84"/>
      <c r="L88" s="85"/>
    </row>
    <row r="89" spans="1:12" x14ac:dyDescent="0.25">
      <c r="A89" s="25"/>
      <c r="B89" s="26"/>
      <c r="C89" s="83"/>
      <c r="D89" s="86"/>
      <c r="E89" s="87"/>
      <c r="F89" s="83"/>
      <c r="G89" s="87"/>
      <c r="H89" s="88"/>
      <c r="I89" s="87"/>
      <c r="J89" s="83"/>
      <c r="K89" s="84"/>
      <c r="L89" s="85"/>
    </row>
    <row r="90" spans="1:12" x14ac:dyDescent="0.25">
      <c r="A90" s="25">
        <v>30</v>
      </c>
      <c r="B90" s="26" t="s">
        <v>202</v>
      </c>
      <c r="C90" s="83">
        <v>1.8</v>
      </c>
      <c r="D90" s="26">
        <v>1.3</v>
      </c>
      <c r="E90" s="83">
        <v>3</v>
      </c>
      <c r="F90" s="83">
        <f>E90*C90</f>
        <v>5.4</v>
      </c>
      <c r="G90" s="83">
        <v>1</v>
      </c>
      <c r="H90" s="27">
        <v>77</v>
      </c>
      <c r="I90" s="83">
        <v>150</v>
      </c>
      <c r="J90" s="83">
        <v>12111</v>
      </c>
      <c r="K90" s="84">
        <v>44708</v>
      </c>
      <c r="L90" s="85">
        <f>I90*G90</f>
        <v>150</v>
      </c>
    </row>
    <row r="91" spans="1:12" x14ac:dyDescent="0.25">
      <c r="A91" s="25"/>
      <c r="B91" s="26" t="s">
        <v>312</v>
      </c>
      <c r="C91" s="83"/>
      <c r="D91" s="26"/>
      <c r="E91" s="83"/>
      <c r="F91" s="83"/>
      <c r="G91" s="83"/>
      <c r="H91" s="27"/>
      <c r="I91" s="83"/>
      <c r="J91" s="83"/>
      <c r="K91" s="84"/>
      <c r="L91" s="85"/>
    </row>
    <row r="92" spans="1:12" x14ac:dyDescent="0.25">
      <c r="A92" s="25"/>
      <c r="B92" s="26"/>
      <c r="C92" s="83"/>
      <c r="D92" s="26"/>
      <c r="E92" s="83"/>
      <c r="F92" s="83"/>
      <c r="G92" s="83"/>
      <c r="H92" s="27"/>
      <c r="I92" s="83"/>
      <c r="J92" s="83"/>
      <c r="K92" s="84"/>
      <c r="L92" s="85"/>
    </row>
    <row r="93" spans="1:12" x14ac:dyDescent="0.25">
      <c r="A93" s="25">
        <v>31</v>
      </c>
      <c r="B93" s="26" t="s">
        <v>202</v>
      </c>
      <c r="C93" s="83">
        <v>8</v>
      </c>
      <c r="D93" s="26">
        <v>8</v>
      </c>
      <c r="E93" s="83">
        <v>6</v>
      </c>
      <c r="F93" s="83">
        <f>E93*D93*C93</f>
        <v>384</v>
      </c>
      <c r="G93" s="83">
        <v>1</v>
      </c>
      <c r="H93" s="27">
        <v>101</v>
      </c>
      <c r="I93" s="83">
        <v>150</v>
      </c>
      <c r="J93" s="83">
        <v>12122</v>
      </c>
      <c r="K93" s="84">
        <v>44708</v>
      </c>
      <c r="L93" s="85">
        <f>I93*G93</f>
        <v>150</v>
      </c>
    </row>
    <row r="94" spans="1:12" x14ac:dyDescent="0.25">
      <c r="A94" s="25"/>
      <c r="B94" s="26" t="s">
        <v>313</v>
      </c>
      <c r="C94" s="83"/>
      <c r="D94" s="26"/>
      <c r="E94" s="83"/>
      <c r="F94" s="83"/>
      <c r="G94" s="83"/>
      <c r="H94" s="27"/>
      <c r="I94" s="83"/>
      <c r="J94" s="83"/>
      <c r="K94" s="84"/>
      <c r="L94" s="85"/>
    </row>
    <row r="95" spans="1:12" x14ac:dyDescent="0.25">
      <c r="A95" s="25"/>
      <c r="B95" s="26"/>
      <c r="C95" s="83"/>
      <c r="D95" s="26"/>
      <c r="E95" s="83"/>
      <c r="F95" s="83"/>
      <c r="G95" s="83"/>
      <c r="H95" s="27"/>
      <c r="I95" s="83"/>
      <c r="J95" s="83"/>
      <c r="K95" s="84"/>
      <c r="L95" s="85"/>
    </row>
    <row r="96" spans="1:12" x14ac:dyDescent="0.25">
      <c r="A96" s="25">
        <v>32</v>
      </c>
      <c r="B96" s="26" t="s">
        <v>202</v>
      </c>
      <c r="C96" s="83">
        <v>8</v>
      </c>
      <c r="D96" s="26">
        <v>8</v>
      </c>
      <c r="E96" s="83">
        <v>6</v>
      </c>
      <c r="F96" s="83">
        <f>E96*D96*C96</f>
        <v>384</v>
      </c>
      <c r="G96" s="83">
        <v>1</v>
      </c>
      <c r="H96" s="27">
        <v>103</v>
      </c>
      <c r="I96" s="83">
        <v>150</v>
      </c>
      <c r="J96" s="83">
        <v>12124</v>
      </c>
      <c r="K96" s="84">
        <v>44710</v>
      </c>
      <c r="L96" s="85">
        <f>I96*G96</f>
        <v>150</v>
      </c>
    </row>
    <row r="97" spans="1:12" x14ac:dyDescent="0.25">
      <c r="A97" s="25"/>
      <c r="B97" s="26" t="s">
        <v>314</v>
      </c>
      <c r="C97" s="83"/>
      <c r="D97" s="26"/>
      <c r="E97" s="83"/>
      <c r="F97" s="83"/>
      <c r="G97" s="83"/>
      <c r="H97" s="27"/>
      <c r="I97" s="83"/>
      <c r="J97" s="83"/>
      <c r="K97" s="84"/>
      <c r="L97" s="85"/>
    </row>
    <row r="98" spans="1:12" x14ac:dyDescent="0.25">
      <c r="A98" s="25"/>
      <c r="B98" s="26"/>
      <c r="C98" s="83"/>
      <c r="D98" s="26"/>
      <c r="E98" s="83"/>
      <c r="F98" s="83"/>
      <c r="G98" s="83"/>
      <c r="H98" s="27"/>
      <c r="I98" s="83"/>
      <c r="J98" s="83"/>
      <c r="K98" s="84"/>
      <c r="L98" s="85"/>
    </row>
    <row r="99" spans="1:12" x14ac:dyDescent="0.25">
      <c r="A99" s="25">
        <v>33</v>
      </c>
      <c r="B99" s="26" t="s">
        <v>202</v>
      </c>
      <c r="C99" s="83">
        <v>8</v>
      </c>
      <c r="D99" s="26">
        <v>8</v>
      </c>
      <c r="E99" s="83">
        <v>6</v>
      </c>
      <c r="F99" s="83">
        <f>E99*D99*C99</f>
        <v>384</v>
      </c>
      <c r="G99" s="83">
        <v>1</v>
      </c>
      <c r="H99" s="27">
        <v>102</v>
      </c>
      <c r="I99" s="83">
        <v>150</v>
      </c>
      <c r="J99" s="83">
        <v>12123</v>
      </c>
      <c r="K99" s="84">
        <v>44710</v>
      </c>
      <c r="L99" s="85">
        <f>I99*G99</f>
        <v>150</v>
      </c>
    </row>
    <row r="100" spans="1:12" x14ac:dyDescent="0.25">
      <c r="A100" s="25"/>
      <c r="B100" s="26" t="s">
        <v>315</v>
      </c>
      <c r="C100" s="83"/>
      <c r="D100" s="26"/>
      <c r="E100" s="83"/>
      <c r="F100" s="83"/>
      <c r="G100" s="83"/>
      <c r="H100" s="27"/>
      <c r="I100" s="83"/>
      <c r="J100" s="83"/>
      <c r="K100" s="84"/>
      <c r="L100" s="85"/>
    </row>
    <row r="101" spans="1:12" x14ac:dyDescent="0.25">
      <c r="A101" s="25"/>
      <c r="B101" s="26"/>
      <c r="C101" s="83"/>
      <c r="D101" s="26"/>
      <c r="E101" s="83"/>
      <c r="F101" s="83"/>
      <c r="G101" s="83"/>
      <c r="H101" s="27"/>
      <c r="I101" s="83"/>
      <c r="J101" s="83"/>
      <c r="K101" s="84"/>
      <c r="L101" s="85"/>
    </row>
    <row r="102" spans="1:12" x14ac:dyDescent="0.25">
      <c r="A102" s="25">
        <v>34</v>
      </c>
      <c r="B102" s="26" t="s">
        <v>202</v>
      </c>
      <c r="C102" s="83">
        <v>7.5</v>
      </c>
      <c r="D102" s="26">
        <v>6</v>
      </c>
      <c r="E102" s="83">
        <v>5</v>
      </c>
      <c r="F102" s="83">
        <f>E102*D102*C102</f>
        <v>225</v>
      </c>
      <c r="G102" s="83">
        <v>1</v>
      </c>
      <c r="H102" s="27">
        <v>84</v>
      </c>
      <c r="I102" s="83">
        <v>150</v>
      </c>
      <c r="J102" s="83">
        <v>12125</v>
      </c>
      <c r="K102" s="84">
        <v>44711</v>
      </c>
      <c r="L102" s="85">
        <f>I102*G102</f>
        <v>150</v>
      </c>
    </row>
    <row r="103" spans="1:12" x14ac:dyDescent="0.25">
      <c r="A103" s="25"/>
      <c r="B103" s="26" t="s">
        <v>316</v>
      </c>
      <c r="C103" s="83"/>
      <c r="D103" s="26"/>
      <c r="E103" s="83"/>
      <c r="F103" s="83"/>
      <c r="G103" s="83"/>
      <c r="H103" s="27"/>
      <c r="I103" s="83"/>
      <c r="J103" s="83"/>
      <c r="K103" s="84"/>
      <c r="L103" s="85"/>
    </row>
    <row r="104" spans="1:12" x14ac:dyDescent="0.25">
      <c r="A104" s="25"/>
      <c r="B104" s="26"/>
      <c r="C104" s="83"/>
      <c r="D104" s="26"/>
      <c r="E104" s="83"/>
      <c r="F104" s="83"/>
      <c r="G104" s="83"/>
      <c r="H104" s="27"/>
      <c r="I104" s="83"/>
      <c r="J104" s="83"/>
      <c r="K104" s="84"/>
      <c r="L104" s="85"/>
    </row>
    <row r="105" spans="1:12" x14ac:dyDescent="0.25">
      <c r="A105" s="25">
        <v>35</v>
      </c>
      <c r="B105" s="26" t="s">
        <v>202</v>
      </c>
      <c r="C105" s="83">
        <v>2.5</v>
      </c>
      <c r="D105" s="26">
        <v>1.8</v>
      </c>
      <c r="E105" s="83">
        <v>7</v>
      </c>
      <c r="F105" s="83">
        <f>C105*E105</f>
        <v>17.5</v>
      </c>
      <c r="G105" s="83">
        <v>1</v>
      </c>
      <c r="H105" s="27">
        <v>83</v>
      </c>
      <c r="I105" s="83">
        <v>150</v>
      </c>
      <c r="J105" s="83">
        <v>12126</v>
      </c>
      <c r="K105" s="84">
        <v>44711</v>
      </c>
      <c r="L105" s="85">
        <f>I105*G105</f>
        <v>150</v>
      </c>
    </row>
    <row r="106" spans="1:12" x14ac:dyDescent="0.25">
      <c r="A106" s="25"/>
      <c r="B106" s="26" t="s">
        <v>207</v>
      </c>
      <c r="C106" s="83"/>
      <c r="D106" s="26"/>
      <c r="E106" s="83"/>
      <c r="F106" s="83"/>
      <c r="G106" s="83"/>
      <c r="H106" s="27"/>
      <c r="I106" s="83"/>
      <c r="J106" s="83"/>
      <c r="K106" s="84"/>
      <c r="L106" s="85"/>
    </row>
    <row r="107" spans="1:12" x14ac:dyDescent="0.25">
      <c r="A107" s="25"/>
      <c r="B107" s="26"/>
      <c r="C107" s="83"/>
      <c r="D107" s="26"/>
      <c r="E107" s="83"/>
      <c r="F107" s="83"/>
      <c r="G107" s="83"/>
      <c r="H107" s="27"/>
      <c r="I107" s="83"/>
      <c r="J107" s="83"/>
      <c r="K107" s="84"/>
      <c r="L107" s="85"/>
    </row>
    <row r="108" spans="1:12" x14ac:dyDescent="0.25">
      <c r="A108" s="25">
        <v>36</v>
      </c>
      <c r="B108" s="26" t="s">
        <v>202</v>
      </c>
      <c r="C108" s="83">
        <v>2.5</v>
      </c>
      <c r="D108" s="26">
        <v>1.8</v>
      </c>
      <c r="E108" s="83">
        <v>3</v>
      </c>
      <c r="F108" s="83">
        <f>C108*E108</f>
        <v>7.5</v>
      </c>
      <c r="G108" s="83">
        <v>1</v>
      </c>
      <c r="H108" s="27">
        <v>83</v>
      </c>
      <c r="I108" s="83">
        <v>150</v>
      </c>
      <c r="J108" s="83">
        <v>12135</v>
      </c>
      <c r="K108" s="84">
        <v>44712</v>
      </c>
      <c r="L108" s="85">
        <f>I108*G108</f>
        <v>150</v>
      </c>
    </row>
    <row r="109" spans="1:12" x14ac:dyDescent="0.25">
      <c r="A109" s="25"/>
      <c r="B109" s="26" t="s">
        <v>317</v>
      </c>
      <c r="C109" s="83"/>
      <c r="D109" s="26"/>
      <c r="E109" s="83"/>
      <c r="F109" s="83"/>
      <c r="G109" s="83"/>
      <c r="H109" s="27"/>
      <c r="I109" s="83"/>
      <c r="J109" s="83"/>
      <c r="K109" s="84"/>
      <c r="L109" s="85"/>
    </row>
    <row r="110" spans="1:12" x14ac:dyDescent="0.25">
      <c r="A110" s="25"/>
      <c r="B110" s="26"/>
      <c r="C110" s="83"/>
      <c r="D110" s="26"/>
      <c r="E110" s="83"/>
      <c r="F110" s="83"/>
      <c r="G110" s="83"/>
      <c r="H110" s="27"/>
      <c r="I110" s="83"/>
      <c r="J110" s="83"/>
      <c r="K110" s="84"/>
      <c r="L110" s="85"/>
    </row>
    <row r="111" spans="1:12" x14ac:dyDescent="0.25">
      <c r="A111" s="25">
        <v>37</v>
      </c>
      <c r="B111" s="26" t="s">
        <v>202</v>
      </c>
      <c r="C111" s="83">
        <v>8</v>
      </c>
      <c r="D111" s="26">
        <v>3</v>
      </c>
      <c r="E111" s="83">
        <v>3</v>
      </c>
      <c r="F111" s="83">
        <f>E111*D111*C111</f>
        <v>72</v>
      </c>
      <c r="G111" s="83">
        <v>1</v>
      </c>
      <c r="H111" s="27">
        <v>90</v>
      </c>
      <c r="I111" s="83">
        <v>150</v>
      </c>
      <c r="J111" s="83">
        <v>12134</v>
      </c>
      <c r="K111" s="84">
        <v>44712</v>
      </c>
      <c r="L111" s="85">
        <f>I111*G111</f>
        <v>150</v>
      </c>
    </row>
    <row r="112" spans="1:12" x14ac:dyDescent="0.25">
      <c r="A112" s="25"/>
      <c r="B112" s="26" t="s">
        <v>317</v>
      </c>
      <c r="C112" s="83"/>
      <c r="D112" s="26"/>
      <c r="E112" s="83"/>
      <c r="F112" s="83"/>
      <c r="G112" s="83"/>
      <c r="H112" s="27"/>
      <c r="I112" s="83"/>
      <c r="J112" s="83"/>
      <c r="K112" s="84"/>
      <c r="L112" s="85"/>
    </row>
    <row r="113" spans="1:12" x14ac:dyDescent="0.25">
      <c r="A113" s="25"/>
      <c r="B113" s="26"/>
      <c r="C113" s="83"/>
      <c r="D113" s="26"/>
      <c r="E113" s="83"/>
      <c r="F113" s="83"/>
      <c r="G113" s="83"/>
      <c r="H113" s="27"/>
      <c r="I113" s="83"/>
      <c r="J113" s="83"/>
      <c r="K113" s="84"/>
      <c r="L113" s="85"/>
    </row>
    <row r="114" spans="1:12" x14ac:dyDescent="0.25">
      <c r="A114" s="25">
        <v>38</v>
      </c>
      <c r="B114" s="26" t="s">
        <v>202</v>
      </c>
      <c r="C114" s="83">
        <v>7</v>
      </c>
      <c r="D114" s="26">
        <v>1.3</v>
      </c>
      <c r="E114" s="83">
        <v>3</v>
      </c>
      <c r="F114" s="83">
        <f>C114*E114</f>
        <v>21</v>
      </c>
      <c r="G114" s="83">
        <v>3</v>
      </c>
      <c r="H114" s="27" t="s">
        <v>318</v>
      </c>
      <c r="I114" s="83">
        <v>150</v>
      </c>
      <c r="J114" s="83">
        <v>12133</v>
      </c>
      <c r="K114" s="84">
        <v>44712</v>
      </c>
      <c r="L114" s="85">
        <f>I114*G114</f>
        <v>450</v>
      </c>
    </row>
    <row r="115" spans="1:12" x14ac:dyDescent="0.25">
      <c r="A115" s="25"/>
      <c r="B115" s="26" t="s">
        <v>317</v>
      </c>
      <c r="C115" s="83"/>
      <c r="D115" s="26"/>
      <c r="E115" s="83"/>
      <c r="F115" s="83"/>
      <c r="G115" s="83"/>
      <c r="H115" s="27"/>
      <c r="I115" s="83"/>
      <c r="J115" s="83"/>
      <c r="K115" s="84"/>
      <c r="L115" s="85"/>
    </row>
    <row r="116" spans="1:12" x14ac:dyDescent="0.25">
      <c r="A116" s="25"/>
      <c r="B116" s="26"/>
      <c r="C116" s="83"/>
      <c r="D116" s="26"/>
      <c r="E116" s="83"/>
      <c r="F116" s="83"/>
      <c r="G116" s="83"/>
      <c r="H116" s="27"/>
      <c r="I116" s="83"/>
      <c r="J116" s="83"/>
      <c r="K116" s="84"/>
      <c r="L116" s="85"/>
    </row>
    <row r="117" spans="1:12" x14ac:dyDescent="0.25">
      <c r="A117" s="25">
        <v>39</v>
      </c>
      <c r="B117" s="26" t="s">
        <v>202</v>
      </c>
      <c r="C117" s="83">
        <v>6</v>
      </c>
      <c r="D117" s="26">
        <v>2.6</v>
      </c>
      <c r="E117" s="83">
        <v>3</v>
      </c>
      <c r="F117" s="83">
        <f>E117*D117*C117</f>
        <v>46.800000000000004</v>
      </c>
      <c r="G117" s="83">
        <v>1</v>
      </c>
      <c r="H117" s="27">
        <v>92</v>
      </c>
      <c r="I117" s="83">
        <v>150</v>
      </c>
      <c r="J117" s="83">
        <v>12136</v>
      </c>
      <c r="K117" s="84">
        <v>44712</v>
      </c>
      <c r="L117" s="85">
        <f>I117*G117</f>
        <v>150</v>
      </c>
    </row>
    <row r="118" spans="1:12" x14ac:dyDescent="0.25">
      <c r="A118" s="25"/>
      <c r="B118" s="26" t="s">
        <v>317</v>
      </c>
      <c r="C118" s="83"/>
      <c r="D118" s="26"/>
      <c r="E118" s="83"/>
      <c r="F118" s="83"/>
      <c r="G118" s="83"/>
      <c r="H118" s="27"/>
      <c r="I118" s="83"/>
      <c r="J118" s="83"/>
      <c r="K118" s="84"/>
      <c r="L118" s="85"/>
    </row>
    <row r="119" spans="1:12" x14ac:dyDescent="0.25">
      <c r="A119" s="25"/>
      <c r="B119" s="26"/>
      <c r="C119" s="83"/>
      <c r="D119" s="26"/>
      <c r="E119" s="83"/>
      <c r="F119" s="83"/>
      <c r="G119" s="83"/>
      <c r="H119" s="27"/>
      <c r="I119" s="83"/>
      <c r="J119" s="83"/>
      <c r="K119" s="84"/>
      <c r="L119" s="85"/>
    </row>
    <row r="120" spans="1:12" x14ac:dyDescent="0.25">
      <c r="A120" s="25">
        <v>40</v>
      </c>
      <c r="B120" s="26" t="s">
        <v>202</v>
      </c>
      <c r="C120" s="83">
        <v>2.5</v>
      </c>
      <c r="D120" s="26">
        <v>1.8</v>
      </c>
      <c r="E120" s="83">
        <v>6</v>
      </c>
      <c r="F120" s="83">
        <f>C120*E120</f>
        <v>15</v>
      </c>
      <c r="G120" s="83">
        <v>1</v>
      </c>
      <c r="H120" s="27">
        <v>93</v>
      </c>
      <c r="I120" s="83">
        <v>150</v>
      </c>
      <c r="J120" s="83">
        <v>12137</v>
      </c>
      <c r="K120" s="84">
        <v>44712</v>
      </c>
      <c r="L120" s="85">
        <f>I120*G120</f>
        <v>150</v>
      </c>
    </row>
    <row r="121" spans="1:12" x14ac:dyDescent="0.25">
      <c r="A121" s="25"/>
      <c r="B121" s="26" t="s">
        <v>319</v>
      </c>
      <c r="C121" s="83"/>
      <c r="D121" s="26"/>
      <c r="E121" s="83"/>
      <c r="F121" s="83"/>
      <c r="G121" s="83"/>
      <c r="H121" s="27"/>
      <c r="I121" s="83"/>
      <c r="J121" s="83"/>
      <c r="K121" s="84"/>
      <c r="L121" s="85"/>
    </row>
    <row r="122" spans="1:12" x14ac:dyDescent="0.25">
      <c r="A122" s="25"/>
      <c r="B122" s="26"/>
      <c r="C122" s="83"/>
      <c r="D122" s="26"/>
      <c r="E122" s="83"/>
      <c r="F122" s="83"/>
      <c r="G122" s="83"/>
      <c r="H122" s="27"/>
      <c r="I122" s="83"/>
      <c r="J122" s="83"/>
      <c r="K122" s="84"/>
      <c r="L122" s="85"/>
    </row>
    <row r="123" spans="1:12" x14ac:dyDescent="0.25">
      <c r="A123" s="25">
        <v>41</v>
      </c>
      <c r="B123" s="26" t="s">
        <v>202</v>
      </c>
      <c r="C123" s="83">
        <v>6.5</v>
      </c>
      <c r="D123" s="26">
        <v>6.5</v>
      </c>
      <c r="E123" s="83">
        <v>6</v>
      </c>
      <c r="F123" s="83">
        <f>E123*D123*C123</f>
        <v>253.5</v>
      </c>
      <c r="G123" s="83">
        <v>1</v>
      </c>
      <c r="H123" s="27">
        <v>94</v>
      </c>
      <c r="I123" s="83">
        <v>150</v>
      </c>
      <c r="J123" s="83">
        <v>12139</v>
      </c>
      <c r="K123" s="84">
        <v>44712</v>
      </c>
      <c r="L123" s="85">
        <f>I123*G123</f>
        <v>150</v>
      </c>
    </row>
    <row r="124" spans="1:12" x14ac:dyDescent="0.25">
      <c r="A124" s="25"/>
      <c r="B124" s="26" t="s">
        <v>320</v>
      </c>
      <c r="C124" s="83"/>
      <c r="D124" s="26"/>
      <c r="E124" s="83"/>
      <c r="F124" s="83"/>
      <c r="G124" s="83"/>
      <c r="H124" s="27"/>
      <c r="I124" s="83"/>
      <c r="J124" s="83"/>
      <c r="K124" s="84"/>
      <c r="L124" s="85"/>
    </row>
    <row r="125" spans="1:12" x14ac:dyDescent="0.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4"/>
    </row>
    <row r="126" spans="1:12" x14ac:dyDescent="0.25">
      <c r="A126" s="25">
        <v>1</v>
      </c>
      <c r="B126" s="26" t="s">
        <v>202</v>
      </c>
      <c r="C126" s="83">
        <v>19</v>
      </c>
      <c r="D126" s="83">
        <v>10</v>
      </c>
      <c r="E126" s="83">
        <v>6</v>
      </c>
      <c r="F126" s="83">
        <f>C126*D126*E126</f>
        <v>1140</v>
      </c>
      <c r="G126" s="83">
        <v>1</v>
      </c>
      <c r="H126" s="27">
        <v>122</v>
      </c>
      <c r="I126" s="83">
        <v>150</v>
      </c>
      <c r="J126" s="83">
        <v>12201</v>
      </c>
      <c r="K126" s="84">
        <v>44713</v>
      </c>
      <c r="L126" s="85">
        <f>I126*G126</f>
        <v>150</v>
      </c>
    </row>
    <row r="127" spans="1:12" x14ac:dyDescent="0.25">
      <c r="A127" s="25"/>
      <c r="B127" s="26" t="s">
        <v>321</v>
      </c>
      <c r="C127" s="83"/>
      <c r="D127" s="83"/>
      <c r="E127" s="83"/>
      <c r="F127" s="83"/>
      <c r="G127" s="83"/>
      <c r="H127" s="27"/>
      <c r="I127" s="83"/>
      <c r="J127" s="83"/>
      <c r="K127" s="84"/>
      <c r="L127" s="85"/>
    </row>
    <row r="128" spans="1:12" x14ac:dyDescent="0.25">
      <c r="A128" s="25"/>
      <c r="B128" s="26"/>
      <c r="C128" s="83"/>
      <c r="D128" s="83"/>
      <c r="E128" s="83"/>
      <c r="F128" s="83"/>
      <c r="G128" s="83"/>
      <c r="H128" s="27"/>
      <c r="I128" s="83"/>
      <c r="J128" s="83"/>
      <c r="K128" s="84"/>
      <c r="L128" s="85"/>
    </row>
    <row r="129" spans="1:12" x14ac:dyDescent="0.25">
      <c r="A129" s="25">
        <v>2</v>
      </c>
      <c r="B129" s="26" t="s">
        <v>202</v>
      </c>
      <c r="C129" s="83">
        <v>19</v>
      </c>
      <c r="D129" s="83">
        <v>10</v>
      </c>
      <c r="E129" s="83">
        <v>6</v>
      </c>
      <c r="F129" s="83">
        <f>C129*D129*E129</f>
        <v>1140</v>
      </c>
      <c r="G129" s="83">
        <v>1</v>
      </c>
      <c r="H129" s="27">
        <v>123</v>
      </c>
      <c r="I129" s="83">
        <v>150</v>
      </c>
      <c r="J129" s="83">
        <v>12202</v>
      </c>
      <c r="K129" s="84">
        <v>44713</v>
      </c>
      <c r="L129" s="85">
        <f>I129*G129</f>
        <v>150</v>
      </c>
    </row>
    <row r="130" spans="1:12" x14ac:dyDescent="0.25">
      <c r="A130" s="25"/>
      <c r="B130" s="26" t="s">
        <v>321</v>
      </c>
      <c r="C130" s="83"/>
      <c r="D130" s="26"/>
      <c r="E130" s="83"/>
      <c r="F130" s="83"/>
      <c r="G130" s="83"/>
      <c r="H130" s="27"/>
      <c r="I130" s="83"/>
      <c r="J130" s="83"/>
      <c r="K130" s="84"/>
      <c r="L130" s="85"/>
    </row>
    <row r="131" spans="1:12" x14ac:dyDescent="0.25">
      <c r="A131" s="25"/>
      <c r="B131" s="26"/>
      <c r="C131" s="83"/>
      <c r="D131" s="26"/>
      <c r="E131" s="83"/>
      <c r="F131" s="83"/>
      <c r="G131" s="83"/>
      <c r="H131" s="27"/>
      <c r="I131" s="83"/>
      <c r="J131" s="83"/>
      <c r="K131" s="84"/>
      <c r="L131" s="85"/>
    </row>
    <row r="132" spans="1:12" x14ac:dyDescent="0.25">
      <c r="A132" s="25">
        <v>3</v>
      </c>
      <c r="B132" s="26" t="s">
        <v>202</v>
      </c>
      <c r="C132" s="83">
        <v>19</v>
      </c>
      <c r="D132" s="26">
        <v>10</v>
      </c>
      <c r="E132" s="83">
        <v>6</v>
      </c>
      <c r="F132" s="83">
        <f>C132*D132*E132</f>
        <v>1140</v>
      </c>
      <c r="G132" s="83">
        <v>1</v>
      </c>
      <c r="H132" s="27">
        <v>124</v>
      </c>
      <c r="I132" s="83">
        <v>150</v>
      </c>
      <c r="J132" s="83">
        <v>12203</v>
      </c>
      <c r="K132" s="84">
        <v>44713</v>
      </c>
      <c r="L132" s="85">
        <f>I132*G132</f>
        <v>150</v>
      </c>
    </row>
    <row r="133" spans="1:12" x14ac:dyDescent="0.25">
      <c r="A133" s="25"/>
      <c r="B133" s="26" t="s">
        <v>321</v>
      </c>
      <c r="C133" s="83"/>
      <c r="D133" s="26"/>
      <c r="E133" s="83"/>
      <c r="F133" s="83"/>
      <c r="G133" s="83"/>
      <c r="H133" s="27"/>
      <c r="I133" s="83"/>
      <c r="J133" s="83"/>
      <c r="K133" s="84"/>
      <c r="L133" s="85"/>
    </row>
    <row r="134" spans="1:12" x14ac:dyDescent="0.25">
      <c r="A134" s="25"/>
      <c r="B134" s="26"/>
      <c r="C134" s="83"/>
      <c r="D134" s="26"/>
      <c r="E134" s="83"/>
      <c r="F134" s="83"/>
      <c r="G134" s="83"/>
      <c r="H134" s="27"/>
      <c r="I134" s="83"/>
      <c r="J134" s="83"/>
      <c r="K134" s="84"/>
      <c r="L134" s="85"/>
    </row>
    <row r="135" spans="1:12" x14ac:dyDescent="0.25">
      <c r="A135" s="25">
        <v>4</v>
      </c>
      <c r="B135" s="26" t="s">
        <v>202</v>
      </c>
      <c r="C135" s="83">
        <v>4</v>
      </c>
      <c r="D135" s="26">
        <v>1.3</v>
      </c>
      <c r="E135" s="83">
        <v>5</v>
      </c>
      <c r="F135" s="83">
        <f>C135*E135</f>
        <v>20</v>
      </c>
      <c r="G135" s="83">
        <v>1</v>
      </c>
      <c r="H135" s="27">
        <v>96</v>
      </c>
      <c r="I135" s="83">
        <v>150</v>
      </c>
      <c r="J135" s="83">
        <v>12144</v>
      </c>
      <c r="K135" s="84">
        <v>44713</v>
      </c>
      <c r="L135" s="85">
        <f>I135*G135</f>
        <v>150</v>
      </c>
    </row>
    <row r="136" spans="1:12" x14ac:dyDescent="0.25">
      <c r="A136" s="25"/>
      <c r="B136" s="26" t="s">
        <v>322</v>
      </c>
      <c r="C136" s="83"/>
      <c r="D136" s="26"/>
      <c r="E136" s="83"/>
      <c r="F136" s="83"/>
      <c r="G136" s="83"/>
      <c r="H136" s="27"/>
      <c r="I136" s="83"/>
      <c r="J136" s="83"/>
      <c r="K136" s="84"/>
      <c r="L136" s="85"/>
    </row>
    <row r="137" spans="1:12" x14ac:dyDescent="0.25">
      <c r="A137" s="25"/>
      <c r="B137" s="26"/>
      <c r="C137" s="83"/>
      <c r="D137" s="26"/>
      <c r="E137" s="83"/>
      <c r="F137" s="83"/>
      <c r="G137" s="83"/>
      <c r="H137" s="27"/>
      <c r="I137" s="83"/>
      <c r="J137" s="83"/>
      <c r="K137" s="84"/>
      <c r="L137" s="85"/>
    </row>
    <row r="138" spans="1:12" x14ac:dyDescent="0.25">
      <c r="A138" s="25">
        <v>5</v>
      </c>
      <c r="B138" s="26" t="s">
        <v>202</v>
      </c>
      <c r="C138" s="83">
        <v>19</v>
      </c>
      <c r="D138" s="26">
        <v>10</v>
      </c>
      <c r="E138" s="83">
        <v>6</v>
      </c>
      <c r="F138" s="83">
        <f>E138*D138*C138</f>
        <v>1140</v>
      </c>
      <c r="G138" s="83">
        <v>1</v>
      </c>
      <c r="H138" s="27">
        <v>121</v>
      </c>
      <c r="I138" s="83">
        <v>150</v>
      </c>
      <c r="J138" s="83">
        <v>12150</v>
      </c>
      <c r="K138" s="84">
        <v>44713</v>
      </c>
      <c r="L138" s="85">
        <f>I138*G138</f>
        <v>150</v>
      </c>
    </row>
    <row r="139" spans="1:12" x14ac:dyDescent="0.25">
      <c r="A139" s="25"/>
      <c r="B139" s="26" t="s">
        <v>323</v>
      </c>
      <c r="C139" s="83"/>
      <c r="D139" s="26"/>
      <c r="E139" s="83"/>
      <c r="F139" s="83"/>
      <c r="G139" s="83"/>
      <c r="H139" s="27"/>
      <c r="I139" s="83"/>
      <c r="J139" s="83"/>
      <c r="K139" s="84"/>
      <c r="L139" s="85"/>
    </row>
    <row r="140" spans="1:12" x14ac:dyDescent="0.25">
      <c r="A140" s="25"/>
      <c r="B140" s="26"/>
      <c r="C140" s="83"/>
      <c r="D140" s="26"/>
      <c r="E140" s="83"/>
      <c r="F140" s="83"/>
      <c r="G140" s="83"/>
      <c r="H140" s="27"/>
      <c r="I140" s="83"/>
      <c r="J140" s="83"/>
      <c r="K140" s="84"/>
      <c r="L140" s="85"/>
    </row>
    <row r="141" spans="1:12" x14ac:dyDescent="0.25">
      <c r="A141" s="25">
        <v>6</v>
      </c>
      <c r="B141" s="26" t="s">
        <v>202</v>
      </c>
      <c r="C141" s="83">
        <v>19</v>
      </c>
      <c r="D141" s="26">
        <v>10</v>
      </c>
      <c r="E141" s="83">
        <v>6</v>
      </c>
      <c r="F141" s="83">
        <f>E141*D141*C141</f>
        <v>1140</v>
      </c>
      <c r="G141" s="83">
        <v>1</v>
      </c>
      <c r="H141" s="27">
        <v>120</v>
      </c>
      <c r="I141" s="83">
        <v>150</v>
      </c>
      <c r="J141" s="83">
        <v>12149</v>
      </c>
      <c r="K141" s="84">
        <v>44713</v>
      </c>
      <c r="L141" s="85">
        <f>I141*G141</f>
        <v>150</v>
      </c>
    </row>
    <row r="142" spans="1:12" x14ac:dyDescent="0.25">
      <c r="A142" s="25"/>
      <c r="B142" s="26" t="s">
        <v>323</v>
      </c>
      <c r="C142" s="83"/>
      <c r="D142" s="26"/>
      <c r="E142" s="83"/>
      <c r="F142" s="83"/>
      <c r="G142" s="83"/>
      <c r="H142" s="27"/>
      <c r="I142" s="83"/>
      <c r="J142" s="83"/>
      <c r="K142" s="84"/>
      <c r="L142" s="85"/>
    </row>
    <row r="143" spans="1:12" x14ac:dyDescent="0.25">
      <c r="A143" s="25"/>
      <c r="B143" s="26"/>
      <c r="C143" s="83"/>
      <c r="D143" s="26"/>
      <c r="E143" s="83"/>
      <c r="F143" s="83"/>
      <c r="G143" s="83"/>
      <c r="H143" s="27"/>
      <c r="I143" s="83"/>
      <c r="J143" s="83"/>
      <c r="K143" s="84"/>
      <c r="L143" s="85"/>
    </row>
    <row r="144" spans="1:12" x14ac:dyDescent="0.25">
      <c r="A144" s="25">
        <v>7</v>
      </c>
      <c r="B144" s="26" t="s">
        <v>202</v>
      </c>
      <c r="C144" s="83">
        <v>10</v>
      </c>
      <c r="D144" s="26">
        <v>1.3</v>
      </c>
      <c r="E144" s="83">
        <v>7</v>
      </c>
      <c r="F144" s="83">
        <v>70</v>
      </c>
      <c r="G144" s="83">
        <v>1</v>
      </c>
      <c r="H144" s="27">
        <v>100</v>
      </c>
      <c r="I144" s="83">
        <v>150</v>
      </c>
      <c r="J144" s="83">
        <v>12204</v>
      </c>
      <c r="K144" s="84">
        <v>44714</v>
      </c>
      <c r="L144" s="85">
        <f>I144*G144</f>
        <v>150</v>
      </c>
    </row>
    <row r="145" spans="1:12" x14ac:dyDescent="0.25">
      <c r="A145" s="25"/>
      <c r="B145" s="26" t="s">
        <v>324</v>
      </c>
      <c r="C145" s="83"/>
      <c r="D145" s="26"/>
      <c r="E145" s="83"/>
      <c r="F145" s="83"/>
      <c r="G145" s="83"/>
      <c r="H145" s="27"/>
      <c r="I145" s="83"/>
      <c r="J145" s="83"/>
      <c r="K145" s="84"/>
      <c r="L145" s="85"/>
    </row>
    <row r="146" spans="1:12" x14ac:dyDescent="0.25">
      <c r="A146" s="25"/>
      <c r="B146" s="26"/>
      <c r="C146" s="83"/>
      <c r="D146" s="26"/>
      <c r="E146" s="83"/>
      <c r="F146" s="83"/>
      <c r="G146" s="83"/>
      <c r="H146" s="27"/>
      <c r="I146" s="83"/>
      <c r="J146" s="83"/>
      <c r="K146" s="84"/>
      <c r="L146" s="85"/>
    </row>
    <row r="147" spans="1:12" x14ac:dyDescent="0.25">
      <c r="A147" s="25">
        <v>8</v>
      </c>
      <c r="B147" s="26" t="s">
        <v>202</v>
      </c>
      <c r="C147" s="83">
        <v>8</v>
      </c>
      <c r="D147" s="26">
        <v>1.3</v>
      </c>
      <c r="E147" s="83">
        <v>5</v>
      </c>
      <c r="F147" s="83">
        <f>C147*E147</f>
        <v>40</v>
      </c>
      <c r="G147" s="83">
        <v>1</v>
      </c>
      <c r="H147" s="27" t="s">
        <v>325</v>
      </c>
      <c r="I147" s="83">
        <v>150</v>
      </c>
      <c r="J147" s="83">
        <v>12205</v>
      </c>
      <c r="K147" s="84">
        <v>44714</v>
      </c>
      <c r="L147" s="85">
        <f>I147*G147</f>
        <v>150</v>
      </c>
    </row>
    <row r="148" spans="1:12" x14ac:dyDescent="0.25">
      <c r="A148" s="25"/>
      <c r="B148" s="26" t="s">
        <v>326</v>
      </c>
      <c r="C148" s="83"/>
      <c r="D148" s="26"/>
      <c r="E148" s="83"/>
      <c r="F148" s="83"/>
      <c r="G148" s="83"/>
      <c r="H148" s="27"/>
      <c r="I148" s="83"/>
      <c r="J148" s="83"/>
      <c r="K148" s="84"/>
      <c r="L148" s="85"/>
    </row>
    <row r="149" spans="1:12" x14ac:dyDescent="0.25">
      <c r="A149" s="25"/>
      <c r="B149" s="26"/>
      <c r="C149" s="83"/>
      <c r="D149" s="26"/>
      <c r="E149" s="83"/>
      <c r="F149" s="83"/>
      <c r="G149" s="83"/>
      <c r="H149" s="27"/>
      <c r="I149" s="83"/>
      <c r="J149" s="83"/>
      <c r="K149" s="84"/>
      <c r="L149" s="85"/>
    </row>
    <row r="150" spans="1:12" x14ac:dyDescent="0.25">
      <c r="A150" s="25">
        <v>9</v>
      </c>
      <c r="B150" s="26" t="s">
        <v>202</v>
      </c>
      <c r="C150" s="83">
        <v>6</v>
      </c>
      <c r="D150" s="26">
        <v>1.3</v>
      </c>
      <c r="E150" s="83">
        <v>5</v>
      </c>
      <c r="F150" s="83">
        <f>C150*E150</f>
        <v>30</v>
      </c>
      <c r="G150" s="83">
        <v>1</v>
      </c>
      <c r="H150" s="27" t="s">
        <v>327</v>
      </c>
      <c r="I150" s="83">
        <v>150</v>
      </c>
      <c r="J150" s="83">
        <v>12208</v>
      </c>
      <c r="K150" s="84">
        <v>44714</v>
      </c>
      <c r="L150" s="85">
        <f>I150*G150</f>
        <v>150</v>
      </c>
    </row>
    <row r="151" spans="1:12" x14ac:dyDescent="0.25">
      <c r="A151" s="25"/>
      <c r="B151" s="26" t="s">
        <v>101</v>
      </c>
      <c r="C151" s="83"/>
      <c r="D151" s="26"/>
      <c r="E151" s="83"/>
      <c r="F151" s="83"/>
      <c r="G151" s="83"/>
      <c r="H151" s="27"/>
      <c r="I151" s="83"/>
      <c r="J151" s="83"/>
      <c r="K151" s="84"/>
      <c r="L151" s="85"/>
    </row>
    <row r="152" spans="1:12" x14ac:dyDescent="0.25">
      <c r="A152" s="25"/>
      <c r="B152" s="26"/>
      <c r="C152" s="83"/>
      <c r="D152" s="26"/>
      <c r="E152" s="83"/>
      <c r="F152" s="83"/>
      <c r="G152" s="83"/>
      <c r="H152" s="27"/>
      <c r="I152" s="83"/>
      <c r="J152" s="83"/>
      <c r="K152" s="84"/>
      <c r="L152" s="85"/>
    </row>
    <row r="153" spans="1:12" x14ac:dyDescent="0.25">
      <c r="A153" s="25">
        <v>10</v>
      </c>
      <c r="B153" s="26" t="s">
        <v>202</v>
      </c>
      <c r="C153" s="83">
        <v>10</v>
      </c>
      <c r="D153" s="26">
        <v>1.3</v>
      </c>
      <c r="E153" s="83">
        <v>5</v>
      </c>
      <c r="F153" s="83">
        <f>C153*E153</f>
        <v>50</v>
      </c>
      <c r="G153" s="83">
        <v>1</v>
      </c>
      <c r="H153" s="27" t="s">
        <v>328</v>
      </c>
      <c r="I153" s="83">
        <v>150</v>
      </c>
      <c r="J153" s="83">
        <v>12217</v>
      </c>
      <c r="K153" s="84">
        <v>44715</v>
      </c>
      <c r="L153" s="85">
        <f>I153*G153</f>
        <v>150</v>
      </c>
    </row>
    <row r="154" spans="1:12" x14ac:dyDescent="0.25">
      <c r="A154" s="25"/>
      <c r="B154" s="26" t="s">
        <v>329</v>
      </c>
      <c r="C154" s="83"/>
      <c r="D154" s="26"/>
      <c r="E154" s="83"/>
      <c r="F154" s="83"/>
      <c r="G154" s="83"/>
      <c r="H154" s="27"/>
      <c r="I154" s="83"/>
      <c r="J154" s="83"/>
      <c r="K154" s="84"/>
      <c r="L154" s="85"/>
    </row>
    <row r="155" spans="1:12" x14ac:dyDescent="0.25">
      <c r="A155" s="25"/>
      <c r="B155" s="26"/>
      <c r="C155" s="83"/>
      <c r="D155" s="26"/>
      <c r="E155" s="83"/>
      <c r="F155" s="83"/>
      <c r="G155" s="83"/>
      <c r="H155" s="27"/>
      <c r="I155" s="83"/>
      <c r="J155" s="83"/>
      <c r="K155" s="84"/>
      <c r="L155" s="85"/>
    </row>
    <row r="156" spans="1:12" x14ac:dyDescent="0.25">
      <c r="A156" s="25">
        <v>11</v>
      </c>
      <c r="B156" s="26" t="s">
        <v>202</v>
      </c>
      <c r="C156" s="83">
        <v>2.5</v>
      </c>
      <c r="D156" s="26">
        <v>2.5</v>
      </c>
      <c r="E156" s="83">
        <v>8</v>
      </c>
      <c r="F156" s="83">
        <f>E156*D156*C156</f>
        <v>50</v>
      </c>
      <c r="G156" s="83">
        <v>1</v>
      </c>
      <c r="H156" s="27" t="s">
        <v>330</v>
      </c>
      <c r="I156" s="83">
        <v>150</v>
      </c>
      <c r="J156" s="83">
        <v>12218</v>
      </c>
      <c r="K156" s="84">
        <v>44715</v>
      </c>
      <c r="L156" s="85">
        <f>I156*G156</f>
        <v>150</v>
      </c>
    </row>
    <row r="157" spans="1:12" x14ac:dyDescent="0.25">
      <c r="A157" s="25"/>
      <c r="B157" s="26" t="s">
        <v>331</v>
      </c>
      <c r="C157" s="83"/>
      <c r="D157" s="26"/>
      <c r="E157" s="83"/>
      <c r="F157" s="83"/>
      <c r="G157" s="83"/>
      <c r="H157" s="27"/>
      <c r="I157" s="83"/>
      <c r="J157" s="83"/>
      <c r="K157" s="84"/>
      <c r="L157" s="85"/>
    </row>
    <row r="158" spans="1:12" x14ac:dyDescent="0.25">
      <c r="A158" s="25"/>
      <c r="B158" s="26"/>
      <c r="C158" s="83"/>
      <c r="D158" s="26"/>
      <c r="E158" s="83"/>
      <c r="F158" s="83"/>
      <c r="G158" s="83"/>
      <c r="H158" s="27"/>
      <c r="I158" s="83"/>
      <c r="J158" s="83"/>
      <c r="K158" s="84"/>
      <c r="L158" s="85"/>
    </row>
    <row r="159" spans="1:12" x14ac:dyDescent="0.25">
      <c r="A159" s="25">
        <v>12</v>
      </c>
      <c r="B159" s="26" t="s">
        <v>202</v>
      </c>
      <c r="C159" s="83">
        <v>8</v>
      </c>
      <c r="D159" s="26">
        <v>1.3</v>
      </c>
      <c r="E159" s="83">
        <v>4</v>
      </c>
      <c r="F159" s="83">
        <f>C159*E159</f>
        <v>32</v>
      </c>
      <c r="G159" s="83">
        <v>1</v>
      </c>
      <c r="H159" s="27" t="s">
        <v>332</v>
      </c>
      <c r="I159" s="83">
        <v>150</v>
      </c>
      <c r="J159" s="83">
        <v>12222</v>
      </c>
      <c r="K159" s="84">
        <v>44717</v>
      </c>
      <c r="L159" s="85">
        <f>I159*G159</f>
        <v>150</v>
      </c>
    </row>
    <row r="160" spans="1:12" x14ac:dyDescent="0.25">
      <c r="A160" s="25"/>
      <c r="B160" s="26" t="s">
        <v>333</v>
      </c>
      <c r="C160" s="83"/>
      <c r="D160" s="26"/>
      <c r="E160" s="83"/>
      <c r="F160" s="83"/>
      <c r="G160" s="83"/>
      <c r="H160" s="27"/>
      <c r="I160" s="83"/>
      <c r="J160" s="83"/>
      <c r="K160" s="84"/>
      <c r="L160" s="85"/>
    </row>
    <row r="161" spans="1:12" x14ac:dyDescent="0.25">
      <c r="A161" s="25"/>
      <c r="B161" s="26"/>
      <c r="C161" s="83"/>
      <c r="D161" s="26"/>
      <c r="E161" s="83"/>
      <c r="F161" s="83"/>
      <c r="G161" s="83"/>
      <c r="H161" s="27"/>
      <c r="I161" s="83"/>
      <c r="J161" s="83"/>
      <c r="K161" s="84"/>
      <c r="L161" s="85"/>
    </row>
    <row r="162" spans="1:12" x14ac:dyDescent="0.25">
      <c r="A162" s="25">
        <v>13</v>
      </c>
      <c r="B162" s="26" t="s">
        <v>202</v>
      </c>
      <c r="C162" s="83">
        <v>7.5</v>
      </c>
      <c r="D162" s="26">
        <v>1.3</v>
      </c>
      <c r="E162" s="83">
        <v>5</v>
      </c>
      <c r="F162" s="83">
        <f>C162*E162</f>
        <v>37.5</v>
      </c>
      <c r="G162" s="83">
        <v>1</v>
      </c>
      <c r="H162" s="27" t="s">
        <v>334</v>
      </c>
      <c r="I162" s="83">
        <v>150</v>
      </c>
      <c r="J162" s="83">
        <v>12232</v>
      </c>
      <c r="K162" s="84">
        <v>44717</v>
      </c>
      <c r="L162" s="85">
        <f>I162*G162</f>
        <v>150</v>
      </c>
    </row>
    <row r="163" spans="1:12" x14ac:dyDescent="0.25">
      <c r="A163" s="25"/>
      <c r="B163" s="26" t="s">
        <v>335</v>
      </c>
      <c r="C163" s="83"/>
      <c r="D163" s="26"/>
      <c r="E163" s="83"/>
      <c r="F163" s="83"/>
      <c r="G163" s="83"/>
      <c r="H163" s="27"/>
      <c r="I163" s="83"/>
      <c r="J163" s="83"/>
      <c r="K163" s="84"/>
      <c r="L163" s="85"/>
    </row>
    <row r="164" spans="1:12" x14ac:dyDescent="0.25">
      <c r="A164" s="25"/>
      <c r="B164" s="26"/>
      <c r="C164" s="83"/>
      <c r="D164" s="26"/>
      <c r="E164" s="83"/>
      <c r="F164" s="83"/>
      <c r="G164" s="83"/>
      <c r="H164" s="27"/>
      <c r="I164" s="83"/>
      <c r="J164" s="83"/>
      <c r="K164" s="84"/>
      <c r="L164" s="85"/>
    </row>
    <row r="165" spans="1:12" x14ac:dyDescent="0.25">
      <c r="A165" s="25">
        <v>14</v>
      </c>
      <c r="B165" s="26" t="s">
        <v>202</v>
      </c>
      <c r="C165" s="83">
        <v>5</v>
      </c>
      <c r="D165" s="26">
        <v>1.3</v>
      </c>
      <c r="E165" s="83">
        <v>2.5</v>
      </c>
      <c r="F165" s="83">
        <f>C165*E165</f>
        <v>12.5</v>
      </c>
      <c r="G165" s="83">
        <v>1</v>
      </c>
      <c r="H165" s="27" t="s">
        <v>336</v>
      </c>
      <c r="I165" s="83">
        <v>150</v>
      </c>
      <c r="J165" s="83">
        <v>12235</v>
      </c>
      <c r="K165" s="84">
        <v>44718</v>
      </c>
      <c r="L165" s="85">
        <f>I165*G165</f>
        <v>150</v>
      </c>
    </row>
    <row r="166" spans="1:12" x14ac:dyDescent="0.25">
      <c r="A166" s="25"/>
      <c r="B166" s="26" t="s">
        <v>337</v>
      </c>
      <c r="C166" s="83"/>
      <c r="D166" s="26"/>
      <c r="E166" s="83"/>
      <c r="F166" s="83"/>
      <c r="G166" s="83"/>
      <c r="H166" s="27"/>
      <c r="I166" s="83"/>
      <c r="J166" s="83"/>
      <c r="K166" s="84"/>
      <c r="L166" s="85"/>
    </row>
    <row r="167" spans="1:12" x14ac:dyDescent="0.25">
      <c r="A167" s="25"/>
      <c r="B167" s="26"/>
      <c r="C167" s="83"/>
      <c r="D167" s="26"/>
      <c r="E167" s="83"/>
      <c r="F167" s="83"/>
      <c r="G167" s="83"/>
      <c r="H167" s="27"/>
      <c r="I167" s="83"/>
      <c r="J167" s="83"/>
      <c r="K167" s="84"/>
      <c r="L167" s="85"/>
    </row>
    <row r="168" spans="1:12" x14ac:dyDescent="0.25">
      <c r="A168" s="25">
        <v>15</v>
      </c>
      <c r="B168" s="26" t="s">
        <v>202</v>
      </c>
      <c r="C168" s="83">
        <v>4</v>
      </c>
      <c r="D168" s="26">
        <v>1.3</v>
      </c>
      <c r="E168" s="83">
        <v>5</v>
      </c>
      <c r="F168" s="83">
        <f>C168*E168</f>
        <v>20</v>
      </c>
      <c r="G168" s="83">
        <v>1</v>
      </c>
      <c r="H168" s="27">
        <v>147</v>
      </c>
      <c r="I168" s="83">
        <v>150</v>
      </c>
      <c r="J168" s="83">
        <v>12245</v>
      </c>
      <c r="K168" s="84">
        <v>44718</v>
      </c>
      <c r="L168" s="85">
        <f>I168*G168</f>
        <v>150</v>
      </c>
    </row>
    <row r="169" spans="1:12" x14ac:dyDescent="0.25">
      <c r="A169" s="25"/>
      <c r="B169" s="26" t="s">
        <v>338</v>
      </c>
      <c r="C169" s="83"/>
      <c r="D169" s="26"/>
      <c r="E169" s="83"/>
      <c r="F169" s="83"/>
      <c r="G169" s="83"/>
      <c r="H169" s="27"/>
      <c r="I169" s="83"/>
      <c r="J169" s="83"/>
      <c r="K169" s="84"/>
      <c r="L169" s="85"/>
    </row>
    <row r="170" spans="1:12" x14ac:dyDescent="0.25">
      <c r="A170" s="25"/>
      <c r="B170" s="26"/>
      <c r="C170" s="83"/>
      <c r="D170" s="26"/>
      <c r="E170" s="83"/>
      <c r="F170" s="83"/>
      <c r="G170" s="83"/>
      <c r="H170" s="27"/>
      <c r="I170" s="83"/>
      <c r="J170" s="83"/>
      <c r="K170" s="84"/>
      <c r="L170" s="85"/>
    </row>
    <row r="171" spans="1:12" x14ac:dyDescent="0.25">
      <c r="A171" s="25">
        <v>16</v>
      </c>
      <c r="B171" s="26" t="s">
        <v>202</v>
      </c>
      <c r="C171" s="83">
        <v>15</v>
      </c>
      <c r="D171" s="26">
        <v>1.3</v>
      </c>
      <c r="E171" s="83">
        <v>3</v>
      </c>
      <c r="F171" s="83">
        <f>C171*E171</f>
        <v>45</v>
      </c>
      <c r="G171" s="83">
        <v>1</v>
      </c>
      <c r="H171" s="27">
        <v>159</v>
      </c>
      <c r="I171" s="83">
        <v>150</v>
      </c>
      <c r="J171" s="83">
        <v>12156</v>
      </c>
      <c r="K171" s="84">
        <v>44719</v>
      </c>
      <c r="L171" s="85">
        <f>I171*G171</f>
        <v>150</v>
      </c>
    </row>
    <row r="172" spans="1:12" x14ac:dyDescent="0.25">
      <c r="A172" s="25"/>
      <c r="B172" s="26" t="s">
        <v>339</v>
      </c>
      <c r="C172" s="83"/>
      <c r="D172" s="26"/>
      <c r="E172" s="83"/>
      <c r="F172" s="83"/>
      <c r="G172" s="83"/>
      <c r="H172" s="27"/>
      <c r="I172" s="83"/>
      <c r="J172" s="83"/>
      <c r="K172" s="84"/>
      <c r="L172" s="85"/>
    </row>
    <row r="173" spans="1:12" x14ac:dyDescent="0.25">
      <c r="A173" s="25"/>
      <c r="B173" s="26"/>
      <c r="C173" s="83"/>
      <c r="D173" s="26"/>
      <c r="E173" s="83"/>
      <c r="F173" s="83"/>
      <c r="G173" s="83"/>
      <c r="H173" s="27"/>
      <c r="I173" s="83"/>
      <c r="J173" s="83"/>
      <c r="K173" s="84"/>
      <c r="L173" s="85"/>
    </row>
    <row r="174" spans="1:12" x14ac:dyDescent="0.25">
      <c r="A174" s="25">
        <v>17</v>
      </c>
      <c r="B174" s="26" t="s">
        <v>202</v>
      </c>
      <c r="C174" s="83">
        <v>5</v>
      </c>
      <c r="D174" s="26">
        <v>1.3</v>
      </c>
      <c r="E174" s="83">
        <v>5</v>
      </c>
      <c r="F174" s="83">
        <f>C174*E174</f>
        <v>25</v>
      </c>
      <c r="G174" s="83">
        <v>1</v>
      </c>
      <c r="H174" s="27">
        <v>164</v>
      </c>
      <c r="I174" s="83">
        <v>150</v>
      </c>
      <c r="J174" s="83">
        <v>12161</v>
      </c>
      <c r="K174" s="84">
        <v>44719</v>
      </c>
      <c r="L174" s="85">
        <f>I174*G174</f>
        <v>150</v>
      </c>
    </row>
    <row r="175" spans="1:12" x14ac:dyDescent="0.25">
      <c r="A175" s="25"/>
      <c r="B175" s="26" t="s">
        <v>340</v>
      </c>
      <c r="C175" s="83"/>
      <c r="D175" s="26"/>
      <c r="E175" s="83"/>
      <c r="F175" s="83"/>
      <c r="G175" s="83"/>
      <c r="H175" s="27"/>
      <c r="I175" s="83"/>
      <c r="J175" s="83"/>
      <c r="K175" s="84"/>
      <c r="L175" s="85"/>
    </row>
    <row r="176" spans="1:12" x14ac:dyDescent="0.25">
      <c r="A176" s="25"/>
      <c r="B176" s="26"/>
      <c r="C176" s="83"/>
      <c r="D176" s="26"/>
      <c r="E176" s="83"/>
      <c r="F176" s="83"/>
      <c r="G176" s="83"/>
      <c r="H176" s="27"/>
      <c r="I176" s="83"/>
      <c r="J176" s="83"/>
      <c r="K176" s="84"/>
      <c r="L176" s="85"/>
    </row>
    <row r="177" spans="1:12" x14ac:dyDescent="0.25">
      <c r="A177" s="25">
        <v>18</v>
      </c>
      <c r="B177" s="26" t="s">
        <v>202</v>
      </c>
      <c r="C177" s="83">
        <v>4</v>
      </c>
      <c r="D177" s="26">
        <v>1.3</v>
      </c>
      <c r="E177" s="83">
        <v>5</v>
      </c>
      <c r="F177" s="83">
        <f>C177*E177</f>
        <v>20</v>
      </c>
      <c r="G177" s="83">
        <v>1</v>
      </c>
      <c r="H177" s="27">
        <v>161</v>
      </c>
      <c r="I177" s="83">
        <v>150</v>
      </c>
      <c r="J177" s="83">
        <v>12158</v>
      </c>
      <c r="K177" s="84">
        <v>44719</v>
      </c>
      <c r="L177" s="85">
        <f>I177*G177</f>
        <v>150</v>
      </c>
    </row>
    <row r="178" spans="1:12" x14ac:dyDescent="0.25">
      <c r="A178" s="25"/>
      <c r="B178" s="26" t="s">
        <v>341</v>
      </c>
      <c r="C178" s="83"/>
      <c r="D178" s="26"/>
      <c r="E178" s="83"/>
      <c r="F178" s="83"/>
      <c r="G178" s="83"/>
      <c r="H178" s="27"/>
      <c r="I178" s="83"/>
      <c r="J178" s="83"/>
      <c r="K178" s="84"/>
      <c r="L178" s="85"/>
    </row>
    <row r="179" spans="1:12" x14ac:dyDescent="0.25">
      <c r="A179" s="25"/>
      <c r="B179" s="26"/>
      <c r="C179" s="83"/>
      <c r="D179" s="26"/>
      <c r="E179" s="83"/>
      <c r="F179" s="83"/>
      <c r="G179" s="83"/>
      <c r="H179" s="27"/>
      <c r="I179" s="83"/>
      <c r="J179" s="83"/>
      <c r="K179" s="84"/>
      <c r="L179" s="85"/>
    </row>
    <row r="180" spans="1:12" x14ac:dyDescent="0.25">
      <c r="A180" s="25">
        <v>19</v>
      </c>
      <c r="B180" s="26" t="s">
        <v>202</v>
      </c>
      <c r="C180" s="83">
        <v>1.8</v>
      </c>
      <c r="D180" s="26">
        <v>1.3</v>
      </c>
      <c r="E180" s="83">
        <v>2.5</v>
      </c>
      <c r="F180" s="83">
        <f>C180*E180</f>
        <v>4.5</v>
      </c>
      <c r="G180" s="83">
        <v>1</v>
      </c>
      <c r="H180" s="27">
        <v>185</v>
      </c>
      <c r="I180" s="83">
        <v>150</v>
      </c>
      <c r="J180" s="83">
        <v>12177</v>
      </c>
      <c r="K180" s="84">
        <v>44720</v>
      </c>
      <c r="L180" s="85">
        <f>I180*G180</f>
        <v>150</v>
      </c>
    </row>
    <row r="181" spans="1:12" x14ac:dyDescent="0.25">
      <c r="A181" s="25"/>
      <c r="B181" s="26" t="s">
        <v>342</v>
      </c>
      <c r="C181" s="83"/>
      <c r="D181" s="26"/>
      <c r="E181" s="83"/>
      <c r="F181" s="83"/>
      <c r="G181" s="83"/>
      <c r="H181" s="27"/>
      <c r="I181" s="83"/>
      <c r="J181" s="83"/>
      <c r="K181" s="84"/>
      <c r="L181" s="85"/>
    </row>
    <row r="182" spans="1:12" x14ac:dyDescent="0.25">
      <c r="A182" s="25"/>
      <c r="B182" s="26"/>
      <c r="C182" s="83"/>
      <c r="D182" s="86"/>
      <c r="E182" s="87"/>
      <c r="F182" s="83"/>
      <c r="G182" s="87"/>
      <c r="H182" s="88"/>
      <c r="I182" s="87"/>
      <c r="J182" s="83"/>
      <c r="K182" s="84"/>
      <c r="L182" s="85"/>
    </row>
    <row r="183" spans="1:12" x14ac:dyDescent="0.25">
      <c r="A183" s="25">
        <v>20</v>
      </c>
      <c r="B183" s="26" t="s">
        <v>202</v>
      </c>
      <c r="C183" s="83">
        <v>1.8</v>
      </c>
      <c r="D183" s="26">
        <v>1.3</v>
      </c>
      <c r="E183" s="83">
        <v>3</v>
      </c>
      <c r="F183" s="83">
        <f>C183*E183</f>
        <v>5.4</v>
      </c>
      <c r="G183" s="83">
        <v>1</v>
      </c>
      <c r="H183" s="27">
        <v>176</v>
      </c>
      <c r="I183" s="83">
        <v>150</v>
      </c>
      <c r="J183" s="83">
        <v>12178</v>
      </c>
      <c r="K183" s="84">
        <v>37415</v>
      </c>
      <c r="L183" s="85">
        <f>I183*G183</f>
        <v>150</v>
      </c>
    </row>
    <row r="184" spans="1:12" x14ac:dyDescent="0.25">
      <c r="A184" s="25"/>
      <c r="B184" s="26" t="s">
        <v>343</v>
      </c>
      <c r="C184" s="83"/>
      <c r="D184" s="26"/>
      <c r="E184" s="83"/>
      <c r="F184" s="83"/>
      <c r="G184" s="83"/>
      <c r="H184" s="27"/>
      <c r="I184" s="83"/>
      <c r="J184" s="83"/>
      <c r="K184" s="84"/>
      <c r="L184" s="85"/>
    </row>
    <row r="185" spans="1:12" x14ac:dyDescent="0.25">
      <c r="A185" s="25"/>
      <c r="B185" s="26"/>
      <c r="C185" s="83"/>
      <c r="D185" s="86"/>
      <c r="E185" s="87"/>
      <c r="F185" s="83"/>
      <c r="G185" s="87"/>
      <c r="H185" s="88"/>
      <c r="I185" s="87"/>
      <c r="J185" s="83"/>
      <c r="K185" s="84"/>
      <c r="L185" s="85"/>
    </row>
    <row r="186" spans="1:12" x14ac:dyDescent="0.25">
      <c r="A186" s="25">
        <v>21</v>
      </c>
      <c r="B186" s="26" t="s">
        <v>202</v>
      </c>
      <c r="C186" s="89">
        <v>2.5</v>
      </c>
      <c r="D186" s="90">
        <v>1.3</v>
      </c>
      <c r="E186" s="89">
        <v>3</v>
      </c>
      <c r="F186" s="83">
        <f>C186*E186</f>
        <v>7.5</v>
      </c>
      <c r="G186" s="83">
        <v>1</v>
      </c>
      <c r="H186" s="27">
        <v>195</v>
      </c>
      <c r="I186" s="83">
        <v>150</v>
      </c>
      <c r="J186" s="83">
        <v>12191</v>
      </c>
      <c r="K186" s="84">
        <v>44721</v>
      </c>
      <c r="L186" s="85">
        <f>I186*G186</f>
        <v>150</v>
      </c>
    </row>
    <row r="187" spans="1:12" x14ac:dyDescent="0.25">
      <c r="A187" s="25"/>
      <c r="B187" s="26" t="s">
        <v>344</v>
      </c>
      <c r="C187" s="83"/>
      <c r="D187" s="26"/>
      <c r="E187" s="83"/>
      <c r="F187" s="83"/>
      <c r="G187" s="83"/>
      <c r="H187" s="27"/>
      <c r="I187" s="83"/>
      <c r="J187" s="83"/>
      <c r="K187" s="84"/>
      <c r="L187" s="85"/>
    </row>
    <row r="188" spans="1:12" x14ac:dyDescent="0.25">
      <c r="A188" s="25"/>
      <c r="B188" s="26"/>
      <c r="C188" s="83"/>
      <c r="D188" s="86"/>
      <c r="E188" s="87"/>
      <c r="F188" s="83"/>
      <c r="G188" s="87"/>
      <c r="H188" s="88"/>
      <c r="I188" s="87"/>
      <c r="J188" s="83"/>
      <c r="K188" s="84"/>
      <c r="L188" s="85"/>
    </row>
    <row r="189" spans="1:12" x14ac:dyDescent="0.25">
      <c r="A189" s="25">
        <v>22</v>
      </c>
      <c r="B189" s="26" t="s">
        <v>202</v>
      </c>
      <c r="C189" s="83">
        <v>15</v>
      </c>
      <c r="D189" s="26">
        <v>1.3</v>
      </c>
      <c r="E189" s="83">
        <v>5</v>
      </c>
      <c r="F189" s="83">
        <f>C189*E189</f>
        <v>75</v>
      </c>
      <c r="G189" s="83">
        <v>1</v>
      </c>
      <c r="H189" s="27">
        <v>194</v>
      </c>
      <c r="I189" s="83">
        <v>150</v>
      </c>
      <c r="J189" s="83">
        <v>12190</v>
      </c>
      <c r="K189" s="84">
        <v>44721</v>
      </c>
      <c r="L189" s="85">
        <f>I189*G189</f>
        <v>150</v>
      </c>
    </row>
    <row r="190" spans="1:12" x14ac:dyDescent="0.25">
      <c r="A190" s="25"/>
      <c r="B190" s="26" t="s">
        <v>345</v>
      </c>
      <c r="C190" s="83"/>
      <c r="D190" s="26"/>
      <c r="E190" s="83"/>
      <c r="F190" s="83"/>
      <c r="G190" s="83"/>
      <c r="H190" s="27"/>
      <c r="I190" s="83"/>
      <c r="J190" s="83"/>
      <c r="K190" s="84"/>
      <c r="L190" s="85"/>
    </row>
    <row r="191" spans="1:12" x14ac:dyDescent="0.25">
      <c r="A191" s="25"/>
      <c r="B191" s="26"/>
      <c r="C191" s="83"/>
      <c r="D191" s="86"/>
      <c r="E191" s="87"/>
      <c r="F191" s="83"/>
      <c r="G191" s="87"/>
      <c r="H191" s="88"/>
      <c r="I191" s="87"/>
      <c r="J191" s="83"/>
      <c r="K191" s="84"/>
      <c r="L191" s="85"/>
    </row>
    <row r="192" spans="1:12" x14ac:dyDescent="0.25">
      <c r="A192" s="91">
        <v>23</v>
      </c>
      <c r="B192" s="26" t="s">
        <v>202</v>
      </c>
      <c r="C192" s="83">
        <v>5</v>
      </c>
      <c r="D192" s="26">
        <v>1.3</v>
      </c>
      <c r="E192" s="83">
        <v>4</v>
      </c>
      <c r="F192" s="83">
        <f>C192*E192</f>
        <v>20</v>
      </c>
      <c r="G192" s="83">
        <v>1</v>
      </c>
      <c r="H192" s="27">
        <v>201</v>
      </c>
      <c r="I192" s="83">
        <v>150</v>
      </c>
      <c r="J192" s="83">
        <v>12197</v>
      </c>
      <c r="K192" s="84">
        <v>44721</v>
      </c>
      <c r="L192" s="85">
        <f>I192*G192</f>
        <v>150</v>
      </c>
    </row>
    <row r="193" spans="1:12" x14ac:dyDescent="0.25">
      <c r="A193" s="25"/>
      <c r="B193" s="26" t="s">
        <v>346</v>
      </c>
      <c r="C193" s="83"/>
      <c r="D193" s="26"/>
      <c r="E193" s="83"/>
      <c r="F193" s="83"/>
      <c r="G193" s="83"/>
      <c r="H193" s="27"/>
      <c r="I193" s="83"/>
      <c r="J193" s="83"/>
      <c r="K193" s="84"/>
      <c r="L193" s="85"/>
    </row>
    <row r="194" spans="1:12" x14ac:dyDescent="0.25">
      <c r="A194" s="25"/>
      <c r="B194" s="26"/>
      <c r="C194" s="83"/>
      <c r="D194" s="86"/>
      <c r="E194" s="87"/>
      <c r="F194" s="83"/>
      <c r="G194" s="87"/>
      <c r="H194" s="88"/>
      <c r="I194" s="87"/>
      <c r="J194" s="83"/>
      <c r="K194" s="84"/>
      <c r="L194" s="85"/>
    </row>
    <row r="195" spans="1:12" x14ac:dyDescent="0.25">
      <c r="A195" s="25">
        <v>24</v>
      </c>
      <c r="B195" s="26" t="s">
        <v>202</v>
      </c>
      <c r="C195" s="83">
        <v>8</v>
      </c>
      <c r="D195" s="26">
        <v>5</v>
      </c>
      <c r="E195" s="83">
        <v>6</v>
      </c>
      <c r="F195" s="83">
        <f>E195*D195*C195</f>
        <v>240</v>
      </c>
      <c r="G195" s="83">
        <v>1</v>
      </c>
      <c r="H195" s="27">
        <v>203</v>
      </c>
      <c r="I195" s="83">
        <v>150</v>
      </c>
      <c r="J195" s="83">
        <v>12199</v>
      </c>
      <c r="K195" s="84">
        <v>44722</v>
      </c>
      <c r="L195" s="85">
        <f>I195*G195</f>
        <v>150</v>
      </c>
    </row>
    <row r="196" spans="1:12" x14ac:dyDescent="0.25">
      <c r="A196" s="25"/>
      <c r="B196" s="26" t="s">
        <v>347</v>
      </c>
      <c r="C196" s="83"/>
      <c r="D196" s="26"/>
      <c r="E196" s="83"/>
      <c r="F196" s="83"/>
      <c r="G196" s="83"/>
      <c r="H196" s="27"/>
      <c r="I196" s="83"/>
      <c r="J196" s="83"/>
      <c r="K196" s="84"/>
      <c r="L196" s="85"/>
    </row>
    <row r="197" spans="1:12" x14ac:dyDescent="0.25">
      <c r="A197" s="25"/>
      <c r="B197" s="26"/>
      <c r="C197" s="83"/>
      <c r="D197" s="86"/>
      <c r="E197" s="87"/>
      <c r="F197" s="83"/>
      <c r="G197" s="87"/>
      <c r="H197" s="88"/>
      <c r="I197" s="87"/>
      <c r="J197" s="83"/>
      <c r="K197" s="84"/>
      <c r="L197" s="85"/>
    </row>
    <row r="198" spans="1:12" x14ac:dyDescent="0.25">
      <c r="A198" s="25">
        <v>25</v>
      </c>
      <c r="B198" s="26" t="s">
        <v>202</v>
      </c>
      <c r="C198" s="83">
        <v>2.5</v>
      </c>
      <c r="D198" s="26">
        <v>1.8</v>
      </c>
      <c r="E198" s="83">
        <v>3</v>
      </c>
      <c r="F198" s="83">
        <f>C198*E198</f>
        <v>7.5</v>
      </c>
      <c r="G198" s="83">
        <v>1</v>
      </c>
      <c r="H198" s="27">
        <v>205</v>
      </c>
      <c r="I198" s="83">
        <v>150</v>
      </c>
      <c r="J198" s="83">
        <v>12302</v>
      </c>
      <c r="K198" s="84">
        <v>44722</v>
      </c>
      <c r="L198" s="85">
        <f>I198*G198</f>
        <v>150</v>
      </c>
    </row>
    <row r="199" spans="1:12" x14ac:dyDescent="0.25">
      <c r="A199" s="25"/>
      <c r="B199" s="26" t="s">
        <v>348</v>
      </c>
      <c r="C199" s="83"/>
      <c r="D199" s="26"/>
      <c r="E199" s="83"/>
      <c r="F199" s="83"/>
      <c r="G199" s="83"/>
      <c r="H199" s="27"/>
      <c r="I199" s="83"/>
      <c r="J199" s="83"/>
      <c r="K199" s="84"/>
      <c r="L199" s="85"/>
    </row>
    <row r="200" spans="1:12" x14ac:dyDescent="0.25">
      <c r="A200" s="25"/>
      <c r="B200" s="26"/>
      <c r="C200" s="83"/>
      <c r="D200" s="86"/>
      <c r="E200" s="87"/>
      <c r="F200" s="83"/>
      <c r="G200" s="87"/>
      <c r="H200" s="88"/>
      <c r="I200" s="87"/>
      <c r="J200" s="83"/>
      <c r="K200" s="84"/>
      <c r="L200" s="85"/>
    </row>
    <row r="201" spans="1:12" x14ac:dyDescent="0.25">
      <c r="A201" s="25">
        <v>26</v>
      </c>
      <c r="B201" s="26" t="s">
        <v>202</v>
      </c>
      <c r="C201" s="83">
        <v>2</v>
      </c>
      <c r="D201" s="26">
        <v>1.3</v>
      </c>
      <c r="E201" s="83">
        <v>2</v>
      </c>
      <c r="F201" s="83">
        <f>C201*E201</f>
        <v>4</v>
      </c>
      <c r="G201" s="83">
        <v>1</v>
      </c>
      <c r="H201" s="27">
        <v>219</v>
      </c>
      <c r="I201" s="83">
        <v>150</v>
      </c>
      <c r="J201" s="83">
        <v>12316</v>
      </c>
      <c r="K201" s="84">
        <v>44724</v>
      </c>
      <c r="L201" s="85">
        <f>I201*G201</f>
        <v>150</v>
      </c>
    </row>
    <row r="202" spans="1:12" x14ac:dyDescent="0.25">
      <c r="A202" s="25"/>
      <c r="B202" s="26" t="s">
        <v>349</v>
      </c>
      <c r="C202" s="83"/>
      <c r="D202" s="26"/>
      <c r="E202" s="83"/>
      <c r="F202" s="83"/>
      <c r="G202" s="83"/>
      <c r="H202" s="27"/>
      <c r="I202" s="83"/>
      <c r="J202" s="83"/>
      <c r="K202" s="84"/>
      <c r="L202" s="85"/>
    </row>
    <row r="203" spans="1:12" x14ac:dyDescent="0.25">
      <c r="A203" s="25"/>
      <c r="B203" s="26"/>
      <c r="C203" s="83"/>
      <c r="D203" s="86"/>
      <c r="E203" s="87"/>
      <c r="F203" s="83"/>
      <c r="G203" s="87"/>
      <c r="H203" s="88"/>
      <c r="I203" s="87"/>
      <c r="J203" s="83"/>
      <c r="K203" s="84"/>
      <c r="L203" s="85"/>
    </row>
    <row r="204" spans="1:12" x14ac:dyDescent="0.25">
      <c r="A204" s="25">
        <v>27</v>
      </c>
      <c r="B204" s="26" t="s">
        <v>202</v>
      </c>
      <c r="C204" s="83">
        <v>2</v>
      </c>
      <c r="D204" s="26">
        <v>2</v>
      </c>
      <c r="E204" s="83">
        <v>1.5</v>
      </c>
      <c r="F204" s="83">
        <f>E204*D204*C204</f>
        <v>6</v>
      </c>
      <c r="G204" s="83">
        <v>1</v>
      </c>
      <c r="H204" s="27">
        <v>221</v>
      </c>
      <c r="I204" s="83">
        <v>150</v>
      </c>
      <c r="J204" s="83">
        <v>12318</v>
      </c>
      <c r="K204" s="84">
        <v>44724</v>
      </c>
      <c r="L204" s="85">
        <f>I204*G204</f>
        <v>150</v>
      </c>
    </row>
    <row r="205" spans="1:12" x14ac:dyDescent="0.25">
      <c r="A205" s="25"/>
      <c r="B205" s="26" t="s">
        <v>350</v>
      </c>
      <c r="C205" s="83"/>
      <c r="D205" s="26"/>
      <c r="E205" s="83"/>
      <c r="F205" s="83"/>
      <c r="G205" s="83"/>
      <c r="H205" s="27"/>
      <c r="I205" s="83"/>
      <c r="J205" s="83"/>
      <c r="K205" s="84"/>
      <c r="L205" s="85"/>
    </row>
    <row r="206" spans="1:12" x14ac:dyDescent="0.25">
      <c r="A206" s="25"/>
      <c r="B206" s="26"/>
      <c r="C206" s="83"/>
      <c r="D206" s="86"/>
      <c r="E206" s="87"/>
      <c r="F206" s="83"/>
      <c r="G206" s="87"/>
      <c r="H206" s="88"/>
      <c r="I206" s="87"/>
      <c r="J206" s="83"/>
      <c r="K206" s="84"/>
      <c r="L206" s="85"/>
    </row>
    <row r="207" spans="1:12" x14ac:dyDescent="0.25">
      <c r="A207" s="25">
        <v>28</v>
      </c>
      <c r="B207" s="26" t="s">
        <v>202</v>
      </c>
      <c r="C207" s="83">
        <v>2.5</v>
      </c>
      <c r="D207" s="26">
        <v>1.3</v>
      </c>
      <c r="E207" s="83">
        <v>5</v>
      </c>
      <c r="F207" s="83">
        <f>C207*E207</f>
        <v>12.5</v>
      </c>
      <c r="G207" s="83">
        <v>1</v>
      </c>
      <c r="H207" s="27">
        <v>223</v>
      </c>
      <c r="I207" s="83">
        <v>150</v>
      </c>
      <c r="J207" s="83">
        <v>12320</v>
      </c>
      <c r="K207" s="84">
        <v>44725</v>
      </c>
      <c r="L207" s="85">
        <f>I207*G207</f>
        <v>150</v>
      </c>
    </row>
    <row r="208" spans="1:12" x14ac:dyDescent="0.25">
      <c r="A208" s="25"/>
      <c r="B208" s="26" t="s">
        <v>351</v>
      </c>
      <c r="C208" s="83"/>
      <c r="D208" s="26"/>
      <c r="E208" s="83"/>
      <c r="F208" s="83"/>
      <c r="G208" s="83"/>
      <c r="H208" s="27"/>
      <c r="I208" s="83"/>
      <c r="J208" s="83"/>
      <c r="K208" s="84"/>
      <c r="L208" s="85"/>
    </row>
    <row r="209" spans="1:12" x14ac:dyDescent="0.25">
      <c r="A209" s="25"/>
      <c r="B209" s="26"/>
      <c r="C209" s="83"/>
      <c r="D209" s="86"/>
      <c r="E209" s="87"/>
      <c r="F209" s="83"/>
      <c r="G209" s="87"/>
      <c r="H209" s="88"/>
      <c r="I209" s="87"/>
      <c r="J209" s="83"/>
      <c r="K209" s="84"/>
      <c r="L209" s="85"/>
    </row>
    <row r="210" spans="1:12" x14ac:dyDescent="0.25">
      <c r="A210" s="25">
        <v>29</v>
      </c>
      <c r="B210" s="26" t="s">
        <v>202</v>
      </c>
      <c r="C210" s="83">
        <v>2.5</v>
      </c>
      <c r="D210" s="26">
        <v>1.3</v>
      </c>
      <c r="E210" s="83">
        <v>5</v>
      </c>
      <c r="F210" s="83">
        <f>C210*E210</f>
        <v>12.5</v>
      </c>
      <c r="G210" s="83">
        <v>1</v>
      </c>
      <c r="H210" s="27">
        <v>224</v>
      </c>
      <c r="I210" s="83">
        <v>150</v>
      </c>
      <c r="J210" s="83">
        <v>12321</v>
      </c>
      <c r="K210" s="84">
        <v>44725</v>
      </c>
      <c r="L210" s="85">
        <f>I210*G210</f>
        <v>150</v>
      </c>
    </row>
    <row r="211" spans="1:12" x14ac:dyDescent="0.25">
      <c r="A211" s="25"/>
      <c r="B211" s="26" t="s">
        <v>351</v>
      </c>
      <c r="C211" s="83"/>
      <c r="D211" s="26"/>
      <c r="E211" s="83"/>
      <c r="F211" s="83"/>
      <c r="G211" s="83"/>
      <c r="H211" s="27"/>
      <c r="I211" s="83"/>
      <c r="J211" s="83"/>
      <c r="K211" s="84"/>
      <c r="L211" s="85"/>
    </row>
    <row r="212" spans="1:12" x14ac:dyDescent="0.25">
      <c r="A212" s="25"/>
      <c r="B212" s="26"/>
      <c r="C212" s="83"/>
      <c r="D212" s="86"/>
      <c r="E212" s="87"/>
      <c r="F212" s="83"/>
      <c r="G212" s="87"/>
      <c r="H212" s="88"/>
      <c r="I212" s="87"/>
      <c r="J212" s="83"/>
      <c r="K212" s="84"/>
      <c r="L212" s="85"/>
    </row>
    <row r="213" spans="1:12" x14ac:dyDescent="0.25">
      <c r="A213" s="25">
        <v>30</v>
      </c>
      <c r="B213" s="26" t="s">
        <v>202</v>
      </c>
      <c r="C213" s="83">
        <v>2</v>
      </c>
      <c r="D213" s="26">
        <v>1</v>
      </c>
      <c r="E213" s="83">
        <v>3</v>
      </c>
      <c r="F213" s="83">
        <f>C213*E213</f>
        <v>6</v>
      </c>
      <c r="G213" s="83">
        <v>1</v>
      </c>
      <c r="H213" s="27">
        <v>225</v>
      </c>
      <c r="I213" s="83">
        <v>150</v>
      </c>
      <c r="J213" s="83">
        <v>12322</v>
      </c>
      <c r="K213" s="84">
        <v>44725</v>
      </c>
      <c r="L213" s="85">
        <f>I213*G213</f>
        <v>150</v>
      </c>
    </row>
    <row r="214" spans="1:12" x14ac:dyDescent="0.25">
      <c r="A214" s="25"/>
      <c r="B214" s="26" t="s">
        <v>352</v>
      </c>
      <c r="C214" s="83"/>
      <c r="D214" s="26"/>
      <c r="E214" s="83"/>
      <c r="F214" s="83"/>
      <c r="G214" s="83"/>
      <c r="H214" s="27"/>
      <c r="I214" s="83"/>
      <c r="J214" s="83"/>
      <c r="K214" s="84"/>
      <c r="L214" s="85"/>
    </row>
    <row r="215" spans="1:12" x14ac:dyDescent="0.25">
      <c r="A215" s="25"/>
      <c r="B215" s="26"/>
      <c r="C215" s="83"/>
      <c r="D215" s="86"/>
      <c r="E215" s="87"/>
      <c r="F215" s="83"/>
      <c r="G215" s="87"/>
      <c r="H215" s="88"/>
      <c r="I215" s="87"/>
      <c r="J215" s="83"/>
      <c r="K215" s="84"/>
      <c r="L215" s="85"/>
    </row>
    <row r="216" spans="1:12" x14ac:dyDescent="0.25">
      <c r="A216" s="25">
        <v>31</v>
      </c>
      <c r="B216" s="26" t="s">
        <v>202</v>
      </c>
      <c r="C216" s="83">
        <v>2.5</v>
      </c>
      <c r="D216" s="26">
        <v>1.3</v>
      </c>
      <c r="E216" s="83">
        <v>5</v>
      </c>
      <c r="F216" s="83">
        <f>C216*E216</f>
        <v>12.5</v>
      </c>
      <c r="G216" s="83">
        <v>1</v>
      </c>
      <c r="H216" s="27">
        <v>235</v>
      </c>
      <c r="I216" s="83">
        <v>150</v>
      </c>
      <c r="J216" s="83">
        <v>12350</v>
      </c>
      <c r="K216" s="84">
        <v>44727</v>
      </c>
      <c r="L216" s="85">
        <f>I216*G216</f>
        <v>150</v>
      </c>
    </row>
    <row r="217" spans="1:12" x14ac:dyDescent="0.25">
      <c r="A217" s="25"/>
      <c r="B217" s="26" t="s">
        <v>353</v>
      </c>
      <c r="C217" s="83"/>
      <c r="D217" s="26"/>
      <c r="E217" s="83"/>
      <c r="F217" s="83"/>
      <c r="G217" s="83"/>
      <c r="H217" s="27"/>
      <c r="I217" s="83"/>
      <c r="J217" s="83"/>
      <c r="K217" s="84"/>
      <c r="L217" s="85"/>
    </row>
    <row r="218" spans="1:12" x14ac:dyDescent="0.25">
      <c r="A218" s="25"/>
      <c r="B218" s="26"/>
      <c r="C218" s="83"/>
      <c r="D218" s="86"/>
      <c r="E218" s="87"/>
      <c r="F218" s="83"/>
      <c r="G218" s="87"/>
      <c r="H218" s="88"/>
      <c r="I218" s="87"/>
      <c r="J218" s="83"/>
      <c r="K218" s="84"/>
      <c r="L218" s="85"/>
    </row>
    <row r="219" spans="1:12" x14ac:dyDescent="0.25">
      <c r="A219" s="25"/>
      <c r="B219" s="26" t="s">
        <v>202</v>
      </c>
      <c r="C219" s="83">
        <v>2.5</v>
      </c>
      <c r="D219" s="26">
        <v>1.3</v>
      </c>
      <c r="E219" s="83">
        <v>5</v>
      </c>
      <c r="F219" s="83">
        <f>C219*E219</f>
        <v>12.5</v>
      </c>
      <c r="G219" s="83">
        <v>1</v>
      </c>
      <c r="H219" s="27">
        <v>264</v>
      </c>
      <c r="I219" s="83">
        <v>150</v>
      </c>
      <c r="J219" s="83">
        <v>12378</v>
      </c>
      <c r="K219" s="84">
        <v>44729</v>
      </c>
      <c r="L219" s="85">
        <f>I219*G219</f>
        <v>150</v>
      </c>
    </row>
    <row r="220" spans="1:12" x14ac:dyDescent="0.25">
      <c r="A220" s="25"/>
      <c r="B220" s="26" t="s">
        <v>354</v>
      </c>
      <c r="C220" s="83"/>
      <c r="D220" s="26"/>
      <c r="E220" s="83"/>
      <c r="F220" s="83"/>
      <c r="G220" s="83"/>
      <c r="H220" s="27"/>
      <c r="I220" s="83"/>
      <c r="J220" s="83"/>
      <c r="K220" s="84"/>
      <c r="L220" s="85"/>
    </row>
    <row r="221" spans="1:12" x14ac:dyDescent="0.25">
      <c r="A221" s="25"/>
      <c r="B221" s="26"/>
      <c r="C221" s="83"/>
      <c r="D221" s="86"/>
      <c r="E221" s="87"/>
      <c r="F221" s="83"/>
      <c r="G221" s="87"/>
      <c r="H221" s="88"/>
      <c r="I221" s="87"/>
      <c r="J221" s="83"/>
      <c r="K221" s="84"/>
      <c r="L221" s="85"/>
    </row>
    <row r="222" spans="1:12" x14ac:dyDescent="0.25">
      <c r="A222" s="25">
        <v>29</v>
      </c>
      <c r="B222" s="26" t="s">
        <v>202</v>
      </c>
      <c r="C222" s="83">
        <v>1.3</v>
      </c>
      <c r="D222" s="26">
        <v>1.3</v>
      </c>
      <c r="E222" s="83">
        <v>2</v>
      </c>
      <c r="F222" s="83">
        <f>C222*E222</f>
        <v>2.6</v>
      </c>
      <c r="G222" s="83">
        <v>1</v>
      </c>
      <c r="H222" s="27">
        <v>265</v>
      </c>
      <c r="I222" s="83">
        <v>150</v>
      </c>
      <c r="J222" s="83">
        <v>12379</v>
      </c>
      <c r="K222" s="84">
        <v>44729</v>
      </c>
      <c r="L222" s="85">
        <f>I222*G222</f>
        <v>150</v>
      </c>
    </row>
    <row r="223" spans="1:12" x14ac:dyDescent="0.25">
      <c r="A223" s="25"/>
      <c r="B223" s="26" t="s">
        <v>355</v>
      </c>
      <c r="C223" s="83"/>
      <c r="D223" s="26"/>
      <c r="E223" s="83"/>
      <c r="F223" s="83"/>
      <c r="G223" s="83"/>
      <c r="H223" s="27"/>
      <c r="I223" s="83"/>
      <c r="J223" s="83"/>
      <c r="K223" s="84"/>
      <c r="L223" s="85"/>
    </row>
    <row r="224" spans="1:12" x14ac:dyDescent="0.25">
      <c r="A224" s="25"/>
      <c r="B224" s="26"/>
      <c r="C224" s="83"/>
      <c r="D224" s="86"/>
      <c r="E224" s="87"/>
      <c r="F224" s="83"/>
      <c r="G224" s="87"/>
      <c r="H224" s="88"/>
      <c r="I224" s="87"/>
      <c r="J224" s="83"/>
      <c r="K224" s="84"/>
      <c r="L224" s="85"/>
    </row>
    <row r="225" spans="1:12" x14ac:dyDescent="0.25">
      <c r="A225" s="25">
        <v>30</v>
      </c>
      <c r="B225" s="26" t="s">
        <v>202</v>
      </c>
      <c r="C225" s="83">
        <v>1.3</v>
      </c>
      <c r="D225" s="26">
        <v>1.3</v>
      </c>
      <c r="E225" s="83">
        <v>2</v>
      </c>
      <c r="F225" s="83">
        <f>C225*E225</f>
        <v>2.6</v>
      </c>
      <c r="G225" s="83">
        <v>1</v>
      </c>
      <c r="H225" s="27">
        <v>266</v>
      </c>
      <c r="I225" s="83">
        <v>150</v>
      </c>
      <c r="J225" s="83">
        <v>12380</v>
      </c>
      <c r="K225" s="84">
        <v>44729</v>
      </c>
      <c r="L225" s="85">
        <f>I225*G225</f>
        <v>150</v>
      </c>
    </row>
    <row r="226" spans="1:12" x14ac:dyDescent="0.25">
      <c r="A226" s="25"/>
      <c r="B226" s="26" t="s">
        <v>356</v>
      </c>
      <c r="C226" s="83"/>
      <c r="D226" s="26"/>
      <c r="E226" s="83"/>
      <c r="F226" s="83"/>
      <c r="G226" s="83"/>
      <c r="H226" s="27"/>
      <c r="I226" s="83"/>
      <c r="J226" s="83"/>
      <c r="K226" s="84"/>
      <c r="L226" s="85"/>
    </row>
    <row r="227" spans="1:12" x14ac:dyDescent="0.25">
      <c r="A227" s="25"/>
      <c r="B227" s="26"/>
      <c r="C227" s="83"/>
      <c r="D227" s="26"/>
      <c r="E227" s="83"/>
      <c r="F227" s="83"/>
      <c r="G227" s="83"/>
      <c r="H227" s="27"/>
      <c r="I227" s="83"/>
      <c r="J227" s="83"/>
      <c r="K227" s="84"/>
      <c r="L227" s="85"/>
    </row>
    <row r="228" spans="1:12" x14ac:dyDescent="0.25">
      <c r="A228" s="25">
        <v>31</v>
      </c>
      <c r="B228" s="26" t="s">
        <v>202</v>
      </c>
      <c r="C228" s="83">
        <v>6</v>
      </c>
      <c r="D228" s="26">
        <v>1.3</v>
      </c>
      <c r="E228" s="83">
        <v>2</v>
      </c>
      <c r="F228" s="83">
        <f>C228*E228</f>
        <v>12</v>
      </c>
      <c r="G228" s="83">
        <v>1</v>
      </c>
      <c r="H228" s="27">
        <v>268</v>
      </c>
      <c r="I228" s="83">
        <v>150</v>
      </c>
      <c r="J228" s="83">
        <v>12382</v>
      </c>
      <c r="K228" s="84">
        <v>44729</v>
      </c>
      <c r="L228" s="85">
        <f>I228*G228</f>
        <v>150</v>
      </c>
    </row>
    <row r="229" spans="1:12" x14ac:dyDescent="0.25">
      <c r="A229" s="25"/>
      <c r="B229" s="26" t="s">
        <v>357</v>
      </c>
      <c r="C229" s="83"/>
      <c r="D229" s="26"/>
      <c r="E229" s="83"/>
      <c r="F229" s="83"/>
      <c r="G229" s="83"/>
      <c r="H229" s="27"/>
      <c r="I229" s="83"/>
      <c r="J229" s="83"/>
      <c r="K229" s="84"/>
      <c r="L229" s="85"/>
    </row>
    <row r="230" spans="1:12" x14ac:dyDescent="0.25">
      <c r="A230" s="25"/>
      <c r="B230" s="26"/>
      <c r="C230" s="83"/>
      <c r="D230" s="26"/>
      <c r="E230" s="83"/>
      <c r="F230" s="83"/>
      <c r="G230" s="83"/>
      <c r="H230" s="27"/>
      <c r="I230" s="83"/>
      <c r="J230" s="83"/>
      <c r="K230" s="84"/>
      <c r="L230" s="85"/>
    </row>
    <row r="231" spans="1:12" x14ac:dyDescent="0.25">
      <c r="A231" s="25">
        <v>32</v>
      </c>
      <c r="B231" s="26" t="s">
        <v>202</v>
      </c>
      <c r="C231" s="83">
        <v>7</v>
      </c>
      <c r="D231" s="83">
        <v>1</v>
      </c>
      <c r="E231" s="83">
        <v>1.5</v>
      </c>
      <c r="F231" s="83">
        <f>C231*E231</f>
        <v>10.5</v>
      </c>
      <c r="G231" s="83">
        <v>2</v>
      </c>
      <c r="H231" s="27" t="s">
        <v>358</v>
      </c>
      <c r="I231" s="83">
        <v>150</v>
      </c>
      <c r="J231" s="83">
        <v>12389</v>
      </c>
      <c r="K231" s="84">
        <v>44731</v>
      </c>
      <c r="L231" s="85">
        <f>I231*G231</f>
        <v>300</v>
      </c>
    </row>
    <row r="232" spans="1:12" x14ac:dyDescent="0.25">
      <c r="A232" s="25"/>
      <c r="B232" s="26" t="s">
        <v>359</v>
      </c>
      <c r="C232" s="83"/>
      <c r="D232" s="26"/>
      <c r="E232" s="83"/>
      <c r="F232" s="83"/>
      <c r="G232" s="83"/>
      <c r="H232" s="27"/>
      <c r="I232" s="83"/>
      <c r="J232" s="83"/>
      <c r="K232" s="84"/>
      <c r="L232" s="85"/>
    </row>
    <row r="233" spans="1:12" x14ac:dyDescent="0.25">
      <c r="A233" s="25"/>
      <c r="B233" s="26"/>
      <c r="C233" s="83"/>
      <c r="D233" s="26"/>
      <c r="E233" s="83"/>
      <c r="F233" s="83"/>
      <c r="G233" s="83"/>
      <c r="H233" s="27"/>
      <c r="I233" s="83"/>
      <c r="J233" s="83"/>
      <c r="K233" s="84"/>
      <c r="L233" s="85"/>
    </row>
    <row r="234" spans="1:12" x14ac:dyDescent="0.25">
      <c r="A234" s="25">
        <v>33</v>
      </c>
      <c r="B234" s="26" t="s">
        <v>202</v>
      </c>
      <c r="C234" s="83">
        <v>7</v>
      </c>
      <c r="D234" s="83">
        <v>1</v>
      </c>
      <c r="E234" s="83">
        <v>1.5</v>
      </c>
      <c r="F234" s="83">
        <f>C234*E234</f>
        <v>10.5</v>
      </c>
      <c r="G234" s="83">
        <v>2</v>
      </c>
      <c r="H234" s="27" t="s">
        <v>360</v>
      </c>
      <c r="I234" s="83">
        <v>150</v>
      </c>
      <c r="J234" s="83">
        <v>12390</v>
      </c>
      <c r="K234" s="84">
        <v>44731</v>
      </c>
      <c r="L234" s="85">
        <f>I234*G234</f>
        <v>300</v>
      </c>
    </row>
    <row r="235" spans="1:12" x14ac:dyDescent="0.25">
      <c r="A235" s="25"/>
      <c r="B235" s="26" t="s">
        <v>361</v>
      </c>
      <c r="C235" s="83"/>
      <c r="D235" s="26"/>
      <c r="E235" s="83"/>
      <c r="F235" s="83"/>
      <c r="G235" s="83"/>
      <c r="H235" s="27"/>
      <c r="I235" s="83"/>
      <c r="J235" s="83"/>
      <c r="K235" s="84"/>
      <c r="L235" s="85"/>
    </row>
    <row r="236" spans="1:12" x14ac:dyDescent="0.25">
      <c r="A236" s="25"/>
      <c r="B236" s="26"/>
      <c r="C236" s="83"/>
      <c r="D236" s="26"/>
      <c r="E236" s="83"/>
      <c r="F236" s="83"/>
      <c r="G236" s="83"/>
      <c r="H236" s="27"/>
      <c r="I236" s="83"/>
      <c r="J236" s="83"/>
      <c r="K236" s="84"/>
      <c r="L236" s="85"/>
    </row>
    <row r="237" spans="1:12" x14ac:dyDescent="0.25">
      <c r="A237" s="25">
        <v>34</v>
      </c>
      <c r="B237" s="26" t="s">
        <v>202</v>
      </c>
      <c r="C237" s="83">
        <v>7</v>
      </c>
      <c r="D237" s="83">
        <v>1</v>
      </c>
      <c r="E237" s="83">
        <v>1.5</v>
      </c>
      <c r="F237" s="83">
        <f>C237*E237</f>
        <v>10.5</v>
      </c>
      <c r="G237" s="83">
        <v>2</v>
      </c>
      <c r="H237" s="27" t="s">
        <v>362</v>
      </c>
      <c r="I237" s="83">
        <v>150</v>
      </c>
      <c r="J237" s="83">
        <v>12391</v>
      </c>
      <c r="K237" s="84">
        <v>44731</v>
      </c>
      <c r="L237" s="85">
        <f>I237*G237</f>
        <v>300</v>
      </c>
    </row>
    <row r="238" spans="1:12" x14ac:dyDescent="0.25">
      <c r="A238" s="25"/>
      <c r="B238" s="26" t="s">
        <v>363</v>
      </c>
      <c r="C238" s="83"/>
      <c r="D238" s="26"/>
      <c r="E238" s="83"/>
      <c r="F238" s="83"/>
      <c r="G238" s="83"/>
      <c r="H238" s="27"/>
      <c r="I238" s="83"/>
      <c r="J238" s="83"/>
      <c r="K238" s="84"/>
      <c r="L238" s="85"/>
    </row>
    <row r="239" spans="1:12" x14ac:dyDescent="0.25">
      <c r="A239" s="25"/>
      <c r="B239" s="26"/>
      <c r="C239" s="83"/>
      <c r="D239" s="26"/>
      <c r="E239" s="83"/>
      <c r="F239" s="83"/>
      <c r="G239" s="83"/>
      <c r="H239" s="27"/>
      <c r="I239" s="83"/>
      <c r="J239" s="83"/>
      <c r="K239" s="84"/>
      <c r="L239" s="85"/>
    </row>
    <row r="240" spans="1:12" x14ac:dyDescent="0.25">
      <c r="A240" s="25">
        <v>35</v>
      </c>
      <c r="B240" s="26" t="s">
        <v>202</v>
      </c>
      <c r="C240" s="83">
        <v>7</v>
      </c>
      <c r="D240" s="83">
        <v>1</v>
      </c>
      <c r="E240" s="83">
        <v>1.5</v>
      </c>
      <c r="F240" s="83">
        <f>C240*E240</f>
        <v>10.5</v>
      </c>
      <c r="G240" s="83">
        <v>2</v>
      </c>
      <c r="H240" s="27" t="s">
        <v>364</v>
      </c>
      <c r="I240" s="83">
        <v>150</v>
      </c>
      <c r="J240" s="83">
        <v>12392</v>
      </c>
      <c r="K240" s="84">
        <v>44731</v>
      </c>
      <c r="L240" s="85">
        <f>I240*G240</f>
        <v>300</v>
      </c>
    </row>
    <row r="241" spans="1:12" x14ac:dyDescent="0.25">
      <c r="A241" s="25"/>
      <c r="B241" s="26" t="s">
        <v>365</v>
      </c>
      <c r="C241" s="83"/>
      <c r="D241" s="26"/>
      <c r="E241" s="83"/>
      <c r="F241" s="83"/>
      <c r="G241" s="83"/>
      <c r="H241" s="27"/>
      <c r="I241" s="83"/>
      <c r="J241" s="83"/>
      <c r="K241" s="84"/>
      <c r="L241" s="85"/>
    </row>
    <row r="242" spans="1:12" x14ac:dyDescent="0.25">
      <c r="A242" s="25"/>
      <c r="B242" s="26"/>
      <c r="C242" s="83"/>
      <c r="D242" s="26"/>
      <c r="E242" s="83"/>
      <c r="F242" s="83"/>
      <c r="G242" s="83"/>
      <c r="H242" s="27"/>
      <c r="I242" s="83"/>
      <c r="J242" s="83"/>
      <c r="K242" s="84"/>
      <c r="L242" s="85"/>
    </row>
    <row r="243" spans="1:12" x14ac:dyDescent="0.25">
      <c r="A243" s="25">
        <v>36</v>
      </c>
      <c r="B243" s="26" t="s">
        <v>202</v>
      </c>
      <c r="C243" s="83">
        <v>1.3</v>
      </c>
      <c r="D243" s="83">
        <v>1.3</v>
      </c>
      <c r="E243" s="83">
        <v>2</v>
      </c>
      <c r="F243" s="83">
        <f>C243*E243</f>
        <v>2.6</v>
      </c>
      <c r="G243" s="83">
        <v>1</v>
      </c>
      <c r="H243" s="27">
        <v>291</v>
      </c>
      <c r="I243" s="83">
        <v>150</v>
      </c>
      <c r="J243" s="83">
        <v>12397</v>
      </c>
      <c r="K243" s="84">
        <v>44731</v>
      </c>
      <c r="L243" s="85">
        <f>I243*G243</f>
        <v>150</v>
      </c>
    </row>
    <row r="244" spans="1:12" x14ac:dyDescent="0.25">
      <c r="A244" s="25"/>
      <c r="B244" s="26" t="s">
        <v>203</v>
      </c>
      <c r="C244" s="83"/>
      <c r="D244" s="26"/>
      <c r="E244" s="83"/>
      <c r="F244" s="83"/>
      <c r="G244" s="83"/>
      <c r="H244" s="27"/>
      <c r="I244" s="83"/>
      <c r="J244" s="83"/>
      <c r="K244" s="84"/>
      <c r="L244" s="85"/>
    </row>
    <row r="245" spans="1:12" x14ac:dyDescent="0.25">
      <c r="A245" s="25"/>
      <c r="B245" s="26"/>
      <c r="C245" s="83"/>
      <c r="D245" s="26"/>
      <c r="E245" s="83"/>
      <c r="F245" s="83"/>
      <c r="G245" s="83"/>
      <c r="H245" s="27"/>
      <c r="I245" s="83"/>
      <c r="J245" s="83"/>
      <c r="K245" s="84"/>
      <c r="L245" s="85"/>
    </row>
    <row r="246" spans="1:12" x14ac:dyDescent="0.25">
      <c r="A246" s="25">
        <v>37</v>
      </c>
      <c r="B246" s="26" t="s">
        <v>202</v>
      </c>
      <c r="C246" s="83">
        <v>6</v>
      </c>
      <c r="D246" s="83">
        <v>2.5</v>
      </c>
      <c r="E246" s="83">
        <v>5</v>
      </c>
      <c r="F246" s="83">
        <f>C246*E246</f>
        <v>30</v>
      </c>
      <c r="G246" s="83">
        <v>1</v>
      </c>
      <c r="H246" s="27">
        <v>336</v>
      </c>
      <c r="I246" s="83">
        <v>150</v>
      </c>
      <c r="J246" s="83">
        <v>12437</v>
      </c>
      <c r="K246" s="84">
        <v>44735</v>
      </c>
      <c r="L246" s="85">
        <f>I246*G246</f>
        <v>150</v>
      </c>
    </row>
    <row r="247" spans="1:12" x14ac:dyDescent="0.25">
      <c r="A247" s="25"/>
      <c r="B247" s="26" t="s">
        <v>366</v>
      </c>
      <c r="C247" s="83"/>
      <c r="D247" s="26"/>
      <c r="E247" s="83"/>
      <c r="F247" s="83"/>
      <c r="G247" s="83"/>
      <c r="H247" s="27"/>
      <c r="I247" s="83"/>
      <c r="J247" s="83"/>
      <c r="K247" s="84"/>
      <c r="L247" s="85"/>
    </row>
    <row r="248" spans="1:12" x14ac:dyDescent="0.25">
      <c r="A248" s="25"/>
      <c r="B248" s="26"/>
      <c r="C248" s="83"/>
      <c r="D248" s="26"/>
      <c r="E248" s="83"/>
      <c r="F248" s="83"/>
      <c r="G248" s="83"/>
      <c r="H248" s="27"/>
      <c r="I248" s="83"/>
      <c r="J248" s="83"/>
      <c r="K248" s="84"/>
      <c r="L248" s="85"/>
    </row>
    <row r="249" spans="1:12" x14ac:dyDescent="0.25">
      <c r="A249" s="25">
        <v>38</v>
      </c>
      <c r="B249" s="26" t="s">
        <v>202</v>
      </c>
      <c r="C249" s="83">
        <v>1.8</v>
      </c>
      <c r="D249" s="83">
        <v>1.3</v>
      </c>
      <c r="E249" s="83">
        <v>3</v>
      </c>
      <c r="F249" s="83">
        <f>C249*E249</f>
        <v>5.4</v>
      </c>
      <c r="G249" s="83">
        <v>1</v>
      </c>
      <c r="H249" s="27">
        <v>241</v>
      </c>
      <c r="I249" s="83">
        <v>150</v>
      </c>
      <c r="J249" s="83">
        <v>12356</v>
      </c>
      <c r="K249" s="84">
        <v>44727</v>
      </c>
      <c r="L249" s="85">
        <f>I249*G249</f>
        <v>150</v>
      </c>
    </row>
    <row r="250" spans="1:12" x14ac:dyDescent="0.25">
      <c r="A250" s="25"/>
      <c r="B250" s="26" t="s">
        <v>367</v>
      </c>
      <c r="C250" s="83"/>
      <c r="D250" s="26"/>
      <c r="E250" s="83"/>
      <c r="F250" s="83"/>
      <c r="G250" s="83"/>
      <c r="H250" s="27"/>
      <c r="I250" s="83"/>
      <c r="J250" s="83"/>
      <c r="K250" s="84"/>
      <c r="L250" s="85"/>
    </row>
    <row r="251" spans="1:12" x14ac:dyDescent="0.25">
      <c r="A251" s="25"/>
      <c r="B251" s="26"/>
      <c r="C251" s="83"/>
      <c r="D251" s="26"/>
      <c r="E251" s="83"/>
      <c r="F251" s="83"/>
      <c r="G251" s="83"/>
      <c r="H251" s="27"/>
      <c r="I251" s="83"/>
      <c r="J251" s="83"/>
      <c r="K251" s="84"/>
      <c r="L251" s="85"/>
    </row>
    <row r="252" spans="1:12" x14ac:dyDescent="0.25">
      <c r="A252" s="25">
        <v>39</v>
      </c>
      <c r="B252" s="26" t="s">
        <v>202</v>
      </c>
      <c r="C252" s="83">
        <v>2</v>
      </c>
      <c r="D252" s="83">
        <v>1</v>
      </c>
      <c r="E252" s="83">
        <v>2</v>
      </c>
      <c r="F252" s="83">
        <f>C252*E252</f>
        <v>4</v>
      </c>
      <c r="G252" s="83">
        <v>1</v>
      </c>
      <c r="H252" s="27">
        <v>242</v>
      </c>
      <c r="I252" s="83">
        <v>150</v>
      </c>
      <c r="J252" s="83">
        <v>12357</v>
      </c>
      <c r="K252" s="84">
        <v>44727</v>
      </c>
      <c r="L252" s="85">
        <f>I252*G252</f>
        <v>150</v>
      </c>
    </row>
    <row r="253" spans="1:12" x14ac:dyDescent="0.25">
      <c r="A253" s="25"/>
      <c r="B253" s="26" t="s">
        <v>368</v>
      </c>
      <c r="C253" s="83"/>
      <c r="D253" s="26"/>
      <c r="E253" s="83"/>
      <c r="F253" s="83"/>
      <c r="G253" s="83"/>
      <c r="H253" s="27"/>
      <c r="I253" s="83"/>
      <c r="J253" s="83"/>
      <c r="K253" s="84"/>
      <c r="L253" s="85"/>
    </row>
    <row r="254" spans="1:12" x14ac:dyDescent="0.25">
      <c r="A254" s="25"/>
      <c r="B254" s="26"/>
      <c r="C254" s="83"/>
      <c r="D254" s="26"/>
      <c r="E254" s="83"/>
      <c r="F254" s="83"/>
      <c r="G254" s="83"/>
      <c r="H254" s="27"/>
      <c r="I254" s="83"/>
      <c r="J254" s="83"/>
      <c r="K254" s="84"/>
      <c r="L254" s="85"/>
    </row>
    <row r="255" spans="1:12" x14ac:dyDescent="0.25">
      <c r="A255" s="25">
        <v>40</v>
      </c>
      <c r="B255" s="26" t="s">
        <v>202</v>
      </c>
      <c r="C255" s="83">
        <v>4</v>
      </c>
      <c r="D255" s="83">
        <v>2</v>
      </c>
      <c r="E255" s="83">
        <v>2</v>
      </c>
      <c r="F255" s="83">
        <f>C255*E255</f>
        <v>8</v>
      </c>
      <c r="G255" s="83">
        <v>1</v>
      </c>
      <c r="H255" s="27">
        <v>236</v>
      </c>
      <c r="I255" s="83">
        <v>150</v>
      </c>
      <c r="J255" s="83">
        <v>12351</v>
      </c>
      <c r="K255" s="84">
        <v>44727</v>
      </c>
      <c r="L255" s="85">
        <f>I255*G255</f>
        <v>150</v>
      </c>
    </row>
    <row r="256" spans="1:12" x14ac:dyDescent="0.25">
      <c r="A256" s="25"/>
      <c r="B256" s="26" t="s">
        <v>369</v>
      </c>
      <c r="C256" s="83"/>
      <c r="D256" s="26"/>
      <c r="E256" s="83"/>
      <c r="F256" s="83"/>
      <c r="G256" s="83"/>
      <c r="H256" s="27"/>
      <c r="I256" s="83"/>
      <c r="J256" s="83"/>
      <c r="K256" s="84"/>
      <c r="L256" s="85"/>
    </row>
    <row r="257" spans="1:12" x14ac:dyDescent="0.25">
      <c r="A257" s="25"/>
      <c r="B257" s="26"/>
      <c r="C257" s="83"/>
      <c r="D257" s="26"/>
      <c r="E257" s="83"/>
      <c r="F257" s="83"/>
      <c r="G257" s="83"/>
      <c r="H257" s="27"/>
      <c r="I257" s="83"/>
      <c r="J257" s="83"/>
      <c r="K257" s="84"/>
      <c r="L257" s="85"/>
    </row>
    <row r="258" spans="1:12" x14ac:dyDescent="0.25">
      <c r="A258" s="25">
        <v>41</v>
      </c>
      <c r="B258" s="26" t="s">
        <v>202</v>
      </c>
      <c r="C258" s="83">
        <v>2.5</v>
      </c>
      <c r="D258" s="83">
        <v>1.8</v>
      </c>
      <c r="E258" s="83">
        <v>6</v>
      </c>
      <c r="F258" s="83">
        <f>C258*E258</f>
        <v>15</v>
      </c>
      <c r="G258" s="83">
        <v>1</v>
      </c>
      <c r="H258" s="27">
        <v>234</v>
      </c>
      <c r="I258" s="83">
        <v>150</v>
      </c>
      <c r="J258" s="83">
        <v>12349</v>
      </c>
      <c r="K258" s="84">
        <v>44727</v>
      </c>
      <c r="L258" s="85">
        <f>I258*G258</f>
        <v>150</v>
      </c>
    </row>
    <row r="259" spans="1:12" x14ac:dyDescent="0.25">
      <c r="A259" s="25"/>
      <c r="B259" s="26" t="s">
        <v>370</v>
      </c>
      <c r="C259" s="83"/>
      <c r="D259" s="26"/>
      <c r="E259" s="83"/>
      <c r="F259" s="83"/>
      <c r="G259" s="83"/>
      <c r="H259" s="27"/>
      <c r="I259" s="83"/>
      <c r="J259" s="83"/>
      <c r="K259" s="84"/>
      <c r="L259" s="85"/>
    </row>
    <row r="260" spans="1:12" x14ac:dyDescent="0.25">
      <c r="A260" s="25"/>
      <c r="B260" s="26"/>
      <c r="C260" s="83"/>
      <c r="D260" s="26"/>
      <c r="E260" s="83"/>
      <c r="F260" s="83"/>
      <c r="G260" s="83"/>
      <c r="H260" s="27"/>
      <c r="I260" s="83"/>
      <c r="J260" s="83"/>
      <c r="K260" s="84"/>
      <c r="L260" s="85"/>
    </row>
    <row r="261" spans="1:12" x14ac:dyDescent="0.25">
      <c r="A261" s="25">
        <v>42</v>
      </c>
      <c r="B261" s="26" t="s">
        <v>202</v>
      </c>
      <c r="C261" s="83">
        <v>5</v>
      </c>
      <c r="D261" s="83">
        <v>2</v>
      </c>
      <c r="E261" s="83">
        <v>5</v>
      </c>
      <c r="F261" s="83">
        <f>C261*E261</f>
        <v>25</v>
      </c>
      <c r="G261" s="83">
        <v>1</v>
      </c>
      <c r="H261" s="27">
        <v>232</v>
      </c>
      <c r="I261" s="83">
        <v>150</v>
      </c>
      <c r="J261" s="83">
        <v>12335</v>
      </c>
      <c r="K261" s="84">
        <v>44726</v>
      </c>
      <c r="L261" s="85">
        <f>I261*G261</f>
        <v>150</v>
      </c>
    </row>
    <row r="262" spans="1:12" x14ac:dyDescent="0.25">
      <c r="A262" s="25"/>
      <c r="B262" s="26" t="s">
        <v>125</v>
      </c>
      <c r="C262" s="83"/>
      <c r="D262" s="26"/>
      <c r="E262" s="83"/>
      <c r="F262" s="83"/>
      <c r="G262" s="83"/>
      <c r="H262" s="27"/>
      <c r="I262" s="83"/>
      <c r="J262" s="83"/>
      <c r="K262" s="84"/>
      <c r="L262" s="85"/>
    </row>
    <row r="263" spans="1:12" x14ac:dyDescent="0.25">
      <c r="A263" s="25"/>
      <c r="B263" s="26"/>
      <c r="C263" s="83"/>
      <c r="D263" s="26"/>
      <c r="E263" s="83"/>
      <c r="F263" s="83"/>
      <c r="G263" s="83"/>
      <c r="H263" s="27"/>
      <c r="I263" s="83"/>
      <c r="J263" s="83"/>
      <c r="K263" s="84"/>
      <c r="L263" s="85"/>
    </row>
    <row r="264" spans="1:12" x14ac:dyDescent="0.25">
      <c r="A264" s="25">
        <v>43</v>
      </c>
      <c r="B264" s="26" t="s">
        <v>202</v>
      </c>
      <c r="C264" s="83">
        <v>5</v>
      </c>
      <c r="D264" s="83">
        <v>1.3</v>
      </c>
      <c r="E264" s="83">
        <v>5</v>
      </c>
      <c r="F264" s="83">
        <f>C264*E264</f>
        <v>25</v>
      </c>
      <c r="G264" s="83">
        <v>1</v>
      </c>
      <c r="H264" s="27">
        <v>229</v>
      </c>
      <c r="I264" s="83">
        <v>150</v>
      </c>
      <c r="J264" s="83">
        <v>12323</v>
      </c>
      <c r="K264" s="84">
        <v>44725</v>
      </c>
      <c r="L264" s="85">
        <f>I264*G264</f>
        <v>150</v>
      </c>
    </row>
    <row r="265" spans="1:12" x14ac:dyDescent="0.25">
      <c r="A265" s="25"/>
      <c r="B265" s="26" t="s">
        <v>371</v>
      </c>
      <c r="C265" s="83"/>
      <c r="D265" s="26"/>
      <c r="E265" s="83"/>
      <c r="F265" s="83"/>
      <c r="G265" s="83"/>
      <c r="H265" s="27"/>
      <c r="I265" s="83"/>
      <c r="J265" s="83"/>
      <c r="K265" s="84"/>
      <c r="L265" s="85"/>
    </row>
    <row r="266" spans="1:12" x14ac:dyDescent="0.25">
      <c r="A266" s="25"/>
      <c r="B266" s="26"/>
      <c r="C266" s="83"/>
      <c r="D266" s="26"/>
      <c r="E266" s="83"/>
      <c r="F266" s="83"/>
      <c r="G266" s="83"/>
      <c r="H266" s="27"/>
      <c r="I266" s="83"/>
      <c r="J266" s="83"/>
      <c r="K266" s="84"/>
      <c r="L266" s="85"/>
    </row>
    <row r="267" spans="1:12" x14ac:dyDescent="0.25">
      <c r="A267" s="25">
        <v>44</v>
      </c>
      <c r="B267" s="26" t="s">
        <v>202</v>
      </c>
      <c r="C267" s="83">
        <v>5</v>
      </c>
      <c r="D267" s="83">
        <v>1</v>
      </c>
      <c r="E267" s="83">
        <v>5</v>
      </c>
      <c r="F267" s="83">
        <f>C267*E267</f>
        <v>25</v>
      </c>
      <c r="G267" s="83">
        <v>1</v>
      </c>
      <c r="H267" s="27">
        <v>213</v>
      </c>
      <c r="I267" s="83">
        <v>150</v>
      </c>
      <c r="J267" s="83">
        <v>12310</v>
      </c>
      <c r="K267" s="84">
        <v>44724</v>
      </c>
      <c r="L267" s="85">
        <f>I267*G267</f>
        <v>150</v>
      </c>
    </row>
    <row r="268" spans="1:12" x14ac:dyDescent="0.25">
      <c r="A268" s="25"/>
      <c r="B268" s="26" t="s">
        <v>372</v>
      </c>
      <c r="C268" s="83"/>
      <c r="D268" s="26"/>
      <c r="E268" s="83"/>
      <c r="F268" s="83"/>
      <c r="G268" s="83"/>
      <c r="H268" s="27"/>
      <c r="I268" s="83"/>
      <c r="J268" s="83"/>
      <c r="K268" s="84"/>
      <c r="L268" s="85"/>
    </row>
    <row r="269" spans="1:12" x14ac:dyDescent="0.25">
      <c r="A269" s="25"/>
      <c r="B269" s="26"/>
      <c r="C269" s="83"/>
      <c r="D269" s="26"/>
      <c r="E269" s="83"/>
      <c r="F269" s="83"/>
      <c r="G269" s="83"/>
      <c r="H269" s="27"/>
      <c r="I269" s="83"/>
      <c r="J269" s="83"/>
      <c r="K269" s="84"/>
      <c r="L269" s="85"/>
    </row>
    <row r="270" spans="1:12" x14ac:dyDescent="0.25">
      <c r="A270" s="25">
        <v>45</v>
      </c>
      <c r="B270" s="26" t="s">
        <v>202</v>
      </c>
      <c r="C270" s="83">
        <v>2.5</v>
      </c>
      <c r="D270" s="83">
        <v>2.5</v>
      </c>
      <c r="E270" s="83">
        <v>5</v>
      </c>
      <c r="F270" s="83">
        <f>C270*E270</f>
        <v>12.5</v>
      </c>
      <c r="G270" s="83">
        <v>1</v>
      </c>
      <c r="H270" s="27">
        <v>249</v>
      </c>
      <c r="I270" s="83">
        <v>150</v>
      </c>
      <c r="J270" s="83">
        <v>12364</v>
      </c>
      <c r="K270" s="84">
        <v>44727</v>
      </c>
      <c r="L270" s="85">
        <f>I270*G270</f>
        <v>150</v>
      </c>
    </row>
    <row r="271" spans="1:12" x14ac:dyDescent="0.25">
      <c r="A271" s="25"/>
      <c r="B271" s="26" t="s">
        <v>372</v>
      </c>
      <c r="C271" s="83">
        <v>2.5</v>
      </c>
      <c r="D271" s="83">
        <v>2.5</v>
      </c>
      <c r="E271" s="83">
        <v>4</v>
      </c>
      <c r="F271" s="83">
        <f>C271*E271</f>
        <v>10</v>
      </c>
      <c r="G271" s="83">
        <v>1</v>
      </c>
      <c r="H271" s="27">
        <v>250</v>
      </c>
      <c r="I271" s="83">
        <v>150</v>
      </c>
      <c r="J271" s="83">
        <v>12364</v>
      </c>
      <c r="K271" s="84">
        <v>44727</v>
      </c>
      <c r="L271" s="85">
        <f>I271*G271</f>
        <v>150</v>
      </c>
    </row>
    <row r="272" spans="1:12" x14ac:dyDescent="0.25">
      <c r="A272" s="25"/>
      <c r="B272" s="26"/>
      <c r="C272" s="83"/>
      <c r="D272" s="26"/>
      <c r="E272" s="83"/>
      <c r="F272" s="83"/>
      <c r="G272" s="83"/>
      <c r="H272" s="27"/>
      <c r="I272" s="83"/>
      <c r="J272" s="83"/>
      <c r="K272" s="84"/>
      <c r="L272" s="85"/>
    </row>
    <row r="273" spans="1:12" x14ac:dyDescent="0.25">
      <c r="A273" s="25">
        <v>46</v>
      </c>
      <c r="B273" s="26" t="s">
        <v>202</v>
      </c>
      <c r="C273" s="83">
        <v>6</v>
      </c>
      <c r="D273" s="83">
        <v>6</v>
      </c>
      <c r="E273" s="83">
        <v>5</v>
      </c>
      <c r="F273" s="83">
        <f>C273*E273</f>
        <v>30</v>
      </c>
      <c r="G273" s="83">
        <v>1</v>
      </c>
      <c r="H273" s="27">
        <v>251</v>
      </c>
      <c r="I273" s="83">
        <v>150</v>
      </c>
      <c r="J273" s="83">
        <v>12365</v>
      </c>
      <c r="K273" s="84">
        <v>44727</v>
      </c>
      <c r="L273" s="85">
        <f>I273*G273</f>
        <v>150</v>
      </c>
    </row>
    <row r="274" spans="1:12" x14ac:dyDescent="0.25">
      <c r="A274" s="25"/>
      <c r="B274" s="26" t="s">
        <v>372</v>
      </c>
      <c r="C274" s="83"/>
      <c r="D274" s="26"/>
      <c r="E274" s="83"/>
      <c r="F274" s="83"/>
      <c r="G274" s="83"/>
      <c r="H274" s="27"/>
      <c r="I274" s="83"/>
      <c r="J274" s="83"/>
      <c r="K274" s="84"/>
      <c r="L274" s="85"/>
    </row>
    <row r="275" spans="1:12" x14ac:dyDescent="0.25">
      <c r="A275" s="25"/>
      <c r="B275" s="26"/>
      <c r="C275" s="83"/>
      <c r="D275" s="26"/>
      <c r="E275" s="83"/>
      <c r="F275" s="83"/>
      <c r="G275" s="83"/>
      <c r="H275" s="27"/>
      <c r="I275" s="83"/>
      <c r="J275" s="83"/>
      <c r="K275" s="84"/>
      <c r="L275" s="85"/>
    </row>
    <row r="276" spans="1:12" x14ac:dyDescent="0.25">
      <c r="A276" s="25">
        <v>47</v>
      </c>
      <c r="B276" s="26" t="s">
        <v>202</v>
      </c>
      <c r="C276" s="83">
        <v>2</v>
      </c>
      <c r="D276" s="83">
        <v>1.3</v>
      </c>
      <c r="E276" s="83">
        <v>3</v>
      </c>
      <c r="F276" s="83">
        <f>C276*E276</f>
        <v>6</v>
      </c>
      <c r="G276" s="83">
        <v>1</v>
      </c>
      <c r="H276" s="27">
        <v>252</v>
      </c>
      <c r="I276" s="83">
        <v>150</v>
      </c>
      <c r="J276" s="83">
        <v>12366</v>
      </c>
      <c r="K276" s="84">
        <v>44728</v>
      </c>
      <c r="L276" s="85">
        <f>I276*G276</f>
        <v>150</v>
      </c>
    </row>
    <row r="277" spans="1:12" x14ac:dyDescent="0.25">
      <c r="A277" s="25"/>
      <c r="B277" s="26" t="s">
        <v>204</v>
      </c>
      <c r="C277" s="83"/>
      <c r="D277" s="26"/>
      <c r="E277" s="83"/>
      <c r="F277" s="83"/>
      <c r="G277" s="83"/>
      <c r="H277" s="27"/>
      <c r="I277" s="83"/>
      <c r="J277" s="83"/>
      <c r="K277" s="84"/>
      <c r="L277" s="85"/>
    </row>
    <row r="278" spans="1:12" x14ac:dyDescent="0.25">
      <c r="A278" s="25"/>
      <c r="B278" s="26"/>
      <c r="C278" s="83"/>
      <c r="D278" s="26"/>
      <c r="E278" s="83"/>
      <c r="F278" s="83"/>
      <c r="G278" s="83"/>
      <c r="H278" s="27"/>
      <c r="I278" s="83"/>
      <c r="J278" s="83"/>
      <c r="K278" s="84"/>
      <c r="L278" s="85"/>
    </row>
    <row r="279" spans="1:12" x14ac:dyDescent="0.25">
      <c r="A279" s="25">
        <v>48</v>
      </c>
      <c r="B279" s="26" t="s">
        <v>202</v>
      </c>
      <c r="C279" s="83">
        <v>15</v>
      </c>
      <c r="D279" s="83">
        <v>1.3</v>
      </c>
      <c r="E279" s="83">
        <v>4</v>
      </c>
      <c r="F279" s="83">
        <f>C279*E279</f>
        <v>60</v>
      </c>
      <c r="G279" s="83">
        <v>1</v>
      </c>
      <c r="H279" s="27">
        <v>354</v>
      </c>
      <c r="I279" s="83">
        <v>150</v>
      </c>
      <c r="J279" s="83">
        <v>12509</v>
      </c>
      <c r="K279" s="84">
        <v>44736</v>
      </c>
      <c r="L279" s="85">
        <f>I279*G279</f>
        <v>150</v>
      </c>
    </row>
    <row r="280" spans="1:12" x14ac:dyDescent="0.25">
      <c r="A280" s="25"/>
      <c r="B280" s="26" t="s">
        <v>103</v>
      </c>
      <c r="C280" s="83"/>
      <c r="D280" s="26"/>
      <c r="E280" s="83"/>
      <c r="F280" s="83"/>
      <c r="G280" s="83"/>
      <c r="H280" s="27"/>
      <c r="I280" s="83"/>
      <c r="J280" s="83"/>
      <c r="K280" s="84"/>
      <c r="L280" s="85"/>
    </row>
    <row r="281" spans="1:12" x14ac:dyDescent="0.25">
      <c r="A281" s="25"/>
      <c r="B281" s="26"/>
      <c r="C281" s="83"/>
      <c r="D281" s="26"/>
      <c r="E281" s="83"/>
      <c r="F281" s="83"/>
      <c r="G281" s="83"/>
      <c r="H281" s="27"/>
      <c r="I281" s="83"/>
      <c r="J281" s="83"/>
      <c r="K281" s="84"/>
      <c r="L281" s="85"/>
    </row>
    <row r="282" spans="1:12" x14ac:dyDescent="0.25">
      <c r="A282" s="25">
        <v>49</v>
      </c>
      <c r="B282" s="26" t="s">
        <v>202</v>
      </c>
      <c r="C282" s="83">
        <v>2.5</v>
      </c>
      <c r="D282" s="83">
        <v>2.5</v>
      </c>
      <c r="E282" s="83">
        <v>5</v>
      </c>
      <c r="F282" s="83">
        <f>C282*E282</f>
        <v>12.5</v>
      </c>
      <c r="G282" s="83">
        <v>1</v>
      </c>
      <c r="H282" s="27">
        <v>355</v>
      </c>
      <c r="I282" s="83">
        <v>150</v>
      </c>
      <c r="J282" s="83">
        <v>12510</v>
      </c>
      <c r="K282" s="84">
        <v>44736</v>
      </c>
      <c r="L282" s="85">
        <f>I282*G282</f>
        <v>150</v>
      </c>
    </row>
    <row r="283" spans="1:12" x14ac:dyDescent="0.25">
      <c r="A283" s="25"/>
      <c r="B283" s="26" t="s">
        <v>88</v>
      </c>
      <c r="C283" s="83"/>
      <c r="D283" s="26"/>
      <c r="E283" s="83"/>
      <c r="F283" s="83"/>
      <c r="G283" s="83"/>
      <c r="H283" s="27"/>
      <c r="I283" s="83"/>
      <c r="J283" s="83"/>
      <c r="K283" s="84"/>
      <c r="L283" s="85"/>
    </row>
    <row r="284" spans="1:12" x14ac:dyDescent="0.25">
      <c r="A284" s="25"/>
      <c r="B284" s="26"/>
      <c r="C284" s="83"/>
      <c r="D284" s="26"/>
      <c r="E284" s="83"/>
      <c r="F284" s="83"/>
      <c r="G284" s="83"/>
      <c r="H284" s="27"/>
      <c r="I284" s="83"/>
      <c r="J284" s="83"/>
      <c r="K284" s="84"/>
      <c r="L284" s="85"/>
    </row>
    <row r="285" spans="1:12" x14ac:dyDescent="0.25">
      <c r="A285" s="25">
        <v>50</v>
      </c>
      <c r="B285" s="26" t="s">
        <v>202</v>
      </c>
      <c r="C285" s="83">
        <v>1.8</v>
      </c>
      <c r="D285" s="83">
        <v>1.3</v>
      </c>
      <c r="E285" s="83">
        <v>4</v>
      </c>
      <c r="F285" s="83">
        <f>C285*E285</f>
        <v>7.2</v>
      </c>
      <c r="G285" s="83">
        <v>1</v>
      </c>
      <c r="H285" s="27">
        <v>114</v>
      </c>
      <c r="I285" s="83">
        <v>150</v>
      </c>
      <c r="J285" s="83">
        <v>12147</v>
      </c>
      <c r="K285" s="84">
        <v>44713</v>
      </c>
      <c r="L285" s="85">
        <f>I285*G285</f>
        <v>150</v>
      </c>
    </row>
    <row r="286" spans="1:12" x14ac:dyDescent="0.25">
      <c r="A286" s="25"/>
      <c r="B286" s="26" t="s">
        <v>94</v>
      </c>
      <c r="C286" s="83"/>
      <c r="D286" s="26"/>
      <c r="E286" s="83"/>
      <c r="F286" s="83"/>
      <c r="G286" s="83"/>
      <c r="H286" s="27"/>
      <c r="I286" s="83"/>
      <c r="J286" s="83"/>
      <c r="K286" s="84"/>
      <c r="L286" s="85"/>
    </row>
    <row r="287" spans="1:12" x14ac:dyDescent="0.25">
      <c r="A287" s="25"/>
      <c r="B287" s="26"/>
      <c r="C287" s="83"/>
      <c r="D287" s="26"/>
      <c r="E287" s="83"/>
      <c r="F287" s="83"/>
      <c r="G287" s="83"/>
      <c r="H287" s="27"/>
      <c r="I287" s="83"/>
      <c r="J287" s="83"/>
      <c r="K287" s="84"/>
      <c r="L287" s="85"/>
    </row>
    <row r="288" spans="1:12" x14ac:dyDescent="0.25">
      <c r="A288" s="25">
        <v>51</v>
      </c>
      <c r="B288" s="26" t="s">
        <v>202</v>
      </c>
      <c r="C288" s="83">
        <v>1.3</v>
      </c>
      <c r="D288" s="83">
        <v>1.3</v>
      </c>
      <c r="E288" s="83">
        <v>6</v>
      </c>
      <c r="F288" s="83">
        <f>C288*E288</f>
        <v>7.8000000000000007</v>
      </c>
      <c r="G288" s="83">
        <v>1</v>
      </c>
      <c r="H288" s="27">
        <v>95</v>
      </c>
      <c r="I288" s="83">
        <v>150</v>
      </c>
      <c r="J288" s="83">
        <v>12143</v>
      </c>
      <c r="K288" s="84">
        <v>44713</v>
      </c>
      <c r="L288" s="85">
        <f>I288*G288</f>
        <v>150</v>
      </c>
    </row>
    <row r="289" spans="1:12" x14ac:dyDescent="0.25">
      <c r="A289" s="25"/>
      <c r="B289" s="26" t="s">
        <v>120</v>
      </c>
      <c r="C289" s="83"/>
      <c r="D289" s="26"/>
      <c r="E289" s="83"/>
      <c r="F289" s="83"/>
      <c r="G289" s="83"/>
      <c r="H289" s="27"/>
      <c r="I289" s="83"/>
      <c r="J289" s="83"/>
      <c r="K289" s="84"/>
      <c r="L289" s="85"/>
    </row>
    <row r="290" spans="1:12" x14ac:dyDescent="0.25">
      <c r="A290" s="25"/>
      <c r="B290" s="26"/>
      <c r="C290" s="83"/>
      <c r="D290" s="26"/>
      <c r="E290" s="83"/>
      <c r="F290" s="83"/>
      <c r="G290" s="83"/>
      <c r="H290" s="27"/>
      <c r="I290" s="83"/>
      <c r="J290" s="83"/>
      <c r="K290" s="84"/>
      <c r="L290" s="85"/>
    </row>
    <row r="291" spans="1:12" x14ac:dyDescent="0.25">
      <c r="A291" s="25">
        <v>52</v>
      </c>
      <c r="B291" s="26" t="s">
        <v>202</v>
      </c>
      <c r="C291" s="83">
        <v>2.5</v>
      </c>
      <c r="D291" s="83">
        <v>1.3</v>
      </c>
      <c r="E291" s="83">
        <v>5</v>
      </c>
      <c r="F291" s="83">
        <f>C291*E291</f>
        <v>12.5</v>
      </c>
      <c r="G291" s="83">
        <v>1</v>
      </c>
      <c r="H291" s="27">
        <v>372</v>
      </c>
      <c r="I291" s="83">
        <v>150</v>
      </c>
      <c r="J291" s="83">
        <v>12529</v>
      </c>
      <c r="K291" s="84">
        <v>44739</v>
      </c>
      <c r="L291" s="85">
        <f>I291*G291</f>
        <v>150</v>
      </c>
    </row>
    <row r="292" spans="1:12" x14ac:dyDescent="0.25">
      <c r="A292" s="25"/>
      <c r="B292" s="26" t="s">
        <v>94</v>
      </c>
      <c r="C292" s="83"/>
      <c r="D292" s="26"/>
      <c r="E292" s="83"/>
      <c r="F292" s="83"/>
      <c r="G292" s="83"/>
      <c r="H292" s="27"/>
      <c r="I292" s="83"/>
      <c r="J292" s="83"/>
      <c r="K292" s="84"/>
      <c r="L292" s="85"/>
    </row>
    <row r="293" spans="1:12" x14ac:dyDescent="0.25">
      <c r="A293" s="25"/>
      <c r="B293" s="26"/>
      <c r="C293" s="83"/>
      <c r="D293" s="26"/>
      <c r="E293" s="83"/>
      <c r="F293" s="83"/>
      <c r="G293" s="83"/>
      <c r="H293" s="27"/>
      <c r="I293" s="83"/>
      <c r="J293" s="83"/>
      <c r="K293" s="84"/>
      <c r="L293" s="85"/>
    </row>
    <row r="294" spans="1:12" x14ac:dyDescent="0.25">
      <c r="A294" s="25">
        <v>53</v>
      </c>
      <c r="B294" s="26" t="s">
        <v>202</v>
      </c>
      <c r="C294" s="83">
        <v>10</v>
      </c>
      <c r="D294" s="83">
        <v>1.8</v>
      </c>
      <c r="E294" s="83">
        <v>5</v>
      </c>
      <c r="F294" s="83">
        <f>C294*E294</f>
        <v>50</v>
      </c>
      <c r="G294" s="83">
        <v>1</v>
      </c>
      <c r="H294" s="27">
        <v>375</v>
      </c>
      <c r="I294" s="83">
        <v>150</v>
      </c>
      <c r="J294" s="83">
        <v>12532</v>
      </c>
      <c r="K294" s="84">
        <v>44740</v>
      </c>
      <c r="L294" s="85">
        <f>I294*G294</f>
        <v>150</v>
      </c>
    </row>
    <row r="295" spans="1:12" x14ac:dyDescent="0.25">
      <c r="A295" s="25"/>
      <c r="B295" s="26" t="s">
        <v>373</v>
      </c>
      <c r="C295" s="83"/>
      <c r="D295" s="26"/>
      <c r="E295" s="83"/>
      <c r="F295" s="83"/>
      <c r="G295" s="83"/>
      <c r="H295" s="27"/>
      <c r="I295" s="83"/>
      <c r="J295" s="83"/>
      <c r="K295" s="84"/>
      <c r="L295" s="85"/>
    </row>
    <row r="296" spans="1:12" x14ac:dyDescent="0.25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4"/>
    </row>
    <row r="297" spans="1:12" ht="14.5" x14ac:dyDescent="0.35">
      <c r="A297" s="58">
        <v>54</v>
      </c>
      <c r="B297" s="55" t="s">
        <v>202</v>
      </c>
      <c r="C297" s="60">
        <v>12</v>
      </c>
      <c r="D297" s="60">
        <v>1.3</v>
      </c>
      <c r="E297" s="60">
        <v>4</v>
      </c>
      <c r="F297" s="60">
        <v>48</v>
      </c>
      <c r="G297" s="60">
        <v>1</v>
      </c>
      <c r="H297" s="63">
        <v>380</v>
      </c>
      <c r="I297" s="60">
        <v>150</v>
      </c>
      <c r="J297" s="60">
        <v>12552</v>
      </c>
      <c r="K297" s="61">
        <v>44740</v>
      </c>
      <c r="L297" s="62">
        <f>G297*I297</f>
        <v>150</v>
      </c>
    </row>
    <row r="298" spans="1:12" ht="14.5" x14ac:dyDescent="0.35">
      <c r="A298" s="58"/>
      <c r="B298" s="55" t="s">
        <v>252</v>
      </c>
      <c r="C298" s="60"/>
      <c r="D298" s="60"/>
      <c r="E298" s="60"/>
      <c r="F298" s="60"/>
      <c r="G298" s="60"/>
      <c r="H298" s="63"/>
      <c r="I298" s="60"/>
      <c r="J298" s="60"/>
      <c r="K298" s="61"/>
      <c r="L298" s="62"/>
    </row>
    <row r="299" spans="1:12" ht="14.5" x14ac:dyDescent="0.35">
      <c r="A299" s="58"/>
      <c r="B299" s="55"/>
      <c r="C299" s="60"/>
      <c r="D299" s="60"/>
      <c r="E299" s="60"/>
      <c r="F299" s="60"/>
      <c r="G299" s="60"/>
      <c r="H299" s="63"/>
      <c r="I299" s="60"/>
      <c r="J299" s="60"/>
      <c r="K299" s="61"/>
      <c r="L299" s="62"/>
    </row>
    <row r="300" spans="1:12" ht="14.5" customHeight="1" x14ac:dyDescent="0.35">
      <c r="A300" s="58">
        <v>55</v>
      </c>
      <c r="B300" s="55" t="s">
        <v>202</v>
      </c>
      <c r="C300" s="60">
        <v>7</v>
      </c>
      <c r="D300" s="60">
        <v>1</v>
      </c>
      <c r="E300" s="60">
        <v>2</v>
      </c>
      <c r="F300" s="60">
        <v>14</v>
      </c>
      <c r="G300" s="60">
        <v>3</v>
      </c>
      <c r="H300" s="437" t="s">
        <v>253</v>
      </c>
      <c r="I300" s="60">
        <v>150</v>
      </c>
      <c r="J300" s="60">
        <v>12557</v>
      </c>
      <c r="K300" s="61">
        <v>44741</v>
      </c>
      <c r="L300" s="62">
        <f>G300*I300</f>
        <v>450</v>
      </c>
    </row>
    <row r="301" spans="1:12" ht="14.5" x14ac:dyDescent="0.35">
      <c r="A301" s="58"/>
      <c r="B301" s="55" t="s">
        <v>254</v>
      </c>
      <c r="C301" s="60"/>
      <c r="D301" s="55"/>
      <c r="E301" s="60"/>
      <c r="F301" s="60"/>
      <c r="G301" s="60"/>
      <c r="H301" s="438"/>
      <c r="I301" s="60"/>
      <c r="J301" s="60"/>
      <c r="K301" s="61"/>
      <c r="L301" s="62"/>
    </row>
    <row r="302" spans="1:12" ht="14.5" x14ac:dyDescent="0.35">
      <c r="A302" s="58"/>
      <c r="B302" s="55"/>
      <c r="C302" s="60"/>
      <c r="D302" s="55"/>
      <c r="E302" s="60"/>
      <c r="F302" s="60"/>
      <c r="G302" s="60"/>
      <c r="H302" s="63"/>
      <c r="I302" s="60"/>
      <c r="J302" s="60"/>
      <c r="K302" s="61"/>
      <c r="L302" s="62"/>
    </row>
    <row r="303" spans="1:12" ht="14.5" x14ac:dyDescent="0.35">
      <c r="A303" s="58">
        <v>56</v>
      </c>
      <c r="B303" s="55" t="s">
        <v>202</v>
      </c>
      <c r="C303" s="60">
        <v>4</v>
      </c>
      <c r="D303" s="55">
        <v>1.3</v>
      </c>
      <c r="E303" s="60">
        <v>5</v>
      </c>
      <c r="F303" s="60">
        <v>20</v>
      </c>
      <c r="G303" s="60">
        <v>2</v>
      </c>
      <c r="H303" s="63" t="s">
        <v>255</v>
      </c>
      <c r="I303" s="60">
        <v>150</v>
      </c>
      <c r="J303" s="60">
        <v>12803</v>
      </c>
      <c r="K303" s="61">
        <v>44767</v>
      </c>
      <c r="L303" s="62">
        <f>G303*I303</f>
        <v>300</v>
      </c>
    </row>
    <row r="304" spans="1:12" ht="14.5" x14ac:dyDescent="0.35">
      <c r="A304" s="58"/>
      <c r="B304" s="55" t="s">
        <v>256</v>
      </c>
      <c r="C304" s="60"/>
      <c r="D304" s="55"/>
      <c r="E304" s="60"/>
      <c r="F304" s="60"/>
      <c r="G304" s="60"/>
      <c r="H304" s="63"/>
      <c r="I304" s="60"/>
      <c r="J304" s="60"/>
      <c r="K304" s="61"/>
      <c r="L304" s="62"/>
    </row>
    <row r="305" spans="1:12" ht="14.5" x14ac:dyDescent="0.35">
      <c r="A305" s="58"/>
      <c r="B305" s="55"/>
      <c r="C305" s="60"/>
      <c r="D305" s="55"/>
      <c r="E305" s="60"/>
      <c r="F305" s="60"/>
      <c r="G305" s="60"/>
      <c r="H305" s="63"/>
      <c r="I305" s="60"/>
      <c r="J305" s="60"/>
      <c r="K305" s="61"/>
      <c r="L305" s="62"/>
    </row>
    <row r="306" spans="1:12" ht="14.5" x14ac:dyDescent="0.35">
      <c r="A306" s="58">
        <v>57</v>
      </c>
      <c r="B306" s="55" t="s">
        <v>202</v>
      </c>
      <c r="C306" s="60">
        <v>6</v>
      </c>
      <c r="D306" s="55">
        <v>1.3</v>
      </c>
      <c r="E306" s="60">
        <v>6</v>
      </c>
      <c r="F306" s="60">
        <v>36</v>
      </c>
      <c r="G306" s="60">
        <v>1</v>
      </c>
      <c r="H306" s="63">
        <v>588</v>
      </c>
      <c r="I306" s="60">
        <v>150</v>
      </c>
      <c r="J306" s="60">
        <v>12806</v>
      </c>
      <c r="K306" s="61">
        <v>44767</v>
      </c>
      <c r="L306" s="62">
        <f>G306*I306</f>
        <v>150</v>
      </c>
    </row>
    <row r="307" spans="1:12" ht="14.5" x14ac:dyDescent="0.35">
      <c r="A307" s="58"/>
      <c r="B307" s="55" t="s">
        <v>257</v>
      </c>
      <c r="C307" s="60"/>
      <c r="D307" s="55"/>
      <c r="E307" s="60"/>
      <c r="F307" s="60"/>
      <c r="G307" s="60"/>
      <c r="H307" s="63"/>
      <c r="I307" s="60"/>
      <c r="J307" s="60"/>
      <c r="K307" s="61"/>
      <c r="L307" s="62"/>
    </row>
    <row r="308" spans="1:12" ht="14.5" x14ac:dyDescent="0.35">
      <c r="A308" s="58"/>
      <c r="B308" s="55"/>
      <c r="C308" s="60"/>
      <c r="D308" s="55"/>
      <c r="E308" s="60"/>
      <c r="F308" s="60"/>
      <c r="G308" s="60"/>
      <c r="H308" s="63"/>
      <c r="I308" s="60"/>
      <c r="J308" s="60"/>
      <c r="K308" s="61"/>
      <c r="L308" s="62"/>
    </row>
    <row r="309" spans="1:12" ht="14.5" x14ac:dyDescent="0.35">
      <c r="A309" s="58">
        <v>58</v>
      </c>
      <c r="B309" s="55" t="s">
        <v>202</v>
      </c>
      <c r="C309" s="60">
        <v>2.5</v>
      </c>
      <c r="D309" s="55">
        <v>1.3</v>
      </c>
      <c r="E309" s="60">
        <v>3</v>
      </c>
      <c r="F309" s="60">
        <v>7.5</v>
      </c>
      <c r="G309" s="60">
        <v>2</v>
      </c>
      <c r="H309" s="63" t="s">
        <v>258</v>
      </c>
      <c r="I309" s="60">
        <v>150</v>
      </c>
      <c r="J309" s="60">
        <v>12790</v>
      </c>
      <c r="K309" s="61">
        <v>44766</v>
      </c>
      <c r="L309" s="62">
        <f>G309*I309</f>
        <v>300</v>
      </c>
    </row>
    <row r="310" spans="1:12" ht="14.5" x14ac:dyDescent="0.35">
      <c r="A310" s="58"/>
      <c r="B310" s="55" t="s">
        <v>259</v>
      </c>
      <c r="C310" s="60"/>
      <c r="D310" s="55"/>
      <c r="E310" s="60"/>
      <c r="F310" s="60"/>
      <c r="G310" s="60"/>
      <c r="H310" s="63"/>
      <c r="I310" s="60"/>
      <c r="J310" s="60"/>
      <c r="K310" s="61"/>
      <c r="L310" s="62"/>
    </row>
    <row r="311" spans="1:12" ht="14.5" x14ac:dyDescent="0.35">
      <c r="A311" s="58"/>
      <c r="B311" s="55"/>
      <c r="C311" s="60"/>
      <c r="D311" s="55"/>
      <c r="E311" s="60"/>
      <c r="F311" s="60"/>
      <c r="G311" s="60"/>
      <c r="H311" s="63"/>
      <c r="I311" s="60"/>
      <c r="J311" s="60"/>
      <c r="K311" s="61"/>
      <c r="L311" s="62"/>
    </row>
    <row r="312" spans="1:12" ht="14.5" x14ac:dyDescent="0.35">
      <c r="A312" s="117">
        <v>59</v>
      </c>
      <c r="B312" s="55" t="s">
        <v>202</v>
      </c>
      <c r="C312" s="60">
        <v>9</v>
      </c>
      <c r="D312" s="55">
        <v>1.3</v>
      </c>
      <c r="E312" s="60">
        <v>6</v>
      </c>
      <c r="F312" s="60">
        <f>C312*E312</f>
        <v>54</v>
      </c>
      <c r="G312" s="60">
        <v>1</v>
      </c>
      <c r="H312" s="63">
        <v>702</v>
      </c>
      <c r="I312" s="60">
        <v>150</v>
      </c>
      <c r="J312" s="60">
        <v>12965</v>
      </c>
      <c r="K312" s="61">
        <v>44781</v>
      </c>
      <c r="L312" s="62">
        <f>G312*I312</f>
        <v>150</v>
      </c>
    </row>
    <row r="313" spans="1:12" ht="14.5" x14ac:dyDescent="0.35">
      <c r="A313" s="58"/>
      <c r="B313" s="55" t="s">
        <v>57</v>
      </c>
      <c r="C313" s="60"/>
      <c r="D313" s="55"/>
      <c r="E313" s="60"/>
      <c r="F313" s="60"/>
      <c r="G313" s="60"/>
      <c r="H313" s="63"/>
      <c r="I313" s="60"/>
      <c r="J313" s="60"/>
      <c r="K313" s="61"/>
      <c r="L313" s="62"/>
    </row>
    <row r="314" spans="1:12" ht="14.5" x14ac:dyDescent="0.35">
      <c r="A314" s="58"/>
      <c r="B314" s="55"/>
      <c r="C314" s="60"/>
      <c r="D314" s="55"/>
      <c r="E314" s="60"/>
      <c r="F314" s="60"/>
      <c r="G314" s="60"/>
      <c r="H314" s="63"/>
      <c r="I314" s="60"/>
      <c r="J314" s="60"/>
      <c r="K314" s="61"/>
      <c r="L314" s="62"/>
    </row>
    <row r="315" spans="1:12" ht="14.5" x14ac:dyDescent="0.35">
      <c r="A315" s="58">
        <v>60</v>
      </c>
      <c r="B315" s="55" t="s">
        <v>202</v>
      </c>
      <c r="C315" s="60">
        <v>2.5</v>
      </c>
      <c r="D315" s="55">
        <v>2.5</v>
      </c>
      <c r="E315" s="60">
        <v>5</v>
      </c>
      <c r="F315" s="60">
        <f>C315*E315</f>
        <v>12.5</v>
      </c>
      <c r="G315" s="60">
        <v>1</v>
      </c>
      <c r="H315" s="63">
        <v>638</v>
      </c>
      <c r="I315" s="60">
        <v>150</v>
      </c>
      <c r="J315" s="60">
        <v>12861</v>
      </c>
      <c r="K315" s="61">
        <v>44774</v>
      </c>
      <c r="L315" s="62">
        <f>G315*I315</f>
        <v>150</v>
      </c>
    </row>
    <row r="316" spans="1:12" ht="14.5" x14ac:dyDescent="0.35">
      <c r="A316" s="58"/>
      <c r="B316" s="55" t="s">
        <v>71</v>
      </c>
      <c r="C316" s="60"/>
      <c r="D316" s="55"/>
      <c r="E316" s="60"/>
      <c r="F316" s="60"/>
      <c r="G316" s="60"/>
      <c r="H316" s="63"/>
      <c r="I316" s="60"/>
      <c r="J316" s="60"/>
      <c r="K316" s="61"/>
      <c r="L316" s="62"/>
    </row>
    <row r="317" spans="1:12" ht="14.5" x14ac:dyDescent="0.35">
      <c r="A317" s="58"/>
      <c r="B317" s="55"/>
      <c r="C317" s="60"/>
      <c r="D317" s="55"/>
      <c r="E317" s="60"/>
      <c r="F317" s="60"/>
      <c r="G317" s="60"/>
      <c r="H317" s="63"/>
      <c r="I317" s="60"/>
      <c r="J317" s="60"/>
      <c r="K317" s="61"/>
      <c r="L317" s="62"/>
    </row>
    <row r="318" spans="1:12" ht="14.5" x14ac:dyDescent="0.35">
      <c r="A318" s="58">
        <v>61</v>
      </c>
      <c r="B318" s="55" t="s">
        <v>202</v>
      </c>
      <c r="C318" s="60">
        <v>6</v>
      </c>
      <c r="D318" s="55">
        <v>1.3</v>
      </c>
      <c r="E318" s="60">
        <v>5</v>
      </c>
      <c r="F318" s="60">
        <f>C318*E318</f>
        <v>30</v>
      </c>
      <c r="G318" s="60">
        <v>1</v>
      </c>
      <c r="H318" s="63">
        <v>640</v>
      </c>
      <c r="I318" s="60">
        <v>150</v>
      </c>
      <c r="J318" s="116">
        <v>12831</v>
      </c>
      <c r="K318" s="61">
        <v>44774</v>
      </c>
      <c r="L318" s="62">
        <f>G318*I318</f>
        <v>150</v>
      </c>
    </row>
    <row r="319" spans="1:12" ht="14.5" x14ac:dyDescent="0.35">
      <c r="A319" s="58"/>
      <c r="B319" s="55" t="s">
        <v>90</v>
      </c>
      <c r="C319" s="60"/>
      <c r="D319" s="55"/>
      <c r="E319" s="60"/>
      <c r="F319" s="60"/>
      <c r="G319" s="60"/>
      <c r="H319" s="63"/>
      <c r="I319" s="60"/>
      <c r="J319" s="60"/>
      <c r="K319" s="61"/>
      <c r="L319" s="62"/>
    </row>
    <row r="320" spans="1:12" ht="14.5" x14ac:dyDescent="0.35">
      <c r="A320" s="58"/>
      <c r="B320" s="55"/>
      <c r="C320" s="60"/>
      <c r="D320" s="55"/>
      <c r="E320" s="60"/>
      <c r="F320" s="60"/>
      <c r="G320" s="60"/>
      <c r="H320" s="63"/>
      <c r="I320" s="60"/>
      <c r="J320" s="60"/>
      <c r="K320" s="61"/>
      <c r="L320" s="62"/>
    </row>
    <row r="321" spans="1:12" ht="14.5" x14ac:dyDescent="0.35">
      <c r="A321" s="58">
        <v>62</v>
      </c>
      <c r="B321" s="55" t="s">
        <v>202</v>
      </c>
      <c r="C321" s="60">
        <v>20</v>
      </c>
      <c r="D321" s="55">
        <v>1.8</v>
      </c>
      <c r="E321" s="60">
        <v>5</v>
      </c>
      <c r="F321" s="60">
        <f>C321*E321</f>
        <v>100</v>
      </c>
      <c r="G321" s="60">
        <v>1</v>
      </c>
      <c r="H321" s="63">
        <v>611</v>
      </c>
      <c r="I321" s="60">
        <v>150</v>
      </c>
      <c r="J321" s="60">
        <v>12863</v>
      </c>
      <c r="K321" s="61">
        <v>44774</v>
      </c>
      <c r="L321" s="62">
        <f>G321*I321</f>
        <v>150</v>
      </c>
    </row>
    <row r="322" spans="1:12" ht="14.5" x14ac:dyDescent="0.35">
      <c r="A322" s="58"/>
      <c r="B322" s="55" t="s">
        <v>57</v>
      </c>
      <c r="C322" s="60"/>
      <c r="D322" s="55"/>
      <c r="E322" s="60"/>
      <c r="F322" s="60"/>
      <c r="G322" s="60"/>
      <c r="H322" s="63"/>
      <c r="I322" s="60"/>
      <c r="J322" s="60"/>
      <c r="K322" s="61"/>
      <c r="L322" s="62"/>
    </row>
    <row r="323" spans="1:12" ht="14.5" x14ac:dyDescent="0.35">
      <c r="A323" s="58"/>
      <c r="B323" s="55"/>
      <c r="C323" s="60"/>
      <c r="D323" s="55"/>
      <c r="E323" s="60"/>
      <c r="F323" s="60"/>
      <c r="G323" s="60"/>
      <c r="H323" s="63"/>
      <c r="I323" s="60"/>
      <c r="J323" s="60"/>
      <c r="K323" s="61"/>
      <c r="L323" s="62"/>
    </row>
    <row r="324" spans="1:12" ht="14.5" x14ac:dyDescent="0.35">
      <c r="A324" s="58">
        <v>63</v>
      </c>
      <c r="B324" s="55" t="s">
        <v>202</v>
      </c>
      <c r="C324" s="60">
        <v>5</v>
      </c>
      <c r="D324" s="55">
        <v>1.3</v>
      </c>
      <c r="E324" s="60">
        <v>5</v>
      </c>
      <c r="F324" s="60">
        <f>C324*E324</f>
        <v>25</v>
      </c>
      <c r="G324" s="60">
        <v>1</v>
      </c>
      <c r="H324" s="63">
        <v>814</v>
      </c>
      <c r="I324" s="60">
        <v>150</v>
      </c>
      <c r="J324" s="60">
        <v>13077</v>
      </c>
      <c r="K324" s="61">
        <v>44797</v>
      </c>
      <c r="L324" s="62">
        <f>G324*I324</f>
        <v>150</v>
      </c>
    </row>
    <row r="325" spans="1:12" ht="14.5" x14ac:dyDescent="0.35">
      <c r="A325" s="58"/>
      <c r="B325" s="55" t="s">
        <v>450</v>
      </c>
      <c r="C325" s="60"/>
      <c r="D325" s="55"/>
      <c r="E325" s="60"/>
      <c r="F325" s="60"/>
      <c r="G325" s="60"/>
      <c r="H325" s="63"/>
      <c r="I325" s="60"/>
      <c r="J325" s="60"/>
      <c r="K325" s="61"/>
      <c r="L325" s="62"/>
    </row>
    <row r="326" spans="1:12" ht="14.5" x14ac:dyDescent="0.35">
      <c r="A326" s="58"/>
      <c r="B326" s="55"/>
      <c r="C326" s="60"/>
      <c r="D326" s="55"/>
      <c r="E326" s="60"/>
      <c r="F326" s="60"/>
      <c r="G326" s="60"/>
      <c r="H326" s="63"/>
      <c r="I326" s="60"/>
      <c r="J326" s="60"/>
      <c r="K326" s="61"/>
      <c r="L326" s="62"/>
    </row>
    <row r="327" spans="1:12" ht="14.5" x14ac:dyDescent="0.35">
      <c r="A327" s="58">
        <v>64</v>
      </c>
      <c r="B327" s="55" t="s">
        <v>202</v>
      </c>
      <c r="C327" s="60">
        <v>10</v>
      </c>
      <c r="D327" s="55">
        <v>1</v>
      </c>
      <c r="E327" s="60">
        <v>5</v>
      </c>
      <c r="F327" s="60">
        <f>C327*E327</f>
        <v>50</v>
      </c>
      <c r="G327" s="60">
        <v>1</v>
      </c>
      <c r="H327" s="63">
        <v>808</v>
      </c>
      <c r="I327" s="60">
        <v>150</v>
      </c>
      <c r="J327" s="60">
        <v>13071</v>
      </c>
      <c r="K327" s="61">
        <v>44797</v>
      </c>
      <c r="L327" s="62">
        <f>G327*I327</f>
        <v>150</v>
      </c>
    </row>
    <row r="328" spans="1:12" ht="14.5" x14ac:dyDescent="0.35">
      <c r="A328" s="58"/>
      <c r="B328" s="55" t="s">
        <v>451</v>
      </c>
      <c r="C328" s="60"/>
      <c r="D328" s="55"/>
      <c r="E328" s="60"/>
      <c r="F328" s="60"/>
      <c r="G328" s="60"/>
      <c r="H328" s="63"/>
      <c r="I328" s="60"/>
      <c r="J328" s="60"/>
      <c r="K328" s="61"/>
      <c r="L328" s="62"/>
    </row>
    <row r="329" spans="1:12" ht="14.5" x14ac:dyDescent="0.35">
      <c r="A329" s="58"/>
      <c r="B329" s="55"/>
      <c r="C329" s="60"/>
      <c r="D329" s="55"/>
      <c r="E329" s="60"/>
      <c r="F329" s="60"/>
      <c r="G329" s="60"/>
      <c r="H329" s="63"/>
      <c r="I329" s="60"/>
      <c r="J329" s="60"/>
      <c r="K329" s="61"/>
      <c r="L329" s="62"/>
    </row>
    <row r="330" spans="1:12" s="227" customFormat="1" ht="14.5" x14ac:dyDescent="0.35">
      <c r="A330" s="117">
        <v>65</v>
      </c>
      <c r="B330" s="253" t="s">
        <v>202</v>
      </c>
      <c r="C330" s="116">
        <v>12</v>
      </c>
      <c r="D330" s="253">
        <v>1.3</v>
      </c>
      <c r="E330" s="116">
        <v>7</v>
      </c>
      <c r="F330" s="116">
        <f>C330*E330</f>
        <v>84</v>
      </c>
      <c r="G330" s="116">
        <v>1</v>
      </c>
      <c r="H330" s="257">
        <v>842</v>
      </c>
      <c r="I330" s="116">
        <v>150</v>
      </c>
      <c r="J330" s="116">
        <v>13111</v>
      </c>
      <c r="K330" s="255">
        <v>44800</v>
      </c>
      <c r="L330" s="256">
        <f>G330*I330</f>
        <v>150</v>
      </c>
    </row>
    <row r="331" spans="1:12" s="227" customFormat="1" ht="14.5" x14ac:dyDescent="0.35">
      <c r="A331" s="117"/>
      <c r="B331" s="253" t="s">
        <v>421</v>
      </c>
      <c r="C331" s="116"/>
      <c r="D331" s="253"/>
      <c r="E331" s="116"/>
      <c r="F331" s="116"/>
      <c r="G331" s="116"/>
      <c r="H331" s="257"/>
      <c r="I331" s="116"/>
      <c r="J331" s="116"/>
      <c r="K331" s="255"/>
      <c r="L331" s="256"/>
    </row>
    <row r="332" spans="1:12" ht="14.5" x14ac:dyDescent="0.35">
      <c r="A332" s="58"/>
      <c r="B332" s="55"/>
      <c r="C332" s="60"/>
      <c r="D332" s="55"/>
      <c r="E332" s="60"/>
      <c r="F332" s="60"/>
      <c r="G332" s="60"/>
      <c r="H332" s="63"/>
      <c r="I332" s="60"/>
      <c r="J332" s="60"/>
      <c r="K332" s="61"/>
      <c r="L332" s="62"/>
    </row>
    <row r="333" spans="1:12" ht="14.5" x14ac:dyDescent="0.35">
      <c r="A333" s="58"/>
      <c r="B333" s="55"/>
      <c r="C333" s="60"/>
      <c r="D333" s="60"/>
      <c r="E333" s="60"/>
      <c r="F333" s="60"/>
      <c r="G333" s="60"/>
      <c r="H333" s="60"/>
      <c r="I333" s="60"/>
      <c r="J333" s="60"/>
      <c r="K333" s="61"/>
      <c r="L333" s="62"/>
    </row>
    <row r="334" spans="1:12" ht="14.5" x14ac:dyDescent="0.35">
      <c r="A334" s="28"/>
      <c r="B334" s="28"/>
      <c r="C334" s="28"/>
      <c r="D334" s="28"/>
      <c r="E334" s="28"/>
      <c r="F334" s="56"/>
      <c r="G334" s="56"/>
      <c r="H334" s="28"/>
      <c r="I334" s="434" t="s">
        <v>168</v>
      </c>
      <c r="J334" s="435"/>
      <c r="K334" s="436"/>
      <c r="L334" s="64">
        <f>SUM(L4:L331)</f>
        <v>18150</v>
      </c>
    </row>
    <row r="335" spans="1:12" ht="14.5" x14ac:dyDescent="0.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53"/>
    </row>
  </sheetData>
  <protectedRanges>
    <protectedRange sqref="A1:L1048576" name="Range1" securityDescriptor="O:WDG:WDD:(A;;CC;;;S-1-5-21-2162722240-155571142-4159933717-1001)"/>
  </protectedRanges>
  <mergeCells count="3">
    <mergeCell ref="A2:L2"/>
    <mergeCell ref="I334:K334"/>
    <mergeCell ref="H300:H301"/>
  </mergeCells>
  <pageMargins left="0.7" right="0.7" top="0.75" bottom="0.75" header="0.3" footer="0.3"/>
  <pageSetup paperSize="9" scale="7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M63"/>
  <sheetViews>
    <sheetView topLeftCell="A43" workbookViewId="0">
      <selection activeCell="D66" sqref="D66"/>
    </sheetView>
  </sheetViews>
  <sheetFormatPr defaultColWidth="9.1796875" defaultRowHeight="12.5" x14ac:dyDescent="0.25"/>
  <cols>
    <col min="1" max="1" width="9.1796875" style="1"/>
    <col min="2" max="2" width="20.26953125" style="1" customWidth="1"/>
    <col min="3" max="3" width="9.1796875" style="1"/>
    <col min="4" max="5" width="9.81640625" style="1" customWidth="1"/>
    <col min="6" max="6" width="11.1796875" style="1" customWidth="1"/>
    <col min="7" max="8" width="10.7265625" style="1" bestFit="1" customWidth="1"/>
    <col min="9" max="9" width="8.81640625" style="1" customWidth="1"/>
    <col min="10" max="10" width="13" style="1" customWidth="1"/>
    <col min="11" max="11" width="11" style="1" customWidth="1"/>
    <col min="12" max="12" width="10.81640625" style="1" customWidth="1"/>
    <col min="13" max="13" width="11.7265625" style="1" customWidth="1"/>
    <col min="14" max="16384" width="9.1796875" style="1"/>
  </cols>
  <sheetData>
    <row r="3" spans="1:13" ht="14.5" x14ac:dyDescent="0.35">
      <c r="A3" s="439" t="s">
        <v>169</v>
      </c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</row>
    <row r="4" spans="1:13" ht="37.5" x14ac:dyDescent="0.25">
      <c r="A4" s="17" t="s">
        <v>170</v>
      </c>
      <c r="B4" s="17" t="s">
        <v>171</v>
      </c>
      <c r="C4" s="17" t="s">
        <v>172</v>
      </c>
      <c r="D4" s="17" t="s">
        <v>173</v>
      </c>
      <c r="E4" s="18" t="s">
        <v>551</v>
      </c>
      <c r="F4" s="18" t="s">
        <v>174</v>
      </c>
      <c r="G4" s="18" t="s">
        <v>175</v>
      </c>
      <c r="H4" s="18" t="s">
        <v>176</v>
      </c>
      <c r="I4" s="18" t="s">
        <v>177</v>
      </c>
      <c r="J4" s="18" t="s">
        <v>178</v>
      </c>
      <c r="K4" s="19" t="s">
        <v>179</v>
      </c>
      <c r="L4" s="19" t="s">
        <v>180</v>
      </c>
      <c r="M4" s="19" t="s">
        <v>448</v>
      </c>
    </row>
    <row r="5" spans="1:13" x14ac:dyDescent="0.25">
      <c r="A5" s="20">
        <v>1</v>
      </c>
      <c r="B5" s="20" t="s">
        <v>181</v>
      </c>
      <c r="C5" s="20">
        <v>600</v>
      </c>
      <c r="D5" s="20">
        <v>8162</v>
      </c>
      <c r="E5" s="20"/>
      <c r="F5" s="21">
        <v>0.22</v>
      </c>
      <c r="G5" s="22">
        <v>44707</v>
      </c>
      <c r="H5" s="22">
        <v>44957</v>
      </c>
      <c r="I5" s="20">
        <f t="shared" ref="I5:I12" si="0">H5-G5+1</f>
        <v>251</v>
      </c>
      <c r="J5" s="23">
        <f>F5/7*C5</f>
        <v>18.857142857142858</v>
      </c>
      <c r="K5" s="23">
        <f t="shared" ref="K5:K37" si="1">J5*I5</f>
        <v>4733.1428571428569</v>
      </c>
      <c r="L5" s="120">
        <v>4148.5714285714284</v>
      </c>
      <c r="M5" s="23">
        <f t="shared" ref="M5:M37" si="2">K5-L5</f>
        <v>584.57142857142844</v>
      </c>
    </row>
    <row r="6" spans="1:13" x14ac:dyDescent="0.25">
      <c r="A6" s="20"/>
      <c r="B6" s="281" t="s">
        <v>181</v>
      </c>
      <c r="C6" s="281">
        <v>-7</v>
      </c>
      <c r="D6" s="281"/>
      <c r="E6" s="281">
        <v>6537</v>
      </c>
      <c r="F6" s="282">
        <v>-0.22</v>
      </c>
      <c r="G6" s="283">
        <v>44881</v>
      </c>
      <c r="H6" s="283">
        <v>44957</v>
      </c>
      <c r="I6" s="281">
        <f t="shared" si="0"/>
        <v>77</v>
      </c>
      <c r="J6" s="284">
        <f t="shared" ref="J6:J12" si="3">-F6/7*C6</f>
        <v>-0.22000000000000003</v>
      </c>
      <c r="K6" s="284">
        <f t="shared" si="1"/>
        <v>-16.940000000000001</v>
      </c>
      <c r="L6" s="285">
        <v>-10.120000000000001</v>
      </c>
      <c r="M6" s="284">
        <f t="shared" si="2"/>
        <v>-6.82</v>
      </c>
    </row>
    <row r="7" spans="1:13" x14ac:dyDescent="0.25">
      <c r="A7" s="20"/>
      <c r="B7" s="281" t="s">
        <v>181</v>
      </c>
      <c r="C7" s="281">
        <v>-5</v>
      </c>
      <c r="D7" s="281"/>
      <c r="E7" s="281">
        <v>6546</v>
      </c>
      <c r="F7" s="282">
        <v>-0.22</v>
      </c>
      <c r="G7" s="283">
        <v>44887</v>
      </c>
      <c r="H7" s="283">
        <v>44957</v>
      </c>
      <c r="I7" s="281">
        <f t="shared" si="0"/>
        <v>71</v>
      </c>
      <c r="J7" s="284">
        <f t="shared" si="3"/>
        <v>-0.15714285714285714</v>
      </c>
      <c r="K7" s="284">
        <f t="shared" si="1"/>
        <v>-11.157142857142857</v>
      </c>
      <c r="L7" s="285">
        <v>-6.2857142857142856</v>
      </c>
      <c r="M7" s="284">
        <f t="shared" si="2"/>
        <v>-4.871428571428571</v>
      </c>
    </row>
    <row r="8" spans="1:13" x14ac:dyDescent="0.25">
      <c r="A8" s="20"/>
      <c r="B8" s="281" t="s">
        <v>181</v>
      </c>
      <c r="C8" s="281">
        <v>-5</v>
      </c>
      <c r="D8" s="281"/>
      <c r="E8" s="281">
        <v>6562</v>
      </c>
      <c r="F8" s="282">
        <v>-0.22</v>
      </c>
      <c r="G8" s="283">
        <v>44889</v>
      </c>
      <c r="H8" s="283">
        <v>44957</v>
      </c>
      <c r="I8" s="281">
        <f t="shared" si="0"/>
        <v>69</v>
      </c>
      <c r="J8" s="284">
        <f t="shared" si="3"/>
        <v>-0.15714285714285714</v>
      </c>
      <c r="K8" s="284">
        <f t="shared" ref="K8" si="4">J8*I8</f>
        <v>-10.842857142857143</v>
      </c>
      <c r="L8" s="285">
        <v>-5.9714285714285715</v>
      </c>
      <c r="M8" s="284">
        <f t="shared" ref="M8" si="5">K8-L8</f>
        <v>-4.8714285714285719</v>
      </c>
    </row>
    <row r="9" spans="1:13" x14ac:dyDescent="0.25">
      <c r="A9" s="20"/>
      <c r="B9" s="281" t="s">
        <v>181</v>
      </c>
      <c r="C9" s="281">
        <v>-128</v>
      </c>
      <c r="D9" s="281"/>
      <c r="E9" s="281">
        <v>6636</v>
      </c>
      <c r="F9" s="282">
        <v>-0.22</v>
      </c>
      <c r="G9" s="283">
        <v>44901</v>
      </c>
      <c r="H9" s="283">
        <v>44957</v>
      </c>
      <c r="I9" s="281">
        <f t="shared" si="0"/>
        <v>57</v>
      </c>
      <c r="J9" s="284">
        <f t="shared" si="3"/>
        <v>-4.0228571428571431</v>
      </c>
      <c r="K9" s="284">
        <f t="shared" ref="K9:K10" si="6">J9*I9</f>
        <v>-229.30285714285716</v>
      </c>
      <c r="L9" s="285">
        <v>-104.59428571428572</v>
      </c>
      <c r="M9" s="284">
        <f t="shared" ref="M9:M10" si="7">K9-L9</f>
        <v>-124.70857142857145</v>
      </c>
    </row>
    <row r="10" spans="1:13" x14ac:dyDescent="0.25">
      <c r="A10" s="20"/>
      <c r="B10" s="281" t="s">
        <v>181</v>
      </c>
      <c r="C10" s="281">
        <v>-83</v>
      </c>
      <c r="D10" s="281"/>
      <c r="E10" s="281">
        <v>6726</v>
      </c>
      <c r="F10" s="282">
        <v>-0.22</v>
      </c>
      <c r="G10" s="283">
        <v>44928</v>
      </c>
      <c r="H10" s="283">
        <v>44957</v>
      </c>
      <c r="I10" s="281">
        <f t="shared" si="0"/>
        <v>30</v>
      </c>
      <c r="J10" s="284">
        <f t="shared" si="3"/>
        <v>-2.6085714285714285</v>
      </c>
      <c r="K10" s="284">
        <f t="shared" si="6"/>
        <v>-78.257142857142853</v>
      </c>
      <c r="L10" s="285"/>
      <c r="M10" s="284">
        <f t="shared" si="7"/>
        <v>-78.257142857142853</v>
      </c>
    </row>
    <row r="11" spans="1:13" x14ac:dyDescent="0.25">
      <c r="A11" s="20"/>
      <c r="B11" s="281" t="s">
        <v>181</v>
      </c>
      <c r="C11" s="281">
        <v>-26</v>
      </c>
      <c r="D11" s="281"/>
      <c r="E11" s="281">
        <v>6796</v>
      </c>
      <c r="F11" s="282">
        <v>-0.22</v>
      </c>
      <c r="G11" s="283">
        <v>44933</v>
      </c>
      <c r="H11" s="283">
        <v>44957</v>
      </c>
      <c r="I11" s="281">
        <f t="shared" si="0"/>
        <v>25</v>
      </c>
      <c r="J11" s="284">
        <f t="shared" si="3"/>
        <v>-0.81714285714285717</v>
      </c>
      <c r="K11" s="284">
        <f t="shared" ref="K11" si="8">J11*I11</f>
        <v>-20.428571428571431</v>
      </c>
      <c r="L11" s="285"/>
      <c r="M11" s="284">
        <f t="shared" ref="M11" si="9">K11-L11</f>
        <v>-20.428571428571431</v>
      </c>
    </row>
    <row r="12" spans="1:13" x14ac:dyDescent="0.25">
      <c r="A12" s="20"/>
      <c r="B12" s="281" t="s">
        <v>181</v>
      </c>
      <c r="C12" s="281">
        <v>-5</v>
      </c>
      <c r="D12" s="281"/>
      <c r="E12" s="281">
        <v>6798</v>
      </c>
      <c r="F12" s="282">
        <v>-0.22</v>
      </c>
      <c r="G12" s="283">
        <v>44944</v>
      </c>
      <c r="H12" s="283">
        <v>44957</v>
      </c>
      <c r="I12" s="281">
        <f t="shared" si="0"/>
        <v>14</v>
      </c>
      <c r="J12" s="284">
        <f t="shared" si="3"/>
        <v>-0.15714285714285714</v>
      </c>
      <c r="K12" s="284">
        <f t="shared" ref="K12" si="10">J12*I12</f>
        <v>-2.2000000000000002</v>
      </c>
      <c r="L12" s="285"/>
      <c r="M12" s="284">
        <f t="shared" ref="M12" si="11">K12-L12</f>
        <v>-2.2000000000000002</v>
      </c>
    </row>
    <row r="13" spans="1:13" x14ac:dyDescent="0.25">
      <c r="A13" s="20">
        <v>2</v>
      </c>
      <c r="B13" s="20" t="s">
        <v>182</v>
      </c>
      <c r="C13" s="20">
        <v>300</v>
      </c>
      <c r="D13" s="20">
        <v>8162</v>
      </c>
      <c r="E13" s="20"/>
      <c r="F13" s="21">
        <v>0.36</v>
      </c>
      <c r="G13" s="22">
        <v>44707</v>
      </c>
      <c r="H13" s="22">
        <v>44957</v>
      </c>
      <c r="I13" s="20">
        <f t="shared" ref="I13:I53" si="12">H13-G13+1</f>
        <v>251</v>
      </c>
      <c r="J13" s="23">
        <f t="shared" ref="J13:J53" si="13">F13/7*C13</f>
        <v>15.428571428571429</v>
      </c>
      <c r="K13" s="23">
        <f t="shared" si="1"/>
        <v>3872.5714285714284</v>
      </c>
      <c r="L13" s="120">
        <v>3394.2857142857142</v>
      </c>
      <c r="M13" s="23">
        <f t="shared" si="2"/>
        <v>478.28571428571422</v>
      </c>
    </row>
    <row r="14" spans="1:13" x14ac:dyDescent="0.25">
      <c r="A14" s="20"/>
      <c r="B14" s="281" t="s">
        <v>182</v>
      </c>
      <c r="C14" s="281">
        <v>-4</v>
      </c>
      <c r="D14" s="281"/>
      <c r="E14" s="281">
        <v>6537</v>
      </c>
      <c r="F14" s="282">
        <v>-0.36</v>
      </c>
      <c r="G14" s="283">
        <v>44881</v>
      </c>
      <c r="H14" s="283">
        <v>44957</v>
      </c>
      <c r="I14" s="281">
        <f t="shared" ref="I14:I20" si="14">H14-G14+1</f>
        <v>77</v>
      </c>
      <c r="J14" s="284">
        <f t="shared" ref="J14:J20" si="15">-F14/7*C14</f>
        <v>-0.20571428571428571</v>
      </c>
      <c r="K14" s="284">
        <f t="shared" si="1"/>
        <v>-15.84</v>
      </c>
      <c r="L14" s="285">
        <v>-9.4628571428571426</v>
      </c>
      <c r="M14" s="284">
        <f t="shared" si="2"/>
        <v>-6.3771428571428572</v>
      </c>
    </row>
    <row r="15" spans="1:13" x14ac:dyDescent="0.25">
      <c r="A15" s="20"/>
      <c r="B15" s="281" t="s">
        <v>182</v>
      </c>
      <c r="C15" s="281">
        <v>-2</v>
      </c>
      <c r="D15" s="281"/>
      <c r="E15" s="281">
        <v>6546</v>
      </c>
      <c r="F15" s="282">
        <v>-0.36</v>
      </c>
      <c r="G15" s="283">
        <v>44887</v>
      </c>
      <c r="H15" s="283">
        <v>44957</v>
      </c>
      <c r="I15" s="281">
        <f t="shared" si="14"/>
        <v>71</v>
      </c>
      <c r="J15" s="284">
        <f t="shared" si="15"/>
        <v>-0.10285714285714286</v>
      </c>
      <c r="K15" s="284">
        <f t="shared" si="1"/>
        <v>-7.3028571428571425</v>
      </c>
      <c r="L15" s="285">
        <v>-4.1142857142857139</v>
      </c>
      <c r="M15" s="284">
        <f t="shared" si="2"/>
        <v>-3.1885714285714286</v>
      </c>
    </row>
    <row r="16" spans="1:13" x14ac:dyDescent="0.25">
      <c r="A16" s="20"/>
      <c r="B16" s="281" t="s">
        <v>182</v>
      </c>
      <c r="C16" s="281">
        <v>-13</v>
      </c>
      <c r="D16" s="281"/>
      <c r="E16" s="281">
        <v>6562</v>
      </c>
      <c r="F16" s="282">
        <v>-0.36</v>
      </c>
      <c r="G16" s="283">
        <v>44889</v>
      </c>
      <c r="H16" s="283">
        <v>44957</v>
      </c>
      <c r="I16" s="281">
        <f t="shared" si="14"/>
        <v>69</v>
      </c>
      <c r="J16" s="284">
        <f t="shared" si="15"/>
        <v>-0.66857142857142859</v>
      </c>
      <c r="K16" s="284">
        <f t="shared" ref="K16" si="16">J16*I16</f>
        <v>-46.131428571428572</v>
      </c>
      <c r="L16" s="285">
        <v>-25.405714285714286</v>
      </c>
      <c r="M16" s="284">
        <f t="shared" ref="M16" si="17">K16-L16</f>
        <v>-20.725714285714286</v>
      </c>
    </row>
    <row r="17" spans="1:13" x14ac:dyDescent="0.25">
      <c r="A17" s="20"/>
      <c r="B17" s="281" t="s">
        <v>182</v>
      </c>
      <c r="C17" s="281">
        <v>-12</v>
      </c>
      <c r="D17" s="281"/>
      <c r="E17" s="281">
        <v>6636</v>
      </c>
      <c r="F17" s="282">
        <v>-0.36</v>
      </c>
      <c r="G17" s="283">
        <v>44901</v>
      </c>
      <c r="H17" s="283">
        <v>44957</v>
      </c>
      <c r="I17" s="281">
        <f t="shared" si="14"/>
        <v>57</v>
      </c>
      <c r="J17" s="284">
        <f t="shared" si="15"/>
        <v>-0.6171428571428571</v>
      </c>
      <c r="K17" s="284">
        <f t="shared" ref="K17:K18" si="18">J17*I17</f>
        <v>-35.177142857142854</v>
      </c>
      <c r="L17" s="285">
        <v>-16.045714285714286</v>
      </c>
      <c r="M17" s="284">
        <f t="shared" ref="M17:M18" si="19">K17-L17</f>
        <v>-19.131428571428568</v>
      </c>
    </row>
    <row r="18" spans="1:13" x14ac:dyDescent="0.25">
      <c r="A18" s="20"/>
      <c r="B18" s="281" t="s">
        <v>182</v>
      </c>
      <c r="C18" s="281">
        <v>-16</v>
      </c>
      <c r="D18" s="281"/>
      <c r="E18" s="281">
        <v>6726</v>
      </c>
      <c r="F18" s="282">
        <v>-0.36</v>
      </c>
      <c r="G18" s="283">
        <v>44928</v>
      </c>
      <c r="H18" s="283">
        <v>44957</v>
      </c>
      <c r="I18" s="281">
        <f t="shared" si="14"/>
        <v>30</v>
      </c>
      <c r="J18" s="284">
        <f t="shared" si="15"/>
        <v>-0.82285714285714284</v>
      </c>
      <c r="K18" s="284">
        <f t="shared" si="18"/>
        <v>-24.685714285714287</v>
      </c>
      <c r="L18" s="285"/>
      <c r="M18" s="284">
        <f t="shared" si="19"/>
        <v>-24.685714285714287</v>
      </c>
    </row>
    <row r="19" spans="1:13" x14ac:dyDescent="0.25">
      <c r="A19" s="20"/>
      <c r="B19" s="281" t="s">
        <v>182</v>
      </c>
      <c r="C19" s="281">
        <v>-6</v>
      </c>
      <c r="D19" s="281"/>
      <c r="E19" s="281">
        <v>6796</v>
      </c>
      <c r="F19" s="282">
        <v>-0.36</v>
      </c>
      <c r="G19" s="283">
        <v>44933</v>
      </c>
      <c r="H19" s="283">
        <v>44957</v>
      </c>
      <c r="I19" s="281">
        <f t="shared" si="14"/>
        <v>25</v>
      </c>
      <c r="J19" s="284">
        <f t="shared" si="15"/>
        <v>-0.30857142857142855</v>
      </c>
      <c r="K19" s="284">
        <f t="shared" ref="K19" si="20">J19*I19</f>
        <v>-7.7142857142857135</v>
      </c>
      <c r="L19" s="285"/>
      <c r="M19" s="284">
        <f t="shared" ref="M19" si="21">K19-L19</f>
        <v>-7.7142857142857135</v>
      </c>
    </row>
    <row r="20" spans="1:13" x14ac:dyDescent="0.25">
      <c r="A20" s="20"/>
      <c r="B20" s="281" t="s">
        <v>182</v>
      </c>
      <c r="C20" s="281">
        <v>-3</v>
      </c>
      <c r="D20" s="281"/>
      <c r="E20" s="281">
        <v>6798</v>
      </c>
      <c r="F20" s="282">
        <v>-0.36</v>
      </c>
      <c r="G20" s="283">
        <v>44944</v>
      </c>
      <c r="H20" s="283">
        <v>44957</v>
      </c>
      <c r="I20" s="281">
        <f t="shared" si="14"/>
        <v>14</v>
      </c>
      <c r="J20" s="284">
        <f t="shared" si="15"/>
        <v>-0.15428571428571428</v>
      </c>
      <c r="K20" s="284">
        <f t="shared" ref="K20" si="22">J20*I20</f>
        <v>-2.1599999999999997</v>
      </c>
      <c r="L20" s="285"/>
      <c r="M20" s="284">
        <f t="shared" ref="M20" si="23">K20-L20</f>
        <v>-2.1599999999999997</v>
      </c>
    </row>
    <row r="21" spans="1:13" x14ac:dyDescent="0.25">
      <c r="A21" s="20">
        <v>3</v>
      </c>
      <c r="B21" s="20" t="s">
        <v>183</v>
      </c>
      <c r="C21" s="20">
        <v>300</v>
      </c>
      <c r="D21" s="20">
        <v>8162</v>
      </c>
      <c r="E21" s="20"/>
      <c r="F21" s="21">
        <v>0.19</v>
      </c>
      <c r="G21" s="22">
        <v>44707</v>
      </c>
      <c r="H21" s="22">
        <v>44957</v>
      </c>
      <c r="I21" s="20">
        <f t="shared" si="12"/>
        <v>251</v>
      </c>
      <c r="J21" s="23">
        <f t="shared" si="13"/>
        <v>8.1428571428571423</v>
      </c>
      <c r="K21" s="23">
        <f t="shared" si="1"/>
        <v>2043.8571428571427</v>
      </c>
      <c r="L21" s="120">
        <v>1791.4285714285713</v>
      </c>
      <c r="M21" s="23">
        <f t="shared" si="2"/>
        <v>252.42857142857133</v>
      </c>
    </row>
    <row r="22" spans="1:13" x14ac:dyDescent="0.25">
      <c r="A22" s="20"/>
      <c r="B22" s="281" t="s">
        <v>183</v>
      </c>
      <c r="C22" s="281">
        <v>-12</v>
      </c>
      <c r="D22" s="281"/>
      <c r="E22" s="281">
        <v>6537</v>
      </c>
      <c r="F22" s="282">
        <v>-0.19</v>
      </c>
      <c r="G22" s="283">
        <v>44881</v>
      </c>
      <c r="H22" s="283">
        <v>44957</v>
      </c>
      <c r="I22" s="281">
        <f t="shared" ref="I22:I28" si="24">H22-G22+1</f>
        <v>77</v>
      </c>
      <c r="J22" s="284">
        <f t="shared" ref="J22:J28" si="25">-F22/7*C22</f>
        <v>-0.32571428571428573</v>
      </c>
      <c r="K22" s="284">
        <f t="shared" si="1"/>
        <v>-25.080000000000002</v>
      </c>
      <c r="L22" s="285">
        <v>-14.982857142857144</v>
      </c>
      <c r="M22" s="284">
        <f t="shared" si="2"/>
        <v>-10.097142857142858</v>
      </c>
    </row>
    <row r="23" spans="1:13" x14ac:dyDescent="0.25">
      <c r="A23" s="20"/>
      <c r="B23" s="281" t="s">
        <v>183</v>
      </c>
      <c r="C23" s="281">
        <v>-5</v>
      </c>
      <c r="D23" s="281"/>
      <c r="E23" s="281">
        <v>6546</v>
      </c>
      <c r="F23" s="282">
        <v>-0.19</v>
      </c>
      <c r="G23" s="283">
        <v>44887</v>
      </c>
      <c r="H23" s="283">
        <v>44957</v>
      </c>
      <c r="I23" s="281">
        <f t="shared" si="24"/>
        <v>71</v>
      </c>
      <c r="J23" s="284">
        <f t="shared" si="25"/>
        <v>-0.1357142857142857</v>
      </c>
      <c r="K23" s="284">
        <f t="shared" si="1"/>
        <v>-9.6357142857142843</v>
      </c>
      <c r="L23" s="285">
        <v>-5.4285714285714279</v>
      </c>
      <c r="M23" s="284">
        <f t="shared" si="2"/>
        <v>-4.2071428571428564</v>
      </c>
    </row>
    <row r="24" spans="1:13" x14ac:dyDescent="0.25">
      <c r="A24" s="20"/>
      <c r="B24" s="281" t="s">
        <v>183</v>
      </c>
      <c r="C24" s="281">
        <v>-28</v>
      </c>
      <c r="D24" s="281"/>
      <c r="E24" s="281">
        <v>6562</v>
      </c>
      <c r="F24" s="282">
        <v>-0.19</v>
      </c>
      <c r="G24" s="283">
        <v>44889</v>
      </c>
      <c r="H24" s="283">
        <v>44957</v>
      </c>
      <c r="I24" s="281">
        <f t="shared" si="24"/>
        <v>69</v>
      </c>
      <c r="J24" s="284">
        <f t="shared" si="25"/>
        <v>-0.76</v>
      </c>
      <c r="K24" s="284">
        <f t="shared" ref="K24" si="26">J24*I24</f>
        <v>-52.44</v>
      </c>
      <c r="L24" s="285">
        <v>-28.88</v>
      </c>
      <c r="M24" s="284">
        <f t="shared" ref="M24" si="27">K24-L24</f>
        <v>-23.56</v>
      </c>
    </row>
    <row r="25" spans="1:13" x14ac:dyDescent="0.25">
      <c r="A25" s="20"/>
      <c r="B25" s="281" t="s">
        <v>183</v>
      </c>
      <c r="C25" s="281">
        <v>-27</v>
      </c>
      <c r="D25" s="281"/>
      <c r="E25" s="281">
        <v>6636</v>
      </c>
      <c r="F25" s="282">
        <v>-0.19</v>
      </c>
      <c r="G25" s="283">
        <v>44901</v>
      </c>
      <c r="H25" s="283">
        <v>44957</v>
      </c>
      <c r="I25" s="281">
        <f t="shared" si="24"/>
        <v>57</v>
      </c>
      <c r="J25" s="284">
        <f t="shared" si="25"/>
        <v>-0.73285714285714287</v>
      </c>
      <c r="K25" s="284">
        <f t="shared" ref="K25:K26" si="28">J25*I25</f>
        <v>-41.772857142857141</v>
      </c>
      <c r="L25" s="285">
        <v>-19.054285714285715</v>
      </c>
      <c r="M25" s="284">
        <f t="shared" ref="M25:M26" si="29">K25-L25</f>
        <v>-22.718571428571426</v>
      </c>
    </row>
    <row r="26" spans="1:13" x14ac:dyDescent="0.25">
      <c r="A26" s="20"/>
      <c r="B26" s="281" t="s">
        <v>183</v>
      </c>
      <c r="C26" s="281">
        <v>-21</v>
      </c>
      <c r="D26" s="281"/>
      <c r="E26" s="281">
        <v>6726</v>
      </c>
      <c r="F26" s="282">
        <v>-0.19</v>
      </c>
      <c r="G26" s="283">
        <v>44928</v>
      </c>
      <c r="H26" s="283">
        <v>44957</v>
      </c>
      <c r="I26" s="281">
        <f t="shared" si="24"/>
        <v>30</v>
      </c>
      <c r="J26" s="284">
        <f t="shared" si="25"/>
        <v>-0.56999999999999995</v>
      </c>
      <c r="K26" s="284">
        <f t="shared" si="28"/>
        <v>-17.099999999999998</v>
      </c>
      <c r="L26" s="285"/>
      <c r="M26" s="284">
        <f t="shared" si="29"/>
        <v>-17.099999999999998</v>
      </c>
    </row>
    <row r="27" spans="1:13" x14ac:dyDescent="0.25">
      <c r="A27" s="20"/>
      <c r="B27" s="281" t="s">
        <v>183</v>
      </c>
      <c r="C27" s="281">
        <v>-3</v>
      </c>
      <c r="D27" s="281"/>
      <c r="E27" s="281">
        <v>6796</v>
      </c>
      <c r="F27" s="282">
        <v>-0.19</v>
      </c>
      <c r="G27" s="283">
        <v>44933</v>
      </c>
      <c r="H27" s="283">
        <v>44957</v>
      </c>
      <c r="I27" s="281">
        <f t="shared" si="24"/>
        <v>25</v>
      </c>
      <c r="J27" s="284">
        <f t="shared" si="25"/>
        <v>-8.1428571428571433E-2</v>
      </c>
      <c r="K27" s="284">
        <f t="shared" ref="K27" si="30">J27*I27</f>
        <v>-2.035714285714286</v>
      </c>
      <c r="L27" s="285"/>
      <c r="M27" s="284">
        <f t="shared" ref="M27" si="31">K27-L27</f>
        <v>-2.035714285714286</v>
      </c>
    </row>
    <row r="28" spans="1:13" x14ac:dyDescent="0.25">
      <c r="A28" s="20"/>
      <c r="B28" s="281" t="s">
        <v>183</v>
      </c>
      <c r="C28" s="281">
        <v>-4</v>
      </c>
      <c r="D28" s="281"/>
      <c r="E28" s="281">
        <v>6798</v>
      </c>
      <c r="F28" s="282">
        <v>-0.19</v>
      </c>
      <c r="G28" s="283">
        <v>44944</v>
      </c>
      <c r="H28" s="283">
        <v>44957</v>
      </c>
      <c r="I28" s="281">
        <f t="shared" si="24"/>
        <v>14</v>
      </c>
      <c r="J28" s="284">
        <f t="shared" si="25"/>
        <v>-0.10857142857142857</v>
      </c>
      <c r="K28" s="284">
        <f t="shared" ref="K28" si="32">J28*I28</f>
        <v>-1.52</v>
      </c>
      <c r="L28" s="285"/>
      <c r="M28" s="284">
        <f t="shared" ref="M28" si="33">K28-L28</f>
        <v>-1.52</v>
      </c>
    </row>
    <row r="29" spans="1:13" x14ac:dyDescent="0.25">
      <c r="A29" s="20">
        <v>4</v>
      </c>
      <c r="B29" s="20" t="s">
        <v>184</v>
      </c>
      <c r="C29" s="20">
        <v>400</v>
      </c>
      <c r="D29" s="20">
        <v>8162</v>
      </c>
      <c r="E29" s="20"/>
      <c r="F29" s="21">
        <v>0.31</v>
      </c>
      <c r="G29" s="22">
        <v>44707</v>
      </c>
      <c r="H29" s="22">
        <v>44957</v>
      </c>
      <c r="I29" s="20">
        <f t="shared" si="12"/>
        <v>251</v>
      </c>
      <c r="J29" s="23">
        <f t="shared" si="13"/>
        <v>17.714285714285712</v>
      </c>
      <c r="K29" s="23">
        <f t="shared" si="1"/>
        <v>4446.2857142857138</v>
      </c>
      <c r="L29" s="120">
        <v>3897.1428571428564</v>
      </c>
      <c r="M29" s="23">
        <f t="shared" si="2"/>
        <v>549.14285714285734</v>
      </c>
    </row>
    <row r="30" spans="1:13" x14ac:dyDescent="0.25">
      <c r="A30" s="20"/>
      <c r="B30" s="281" t="s">
        <v>184</v>
      </c>
      <c r="C30" s="281">
        <v>-1</v>
      </c>
      <c r="D30" s="281"/>
      <c r="E30" s="281">
        <v>6537</v>
      </c>
      <c r="F30" s="282">
        <v>-0.31</v>
      </c>
      <c r="G30" s="283">
        <v>44881</v>
      </c>
      <c r="H30" s="283">
        <v>44957</v>
      </c>
      <c r="I30" s="281">
        <f t="shared" ref="I30:I35" si="34">H30-G30+1</f>
        <v>77</v>
      </c>
      <c r="J30" s="284">
        <f t="shared" ref="J30:J35" si="35">-F30/7*C30</f>
        <v>-4.4285714285714282E-2</v>
      </c>
      <c r="K30" s="284">
        <f t="shared" si="1"/>
        <v>-3.4099999999999997</v>
      </c>
      <c r="L30" s="285">
        <v>-2.0371428571428569</v>
      </c>
      <c r="M30" s="284">
        <f t="shared" si="2"/>
        <v>-1.3728571428571428</v>
      </c>
    </row>
    <row r="31" spans="1:13" x14ac:dyDescent="0.25">
      <c r="A31" s="20"/>
      <c r="B31" s="281" t="s">
        <v>184</v>
      </c>
      <c r="C31" s="281">
        <v>-6</v>
      </c>
      <c r="D31" s="281"/>
      <c r="E31" s="281">
        <v>6546</v>
      </c>
      <c r="F31" s="282">
        <v>-0.31</v>
      </c>
      <c r="G31" s="283">
        <v>44887</v>
      </c>
      <c r="H31" s="283">
        <v>44957</v>
      </c>
      <c r="I31" s="281">
        <f t="shared" si="34"/>
        <v>71</v>
      </c>
      <c r="J31" s="284">
        <f t="shared" si="35"/>
        <v>-0.26571428571428568</v>
      </c>
      <c r="K31" s="284">
        <f t="shared" si="1"/>
        <v>-18.865714285714283</v>
      </c>
      <c r="L31" s="285">
        <v>-10.628571428571426</v>
      </c>
      <c r="M31" s="284">
        <f t="shared" si="2"/>
        <v>-8.2371428571428567</v>
      </c>
    </row>
    <row r="32" spans="1:13" x14ac:dyDescent="0.25">
      <c r="A32" s="20"/>
      <c r="B32" s="336" t="s">
        <v>184</v>
      </c>
      <c r="C32" s="281">
        <v>-3</v>
      </c>
      <c r="D32" s="281"/>
      <c r="E32" s="281">
        <v>6562</v>
      </c>
      <c r="F32" s="282">
        <v>-0.31</v>
      </c>
      <c r="G32" s="283">
        <v>44889</v>
      </c>
      <c r="H32" s="283">
        <v>44957</v>
      </c>
      <c r="I32" s="281">
        <f t="shared" si="34"/>
        <v>69</v>
      </c>
      <c r="J32" s="284">
        <f t="shared" si="35"/>
        <v>-0.13285714285714284</v>
      </c>
      <c r="K32" s="284">
        <f t="shared" ref="K32" si="36">J32*I32</f>
        <v>-9.1671428571428564</v>
      </c>
      <c r="L32" s="285">
        <v>-5.048571428571428</v>
      </c>
      <c r="M32" s="284">
        <f t="shared" ref="M32" si="37">K32-L32</f>
        <v>-4.1185714285714283</v>
      </c>
    </row>
    <row r="33" spans="1:13" x14ac:dyDescent="0.25">
      <c r="A33" s="20"/>
      <c r="B33" s="336" t="s">
        <v>184</v>
      </c>
      <c r="C33" s="281">
        <v>-45</v>
      </c>
      <c r="D33" s="281"/>
      <c r="E33" s="281">
        <v>6636</v>
      </c>
      <c r="F33" s="282">
        <v>-0.31</v>
      </c>
      <c r="G33" s="283">
        <v>44901</v>
      </c>
      <c r="H33" s="283">
        <v>44957</v>
      </c>
      <c r="I33" s="281">
        <f t="shared" si="34"/>
        <v>57</v>
      </c>
      <c r="J33" s="284">
        <f t="shared" si="35"/>
        <v>-1.9928571428571427</v>
      </c>
      <c r="K33" s="284">
        <f t="shared" ref="K33:K34" si="38">J33*I33</f>
        <v>-113.59285714285713</v>
      </c>
      <c r="L33" s="285">
        <v>-51.81428571428571</v>
      </c>
      <c r="M33" s="284">
        <f t="shared" ref="M33:M34" si="39">K33-L33</f>
        <v>-61.778571428571418</v>
      </c>
    </row>
    <row r="34" spans="1:13" x14ac:dyDescent="0.25">
      <c r="A34" s="20"/>
      <c r="B34" s="336" t="s">
        <v>184</v>
      </c>
      <c r="C34" s="281">
        <v>-67</v>
      </c>
      <c r="D34" s="281"/>
      <c r="E34" s="281">
        <v>6726</v>
      </c>
      <c r="F34" s="282">
        <v>-0.31</v>
      </c>
      <c r="G34" s="283">
        <v>44928</v>
      </c>
      <c r="H34" s="283">
        <v>44957</v>
      </c>
      <c r="I34" s="281">
        <f t="shared" si="34"/>
        <v>30</v>
      </c>
      <c r="J34" s="284">
        <f t="shared" si="35"/>
        <v>-2.9671428571428571</v>
      </c>
      <c r="K34" s="284">
        <f t="shared" si="38"/>
        <v>-89.014285714285705</v>
      </c>
      <c r="L34" s="285"/>
      <c r="M34" s="284">
        <f t="shared" si="39"/>
        <v>-89.014285714285705</v>
      </c>
    </row>
    <row r="35" spans="1:13" x14ac:dyDescent="0.25">
      <c r="A35" s="20"/>
      <c r="B35" s="336" t="s">
        <v>184</v>
      </c>
      <c r="C35" s="281">
        <v>-15</v>
      </c>
      <c r="D35" s="281"/>
      <c r="E35" s="281">
        <v>6796</v>
      </c>
      <c r="F35" s="282">
        <v>-0.31</v>
      </c>
      <c r="G35" s="283">
        <v>44933</v>
      </c>
      <c r="H35" s="283">
        <v>44957</v>
      </c>
      <c r="I35" s="281">
        <f t="shared" si="34"/>
        <v>25</v>
      </c>
      <c r="J35" s="284">
        <f t="shared" si="35"/>
        <v>-0.66428571428571426</v>
      </c>
      <c r="K35" s="284">
        <f t="shared" ref="K35" si="40">J35*I35</f>
        <v>-16.607142857142858</v>
      </c>
      <c r="L35" s="285"/>
      <c r="M35" s="284">
        <f t="shared" ref="M35" si="41">K35-L35</f>
        <v>-16.607142857142858</v>
      </c>
    </row>
    <row r="36" spans="1:13" x14ac:dyDescent="0.25">
      <c r="A36" s="20">
        <v>5</v>
      </c>
      <c r="B36" s="20" t="s">
        <v>185</v>
      </c>
      <c r="C36" s="20">
        <v>60</v>
      </c>
      <c r="D36" s="20">
        <v>8162</v>
      </c>
      <c r="E36" s="20">
        <v>59</v>
      </c>
      <c r="F36" s="21">
        <v>26</v>
      </c>
      <c r="G36" s="22">
        <v>44707</v>
      </c>
      <c r="H36" s="22">
        <v>44805</v>
      </c>
      <c r="I36" s="20">
        <f t="shared" si="12"/>
        <v>99</v>
      </c>
      <c r="J36" s="23">
        <f>F36/7*C36</f>
        <v>222.85714285714286</v>
      </c>
      <c r="K36" s="23">
        <f t="shared" si="1"/>
        <v>22062.857142857145</v>
      </c>
      <c r="L36" s="120">
        <v>22062.857142857145</v>
      </c>
      <c r="M36" s="23">
        <f t="shared" si="2"/>
        <v>0</v>
      </c>
    </row>
    <row r="37" spans="1:13" x14ac:dyDescent="0.25">
      <c r="A37" s="118">
        <v>6</v>
      </c>
      <c r="B37" s="337" t="s">
        <v>185</v>
      </c>
      <c r="C37" s="337">
        <v>1</v>
      </c>
      <c r="D37" s="337"/>
      <c r="E37" s="337">
        <v>6546</v>
      </c>
      <c r="F37" s="338">
        <v>26</v>
      </c>
      <c r="G37" s="339">
        <v>44806</v>
      </c>
      <c r="H37" s="339">
        <v>44887</v>
      </c>
      <c r="I37" s="337">
        <f t="shared" si="12"/>
        <v>82</v>
      </c>
      <c r="J37" s="340">
        <f>F37/7*C37</f>
        <v>3.7142857142857144</v>
      </c>
      <c r="K37" s="340">
        <f t="shared" si="1"/>
        <v>304.57142857142856</v>
      </c>
      <c r="L37" s="341">
        <v>304.57142857142856</v>
      </c>
      <c r="M37" s="119">
        <f t="shared" si="2"/>
        <v>0</v>
      </c>
    </row>
    <row r="38" spans="1:13" x14ac:dyDescent="0.25">
      <c r="A38" s="20">
        <v>7</v>
      </c>
      <c r="B38" s="20" t="s">
        <v>186</v>
      </c>
      <c r="C38" s="20">
        <v>400</v>
      </c>
      <c r="D38" s="20">
        <v>8162</v>
      </c>
      <c r="E38" s="20"/>
      <c r="F38" s="21">
        <v>0.25</v>
      </c>
      <c r="G38" s="22">
        <v>44707</v>
      </c>
      <c r="H38" s="22">
        <v>44957</v>
      </c>
      <c r="I38" s="20">
        <f t="shared" si="12"/>
        <v>251</v>
      </c>
      <c r="J38" s="23">
        <f t="shared" si="13"/>
        <v>14.285714285714285</v>
      </c>
      <c r="K38" s="23">
        <f t="shared" ref="K38:K58" si="42">J38*I38</f>
        <v>3585.7142857142853</v>
      </c>
      <c r="L38" s="120">
        <v>3142.8571428571427</v>
      </c>
      <c r="M38" s="23">
        <f t="shared" ref="M38:M62" si="43">K38-L38</f>
        <v>442.85714285714266</v>
      </c>
    </row>
    <row r="39" spans="1:13" x14ac:dyDescent="0.25">
      <c r="A39" s="20"/>
      <c r="B39" s="281" t="s">
        <v>186</v>
      </c>
      <c r="C39" s="281">
        <v>-10</v>
      </c>
      <c r="D39" s="281"/>
      <c r="E39" s="281">
        <v>6537</v>
      </c>
      <c r="F39" s="282">
        <v>-0.25</v>
      </c>
      <c r="G39" s="283">
        <v>44881</v>
      </c>
      <c r="H39" s="283">
        <v>44957</v>
      </c>
      <c r="I39" s="281">
        <f t="shared" ref="I39:I44" si="44">H39-G39+1</f>
        <v>77</v>
      </c>
      <c r="J39" s="284">
        <f t="shared" ref="J39:J44" si="45">-F39/7*C39</f>
        <v>-0.3571428571428571</v>
      </c>
      <c r="K39" s="284">
        <f t="shared" si="42"/>
        <v>-27.499999999999996</v>
      </c>
      <c r="L39" s="285">
        <v>-16.428571428571427</v>
      </c>
      <c r="M39" s="284">
        <f t="shared" si="43"/>
        <v>-11.071428571428569</v>
      </c>
    </row>
    <row r="40" spans="1:13" x14ac:dyDescent="0.25">
      <c r="A40" s="20"/>
      <c r="B40" s="281" t="s">
        <v>186</v>
      </c>
      <c r="C40" s="281">
        <v>-1</v>
      </c>
      <c r="D40" s="281"/>
      <c r="E40" s="281">
        <v>6546</v>
      </c>
      <c r="F40" s="282">
        <v>-0.25</v>
      </c>
      <c r="G40" s="283">
        <v>44887</v>
      </c>
      <c r="H40" s="283">
        <v>44957</v>
      </c>
      <c r="I40" s="281">
        <f t="shared" si="44"/>
        <v>71</v>
      </c>
      <c r="J40" s="284">
        <f t="shared" si="45"/>
        <v>-3.5714285714285712E-2</v>
      </c>
      <c r="K40" s="284">
        <f t="shared" si="42"/>
        <v>-2.5357142857142856</v>
      </c>
      <c r="L40" s="285">
        <v>-1.4285714285714284</v>
      </c>
      <c r="M40" s="284">
        <f t="shared" si="43"/>
        <v>-1.1071428571428572</v>
      </c>
    </row>
    <row r="41" spans="1:13" x14ac:dyDescent="0.25">
      <c r="A41" s="20"/>
      <c r="B41" s="281" t="s">
        <v>186</v>
      </c>
      <c r="C41" s="281">
        <v>-1</v>
      </c>
      <c r="D41" s="281"/>
      <c r="E41" s="281">
        <v>6562</v>
      </c>
      <c r="F41" s="282">
        <v>-0.25</v>
      </c>
      <c r="G41" s="283">
        <v>44889</v>
      </c>
      <c r="H41" s="283">
        <v>44957</v>
      </c>
      <c r="I41" s="281">
        <f t="shared" si="44"/>
        <v>69</v>
      </c>
      <c r="J41" s="284">
        <f t="shared" si="45"/>
        <v>-3.5714285714285712E-2</v>
      </c>
      <c r="K41" s="284">
        <f t="shared" ref="K41" si="46">J41*I41</f>
        <v>-2.464285714285714</v>
      </c>
      <c r="L41" s="285">
        <v>-1.357142857142857</v>
      </c>
      <c r="M41" s="284">
        <f t="shared" ref="M41" si="47">K41-L41</f>
        <v>-1.107142857142857</v>
      </c>
    </row>
    <row r="42" spans="1:13" x14ac:dyDescent="0.25">
      <c r="A42" s="20"/>
      <c r="B42" s="281" t="s">
        <v>186</v>
      </c>
      <c r="C42" s="281">
        <v>-15</v>
      </c>
      <c r="D42" s="281"/>
      <c r="E42" s="281">
        <v>6636</v>
      </c>
      <c r="F42" s="282">
        <v>-0.25</v>
      </c>
      <c r="G42" s="283">
        <v>44901</v>
      </c>
      <c r="H42" s="283">
        <v>44957</v>
      </c>
      <c r="I42" s="281">
        <f t="shared" si="44"/>
        <v>57</v>
      </c>
      <c r="J42" s="284">
        <f t="shared" si="45"/>
        <v>-0.5357142857142857</v>
      </c>
      <c r="K42" s="284">
        <f t="shared" ref="K42:K43" si="48">J42*I42</f>
        <v>-30.535714285714285</v>
      </c>
      <c r="L42" s="285">
        <v>-41.785714285714285</v>
      </c>
      <c r="M42" s="284">
        <f t="shared" ref="M42:M43" si="49">K42-L42</f>
        <v>11.25</v>
      </c>
    </row>
    <row r="43" spans="1:13" x14ac:dyDescent="0.25">
      <c r="A43" s="20"/>
      <c r="B43" s="281" t="s">
        <v>186</v>
      </c>
      <c r="C43" s="281">
        <v>-35</v>
      </c>
      <c r="D43" s="281"/>
      <c r="E43" s="281">
        <v>6726</v>
      </c>
      <c r="F43" s="282">
        <v>-0.25</v>
      </c>
      <c r="G43" s="283">
        <v>44928</v>
      </c>
      <c r="H43" s="283">
        <v>44957</v>
      </c>
      <c r="I43" s="281">
        <f t="shared" si="44"/>
        <v>30</v>
      </c>
      <c r="J43" s="284">
        <f t="shared" si="45"/>
        <v>-1.25</v>
      </c>
      <c r="K43" s="284">
        <f t="shared" si="48"/>
        <v>-37.5</v>
      </c>
      <c r="L43" s="285"/>
      <c r="M43" s="284">
        <f t="shared" si="49"/>
        <v>-37.5</v>
      </c>
    </row>
    <row r="44" spans="1:13" x14ac:dyDescent="0.25">
      <c r="A44" s="20"/>
      <c r="B44" s="281" t="s">
        <v>186</v>
      </c>
      <c r="C44" s="281">
        <v>-22</v>
      </c>
      <c r="D44" s="281"/>
      <c r="E44" s="281">
        <v>6796</v>
      </c>
      <c r="F44" s="282">
        <v>-0.25</v>
      </c>
      <c r="G44" s="283">
        <v>44933</v>
      </c>
      <c r="H44" s="283">
        <v>44957</v>
      </c>
      <c r="I44" s="281">
        <f t="shared" si="44"/>
        <v>25</v>
      </c>
      <c r="J44" s="284">
        <f t="shared" si="45"/>
        <v>-0.7857142857142857</v>
      </c>
      <c r="K44" s="284">
        <f t="shared" ref="K44" si="50">J44*I44</f>
        <v>-19.642857142857142</v>
      </c>
      <c r="L44" s="285"/>
      <c r="M44" s="284">
        <f t="shared" ref="M44" si="51">K44-L44</f>
        <v>-19.642857142857142</v>
      </c>
    </row>
    <row r="45" spans="1:13" x14ac:dyDescent="0.25">
      <c r="A45" s="20">
        <v>8</v>
      </c>
      <c r="B45" s="20" t="s">
        <v>187</v>
      </c>
      <c r="C45" s="20">
        <v>300</v>
      </c>
      <c r="D45" s="20">
        <v>8162</v>
      </c>
      <c r="E45" s="20"/>
      <c r="F45" s="21">
        <v>0.33</v>
      </c>
      <c r="G45" s="22">
        <v>44707</v>
      </c>
      <c r="H45" s="22">
        <v>44957</v>
      </c>
      <c r="I45" s="20">
        <f t="shared" si="12"/>
        <v>251</v>
      </c>
      <c r="J45" s="23">
        <f t="shared" si="13"/>
        <v>14.142857142857144</v>
      </c>
      <c r="K45" s="23">
        <f t="shared" si="42"/>
        <v>3549.8571428571431</v>
      </c>
      <c r="L45" s="120">
        <v>3111.4285714285716</v>
      </c>
      <c r="M45" s="23">
        <f t="shared" si="43"/>
        <v>438.42857142857156</v>
      </c>
    </row>
    <row r="46" spans="1:13" x14ac:dyDescent="0.25">
      <c r="A46" s="20"/>
      <c r="B46" s="281" t="s">
        <v>187</v>
      </c>
      <c r="C46" s="281">
        <v>-5</v>
      </c>
      <c r="D46" s="281"/>
      <c r="E46" s="281">
        <v>6537</v>
      </c>
      <c r="F46" s="282">
        <v>-0.33</v>
      </c>
      <c r="G46" s="283">
        <v>44881</v>
      </c>
      <c r="H46" s="283">
        <v>44957</v>
      </c>
      <c r="I46" s="281">
        <f t="shared" ref="I46:I52" si="52">H46-G46+1</f>
        <v>77</v>
      </c>
      <c r="J46" s="284">
        <f t="shared" ref="J46:J52" si="53">-F46/7*C46</f>
        <v>-0.23571428571428574</v>
      </c>
      <c r="K46" s="284">
        <f t="shared" si="42"/>
        <v>-18.150000000000002</v>
      </c>
      <c r="L46" s="285">
        <v>-10.842857142857143</v>
      </c>
      <c r="M46" s="284">
        <f t="shared" si="43"/>
        <v>-7.3071428571428587</v>
      </c>
    </row>
    <row r="47" spans="1:13" x14ac:dyDescent="0.25">
      <c r="A47" s="20"/>
      <c r="B47" s="281" t="s">
        <v>187</v>
      </c>
      <c r="C47" s="281">
        <v>-1</v>
      </c>
      <c r="D47" s="281"/>
      <c r="E47" s="281">
        <v>6546</v>
      </c>
      <c r="F47" s="282">
        <v>-0.33</v>
      </c>
      <c r="G47" s="283">
        <v>44887</v>
      </c>
      <c r="H47" s="283">
        <v>44957</v>
      </c>
      <c r="I47" s="281">
        <f t="shared" si="52"/>
        <v>71</v>
      </c>
      <c r="J47" s="284">
        <f t="shared" si="53"/>
        <v>-4.7142857142857146E-2</v>
      </c>
      <c r="K47" s="284">
        <f t="shared" si="42"/>
        <v>-3.3471428571428574</v>
      </c>
      <c r="L47" s="285">
        <v>-1.8857142857142859</v>
      </c>
      <c r="M47" s="284">
        <f t="shared" si="43"/>
        <v>-1.4614285714285715</v>
      </c>
    </row>
    <row r="48" spans="1:13" x14ac:dyDescent="0.25">
      <c r="A48" s="20"/>
      <c r="B48" s="281" t="s">
        <v>187</v>
      </c>
      <c r="C48" s="281">
        <v>-3</v>
      </c>
      <c r="D48" s="281"/>
      <c r="E48" s="281">
        <v>6562</v>
      </c>
      <c r="F48" s="282">
        <v>-0.33</v>
      </c>
      <c r="G48" s="283">
        <v>44889</v>
      </c>
      <c r="H48" s="283">
        <v>44957</v>
      </c>
      <c r="I48" s="281">
        <f t="shared" si="52"/>
        <v>69</v>
      </c>
      <c r="J48" s="284">
        <f t="shared" si="53"/>
        <v>-0.14142857142857143</v>
      </c>
      <c r="K48" s="284">
        <f t="shared" ref="K48" si="54">J48*I48</f>
        <v>-9.7585714285714289</v>
      </c>
      <c r="L48" s="285">
        <v>-5.3742857142857146</v>
      </c>
      <c r="M48" s="284">
        <f t="shared" ref="M48" si="55">K48-L48</f>
        <v>-4.3842857142857143</v>
      </c>
    </row>
    <row r="49" spans="1:13" x14ac:dyDescent="0.25">
      <c r="A49" s="20"/>
      <c r="B49" s="281" t="s">
        <v>187</v>
      </c>
      <c r="C49" s="281">
        <v>-27</v>
      </c>
      <c r="D49" s="281"/>
      <c r="E49" s="281">
        <v>6636</v>
      </c>
      <c r="F49" s="282">
        <v>-0.33</v>
      </c>
      <c r="G49" s="283">
        <v>44901</v>
      </c>
      <c r="H49" s="283">
        <v>44957</v>
      </c>
      <c r="I49" s="281">
        <f t="shared" si="52"/>
        <v>57</v>
      </c>
      <c r="J49" s="284">
        <f t="shared" si="53"/>
        <v>-1.2728571428571429</v>
      </c>
      <c r="K49" s="284">
        <f t="shared" ref="K49:K50" si="56">J49*I49</f>
        <v>-72.55285714285715</v>
      </c>
      <c r="L49" s="285">
        <v>-33.094285714285718</v>
      </c>
      <c r="M49" s="284">
        <f t="shared" ref="M49:M50" si="57">K49-L49</f>
        <v>-39.458571428571432</v>
      </c>
    </row>
    <row r="50" spans="1:13" x14ac:dyDescent="0.25">
      <c r="A50" s="20"/>
      <c r="B50" s="281" t="s">
        <v>187</v>
      </c>
      <c r="C50" s="281">
        <v>-11</v>
      </c>
      <c r="D50" s="281"/>
      <c r="E50" s="281">
        <v>6726</v>
      </c>
      <c r="F50" s="282">
        <v>-0.33</v>
      </c>
      <c r="G50" s="283">
        <v>44928</v>
      </c>
      <c r="H50" s="283">
        <v>44957</v>
      </c>
      <c r="I50" s="281">
        <f t="shared" si="52"/>
        <v>30</v>
      </c>
      <c r="J50" s="284">
        <f t="shared" si="53"/>
        <v>-0.51857142857142857</v>
      </c>
      <c r="K50" s="284">
        <f t="shared" si="56"/>
        <v>-15.557142857142857</v>
      </c>
      <c r="L50" s="285"/>
      <c r="M50" s="284">
        <f t="shared" si="57"/>
        <v>-15.557142857142857</v>
      </c>
    </row>
    <row r="51" spans="1:13" x14ac:dyDescent="0.25">
      <c r="A51" s="20"/>
      <c r="B51" s="281" t="s">
        <v>187</v>
      </c>
      <c r="C51" s="281">
        <v>-2</v>
      </c>
      <c r="D51" s="281"/>
      <c r="E51" s="281">
        <v>6796</v>
      </c>
      <c r="F51" s="282">
        <v>-0.33</v>
      </c>
      <c r="G51" s="283">
        <v>44933</v>
      </c>
      <c r="H51" s="283">
        <v>44957</v>
      </c>
      <c r="I51" s="281">
        <f t="shared" si="52"/>
        <v>25</v>
      </c>
      <c r="J51" s="284">
        <f t="shared" si="53"/>
        <v>-9.4285714285714292E-2</v>
      </c>
      <c r="K51" s="284">
        <f t="shared" ref="K51" si="58">J51*I51</f>
        <v>-2.3571428571428572</v>
      </c>
      <c r="L51" s="285"/>
      <c r="M51" s="284">
        <f t="shared" ref="M51" si="59">K51-L51</f>
        <v>-2.3571428571428572</v>
      </c>
    </row>
    <row r="52" spans="1:13" x14ac:dyDescent="0.25">
      <c r="A52" s="20"/>
      <c r="B52" s="281" t="s">
        <v>187</v>
      </c>
      <c r="C52" s="281">
        <v>-1</v>
      </c>
      <c r="D52" s="281"/>
      <c r="E52" s="281">
        <v>6798</v>
      </c>
      <c r="F52" s="282">
        <v>-0.33</v>
      </c>
      <c r="G52" s="283">
        <v>44944</v>
      </c>
      <c r="H52" s="283">
        <v>44957</v>
      </c>
      <c r="I52" s="281">
        <f t="shared" si="52"/>
        <v>14</v>
      </c>
      <c r="J52" s="284">
        <f t="shared" si="53"/>
        <v>-4.7142857142857146E-2</v>
      </c>
      <c r="K52" s="284">
        <f t="shared" ref="K52" si="60">J52*I52</f>
        <v>-0.66</v>
      </c>
      <c r="L52" s="285"/>
      <c r="M52" s="284">
        <f t="shared" ref="M52" si="61">K52-L52</f>
        <v>-0.66</v>
      </c>
    </row>
    <row r="53" spans="1:13" x14ac:dyDescent="0.25">
      <c r="A53" s="20">
        <v>9</v>
      </c>
      <c r="B53" s="20" t="s">
        <v>188</v>
      </c>
      <c r="C53" s="20">
        <v>40</v>
      </c>
      <c r="D53" s="20">
        <v>8162</v>
      </c>
      <c r="E53" s="20"/>
      <c r="F53" s="21">
        <v>7.25</v>
      </c>
      <c r="G53" s="22">
        <v>44707</v>
      </c>
      <c r="H53" s="22">
        <v>44957</v>
      </c>
      <c r="I53" s="20">
        <f t="shared" si="12"/>
        <v>251</v>
      </c>
      <c r="J53" s="23">
        <f t="shared" si="13"/>
        <v>41.428571428571431</v>
      </c>
      <c r="K53" s="23">
        <f t="shared" si="42"/>
        <v>10398.571428571429</v>
      </c>
      <c r="L53" s="120">
        <v>9114.2857142857156</v>
      </c>
      <c r="M53" s="23">
        <f t="shared" si="43"/>
        <v>1284.2857142857138</v>
      </c>
    </row>
    <row r="54" spans="1:13" x14ac:dyDescent="0.25">
      <c r="A54" s="20"/>
      <c r="B54" s="281" t="s">
        <v>188</v>
      </c>
      <c r="C54" s="281">
        <v>-2</v>
      </c>
      <c r="D54" s="281"/>
      <c r="E54" s="281">
        <v>6546</v>
      </c>
      <c r="F54" s="282">
        <v>-7.25</v>
      </c>
      <c r="G54" s="283">
        <v>44887</v>
      </c>
      <c r="H54" s="283">
        <v>44957</v>
      </c>
      <c r="I54" s="281">
        <f>H54-G54+1</f>
        <v>71</v>
      </c>
      <c r="J54" s="284">
        <f>-F54/7*C54</f>
        <v>-2.0714285714285716</v>
      </c>
      <c r="K54" s="284">
        <f t="shared" si="42"/>
        <v>-147.07142857142858</v>
      </c>
      <c r="L54" s="285">
        <v>-82.857142857142861</v>
      </c>
      <c r="M54" s="284">
        <f t="shared" si="43"/>
        <v>-64.214285714285722</v>
      </c>
    </row>
    <row r="55" spans="1:13" x14ac:dyDescent="0.25">
      <c r="A55" s="20"/>
      <c r="B55" s="281" t="s">
        <v>188</v>
      </c>
      <c r="C55" s="281">
        <v>-1</v>
      </c>
      <c r="D55" s="281"/>
      <c r="E55" s="281">
        <v>6562</v>
      </c>
      <c r="F55" s="282">
        <v>-7.25</v>
      </c>
      <c r="G55" s="283">
        <v>44889</v>
      </c>
      <c r="H55" s="283">
        <v>44957</v>
      </c>
      <c r="I55" s="281">
        <f>H55-G55+1</f>
        <v>69</v>
      </c>
      <c r="J55" s="284">
        <f>-F55/7*C55</f>
        <v>-1.0357142857142858</v>
      </c>
      <c r="K55" s="284">
        <f t="shared" ref="K55" si="62">J55*I55</f>
        <v>-71.464285714285722</v>
      </c>
      <c r="L55" s="285">
        <v>-39.357142857142861</v>
      </c>
      <c r="M55" s="284">
        <f t="shared" ref="M55" si="63">K55-L55</f>
        <v>-32.107142857142861</v>
      </c>
    </row>
    <row r="56" spans="1:13" x14ac:dyDescent="0.25">
      <c r="A56" s="20">
        <v>10</v>
      </c>
      <c r="B56" s="20" t="s">
        <v>181</v>
      </c>
      <c r="C56" s="20">
        <v>500</v>
      </c>
      <c r="D56" s="20">
        <v>8174</v>
      </c>
      <c r="E56" s="20"/>
      <c r="F56" s="21">
        <v>0.22</v>
      </c>
      <c r="G56" s="22">
        <v>44713</v>
      </c>
      <c r="H56" s="22">
        <v>44957</v>
      </c>
      <c r="I56" s="20">
        <f>H56-G56+1</f>
        <v>245</v>
      </c>
      <c r="J56" s="23">
        <f>F56/7*C56</f>
        <v>15.714285714285715</v>
      </c>
      <c r="K56" s="23">
        <f t="shared" si="42"/>
        <v>3850.0000000000005</v>
      </c>
      <c r="L56" s="120">
        <v>3362.8571428571431</v>
      </c>
      <c r="M56" s="23">
        <f t="shared" si="43"/>
        <v>487.14285714285734</v>
      </c>
    </row>
    <row r="57" spans="1:13" x14ac:dyDescent="0.25">
      <c r="A57" s="20">
        <v>11</v>
      </c>
      <c r="B57" s="20" t="s">
        <v>183</v>
      </c>
      <c r="C57" s="20">
        <v>100</v>
      </c>
      <c r="D57" s="20">
        <v>8174</v>
      </c>
      <c r="E57" s="20"/>
      <c r="F57" s="21">
        <v>0.19</v>
      </c>
      <c r="G57" s="22">
        <v>44713</v>
      </c>
      <c r="H57" s="22">
        <v>44957</v>
      </c>
      <c r="I57" s="20">
        <f>H57-G57+1</f>
        <v>245</v>
      </c>
      <c r="J57" s="23">
        <f>F57/7*C57</f>
        <v>2.7142857142857144</v>
      </c>
      <c r="K57" s="23">
        <f t="shared" si="42"/>
        <v>665</v>
      </c>
      <c r="L57" s="120">
        <v>580.85714285714289</v>
      </c>
      <c r="M57" s="23">
        <f t="shared" si="43"/>
        <v>84.14285714285711</v>
      </c>
    </row>
    <row r="58" spans="1:13" x14ac:dyDescent="0.25">
      <c r="A58" s="20">
        <v>12</v>
      </c>
      <c r="B58" s="20" t="s">
        <v>186</v>
      </c>
      <c r="C58" s="20">
        <v>300</v>
      </c>
      <c r="D58" s="20">
        <v>8174</v>
      </c>
      <c r="E58" s="20"/>
      <c r="F58" s="21">
        <v>0.25</v>
      </c>
      <c r="G58" s="22">
        <v>44713</v>
      </c>
      <c r="H58" s="22">
        <v>44957</v>
      </c>
      <c r="I58" s="20">
        <f>H58-G58+1</f>
        <v>245</v>
      </c>
      <c r="J58" s="23">
        <f>F58/7*C58</f>
        <v>10.714285714285714</v>
      </c>
      <c r="K58" s="23">
        <f t="shared" si="42"/>
        <v>2625</v>
      </c>
      <c r="L58" s="120">
        <v>2292.8571428571427</v>
      </c>
      <c r="M58" s="23">
        <f t="shared" si="43"/>
        <v>332.14285714285734</v>
      </c>
    </row>
    <row r="59" spans="1:13" x14ac:dyDescent="0.25">
      <c r="A59" s="20"/>
      <c r="B59" s="20"/>
      <c r="C59" s="20"/>
      <c r="D59" s="20"/>
      <c r="E59" s="20"/>
      <c r="F59" s="21"/>
      <c r="G59" s="22"/>
      <c r="H59" s="22"/>
      <c r="I59" s="20"/>
      <c r="J59" s="23"/>
      <c r="K59" s="23"/>
      <c r="L59" s="24"/>
      <c r="M59" s="23"/>
    </row>
    <row r="60" spans="1:13" x14ac:dyDescent="0.25">
      <c r="A60" s="20"/>
      <c r="B60" s="20"/>
      <c r="C60" s="20"/>
      <c r="D60" s="20"/>
      <c r="E60" s="20"/>
      <c r="F60" s="21"/>
      <c r="G60" s="22"/>
      <c r="H60" s="22"/>
      <c r="I60" s="20"/>
      <c r="J60" s="23"/>
      <c r="K60" s="23"/>
      <c r="L60" s="24"/>
      <c r="M60" s="23"/>
    </row>
    <row r="61" spans="1:13" x14ac:dyDescent="0.25">
      <c r="I61" s="440" t="s">
        <v>189</v>
      </c>
      <c r="J61" s="440"/>
      <c r="K61" s="23">
        <f>SUM(K5:K59)</f>
        <v>60767.94999999999</v>
      </c>
      <c r="L61" s="23">
        <v>56649.714285714283</v>
      </c>
      <c r="M61" s="23">
        <f t="shared" si="43"/>
        <v>4118.2357142857072</v>
      </c>
    </row>
    <row r="62" spans="1:13" x14ac:dyDescent="0.25">
      <c r="I62" s="440" t="s">
        <v>190</v>
      </c>
      <c r="J62" s="440"/>
      <c r="K62" s="23">
        <f>K61*60/100</f>
        <v>36460.769999999997</v>
      </c>
      <c r="L62" s="23">
        <v>33989.828571428567</v>
      </c>
      <c r="M62" s="23">
        <f t="shared" si="43"/>
        <v>2470.9414285714302</v>
      </c>
    </row>
    <row r="63" spans="1:13" x14ac:dyDescent="0.25">
      <c r="I63" s="440" t="s">
        <v>168</v>
      </c>
      <c r="J63" s="440"/>
      <c r="K63" s="23">
        <f>K61-K62</f>
        <v>24307.179999999993</v>
      </c>
      <c r="L63" s="23">
        <v>22659.885714285716</v>
      </c>
      <c r="M63" s="23">
        <f>K63-L63</f>
        <v>1647.2942857142771</v>
      </c>
    </row>
  </sheetData>
  <protectedRanges>
    <protectedRange sqref="A64:M1048576 A61:K63 M61:M63 A1:M12 A13:M60" name="Range1" securityDescriptor="O:WDG:WDD:(A;;CC;;;S-1-5-21-2162722240-155571142-4159933717-1001)"/>
    <protectedRange sqref="L61:L63" name="Range1_1" securityDescriptor="O:WDG:WDD:(A;;CC;;;S-1-5-21-2162722240-155571142-4159933717-1001)"/>
  </protectedRanges>
  <mergeCells count="4">
    <mergeCell ref="A3:M3"/>
    <mergeCell ref="I61:J61"/>
    <mergeCell ref="I62:J62"/>
    <mergeCell ref="I63:J63"/>
  </mergeCells>
  <pageMargins left="0.7" right="0.7" top="0.75" bottom="0.75" header="0.3" footer="0.3"/>
  <pageSetup paperSize="9" scale="91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145"/>
  <sheetViews>
    <sheetView topLeftCell="A115" workbookViewId="0">
      <selection activeCell="F130" sqref="F130"/>
    </sheetView>
  </sheetViews>
  <sheetFormatPr defaultColWidth="9.1796875" defaultRowHeight="12.5" x14ac:dyDescent="0.25"/>
  <cols>
    <col min="1" max="1" width="9.1796875" style="1"/>
    <col min="2" max="2" width="30.1796875" style="1" customWidth="1"/>
    <col min="3" max="3" width="16" style="1" customWidth="1"/>
    <col min="4" max="4" width="12.54296875" style="1" customWidth="1"/>
    <col min="5" max="5" width="10.26953125" style="1" customWidth="1"/>
    <col min="6" max="6" width="7.26953125" style="1" customWidth="1"/>
    <col min="7" max="7" width="10.81640625" style="1" customWidth="1"/>
    <col min="8" max="8" width="12.26953125" style="1" customWidth="1"/>
    <col min="9" max="16384" width="9.1796875" style="1"/>
  </cols>
  <sheetData>
    <row r="1" spans="1:10" ht="15.5" x14ac:dyDescent="0.35">
      <c r="A1" s="442" t="s">
        <v>260</v>
      </c>
      <c r="B1" s="442"/>
      <c r="C1" s="442"/>
      <c r="D1" s="442"/>
      <c r="E1" s="442"/>
      <c r="F1" s="442"/>
      <c r="G1" s="442"/>
      <c r="H1" s="442"/>
      <c r="I1" s="442"/>
      <c r="J1" s="442"/>
    </row>
    <row r="2" spans="1:10" ht="42" x14ac:dyDescent="0.35">
      <c r="A2" s="52" t="s">
        <v>192</v>
      </c>
      <c r="B2" s="52" t="s">
        <v>12</v>
      </c>
      <c r="C2" s="52" t="s">
        <v>198</v>
      </c>
      <c r="D2" s="52" t="s">
        <v>197</v>
      </c>
      <c r="E2" s="52" t="s">
        <v>199</v>
      </c>
      <c r="F2" s="52" t="s">
        <v>200</v>
      </c>
      <c r="G2" s="52" t="s">
        <v>201</v>
      </c>
      <c r="H2" s="57" t="s">
        <v>179</v>
      </c>
      <c r="I2" s="28"/>
      <c r="J2" s="28"/>
    </row>
    <row r="3" spans="1:10" ht="23.25" customHeight="1" x14ac:dyDescent="0.25">
      <c r="A3" s="25">
        <v>1</v>
      </c>
      <c r="B3" s="26" t="s">
        <v>374</v>
      </c>
      <c r="C3" s="446" t="s">
        <v>375</v>
      </c>
      <c r="D3" s="93">
        <v>7</v>
      </c>
      <c r="E3" s="83">
        <v>50</v>
      </c>
      <c r="F3" s="83">
        <v>12340</v>
      </c>
      <c r="G3" s="84">
        <v>44719</v>
      </c>
      <c r="H3" s="85">
        <f>D3*E3</f>
        <v>350</v>
      </c>
    </row>
    <row r="4" spans="1:10" x14ac:dyDescent="0.25">
      <c r="A4" s="25"/>
      <c r="B4" s="26" t="s">
        <v>102</v>
      </c>
      <c r="C4" s="447"/>
      <c r="D4" s="27">
        <v>7</v>
      </c>
      <c r="E4" s="83">
        <v>50</v>
      </c>
      <c r="F4" s="83">
        <v>12340</v>
      </c>
      <c r="G4" s="84">
        <v>44726</v>
      </c>
      <c r="H4" s="85">
        <f>D4*E4</f>
        <v>350</v>
      </c>
    </row>
    <row r="5" spans="1:10" x14ac:dyDescent="0.25">
      <c r="A5" s="25"/>
      <c r="B5" s="26"/>
      <c r="C5" s="27"/>
      <c r="D5" s="27"/>
      <c r="E5" s="83"/>
      <c r="F5" s="83"/>
      <c r="G5" s="84"/>
      <c r="H5" s="85"/>
    </row>
    <row r="6" spans="1:10" x14ac:dyDescent="0.25">
      <c r="A6" s="25">
        <v>2</v>
      </c>
      <c r="B6" s="26" t="s">
        <v>374</v>
      </c>
      <c r="C6" s="446" t="s">
        <v>376</v>
      </c>
      <c r="D6" s="93">
        <v>2</v>
      </c>
      <c r="E6" s="83">
        <v>50</v>
      </c>
      <c r="F6" s="83">
        <v>12338</v>
      </c>
      <c r="G6" s="84">
        <v>44719</v>
      </c>
      <c r="H6" s="85">
        <f>D6*E6</f>
        <v>100</v>
      </c>
    </row>
    <row r="7" spans="1:10" x14ac:dyDescent="0.25">
      <c r="A7" s="25"/>
      <c r="B7" s="26" t="s">
        <v>377</v>
      </c>
      <c r="C7" s="447"/>
      <c r="D7" s="27">
        <v>2</v>
      </c>
      <c r="E7" s="83">
        <v>50</v>
      </c>
      <c r="F7" s="83">
        <v>12338</v>
      </c>
      <c r="G7" s="84">
        <v>44726</v>
      </c>
      <c r="H7" s="85">
        <f>D7*E7</f>
        <v>100</v>
      </c>
    </row>
    <row r="8" spans="1:10" x14ac:dyDescent="0.25">
      <c r="A8" s="25"/>
      <c r="B8" s="26"/>
      <c r="C8" s="27"/>
      <c r="D8" s="27"/>
      <c r="E8" s="83"/>
      <c r="F8" s="83"/>
      <c r="G8" s="84"/>
      <c r="H8" s="85"/>
    </row>
    <row r="9" spans="1:10" x14ac:dyDescent="0.25">
      <c r="A9" s="25">
        <v>3</v>
      </c>
      <c r="B9" s="26" t="s">
        <v>374</v>
      </c>
      <c r="C9" s="93">
        <v>16</v>
      </c>
      <c r="D9" s="93">
        <v>1</v>
      </c>
      <c r="E9" s="83">
        <v>50</v>
      </c>
      <c r="F9" s="83">
        <v>12326</v>
      </c>
      <c r="G9" s="84">
        <v>44701</v>
      </c>
      <c r="H9" s="85">
        <f>D9*E9</f>
        <v>50</v>
      </c>
    </row>
    <row r="10" spans="1:10" x14ac:dyDescent="0.25">
      <c r="A10" s="25"/>
      <c r="B10" s="26"/>
      <c r="C10" s="93"/>
      <c r="D10" s="27">
        <v>1</v>
      </c>
      <c r="E10" s="83">
        <v>50</v>
      </c>
      <c r="F10" s="83">
        <v>12326</v>
      </c>
      <c r="G10" s="84">
        <v>44708</v>
      </c>
      <c r="H10" s="85">
        <f>D10*E10</f>
        <v>50</v>
      </c>
    </row>
    <row r="11" spans="1:10" x14ac:dyDescent="0.25">
      <c r="A11" s="25"/>
      <c r="B11" s="26"/>
      <c r="C11" s="27"/>
      <c r="D11" s="27">
        <v>1</v>
      </c>
      <c r="E11" s="83">
        <v>50</v>
      </c>
      <c r="F11" s="83">
        <v>12326</v>
      </c>
      <c r="G11" s="84">
        <v>44717</v>
      </c>
      <c r="H11" s="85">
        <f>D11*E11</f>
        <v>50</v>
      </c>
    </row>
    <row r="12" spans="1:10" x14ac:dyDescent="0.25">
      <c r="A12" s="25"/>
      <c r="B12" s="26"/>
      <c r="C12" s="27"/>
      <c r="D12" s="27">
        <v>1</v>
      </c>
      <c r="E12" s="83">
        <v>50</v>
      </c>
      <c r="F12" s="83">
        <v>12326</v>
      </c>
      <c r="G12" s="84">
        <v>44724</v>
      </c>
      <c r="H12" s="85">
        <f>D12*E12</f>
        <v>50</v>
      </c>
    </row>
    <row r="13" spans="1:10" x14ac:dyDescent="0.25">
      <c r="A13" s="25"/>
      <c r="B13" s="26"/>
      <c r="C13" s="27"/>
      <c r="D13" s="27"/>
      <c r="E13" s="83"/>
      <c r="F13" s="83"/>
      <c r="G13" s="84"/>
      <c r="H13" s="85"/>
    </row>
    <row r="14" spans="1:10" x14ac:dyDescent="0.25">
      <c r="A14" s="25">
        <v>4</v>
      </c>
      <c r="B14" s="26" t="s">
        <v>374</v>
      </c>
      <c r="C14" s="93">
        <v>17</v>
      </c>
      <c r="D14" s="93">
        <v>1</v>
      </c>
      <c r="E14" s="83">
        <v>50</v>
      </c>
      <c r="F14" s="83">
        <v>12327</v>
      </c>
      <c r="G14" s="84">
        <v>44701</v>
      </c>
      <c r="H14" s="85">
        <f>D14*E14</f>
        <v>50</v>
      </c>
    </row>
    <row r="15" spans="1:10" x14ac:dyDescent="0.25">
      <c r="A15" s="25"/>
      <c r="B15" s="26" t="s">
        <v>378</v>
      </c>
      <c r="C15" s="27"/>
      <c r="D15" s="27">
        <v>1</v>
      </c>
      <c r="E15" s="83">
        <v>50</v>
      </c>
      <c r="F15" s="83">
        <v>12327</v>
      </c>
      <c r="G15" s="84">
        <v>44708</v>
      </c>
      <c r="H15" s="85">
        <f>D15*E15</f>
        <v>50</v>
      </c>
    </row>
    <row r="16" spans="1:10" x14ac:dyDescent="0.25">
      <c r="A16" s="25"/>
      <c r="B16" s="26"/>
      <c r="C16" s="27"/>
      <c r="D16" s="27">
        <v>1</v>
      </c>
      <c r="E16" s="83">
        <v>50</v>
      </c>
      <c r="F16" s="83">
        <v>12327</v>
      </c>
      <c r="G16" s="84">
        <v>44717</v>
      </c>
      <c r="H16" s="85">
        <f>D16*E16</f>
        <v>50</v>
      </c>
    </row>
    <row r="17" spans="1:8" x14ac:dyDescent="0.25">
      <c r="A17" s="25"/>
      <c r="B17" s="26"/>
      <c r="C17" s="27"/>
      <c r="D17" s="27">
        <v>1</v>
      </c>
      <c r="E17" s="83">
        <v>50</v>
      </c>
      <c r="F17" s="83">
        <v>12327</v>
      </c>
      <c r="G17" s="84">
        <v>44724</v>
      </c>
      <c r="H17" s="85">
        <f>D17*E17</f>
        <v>50</v>
      </c>
    </row>
    <row r="18" spans="1:8" x14ac:dyDescent="0.25">
      <c r="A18" s="25"/>
      <c r="B18" s="26"/>
      <c r="C18" s="27"/>
      <c r="D18" s="27"/>
      <c r="E18" s="83"/>
      <c r="F18" s="83"/>
      <c r="G18" s="84"/>
      <c r="H18" s="85"/>
    </row>
    <row r="19" spans="1:8" x14ac:dyDescent="0.25">
      <c r="A19" s="25">
        <v>5</v>
      </c>
      <c r="B19" s="26" t="s">
        <v>374</v>
      </c>
      <c r="C19" s="93">
        <v>27</v>
      </c>
      <c r="D19" s="93">
        <v>1</v>
      </c>
      <c r="E19" s="83">
        <v>50</v>
      </c>
      <c r="F19" s="83">
        <v>12328</v>
      </c>
      <c r="G19" s="84">
        <v>44708</v>
      </c>
      <c r="H19" s="85">
        <f>D19*E19</f>
        <v>50</v>
      </c>
    </row>
    <row r="20" spans="1:8" x14ac:dyDescent="0.25">
      <c r="A20" s="25"/>
      <c r="B20" s="26" t="s">
        <v>379</v>
      </c>
      <c r="C20" s="27"/>
      <c r="D20" s="27">
        <v>1</v>
      </c>
      <c r="E20" s="83">
        <v>50</v>
      </c>
      <c r="F20" s="83">
        <v>12328</v>
      </c>
      <c r="G20" s="84">
        <v>44717</v>
      </c>
      <c r="H20" s="85">
        <f>D20*E20</f>
        <v>50</v>
      </c>
    </row>
    <row r="21" spans="1:8" x14ac:dyDescent="0.25">
      <c r="A21" s="25"/>
      <c r="B21" s="26"/>
      <c r="C21" s="27"/>
      <c r="D21" s="27">
        <v>1</v>
      </c>
      <c r="E21" s="83">
        <v>50</v>
      </c>
      <c r="F21" s="83">
        <v>12328</v>
      </c>
      <c r="G21" s="84">
        <v>44724</v>
      </c>
      <c r="H21" s="85">
        <f>D21*E21</f>
        <v>50</v>
      </c>
    </row>
    <row r="22" spans="1:8" x14ac:dyDescent="0.25">
      <c r="A22" s="25"/>
      <c r="B22" s="26"/>
      <c r="C22" s="27"/>
      <c r="D22" s="27"/>
      <c r="E22" s="83"/>
      <c r="F22" s="83"/>
      <c r="G22" s="84"/>
      <c r="H22" s="85"/>
    </row>
    <row r="23" spans="1:8" x14ac:dyDescent="0.25">
      <c r="A23" s="25">
        <v>6</v>
      </c>
      <c r="B23" s="26" t="s">
        <v>374</v>
      </c>
      <c r="C23" s="93" t="s">
        <v>380</v>
      </c>
      <c r="D23" s="93">
        <v>2</v>
      </c>
      <c r="E23" s="83">
        <v>50</v>
      </c>
      <c r="F23" s="83">
        <v>12331</v>
      </c>
      <c r="G23" s="84">
        <v>44717</v>
      </c>
      <c r="H23" s="85">
        <f>D23*E23</f>
        <v>100</v>
      </c>
    </row>
    <row r="24" spans="1:8" x14ac:dyDescent="0.25">
      <c r="A24" s="25"/>
      <c r="B24" s="26" t="s">
        <v>120</v>
      </c>
      <c r="C24" s="27"/>
      <c r="D24" s="27">
        <v>2</v>
      </c>
      <c r="E24" s="83">
        <v>50</v>
      </c>
      <c r="F24" s="83">
        <v>12331</v>
      </c>
      <c r="G24" s="84">
        <v>44724</v>
      </c>
      <c r="H24" s="85">
        <f>D24*E24</f>
        <v>100</v>
      </c>
    </row>
    <row r="25" spans="1:8" x14ac:dyDescent="0.25">
      <c r="A25" s="25"/>
      <c r="B25" s="26"/>
      <c r="C25" s="27"/>
      <c r="D25" s="27"/>
      <c r="E25" s="83"/>
      <c r="F25" s="83"/>
      <c r="G25" s="84"/>
      <c r="H25" s="85"/>
    </row>
    <row r="26" spans="1:8" x14ac:dyDescent="0.25">
      <c r="A26" s="25">
        <v>7</v>
      </c>
      <c r="B26" s="26" t="s">
        <v>374</v>
      </c>
      <c r="C26" s="93">
        <v>12</v>
      </c>
      <c r="D26" s="93">
        <v>1</v>
      </c>
      <c r="E26" s="83">
        <v>50</v>
      </c>
      <c r="F26" s="83">
        <v>12332</v>
      </c>
      <c r="G26" s="84">
        <v>44699</v>
      </c>
      <c r="H26" s="85">
        <f>D26*E26</f>
        <v>50</v>
      </c>
    </row>
    <row r="27" spans="1:8" x14ac:dyDescent="0.25">
      <c r="A27" s="25"/>
      <c r="B27" s="26" t="s">
        <v>120</v>
      </c>
      <c r="C27" s="27"/>
      <c r="D27" s="27">
        <v>1</v>
      </c>
      <c r="E27" s="83">
        <v>50</v>
      </c>
      <c r="F27" s="83">
        <v>12332</v>
      </c>
      <c r="G27" s="84">
        <v>44708</v>
      </c>
      <c r="H27" s="85">
        <f>D27*E27</f>
        <v>50</v>
      </c>
    </row>
    <row r="28" spans="1:8" x14ac:dyDescent="0.25">
      <c r="A28" s="25"/>
      <c r="B28" s="26"/>
      <c r="C28" s="27"/>
      <c r="D28" s="27">
        <v>1</v>
      </c>
      <c r="E28" s="83">
        <v>50</v>
      </c>
      <c r="F28" s="83">
        <v>12332</v>
      </c>
      <c r="G28" s="84">
        <v>44717</v>
      </c>
      <c r="H28" s="85">
        <f>D28*E28</f>
        <v>50</v>
      </c>
    </row>
    <row r="29" spans="1:8" x14ac:dyDescent="0.25">
      <c r="A29" s="25"/>
      <c r="B29" s="26"/>
      <c r="C29" s="27"/>
      <c r="D29" s="27">
        <v>1</v>
      </c>
      <c r="E29" s="83">
        <v>50</v>
      </c>
      <c r="F29" s="83">
        <v>12332</v>
      </c>
      <c r="G29" s="84">
        <v>44724</v>
      </c>
      <c r="H29" s="85">
        <f>D29*E29</f>
        <v>50</v>
      </c>
    </row>
    <row r="30" spans="1:8" x14ac:dyDescent="0.25">
      <c r="A30" s="25"/>
      <c r="B30" s="26"/>
      <c r="C30" s="27"/>
      <c r="D30" s="27"/>
      <c r="E30" s="83"/>
      <c r="F30" s="83"/>
      <c r="G30" s="84"/>
      <c r="H30" s="85"/>
    </row>
    <row r="31" spans="1:8" x14ac:dyDescent="0.25">
      <c r="A31" s="25">
        <v>8</v>
      </c>
      <c r="B31" s="26" t="s">
        <v>374</v>
      </c>
      <c r="C31" s="93" t="s">
        <v>381</v>
      </c>
      <c r="D31" s="93">
        <v>4</v>
      </c>
      <c r="E31" s="83">
        <v>50</v>
      </c>
      <c r="F31" s="83">
        <v>12333</v>
      </c>
      <c r="G31" s="84">
        <v>44703</v>
      </c>
      <c r="H31" s="85">
        <f>D31*E31</f>
        <v>200</v>
      </c>
    </row>
    <row r="32" spans="1:8" x14ac:dyDescent="0.25">
      <c r="A32" s="25"/>
      <c r="B32" s="26" t="s">
        <v>56</v>
      </c>
      <c r="C32" s="27"/>
      <c r="D32" s="27">
        <v>4</v>
      </c>
      <c r="E32" s="83">
        <v>50</v>
      </c>
      <c r="F32" s="83">
        <v>12332</v>
      </c>
      <c r="G32" s="84">
        <v>44713</v>
      </c>
      <c r="H32" s="85">
        <f>D32*E32</f>
        <v>200</v>
      </c>
    </row>
    <row r="33" spans="1:8" x14ac:dyDescent="0.25">
      <c r="A33" s="25"/>
      <c r="B33" s="26"/>
      <c r="C33" s="27"/>
      <c r="D33" s="27">
        <v>4</v>
      </c>
      <c r="E33" s="83">
        <v>50</v>
      </c>
      <c r="F33" s="83">
        <v>12332</v>
      </c>
      <c r="G33" s="84">
        <v>44719</v>
      </c>
      <c r="H33" s="85">
        <f>D33*E33</f>
        <v>200</v>
      </c>
    </row>
    <row r="34" spans="1:8" x14ac:dyDescent="0.25">
      <c r="A34" s="25"/>
      <c r="B34" s="26"/>
      <c r="C34" s="27"/>
      <c r="D34" s="27">
        <v>4</v>
      </c>
      <c r="E34" s="83">
        <v>50</v>
      </c>
      <c r="F34" s="83">
        <v>12332</v>
      </c>
      <c r="G34" s="84">
        <v>44726</v>
      </c>
      <c r="H34" s="85">
        <f>D34*E34</f>
        <v>200</v>
      </c>
    </row>
    <row r="35" spans="1:8" x14ac:dyDescent="0.25">
      <c r="A35" s="25"/>
      <c r="B35" s="26"/>
      <c r="C35" s="27"/>
      <c r="D35" s="27"/>
      <c r="E35" s="83"/>
      <c r="F35" s="83"/>
      <c r="G35" s="84"/>
      <c r="H35" s="85"/>
    </row>
    <row r="36" spans="1:8" x14ac:dyDescent="0.25">
      <c r="A36" s="25">
        <v>9</v>
      </c>
      <c r="B36" s="26" t="s">
        <v>374</v>
      </c>
      <c r="C36" s="93" t="s">
        <v>382</v>
      </c>
      <c r="D36" s="93">
        <v>2</v>
      </c>
      <c r="E36" s="83">
        <v>50</v>
      </c>
      <c r="F36" s="83">
        <v>12329</v>
      </c>
      <c r="G36" s="84">
        <v>44704</v>
      </c>
      <c r="H36" s="85">
        <f>D36*E36</f>
        <v>100</v>
      </c>
    </row>
    <row r="37" spans="1:8" x14ac:dyDescent="0.25">
      <c r="A37" s="25"/>
      <c r="B37" s="26" t="s">
        <v>383</v>
      </c>
      <c r="C37" s="27"/>
      <c r="D37" s="27">
        <v>2</v>
      </c>
      <c r="E37" s="83">
        <v>50</v>
      </c>
      <c r="F37" s="83">
        <v>12332</v>
      </c>
      <c r="G37" s="84">
        <v>44710</v>
      </c>
      <c r="H37" s="85">
        <f>D37*E37</f>
        <v>100</v>
      </c>
    </row>
    <row r="38" spans="1:8" x14ac:dyDescent="0.25">
      <c r="A38" s="25"/>
      <c r="B38" s="26"/>
      <c r="C38" s="27"/>
      <c r="D38" s="27">
        <v>2</v>
      </c>
      <c r="E38" s="83">
        <v>50</v>
      </c>
      <c r="F38" s="83">
        <v>12332</v>
      </c>
      <c r="G38" s="84">
        <v>44717</v>
      </c>
      <c r="H38" s="85">
        <f>D38*E38</f>
        <v>100</v>
      </c>
    </row>
    <row r="39" spans="1:8" x14ac:dyDescent="0.25">
      <c r="A39" s="25"/>
      <c r="B39" s="26"/>
      <c r="C39" s="27"/>
      <c r="D39" s="27">
        <v>2</v>
      </c>
      <c r="E39" s="83">
        <v>50</v>
      </c>
      <c r="F39" s="83">
        <v>12332</v>
      </c>
      <c r="G39" s="84">
        <v>44724</v>
      </c>
      <c r="H39" s="85">
        <f>D39*E39</f>
        <v>100</v>
      </c>
    </row>
    <row r="40" spans="1:8" x14ac:dyDescent="0.25">
      <c r="A40" s="25"/>
      <c r="B40" s="26"/>
      <c r="C40" s="27"/>
      <c r="D40" s="27"/>
      <c r="E40" s="83"/>
      <c r="F40" s="83"/>
      <c r="G40" s="84"/>
      <c r="H40" s="85"/>
    </row>
    <row r="41" spans="1:8" x14ac:dyDescent="0.25">
      <c r="A41" s="25">
        <v>10</v>
      </c>
      <c r="B41" s="26" t="s">
        <v>374</v>
      </c>
      <c r="C41" s="446" t="s">
        <v>384</v>
      </c>
      <c r="D41" s="93">
        <v>4</v>
      </c>
      <c r="E41" s="83">
        <v>50</v>
      </c>
      <c r="F41" s="83">
        <v>12330</v>
      </c>
      <c r="G41" s="84">
        <v>44719</v>
      </c>
      <c r="H41" s="85">
        <f>D41*E41</f>
        <v>200</v>
      </c>
    </row>
    <row r="42" spans="1:8" x14ac:dyDescent="0.25">
      <c r="A42" s="25"/>
      <c r="B42" s="26" t="s">
        <v>385</v>
      </c>
      <c r="C42" s="447"/>
      <c r="D42" s="27">
        <v>4</v>
      </c>
      <c r="E42" s="83">
        <v>50</v>
      </c>
      <c r="F42" s="83">
        <v>12330</v>
      </c>
      <c r="G42" s="84">
        <v>44726</v>
      </c>
      <c r="H42" s="85">
        <f>D42*E42</f>
        <v>200</v>
      </c>
    </row>
    <row r="43" spans="1:8" x14ac:dyDescent="0.25">
      <c r="A43" s="25"/>
      <c r="B43" s="26"/>
      <c r="C43" s="27"/>
      <c r="D43" s="27"/>
      <c r="E43" s="83"/>
      <c r="F43" s="83"/>
      <c r="G43" s="84"/>
      <c r="H43" s="85"/>
    </row>
    <row r="44" spans="1:8" x14ac:dyDescent="0.25">
      <c r="A44" s="25">
        <v>11</v>
      </c>
      <c r="B44" s="26" t="s">
        <v>374</v>
      </c>
      <c r="C44" s="93">
        <v>159</v>
      </c>
      <c r="D44" s="93">
        <v>1</v>
      </c>
      <c r="E44" s="83">
        <v>50</v>
      </c>
      <c r="F44" s="83">
        <v>12346</v>
      </c>
      <c r="G44" s="84">
        <v>44726</v>
      </c>
      <c r="H44" s="85">
        <f>D44*E44</f>
        <v>50</v>
      </c>
    </row>
    <row r="45" spans="1:8" x14ac:dyDescent="0.25">
      <c r="A45" s="25"/>
      <c r="B45" s="26" t="s">
        <v>385</v>
      </c>
      <c r="C45" s="27"/>
      <c r="D45" s="27"/>
      <c r="E45" s="83"/>
      <c r="F45" s="83"/>
      <c r="G45" s="84"/>
      <c r="H45" s="85"/>
    </row>
    <row r="46" spans="1:8" x14ac:dyDescent="0.25">
      <c r="A46" s="25"/>
      <c r="B46" s="26"/>
      <c r="C46" s="27"/>
      <c r="D46" s="27"/>
      <c r="E46" s="83"/>
      <c r="F46" s="83"/>
      <c r="G46" s="84"/>
      <c r="H46" s="85"/>
    </row>
    <row r="47" spans="1:8" x14ac:dyDescent="0.25">
      <c r="A47" s="25">
        <v>12</v>
      </c>
      <c r="B47" s="26" t="s">
        <v>374</v>
      </c>
      <c r="C47" s="93" t="s">
        <v>327</v>
      </c>
      <c r="D47" s="93">
        <v>1</v>
      </c>
      <c r="E47" s="83">
        <v>50</v>
      </c>
      <c r="F47" s="83">
        <v>12344</v>
      </c>
      <c r="G47" s="84">
        <v>44720</v>
      </c>
      <c r="H47" s="85">
        <f>D47*E47</f>
        <v>50</v>
      </c>
    </row>
    <row r="48" spans="1:8" x14ac:dyDescent="0.25">
      <c r="A48" s="25"/>
      <c r="B48" s="26" t="s">
        <v>386</v>
      </c>
      <c r="C48" s="27"/>
      <c r="D48" s="27">
        <v>1</v>
      </c>
      <c r="E48" s="83">
        <v>50</v>
      </c>
      <c r="F48" s="83">
        <v>12344</v>
      </c>
      <c r="G48" s="84">
        <v>44727</v>
      </c>
      <c r="H48" s="85">
        <f>D48*E48</f>
        <v>50</v>
      </c>
    </row>
    <row r="49" spans="1:8" x14ac:dyDescent="0.25">
      <c r="A49" s="25"/>
      <c r="B49" s="26"/>
      <c r="C49" s="27"/>
      <c r="D49" s="27"/>
      <c r="E49" s="83"/>
      <c r="F49" s="83"/>
      <c r="G49" s="84"/>
      <c r="H49" s="85"/>
    </row>
    <row r="50" spans="1:8" x14ac:dyDescent="0.25">
      <c r="A50" s="25">
        <v>13</v>
      </c>
      <c r="B50" s="26" t="s">
        <v>374</v>
      </c>
      <c r="C50" s="93">
        <v>84</v>
      </c>
      <c r="D50" s="93">
        <v>1</v>
      </c>
      <c r="E50" s="83">
        <v>50</v>
      </c>
      <c r="F50" s="83">
        <v>12343</v>
      </c>
      <c r="G50" s="84">
        <v>44719</v>
      </c>
      <c r="H50" s="85">
        <f>D50*E50</f>
        <v>50</v>
      </c>
    </row>
    <row r="51" spans="1:8" x14ac:dyDescent="0.25">
      <c r="A51" s="25"/>
      <c r="B51" s="26" t="s">
        <v>387</v>
      </c>
      <c r="C51" s="27"/>
      <c r="D51" s="27">
        <v>1</v>
      </c>
      <c r="E51" s="83">
        <v>50</v>
      </c>
      <c r="F51" s="83">
        <v>12343</v>
      </c>
      <c r="G51" s="84">
        <v>44726</v>
      </c>
      <c r="H51" s="85">
        <f>D51*E51</f>
        <v>50</v>
      </c>
    </row>
    <row r="52" spans="1:8" x14ac:dyDescent="0.25">
      <c r="A52" s="25"/>
      <c r="B52" s="26"/>
      <c r="C52" s="27"/>
      <c r="D52" s="27"/>
      <c r="E52" s="83"/>
      <c r="F52" s="83"/>
      <c r="G52" s="84"/>
      <c r="H52" s="85"/>
    </row>
    <row r="53" spans="1:8" ht="18.75" customHeight="1" x14ac:dyDescent="0.25">
      <c r="A53" s="25">
        <v>14</v>
      </c>
      <c r="B53" s="26" t="s">
        <v>374</v>
      </c>
      <c r="C53" s="446" t="s">
        <v>388</v>
      </c>
      <c r="D53" s="93">
        <v>6</v>
      </c>
      <c r="E53" s="83">
        <v>50</v>
      </c>
      <c r="F53" s="83">
        <v>12341</v>
      </c>
      <c r="G53" s="84">
        <v>44719</v>
      </c>
      <c r="H53" s="85">
        <f>D53*E53</f>
        <v>300</v>
      </c>
    </row>
    <row r="54" spans="1:8" x14ac:dyDescent="0.25">
      <c r="A54" s="25"/>
      <c r="B54" s="26" t="s">
        <v>389</v>
      </c>
      <c r="C54" s="447"/>
      <c r="D54" s="27">
        <v>6</v>
      </c>
      <c r="E54" s="83">
        <v>50</v>
      </c>
      <c r="F54" s="83">
        <v>12341</v>
      </c>
      <c r="G54" s="84">
        <v>44726</v>
      </c>
      <c r="H54" s="85">
        <f>D54*E54</f>
        <v>300</v>
      </c>
    </row>
    <row r="55" spans="1:8" x14ac:dyDescent="0.25">
      <c r="A55" s="25"/>
      <c r="B55" s="26"/>
      <c r="C55" s="27"/>
      <c r="D55" s="27"/>
      <c r="E55" s="83"/>
      <c r="F55" s="83"/>
      <c r="G55" s="84"/>
      <c r="H55" s="85"/>
    </row>
    <row r="56" spans="1:8" x14ac:dyDescent="0.25">
      <c r="A56" s="25">
        <v>15</v>
      </c>
      <c r="B56" s="26" t="s">
        <v>374</v>
      </c>
      <c r="C56" s="448" t="s">
        <v>390</v>
      </c>
      <c r="D56" s="93">
        <v>5</v>
      </c>
      <c r="E56" s="83">
        <v>50</v>
      </c>
      <c r="F56" s="83">
        <v>12342</v>
      </c>
      <c r="G56" s="84">
        <v>44719</v>
      </c>
      <c r="H56" s="85">
        <f>D56*E56</f>
        <v>250</v>
      </c>
    </row>
    <row r="57" spans="1:8" x14ac:dyDescent="0.25">
      <c r="A57" s="25"/>
      <c r="B57" s="26" t="s">
        <v>391</v>
      </c>
      <c r="C57" s="449"/>
      <c r="D57" s="27">
        <v>5</v>
      </c>
      <c r="E57" s="83">
        <v>50</v>
      </c>
      <c r="F57" s="83">
        <v>12342</v>
      </c>
      <c r="G57" s="84">
        <v>44726</v>
      </c>
      <c r="H57" s="85">
        <f>D57*E57</f>
        <v>250</v>
      </c>
    </row>
    <row r="58" spans="1:8" x14ac:dyDescent="0.25">
      <c r="A58" s="25"/>
      <c r="B58" s="26"/>
      <c r="C58" s="27"/>
      <c r="D58" s="27"/>
      <c r="E58" s="83"/>
      <c r="F58" s="83"/>
      <c r="G58" s="84"/>
      <c r="H58" s="85"/>
    </row>
    <row r="59" spans="1:8" x14ac:dyDescent="0.25">
      <c r="A59" s="25">
        <v>16</v>
      </c>
      <c r="B59" s="26" t="s">
        <v>374</v>
      </c>
      <c r="C59" s="446" t="s">
        <v>392</v>
      </c>
      <c r="D59" s="93">
        <v>3</v>
      </c>
      <c r="E59" s="83">
        <v>50</v>
      </c>
      <c r="F59" s="83">
        <v>12339</v>
      </c>
      <c r="G59" s="84">
        <v>44719</v>
      </c>
      <c r="H59" s="85">
        <f>D59*E59</f>
        <v>150</v>
      </c>
    </row>
    <row r="60" spans="1:8" x14ac:dyDescent="0.25">
      <c r="A60" s="25"/>
      <c r="B60" s="26" t="s">
        <v>393</v>
      </c>
      <c r="C60" s="447"/>
      <c r="D60" s="27">
        <v>3</v>
      </c>
      <c r="E60" s="83">
        <v>50</v>
      </c>
      <c r="F60" s="83">
        <v>12339</v>
      </c>
      <c r="G60" s="84">
        <v>44726</v>
      </c>
      <c r="H60" s="85">
        <f>D60*E60</f>
        <v>150</v>
      </c>
    </row>
    <row r="61" spans="1:8" x14ac:dyDescent="0.25">
      <c r="A61" s="25"/>
      <c r="B61" s="26"/>
      <c r="C61" s="27"/>
      <c r="D61" s="27"/>
      <c r="E61" s="83"/>
      <c r="F61" s="83"/>
      <c r="G61" s="84"/>
      <c r="H61" s="85"/>
    </row>
    <row r="62" spans="1:8" x14ac:dyDescent="0.25">
      <c r="A62" s="25">
        <v>17</v>
      </c>
      <c r="B62" s="26" t="s">
        <v>374</v>
      </c>
      <c r="C62" s="446" t="s">
        <v>394</v>
      </c>
      <c r="D62" s="93">
        <v>6</v>
      </c>
      <c r="E62" s="83">
        <v>50</v>
      </c>
      <c r="F62" s="83">
        <v>12538</v>
      </c>
      <c r="G62" s="84">
        <v>44733</v>
      </c>
      <c r="H62" s="85">
        <f>D62*E62</f>
        <v>300</v>
      </c>
    </row>
    <row r="63" spans="1:8" x14ac:dyDescent="0.25">
      <c r="A63" s="25"/>
      <c r="B63" s="26" t="s">
        <v>395</v>
      </c>
      <c r="C63" s="447"/>
      <c r="D63" s="27">
        <v>6</v>
      </c>
      <c r="E63" s="83">
        <v>50</v>
      </c>
      <c r="F63" s="83">
        <v>12538</v>
      </c>
      <c r="G63" s="84">
        <v>44740</v>
      </c>
      <c r="H63" s="85">
        <f>D63*E63</f>
        <v>300</v>
      </c>
    </row>
    <row r="64" spans="1:8" x14ac:dyDescent="0.25">
      <c r="A64" s="25"/>
      <c r="B64" s="26"/>
      <c r="C64" s="88"/>
      <c r="D64" s="88"/>
      <c r="E64" s="87"/>
      <c r="F64" s="83"/>
      <c r="G64" s="84"/>
      <c r="H64" s="85"/>
    </row>
    <row r="65" spans="1:10" x14ac:dyDescent="0.25">
      <c r="A65" s="25">
        <v>18</v>
      </c>
      <c r="B65" s="26" t="s">
        <v>374</v>
      </c>
      <c r="C65" s="446" t="s">
        <v>396</v>
      </c>
      <c r="D65" s="93">
        <v>8</v>
      </c>
      <c r="E65" s="83">
        <v>50</v>
      </c>
      <c r="F65" s="83">
        <v>12537</v>
      </c>
      <c r="G65" s="84">
        <v>44733</v>
      </c>
      <c r="H65" s="85">
        <f>D65*E65</f>
        <v>400</v>
      </c>
    </row>
    <row r="66" spans="1:10" x14ac:dyDescent="0.25">
      <c r="A66" s="25"/>
      <c r="B66" s="26" t="s">
        <v>397</v>
      </c>
      <c r="C66" s="447"/>
      <c r="D66" s="27">
        <v>8</v>
      </c>
      <c r="E66" s="83">
        <v>50</v>
      </c>
      <c r="F66" s="83">
        <v>12537</v>
      </c>
      <c r="G66" s="84">
        <v>44740</v>
      </c>
      <c r="H66" s="85">
        <f>D66*E66</f>
        <v>400</v>
      </c>
    </row>
    <row r="67" spans="1:10" x14ac:dyDescent="0.25">
      <c r="A67" s="25"/>
      <c r="B67" s="26"/>
      <c r="C67" s="88"/>
      <c r="D67" s="88"/>
      <c r="E67" s="87"/>
      <c r="F67" s="83"/>
      <c r="G67" s="84"/>
      <c r="H67" s="85"/>
    </row>
    <row r="68" spans="1:10" x14ac:dyDescent="0.25">
      <c r="A68" s="25">
        <v>19</v>
      </c>
      <c r="B68" s="26" t="s">
        <v>374</v>
      </c>
      <c r="C68" s="446" t="s">
        <v>398</v>
      </c>
      <c r="D68" s="93">
        <v>10</v>
      </c>
      <c r="E68" s="83">
        <v>50</v>
      </c>
      <c r="F68" s="83">
        <v>12536</v>
      </c>
      <c r="G68" s="84">
        <v>44733</v>
      </c>
      <c r="H68" s="85">
        <f>D68*E68</f>
        <v>500</v>
      </c>
    </row>
    <row r="69" spans="1:10" x14ac:dyDescent="0.25">
      <c r="A69" s="25"/>
      <c r="B69" s="26" t="s">
        <v>399</v>
      </c>
      <c r="C69" s="447"/>
      <c r="D69" s="27">
        <v>10</v>
      </c>
      <c r="E69" s="83">
        <v>50</v>
      </c>
      <c r="F69" s="83">
        <v>12536</v>
      </c>
      <c r="G69" s="84">
        <v>44740</v>
      </c>
      <c r="H69" s="85">
        <f>D69*E69</f>
        <v>500</v>
      </c>
    </row>
    <row r="70" spans="1:10" x14ac:dyDescent="0.25">
      <c r="A70" s="25"/>
      <c r="B70" s="26"/>
      <c r="C70" s="88"/>
      <c r="D70" s="88"/>
      <c r="E70" s="87"/>
      <c r="F70" s="83"/>
      <c r="G70" s="84"/>
      <c r="H70" s="85"/>
    </row>
    <row r="71" spans="1:10" x14ac:dyDescent="0.25">
      <c r="A71" s="25">
        <v>20</v>
      </c>
      <c r="B71" s="26" t="s">
        <v>374</v>
      </c>
      <c r="C71" s="446" t="s">
        <v>400</v>
      </c>
      <c r="D71" s="93">
        <v>6</v>
      </c>
      <c r="E71" s="83">
        <v>50</v>
      </c>
      <c r="F71" s="83">
        <v>12535</v>
      </c>
      <c r="G71" s="84">
        <v>44733</v>
      </c>
      <c r="H71" s="85">
        <f>D71*E71</f>
        <v>300</v>
      </c>
    </row>
    <row r="72" spans="1:10" x14ac:dyDescent="0.25">
      <c r="A72" s="25"/>
      <c r="B72" s="26" t="s">
        <v>401</v>
      </c>
      <c r="C72" s="447"/>
      <c r="D72" s="27">
        <v>6</v>
      </c>
      <c r="E72" s="83">
        <v>50</v>
      </c>
      <c r="F72" s="83">
        <v>12535</v>
      </c>
      <c r="G72" s="84">
        <v>44740</v>
      </c>
      <c r="H72" s="85">
        <f>D72*E72</f>
        <v>300</v>
      </c>
    </row>
    <row r="73" spans="1:10" x14ac:dyDescent="0.25">
      <c r="A73" s="25"/>
      <c r="B73" s="26"/>
      <c r="C73" s="88"/>
      <c r="D73" s="88"/>
      <c r="E73" s="87"/>
      <c r="F73" s="83"/>
      <c r="G73" s="84"/>
      <c r="H73" s="85"/>
    </row>
    <row r="74" spans="1:10" x14ac:dyDescent="0.25">
      <c r="A74" s="25">
        <v>21</v>
      </c>
      <c r="B74" s="26" t="s">
        <v>374</v>
      </c>
      <c r="C74" s="446" t="s">
        <v>402</v>
      </c>
      <c r="D74" s="93">
        <v>5</v>
      </c>
      <c r="E74" s="83">
        <v>50</v>
      </c>
      <c r="F74" s="83">
        <v>12539</v>
      </c>
      <c r="G74" s="84">
        <v>44733</v>
      </c>
      <c r="H74" s="85">
        <f>D74*E74</f>
        <v>250</v>
      </c>
    </row>
    <row r="75" spans="1:10" x14ac:dyDescent="0.25">
      <c r="A75" s="25"/>
      <c r="B75" s="26" t="s">
        <v>403</v>
      </c>
      <c r="C75" s="447"/>
      <c r="D75" s="27">
        <v>5</v>
      </c>
      <c r="E75" s="83">
        <v>50</v>
      </c>
      <c r="F75" s="83">
        <v>12539</v>
      </c>
      <c r="G75" s="84">
        <v>44740</v>
      </c>
      <c r="H75" s="85">
        <f>D75*E75</f>
        <v>250</v>
      </c>
    </row>
    <row r="76" spans="1:10" x14ac:dyDescent="0.25">
      <c r="A76" s="25"/>
      <c r="B76" s="26"/>
      <c r="C76" s="88"/>
      <c r="D76" s="88"/>
      <c r="E76" s="87"/>
      <c r="F76" s="83"/>
      <c r="G76" s="84"/>
      <c r="H76" s="85"/>
    </row>
    <row r="77" spans="1:10" x14ac:dyDescent="0.25">
      <c r="A77" s="25">
        <v>22</v>
      </c>
      <c r="B77" s="26" t="s">
        <v>374</v>
      </c>
      <c r="C77" s="446" t="s">
        <v>404</v>
      </c>
      <c r="D77" s="93">
        <v>9</v>
      </c>
      <c r="E77" s="83">
        <v>50</v>
      </c>
      <c r="F77" s="83">
        <v>12548</v>
      </c>
      <c r="G77" s="84">
        <v>44733</v>
      </c>
      <c r="H77" s="85">
        <f>D77*E77</f>
        <v>450</v>
      </c>
    </row>
    <row r="78" spans="1:10" x14ac:dyDescent="0.25">
      <c r="A78" s="25"/>
      <c r="B78" s="26" t="s">
        <v>405</v>
      </c>
      <c r="C78" s="447"/>
      <c r="D78" s="27">
        <v>9</v>
      </c>
      <c r="E78" s="83">
        <v>50</v>
      </c>
      <c r="F78" s="83">
        <v>12548</v>
      </c>
      <c r="G78" s="84">
        <v>44740</v>
      </c>
      <c r="H78" s="85">
        <f>D78*E78</f>
        <v>450</v>
      </c>
    </row>
    <row r="79" spans="1:10" x14ac:dyDescent="0.25">
      <c r="A79" s="91"/>
      <c r="B79" s="26"/>
      <c r="C79" s="88"/>
      <c r="D79" s="88"/>
      <c r="E79" s="87"/>
      <c r="F79" s="83"/>
      <c r="G79" s="84"/>
      <c r="H79" s="85"/>
    </row>
    <row r="80" spans="1:10" ht="14.5" x14ac:dyDescent="0.35">
      <c r="A80" s="52"/>
      <c r="B80" s="52"/>
      <c r="C80" s="92"/>
      <c r="D80" s="52"/>
      <c r="E80" s="52"/>
      <c r="F80" s="52"/>
      <c r="G80" s="52"/>
      <c r="H80" s="57"/>
      <c r="I80" s="28"/>
      <c r="J80" s="28"/>
    </row>
    <row r="81" spans="1:10" ht="14.5" x14ac:dyDescent="0.35">
      <c r="A81" s="58">
        <v>23</v>
      </c>
      <c r="B81" s="55" t="s">
        <v>261</v>
      </c>
      <c r="C81" s="443" t="s">
        <v>262</v>
      </c>
      <c r="D81" s="59">
        <v>12</v>
      </c>
      <c r="E81" s="60">
        <v>50</v>
      </c>
      <c r="F81" s="60">
        <v>12541</v>
      </c>
      <c r="G81" s="61">
        <v>44733</v>
      </c>
      <c r="H81" s="62">
        <f>D81*E81</f>
        <v>600</v>
      </c>
      <c r="I81" s="28"/>
      <c r="J81" s="28"/>
    </row>
    <row r="82" spans="1:10" ht="14.5" x14ac:dyDescent="0.35">
      <c r="A82" s="58"/>
      <c r="B82" s="55" t="s">
        <v>263</v>
      </c>
      <c r="C82" s="444"/>
      <c r="D82" s="63">
        <v>12</v>
      </c>
      <c r="E82" s="60">
        <v>50</v>
      </c>
      <c r="F82" s="60">
        <v>12541</v>
      </c>
      <c r="G82" s="61">
        <v>44740</v>
      </c>
      <c r="H82" s="62">
        <f>D82*E82</f>
        <v>600</v>
      </c>
      <c r="I82" s="28"/>
      <c r="J82" s="28"/>
    </row>
    <row r="83" spans="1:10" ht="14.5" x14ac:dyDescent="0.35">
      <c r="A83" s="58"/>
      <c r="B83" s="55"/>
      <c r="C83" s="63"/>
      <c r="D83" s="63"/>
      <c r="E83" s="60"/>
      <c r="F83" s="60"/>
      <c r="G83" s="61"/>
      <c r="H83" s="62"/>
      <c r="I83" s="28"/>
      <c r="J83" s="28"/>
    </row>
    <row r="84" spans="1:10" ht="14.5" x14ac:dyDescent="0.35">
      <c r="A84" s="58">
        <v>24</v>
      </c>
      <c r="B84" s="55" t="s">
        <v>261</v>
      </c>
      <c r="C84" s="443" t="s">
        <v>264</v>
      </c>
      <c r="D84" s="59">
        <v>6</v>
      </c>
      <c r="E84" s="60">
        <v>50</v>
      </c>
      <c r="F84" s="60">
        <v>12781</v>
      </c>
      <c r="G84" s="61">
        <v>44753</v>
      </c>
      <c r="H84" s="62">
        <f>D84*E84</f>
        <v>300</v>
      </c>
      <c r="I84" s="28"/>
      <c r="J84" s="28"/>
    </row>
    <row r="85" spans="1:10" ht="14.5" x14ac:dyDescent="0.35">
      <c r="A85" s="58"/>
      <c r="B85" s="55" t="s">
        <v>88</v>
      </c>
      <c r="C85" s="445"/>
      <c r="D85" s="63">
        <v>6</v>
      </c>
      <c r="E85" s="60">
        <v>50</v>
      </c>
      <c r="F85" s="60">
        <v>12781</v>
      </c>
      <c r="G85" s="61">
        <v>44759</v>
      </c>
      <c r="H85" s="62">
        <f>D85*E85</f>
        <v>300</v>
      </c>
      <c r="I85" s="28"/>
      <c r="J85" s="28"/>
    </row>
    <row r="86" spans="1:10" ht="14.5" x14ac:dyDescent="0.35">
      <c r="A86" s="58"/>
      <c r="B86" s="55"/>
      <c r="C86" s="444"/>
      <c r="D86" s="63">
        <v>6</v>
      </c>
      <c r="E86" s="60">
        <v>50</v>
      </c>
      <c r="F86" s="60">
        <v>12781</v>
      </c>
      <c r="G86" s="61">
        <v>44766</v>
      </c>
      <c r="H86" s="62">
        <f>D86*E86</f>
        <v>300</v>
      </c>
      <c r="I86" s="28"/>
      <c r="J86" s="28"/>
    </row>
    <row r="87" spans="1:10" ht="14.5" x14ac:dyDescent="0.35">
      <c r="A87" s="58"/>
      <c r="B87" s="55"/>
      <c r="C87" s="59"/>
      <c r="D87" s="63"/>
      <c r="E87" s="60"/>
      <c r="F87" s="60"/>
      <c r="G87" s="61"/>
      <c r="H87" s="62"/>
      <c r="I87" s="28"/>
      <c r="J87" s="28"/>
    </row>
    <row r="88" spans="1:10" ht="14.5" x14ac:dyDescent="0.35">
      <c r="A88" s="58">
        <v>25</v>
      </c>
      <c r="B88" s="55" t="s">
        <v>261</v>
      </c>
      <c r="C88" s="443" t="s">
        <v>265</v>
      </c>
      <c r="D88" s="59">
        <v>8</v>
      </c>
      <c r="E88" s="60">
        <v>50</v>
      </c>
      <c r="F88" s="60">
        <v>12784</v>
      </c>
      <c r="G88" s="61">
        <v>44753</v>
      </c>
      <c r="H88" s="62">
        <f>D88*E88</f>
        <v>400</v>
      </c>
      <c r="I88" s="28"/>
      <c r="J88" s="28"/>
    </row>
    <row r="89" spans="1:10" ht="14.5" x14ac:dyDescent="0.35">
      <c r="A89" s="58"/>
      <c r="B89" s="55" t="s">
        <v>266</v>
      </c>
      <c r="C89" s="445"/>
      <c r="D89" s="63">
        <v>8</v>
      </c>
      <c r="E89" s="60">
        <v>50</v>
      </c>
      <c r="F89" s="60">
        <v>12784</v>
      </c>
      <c r="G89" s="61">
        <v>44759</v>
      </c>
      <c r="H89" s="62">
        <f>D89*E89</f>
        <v>400</v>
      </c>
      <c r="I89" s="28"/>
      <c r="J89" s="28"/>
    </row>
    <row r="90" spans="1:10" ht="14.5" x14ac:dyDescent="0.35">
      <c r="A90" s="58"/>
      <c r="B90" s="55"/>
      <c r="C90" s="444"/>
      <c r="D90" s="63">
        <v>8</v>
      </c>
      <c r="E90" s="60">
        <v>50</v>
      </c>
      <c r="F90" s="60">
        <v>12784</v>
      </c>
      <c r="G90" s="61">
        <v>44766</v>
      </c>
      <c r="H90" s="62">
        <f>D90*E90</f>
        <v>400</v>
      </c>
      <c r="I90" s="28"/>
      <c r="J90" s="28"/>
    </row>
    <row r="91" spans="1:10" ht="14.5" x14ac:dyDescent="0.35">
      <c r="A91" s="58"/>
      <c r="B91" s="55"/>
      <c r="C91" s="63"/>
      <c r="D91" s="63"/>
      <c r="E91" s="60"/>
      <c r="F91" s="60"/>
      <c r="G91" s="61"/>
      <c r="H91" s="62"/>
      <c r="I91" s="28"/>
      <c r="J91" s="28"/>
    </row>
    <row r="92" spans="1:10" ht="14.5" x14ac:dyDescent="0.35">
      <c r="A92" s="58">
        <v>26</v>
      </c>
      <c r="B92" s="55" t="s">
        <v>261</v>
      </c>
      <c r="C92" s="443" t="s">
        <v>267</v>
      </c>
      <c r="D92" s="59">
        <v>8</v>
      </c>
      <c r="E92" s="60">
        <v>50</v>
      </c>
      <c r="F92" s="60">
        <v>12785</v>
      </c>
      <c r="G92" s="61">
        <v>44753</v>
      </c>
      <c r="H92" s="62">
        <f>D92*E92</f>
        <v>400</v>
      </c>
      <c r="I92" s="28"/>
      <c r="J92" s="28"/>
    </row>
    <row r="93" spans="1:10" ht="14.5" x14ac:dyDescent="0.35">
      <c r="A93" s="58"/>
      <c r="B93" s="55" t="s">
        <v>268</v>
      </c>
      <c r="C93" s="444"/>
      <c r="D93" s="63">
        <v>8</v>
      </c>
      <c r="E93" s="60">
        <v>50</v>
      </c>
      <c r="F93" s="60">
        <v>12785</v>
      </c>
      <c r="G93" s="61">
        <v>44759</v>
      </c>
      <c r="H93" s="62">
        <f>D93*E93</f>
        <v>400</v>
      </c>
      <c r="I93" s="28"/>
      <c r="J93" s="28"/>
    </row>
    <row r="94" spans="1:10" ht="14.5" x14ac:dyDescent="0.35">
      <c r="A94" s="58"/>
      <c r="B94" s="55"/>
      <c r="C94" s="63"/>
      <c r="D94" s="63">
        <v>8</v>
      </c>
      <c r="E94" s="60">
        <v>50</v>
      </c>
      <c r="F94" s="60">
        <v>12785</v>
      </c>
      <c r="G94" s="61">
        <v>44766</v>
      </c>
      <c r="H94" s="62">
        <f>D94*E94</f>
        <v>400</v>
      </c>
      <c r="I94" s="28"/>
      <c r="J94" s="28"/>
    </row>
    <row r="95" spans="1:10" ht="14.5" x14ac:dyDescent="0.35">
      <c r="A95" s="58"/>
      <c r="B95" s="55"/>
      <c r="C95" s="63"/>
      <c r="D95" s="63"/>
      <c r="E95" s="60"/>
      <c r="F95" s="60"/>
      <c r="G95" s="61"/>
      <c r="H95" s="62"/>
    </row>
    <row r="96" spans="1:10" ht="14.5" x14ac:dyDescent="0.35">
      <c r="A96" s="58">
        <v>27</v>
      </c>
      <c r="B96" s="55" t="s">
        <v>261</v>
      </c>
      <c r="C96" s="437" t="s">
        <v>269</v>
      </c>
      <c r="D96" s="59">
        <v>10</v>
      </c>
      <c r="E96" s="60">
        <v>50</v>
      </c>
      <c r="F96" s="60">
        <v>12786</v>
      </c>
      <c r="G96" s="61">
        <v>44753</v>
      </c>
      <c r="H96" s="62">
        <f>D96*E96</f>
        <v>500</v>
      </c>
    </row>
    <row r="97" spans="1:8" ht="14.5" x14ac:dyDescent="0.35">
      <c r="A97" s="58"/>
      <c r="B97" s="55" t="s">
        <v>270</v>
      </c>
      <c r="C97" s="438"/>
      <c r="D97" s="63">
        <v>10</v>
      </c>
      <c r="E97" s="60">
        <v>50</v>
      </c>
      <c r="F97" s="60">
        <v>12786</v>
      </c>
      <c r="G97" s="61">
        <v>44759</v>
      </c>
      <c r="H97" s="62">
        <f>D97*E97</f>
        <v>500</v>
      </c>
    </row>
    <row r="98" spans="1:8" ht="14.5" x14ac:dyDescent="0.35">
      <c r="A98" s="58"/>
      <c r="B98" s="55"/>
      <c r="C98" s="63"/>
      <c r="D98" s="63">
        <v>10</v>
      </c>
      <c r="E98" s="60">
        <v>50</v>
      </c>
      <c r="F98" s="60">
        <v>12786</v>
      </c>
      <c r="G98" s="61">
        <v>44766</v>
      </c>
      <c r="H98" s="62">
        <f>D98*E98</f>
        <v>500</v>
      </c>
    </row>
    <row r="99" spans="1:8" ht="14.5" x14ac:dyDescent="0.35">
      <c r="A99" s="58"/>
      <c r="B99" s="55"/>
      <c r="C99" s="63"/>
      <c r="D99" s="63"/>
      <c r="E99" s="60"/>
      <c r="F99" s="60"/>
      <c r="G99" s="61"/>
      <c r="H99" s="62"/>
    </row>
    <row r="100" spans="1:8" ht="14.5" x14ac:dyDescent="0.35">
      <c r="A100" s="58">
        <v>28</v>
      </c>
      <c r="B100" s="55" t="s">
        <v>261</v>
      </c>
      <c r="C100" s="437" t="s">
        <v>271</v>
      </c>
      <c r="D100" s="59">
        <v>6</v>
      </c>
      <c r="E100" s="60">
        <v>50</v>
      </c>
      <c r="F100" s="60">
        <v>12783</v>
      </c>
      <c r="G100" s="61">
        <v>44766</v>
      </c>
      <c r="H100" s="62">
        <f>D100*E100</f>
        <v>300</v>
      </c>
    </row>
    <row r="101" spans="1:8" ht="14.5" x14ac:dyDescent="0.35">
      <c r="A101" s="58"/>
      <c r="B101" s="55" t="s">
        <v>120</v>
      </c>
      <c r="C101" s="438"/>
      <c r="D101" s="63">
        <v>6</v>
      </c>
      <c r="E101" s="60">
        <v>50</v>
      </c>
      <c r="F101" s="60">
        <v>12783</v>
      </c>
      <c r="G101" s="61">
        <v>44766</v>
      </c>
      <c r="H101" s="62">
        <f>D101*E101</f>
        <v>300</v>
      </c>
    </row>
    <row r="102" spans="1:8" ht="14.5" x14ac:dyDescent="0.35">
      <c r="A102" s="58"/>
      <c r="B102" s="55"/>
      <c r="C102" s="63"/>
      <c r="D102" s="63">
        <v>6</v>
      </c>
      <c r="E102" s="60">
        <v>50</v>
      </c>
      <c r="F102" s="60">
        <v>12783</v>
      </c>
      <c r="G102" s="61">
        <v>44766</v>
      </c>
      <c r="H102" s="62">
        <f>D102*E102</f>
        <v>300</v>
      </c>
    </row>
    <row r="103" spans="1:8" ht="14.5" x14ac:dyDescent="0.35">
      <c r="A103" s="58"/>
      <c r="B103" s="55"/>
      <c r="C103" s="63"/>
      <c r="D103" s="63"/>
      <c r="E103" s="60"/>
      <c r="F103" s="60"/>
      <c r="G103" s="61"/>
      <c r="H103" s="62"/>
    </row>
    <row r="104" spans="1:8" ht="14.5" x14ac:dyDescent="0.35">
      <c r="A104" s="58">
        <v>29</v>
      </c>
      <c r="B104" s="55" t="s">
        <v>261</v>
      </c>
      <c r="C104" s="437" t="s">
        <v>272</v>
      </c>
      <c r="D104" s="59">
        <v>11</v>
      </c>
      <c r="E104" s="60">
        <v>50</v>
      </c>
      <c r="F104" s="60">
        <v>12782</v>
      </c>
      <c r="G104" s="61">
        <v>44753</v>
      </c>
      <c r="H104" s="62">
        <f>D104*E104</f>
        <v>550</v>
      </c>
    </row>
    <row r="105" spans="1:8" ht="14.5" x14ac:dyDescent="0.35">
      <c r="A105" s="58"/>
      <c r="B105" s="55" t="s">
        <v>144</v>
      </c>
      <c r="C105" s="438"/>
      <c r="D105" s="63">
        <v>11</v>
      </c>
      <c r="E105" s="60">
        <v>50</v>
      </c>
      <c r="F105" s="60">
        <v>12782</v>
      </c>
      <c r="G105" s="61">
        <v>44759</v>
      </c>
      <c r="H105" s="62">
        <f>D105*E105</f>
        <v>550</v>
      </c>
    </row>
    <row r="106" spans="1:8" ht="14.5" x14ac:dyDescent="0.35">
      <c r="A106" s="58"/>
      <c r="B106" s="55"/>
      <c r="C106" s="63"/>
      <c r="D106" s="63">
        <v>11</v>
      </c>
      <c r="E106" s="60">
        <v>50</v>
      </c>
      <c r="F106" s="60">
        <v>12782</v>
      </c>
      <c r="G106" s="61">
        <v>44766</v>
      </c>
      <c r="H106" s="62">
        <f>D106*E106</f>
        <v>550</v>
      </c>
    </row>
    <row r="107" spans="1:8" ht="14.5" x14ac:dyDescent="0.35">
      <c r="A107" s="58"/>
      <c r="B107" s="55"/>
      <c r="C107" s="63"/>
      <c r="D107" s="63"/>
      <c r="E107" s="60"/>
      <c r="F107" s="60"/>
      <c r="G107" s="61"/>
      <c r="H107" s="62">
        <v>0</v>
      </c>
    </row>
    <row r="108" spans="1:8" s="227" customFormat="1" ht="14.5" x14ac:dyDescent="0.35">
      <c r="A108" s="117">
        <v>30</v>
      </c>
      <c r="B108" s="253" t="s">
        <v>261</v>
      </c>
      <c r="C108" s="450" t="s">
        <v>477</v>
      </c>
      <c r="D108" s="254">
        <v>4</v>
      </c>
      <c r="E108" s="116">
        <v>50</v>
      </c>
      <c r="F108" s="116">
        <v>13087</v>
      </c>
      <c r="G108" s="255">
        <v>44774</v>
      </c>
      <c r="H108" s="256">
        <f>D108*E108</f>
        <v>200</v>
      </c>
    </row>
    <row r="109" spans="1:8" s="227" customFormat="1" ht="14.5" x14ac:dyDescent="0.35">
      <c r="A109" s="117"/>
      <c r="B109" s="253"/>
      <c r="C109" s="452"/>
      <c r="D109" s="257">
        <v>4</v>
      </c>
      <c r="E109" s="116">
        <v>50</v>
      </c>
      <c r="F109" s="116">
        <v>13087</v>
      </c>
      <c r="G109" s="255">
        <v>44781</v>
      </c>
      <c r="H109" s="256">
        <f>D109*E109</f>
        <v>200</v>
      </c>
    </row>
    <row r="110" spans="1:8" s="227" customFormat="1" ht="14.5" x14ac:dyDescent="0.35">
      <c r="A110" s="117"/>
      <c r="B110" s="253"/>
      <c r="C110" s="257"/>
      <c r="D110" s="257">
        <v>4</v>
      </c>
      <c r="E110" s="116">
        <v>50</v>
      </c>
      <c r="F110" s="116">
        <v>13087</v>
      </c>
      <c r="G110" s="255">
        <v>44788</v>
      </c>
      <c r="H110" s="256">
        <f>D110*E110</f>
        <v>200</v>
      </c>
    </row>
    <row r="111" spans="1:8" s="227" customFormat="1" ht="14.5" x14ac:dyDescent="0.35">
      <c r="A111" s="117"/>
      <c r="B111" s="253"/>
      <c r="C111" s="258"/>
      <c r="D111" s="258">
        <v>4</v>
      </c>
      <c r="E111" s="259">
        <v>50</v>
      </c>
      <c r="F111" s="116">
        <v>13087</v>
      </c>
      <c r="G111" s="255">
        <v>44795</v>
      </c>
      <c r="H111" s="256">
        <f>D111*E111</f>
        <v>200</v>
      </c>
    </row>
    <row r="112" spans="1:8" s="227" customFormat="1" ht="14.5" x14ac:dyDescent="0.35">
      <c r="A112" s="117"/>
      <c r="B112" s="253"/>
      <c r="C112" s="258"/>
      <c r="D112" s="258">
        <v>4</v>
      </c>
      <c r="E112" s="259">
        <v>50</v>
      </c>
      <c r="F112" s="116">
        <v>13087</v>
      </c>
      <c r="G112" s="255">
        <v>44802</v>
      </c>
      <c r="H112" s="256">
        <f>D112*E112</f>
        <v>200</v>
      </c>
    </row>
    <row r="113" spans="1:8" s="227" customFormat="1" ht="14.5" x14ac:dyDescent="0.35">
      <c r="A113" s="117"/>
      <c r="B113" s="253"/>
      <c r="C113" s="258"/>
      <c r="D113" s="258"/>
      <c r="E113" s="259"/>
      <c r="F113" s="116"/>
      <c r="G113" s="255"/>
      <c r="H113" s="256"/>
    </row>
    <row r="114" spans="1:8" s="227" customFormat="1" ht="14.5" x14ac:dyDescent="0.35">
      <c r="A114" s="117">
        <v>31</v>
      </c>
      <c r="B114" s="253" t="s">
        <v>261</v>
      </c>
      <c r="C114" s="450" t="s">
        <v>478</v>
      </c>
      <c r="D114" s="254">
        <v>6</v>
      </c>
      <c r="E114" s="116">
        <v>50</v>
      </c>
      <c r="F114" s="116">
        <v>13085</v>
      </c>
      <c r="G114" s="255">
        <v>44774</v>
      </c>
      <c r="H114" s="256">
        <f>D114*E114</f>
        <v>300</v>
      </c>
    </row>
    <row r="115" spans="1:8" s="227" customFormat="1" ht="14.5" x14ac:dyDescent="0.35">
      <c r="A115" s="117"/>
      <c r="B115" s="253"/>
      <c r="C115" s="452"/>
      <c r="D115" s="257">
        <v>6</v>
      </c>
      <c r="E115" s="116">
        <v>50</v>
      </c>
      <c r="F115" s="116">
        <v>13085</v>
      </c>
      <c r="G115" s="255">
        <v>44781</v>
      </c>
      <c r="H115" s="256">
        <f>D115*E115</f>
        <v>300</v>
      </c>
    </row>
    <row r="116" spans="1:8" s="227" customFormat="1" ht="14.5" x14ac:dyDescent="0.35">
      <c r="A116" s="117"/>
      <c r="B116" s="253"/>
      <c r="C116" s="257"/>
      <c r="D116" s="257">
        <v>6</v>
      </c>
      <c r="E116" s="116">
        <v>50</v>
      </c>
      <c r="F116" s="116">
        <v>13085</v>
      </c>
      <c r="G116" s="255">
        <v>44788</v>
      </c>
      <c r="H116" s="256">
        <f>D116*E116</f>
        <v>300</v>
      </c>
    </row>
    <row r="117" spans="1:8" s="227" customFormat="1" ht="14.5" x14ac:dyDescent="0.35">
      <c r="A117" s="117"/>
      <c r="B117" s="253"/>
      <c r="C117" s="258"/>
      <c r="D117" s="258">
        <v>6</v>
      </c>
      <c r="E117" s="259">
        <v>50</v>
      </c>
      <c r="F117" s="116">
        <v>13085</v>
      </c>
      <c r="G117" s="255">
        <v>44795</v>
      </c>
      <c r="H117" s="256">
        <f>D117*E117</f>
        <v>300</v>
      </c>
    </row>
    <row r="118" spans="1:8" s="227" customFormat="1" ht="14.5" x14ac:dyDescent="0.35">
      <c r="A118" s="117"/>
      <c r="B118" s="253"/>
      <c r="C118" s="258"/>
      <c r="D118" s="258">
        <v>6</v>
      </c>
      <c r="E118" s="259">
        <v>50</v>
      </c>
      <c r="F118" s="116">
        <v>13085</v>
      </c>
      <c r="G118" s="255">
        <v>44802</v>
      </c>
      <c r="H118" s="256">
        <f>D118*E118</f>
        <v>300</v>
      </c>
    </row>
    <row r="119" spans="1:8" s="227" customFormat="1" ht="14.5" x14ac:dyDescent="0.35">
      <c r="A119" s="117"/>
      <c r="B119" s="253"/>
      <c r="C119" s="258"/>
      <c r="D119" s="258"/>
      <c r="E119" s="259"/>
      <c r="F119" s="116"/>
      <c r="G119" s="255"/>
      <c r="H119" s="256"/>
    </row>
    <row r="120" spans="1:8" s="227" customFormat="1" ht="15" customHeight="1" x14ac:dyDescent="0.35">
      <c r="A120" s="117">
        <v>32</v>
      </c>
      <c r="B120" s="253" t="s">
        <v>261</v>
      </c>
      <c r="C120" s="450" t="s">
        <v>479</v>
      </c>
      <c r="D120" s="254">
        <v>8</v>
      </c>
      <c r="E120" s="116">
        <v>50</v>
      </c>
      <c r="F120" s="116">
        <v>13084</v>
      </c>
      <c r="G120" s="255">
        <v>44774</v>
      </c>
      <c r="H120" s="256">
        <f>D120*E120</f>
        <v>400</v>
      </c>
    </row>
    <row r="121" spans="1:8" s="227" customFormat="1" ht="14.5" x14ac:dyDescent="0.35">
      <c r="A121" s="117"/>
      <c r="B121" s="253"/>
      <c r="C121" s="451"/>
      <c r="D121" s="257">
        <v>8</v>
      </c>
      <c r="E121" s="116">
        <v>50</v>
      </c>
      <c r="F121" s="116">
        <v>13084</v>
      </c>
      <c r="G121" s="255">
        <v>44781</v>
      </c>
      <c r="H121" s="256">
        <f>D121*E121</f>
        <v>400</v>
      </c>
    </row>
    <row r="122" spans="1:8" s="227" customFormat="1" ht="14.5" x14ac:dyDescent="0.35">
      <c r="A122" s="117"/>
      <c r="B122" s="253"/>
      <c r="C122" s="452"/>
      <c r="D122" s="257">
        <v>8</v>
      </c>
      <c r="E122" s="116">
        <v>50</v>
      </c>
      <c r="F122" s="116">
        <v>13084</v>
      </c>
      <c r="G122" s="255">
        <v>44788</v>
      </c>
      <c r="H122" s="256">
        <f>D122*E122</f>
        <v>400</v>
      </c>
    </row>
    <row r="123" spans="1:8" s="227" customFormat="1" ht="14.5" x14ac:dyDescent="0.35">
      <c r="A123" s="117"/>
      <c r="B123" s="253"/>
      <c r="C123" s="258"/>
      <c r="D123" s="258">
        <v>8</v>
      </c>
      <c r="E123" s="259">
        <v>50</v>
      </c>
      <c r="F123" s="116">
        <v>13084</v>
      </c>
      <c r="G123" s="255">
        <v>44795</v>
      </c>
      <c r="H123" s="256">
        <f>D123*E123</f>
        <v>400</v>
      </c>
    </row>
    <row r="124" spans="1:8" s="227" customFormat="1" ht="14.5" x14ac:dyDescent="0.35">
      <c r="A124" s="117"/>
      <c r="B124" s="253"/>
      <c r="C124" s="258"/>
      <c r="D124" s="258">
        <v>8</v>
      </c>
      <c r="E124" s="259">
        <v>50</v>
      </c>
      <c r="F124" s="116">
        <v>13084</v>
      </c>
      <c r="G124" s="255">
        <v>44802</v>
      </c>
      <c r="H124" s="256">
        <f>D124*E124</f>
        <v>400</v>
      </c>
    </row>
    <row r="125" spans="1:8" s="227" customFormat="1" ht="14.5" x14ac:dyDescent="0.35">
      <c r="A125" s="117"/>
      <c r="B125" s="253"/>
      <c r="C125" s="258"/>
      <c r="D125" s="258"/>
      <c r="E125" s="259"/>
      <c r="F125" s="116"/>
      <c r="G125" s="255"/>
      <c r="H125" s="256"/>
    </row>
    <row r="126" spans="1:8" s="227" customFormat="1" ht="14.5" x14ac:dyDescent="0.35">
      <c r="A126" s="117">
        <v>33</v>
      </c>
      <c r="B126" s="253" t="s">
        <v>261</v>
      </c>
      <c r="C126" s="450" t="s">
        <v>480</v>
      </c>
      <c r="D126" s="254">
        <v>6</v>
      </c>
      <c r="E126" s="116">
        <v>50</v>
      </c>
      <c r="F126" s="116">
        <v>13083</v>
      </c>
      <c r="G126" s="255">
        <v>44774</v>
      </c>
      <c r="H126" s="256">
        <f>D126*E126</f>
        <v>300</v>
      </c>
    </row>
    <row r="127" spans="1:8" s="227" customFormat="1" ht="14.5" x14ac:dyDescent="0.35">
      <c r="A127" s="117"/>
      <c r="B127" s="253"/>
      <c r="C127" s="451"/>
      <c r="D127" s="257">
        <v>6</v>
      </c>
      <c r="E127" s="116">
        <v>50</v>
      </c>
      <c r="F127" s="116">
        <v>13083</v>
      </c>
      <c r="G127" s="255">
        <v>44781</v>
      </c>
      <c r="H127" s="256">
        <f>D127*E127</f>
        <v>300</v>
      </c>
    </row>
    <row r="128" spans="1:8" s="227" customFormat="1" ht="14.5" x14ac:dyDescent="0.35">
      <c r="A128" s="117"/>
      <c r="B128" s="253"/>
      <c r="C128" s="452"/>
      <c r="D128" s="257">
        <v>6</v>
      </c>
      <c r="E128" s="116">
        <v>50</v>
      </c>
      <c r="F128" s="116">
        <v>13083</v>
      </c>
      <c r="G128" s="255">
        <v>44788</v>
      </c>
      <c r="H128" s="256">
        <f>D128*E128</f>
        <v>300</v>
      </c>
    </row>
    <row r="129" spans="1:8" s="227" customFormat="1" ht="14.5" x14ac:dyDescent="0.35">
      <c r="A129" s="117"/>
      <c r="B129" s="253"/>
      <c r="C129" s="258"/>
      <c r="D129" s="258">
        <v>6</v>
      </c>
      <c r="E129" s="259">
        <v>50</v>
      </c>
      <c r="F129" s="116">
        <v>13083</v>
      </c>
      <c r="G129" s="255">
        <v>44795</v>
      </c>
      <c r="H129" s="256">
        <f>D129*E129</f>
        <v>300</v>
      </c>
    </row>
    <row r="130" spans="1:8" s="227" customFormat="1" ht="14.5" x14ac:dyDescent="0.35">
      <c r="A130" s="117"/>
      <c r="B130" s="253"/>
      <c r="C130" s="258"/>
      <c r="D130" s="258">
        <v>6</v>
      </c>
      <c r="E130" s="259">
        <v>50</v>
      </c>
      <c r="F130" s="116">
        <v>13083</v>
      </c>
      <c r="G130" s="255">
        <v>44802</v>
      </c>
      <c r="H130" s="256">
        <f>D130*E130</f>
        <v>300</v>
      </c>
    </row>
    <row r="131" spans="1:8" s="227" customFormat="1" ht="14.5" x14ac:dyDescent="0.35">
      <c r="A131" s="117"/>
      <c r="B131" s="253"/>
      <c r="C131" s="258"/>
      <c r="D131" s="258"/>
      <c r="E131" s="259"/>
      <c r="F131" s="116"/>
      <c r="G131" s="255"/>
      <c r="H131" s="256"/>
    </row>
    <row r="132" spans="1:8" s="227" customFormat="1" ht="14.5" x14ac:dyDescent="0.35">
      <c r="A132" s="117">
        <v>34</v>
      </c>
      <c r="B132" s="253" t="s">
        <v>261</v>
      </c>
      <c r="C132" s="450" t="s">
        <v>481</v>
      </c>
      <c r="D132" s="254">
        <v>5</v>
      </c>
      <c r="E132" s="116">
        <v>50</v>
      </c>
      <c r="F132" s="116">
        <v>13082</v>
      </c>
      <c r="G132" s="255">
        <v>44774</v>
      </c>
      <c r="H132" s="256">
        <f>D132*E132</f>
        <v>250</v>
      </c>
    </row>
    <row r="133" spans="1:8" s="227" customFormat="1" ht="14.5" x14ac:dyDescent="0.35">
      <c r="A133" s="117"/>
      <c r="B133" s="253"/>
      <c r="C133" s="451"/>
      <c r="D133" s="257">
        <v>5</v>
      </c>
      <c r="E133" s="116">
        <v>50</v>
      </c>
      <c r="F133" s="116">
        <v>13082</v>
      </c>
      <c r="G133" s="255">
        <v>44781</v>
      </c>
      <c r="H133" s="256">
        <f>D133*E133</f>
        <v>250</v>
      </c>
    </row>
    <row r="134" spans="1:8" s="227" customFormat="1" ht="14.5" x14ac:dyDescent="0.35">
      <c r="A134" s="117"/>
      <c r="B134" s="253"/>
      <c r="C134" s="452"/>
      <c r="D134" s="257">
        <v>5</v>
      </c>
      <c r="E134" s="116">
        <v>50</v>
      </c>
      <c r="F134" s="116">
        <v>13082</v>
      </c>
      <c r="G134" s="255">
        <v>44788</v>
      </c>
      <c r="H134" s="256">
        <f>D134*E134</f>
        <v>250</v>
      </c>
    </row>
    <row r="135" spans="1:8" s="227" customFormat="1" ht="14.5" x14ac:dyDescent="0.35">
      <c r="A135" s="117"/>
      <c r="B135" s="253"/>
      <c r="C135" s="258"/>
      <c r="D135" s="258">
        <v>5</v>
      </c>
      <c r="E135" s="259">
        <v>50</v>
      </c>
      <c r="F135" s="116">
        <v>13082</v>
      </c>
      <c r="G135" s="255">
        <v>44795</v>
      </c>
      <c r="H135" s="256">
        <f>D135*E135</f>
        <v>250</v>
      </c>
    </row>
    <row r="136" spans="1:8" s="227" customFormat="1" ht="14.5" x14ac:dyDescent="0.35">
      <c r="A136" s="117"/>
      <c r="B136" s="253"/>
      <c r="C136" s="258"/>
      <c r="D136" s="258">
        <v>5</v>
      </c>
      <c r="E136" s="259">
        <v>50</v>
      </c>
      <c r="F136" s="116">
        <v>13082</v>
      </c>
      <c r="G136" s="255">
        <v>44802</v>
      </c>
      <c r="H136" s="256">
        <f>D136*E136</f>
        <v>250</v>
      </c>
    </row>
    <row r="137" spans="1:8" s="227" customFormat="1" ht="14.5" x14ac:dyDescent="0.35">
      <c r="A137" s="117"/>
      <c r="B137" s="253"/>
      <c r="C137" s="258"/>
      <c r="D137" s="258"/>
      <c r="E137" s="259"/>
      <c r="F137" s="116"/>
      <c r="G137" s="255"/>
      <c r="H137" s="256"/>
    </row>
    <row r="138" spans="1:8" s="227" customFormat="1" ht="15" customHeight="1" x14ac:dyDescent="0.35">
      <c r="A138" s="117">
        <v>35</v>
      </c>
      <c r="B138" s="253" t="s">
        <v>261</v>
      </c>
      <c r="C138" s="450" t="s">
        <v>553</v>
      </c>
      <c r="D138" s="254">
        <v>10</v>
      </c>
      <c r="E138" s="116">
        <v>50</v>
      </c>
      <c r="F138" s="116">
        <v>13086</v>
      </c>
      <c r="G138" s="255">
        <v>44774</v>
      </c>
      <c r="H138" s="256">
        <f>D138*E138</f>
        <v>500</v>
      </c>
    </row>
    <row r="139" spans="1:8" s="227" customFormat="1" ht="14.5" x14ac:dyDescent="0.35">
      <c r="A139" s="117"/>
      <c r="B139" s="253"/>
      <c r="C139" s="451"/>
      <c r="D139" s="257">
        <v>10</v>
      </c>
      <c r="E139" s="116">
        <v>50</v>
      </c>
      <c r="F139" s="116">
        <v>13086</v>
      </c>
      <c r="G139" s="255">
        <v>44781</v>
      </c>
      <c r="H139" s="256">
        <f>D139*E139</f>
        <v>500</v>
      </c>
    </row>
    <row r="140" spans="1:8" s="227" customFormat="1" ht="14.5" x14ac:dyDescent="0.35">
      <c r="A140" s="117"/>
      <c r="B140" s="253"/>
      <c r="C140" s="452"/>
      <c r="D140" s="257">
        <v>10</v>
      </c>
      <c r="E140" s="116">
        <v>50</v>
      </c>
      <c r="F140" s="116">
        <v>13086</v>
      </c>
      <c r="G140" s="255">
        <v>44788</v>
      </c>
      <c r="H140" s="256">
        <f>D140*E140</f>
        <v>500</v>
      </c>
    </row>
    <row r="141" spans="1:8" s="227" customFormat="1" ht="14.5" x14ac:dyDescent="0.35">
      <c r="A141" s="117"/>
      <c r="B141" s="253"/>
      <c r="C141" s="258"/>
      <c r="D141" s="258">
        <v>10</v>
      </c>
      <c r="E141" s="259">
        <v>50</v>
      </c>
      <c r="F141" s="116">
        <v>13086</v>
      </c>
      <c r="G141" s="255">
        <v>44795</v>
      </c>
      <c r="H141" s="256">
        <f>D141*E141</f>
        <v>500</v>
      </c>
    </row>
    <row r="142" spans="1:8" s="227" customFormat="1" ht="14.5" x14ac:dyDescent="0.35">
      <c r="A142" s="117"/>
      <c r="B142" s="253"/>
      <c r="C142" s="258"/>
      <c r="D142" s="258">
        <v>10</v>
      </c>
      <c r="E142" s="259">
        <v>50</v>
      </c>
      <c r="F142" s="116">
        <v>13086</v>
      </c>
      <c r="G142" s="255">
        <v>44802</v>
      </c>
      <c r="H142" s="256">
        <f>D142*E142</f>
        <v>500</v>
      </c>
    </row>
    <row r="143" spans="1:8" s="227" customFormat="1" ht="14.5" x14ac:dyDescent="0.35">
      <c r="A143" s="117"/>
      <c r="B143" s="253"/>
      <c r="C143" s="258"/>
      <c r="D143" s="258"/>
      <c r="E143" s="259"/>
      <c r="F143" s="116"/>
      <c r="G143" s="255"/>
      <c r="H143" s="256"/>
    </row>
    <row r="144" spans="1:8" ht="14.5" x14ac:dyDescent="0.35">
      <c r="A144" s="58"/>
      <c r="B144" s="55"/>
      <c r="C144" s="60"/>
      <c r="D144" s="60"/>
      <c r="E144" s="60"/>
      <c r="F144" s="60"/>
      <c r="G144" s="61"/>
      <c r="H144" s="62"/>
    </row>
    <row r="145" spans="1:8" ht="14.5" x14ac:dyDescent="0.35">
      <c r="A145" s="25"/>
      <c r="B145" s="26"/>
      <c r="C145" s="27"/>
      <c r="D145" s="27"/>
      <c r="E145" s="441" t="s">
        <v>168</v>
      </c>
      <c r="F145" s="441"/>
      <c r="G145" s="441"/>
      <c r="H145" s="64">
        <f>SUM(H3:H144)</f>
        <v>27800</v>
      </c>
    </row>
  </sheetData>
  <protectedRanges>
    <protectedRange sqref="A1:J1048576" name="Range1" securityDescriptor="O:WDG:WDD:(A;;CC;;;S-1-5-21-2162722240-155571142-4159933717-1001)"/>
  </protectedRanges>
  <mergeCells count="27">
    <mergeCell ref="C138:C140"/>
    <mergeCell ref="C65:C66"/>
    <mergeCell ref="C68:C69"/>
    <mergeCell ref="C71:C72"/>
    <mergeCell ref="C77:C78"/>
    <mergeCell ref="C74:C75"/>
    <mergeCell ref="C96:C97"/>
    <mergeCell ref="C100:C101"/>
    <mergeCell ref="C104:C105"/>
    <mergeCell ref="C120:C122"/>
    <mergeCell ref="C126:C128"/>
    <mergeCell ref="E145:G145"/>
    <mergeCell ref="A1:J1"/>
    <mergeCell ref="C92:C93"/>
    <mergeCell ref="C88:C90"/>
    <mergeCell ref="C84:C86"/>
    <mergeCell ref="C81:C82"/>
    <mergeCell ref="C3:C4"/>
    <mergeCell ref="C6:C7"/>
    <mergeCell ref="C41:C42"/>
    <mergeCell ref="C53:C54"/>
    <mergeCell ref="C56:C57"/>
    <mergeCell ref="C59:C60"/>
    <mergeCell ref="C62:C63"/>
    <mergeCell ref="C132:C134"/>
    <mergeCell ref="C108:C109"/>
    <mergeCell ref="C114:C115"/>
  </mergeCells>
  <pageMargins left="0.7" right="0.7" top="0.75" bottom="0.75" header="0.3" footer="0.3"/>
  <pageSetup paperSize="9" scale="7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G8"/>
  <sheetViews>
    <sheetView topLeftCell="B1" workbookViewId="0">
      <selection activeCell="K34" sqref="K34"/>
    </sheetView>
  </sheetViews>
  <sheetFormatPr defaultColWidth="8.81640625" defaultRowHeight="14.5" x14ac:dyDescent="0.35"/>
  <cols>
    <col min="1" max="1" width="8.81640625" style="94"/>
    <col min="2" max="2" width="22.81640625" style="94" customWidth="1"/>
    <col min="3" max="3" width="8.81640625" style="94"/>
    <col min="4" max="4" width="9.81640625" style="94" customWidth="1"/>
    <col min="5" max="5" width="11.1796875" style="94" customWidth="1"/>
    <col min="6" max="6" width="10.7265625" style="94" bestFit="1" customWidth="1"/>
    <col min="7" max="7" width="13.1796875" style="94" customWidth="1"/>
    <col min="8" max="16384" width="8.81640625" style="94"/>
  </cols>
  <sheetData>
    <row r="3" spans="1:7" x14ac:dyDescent="0.35">
      <c r="A3" s="453" t="s">
        <v>406</v>
      </c>
      <c r="B3" s="453"/>
      <c r="C3" s="453"/>
      <c r="D3" s="453"/>
      <c r="E3" s="453"/>
      <c r="F3" s="453"/>
    </row>
    <row r="4" spans="1:7" ht="29" x14ac:dyDescent="0.35">
      <c r="A4" s="95" t="s">
        <v>170</v>
      </c>
      <c r="B4" s="95" t="s">
        <v>171</v>
      </c>
      <c r="C4" s="95" t="s">
        <v>172</v>
      </c>
      <c r="D4" s="95" t="s">
        <v>173</v>
      </c>
      <c r="E4" s="96" t="s">
        <v>205</v>
      </c>
      <c r="F4" s="96" t="s">
        <v>407</v>
      </c>
      <c r="G4" s="95" t="s">
        <v>66</v>
      </c>
    </row>
    <row r="5" spans="1:7" x14ac:dyDescent="0.35">
      <c r="A5" s="97">
        <v>1</v>
      </c>
      <c r="B5" s="97" t="s">
        <v>408</v>
      </c>
      <c r="C5" s="97">
        <v>100</v>
      </c>
      <c r="D5" s="97">
        <v>15611</v>
      </c>
      <c r="E5" s="98">
        <v>3</v>
      </c>
      <c r="F5" s="99">
        <v>44726</v>
      </c>
      <c r="G5" s="100">
        <f>C5*E5</f>
        <v>300</v>
      </c>
    </row>
    <row r="6" spans="1:7" x14ac:dyDescent="0.35">
      <c r="A6" s="97">
        <v>2</v>
      </c>
      <c r="B6" s="97" t="s">
        <v>409</v>
      </c>
      <c r="C6" s="97">
        <v>100</v>
      </c>
      <c r="D6" s="97">
        <v>15611</v>
      </c>
      <c r="E6" s="98">
        <v>1.5</v>
      </c>
      <c r="F6" s="99">
        <v>44726</v>
      </c>
      <c r="G6" s="100">
        <f>C6*E6</f>
        <v>150</v>
      </c>
    </row>
    <row r="7" spans="1:7" x14ac:dyDescent="0.35">
      <c r="A7" s="97"/>
      <c r="B7" s="97"/>
      <c r="C7" s="97"/>
      <c r="D7" s="97"/>
      <c r="E7" s="98"/>
      <c r="F7" s="99"/>
      <c r="G7" s="97"/>
    </row>
    <row r="8" spans="1:7" x14ac:dyDescent="0.35">
      <c r="A8" s="97"/>
      <c r="B8" s="97"/>
      <c r="C8" s="97"/>
      <c r="D8" s="97"/>
      <c r="E8" s="454" t="s">
        <v>206</v>
      </c>
      <c r="F8" s="455"/>
      <c r="G8" s="100">
        <f>SUM(G5:G7)</f>
        <v>450</v>
      </c>
    </row>
  </sheetData>
  <protectedRanges>
    <protectedRange sqref="A1:G1048576" name="Range1" securityDescriptor="O:WDG:WDD:(A;;CC;;;S-1-5-21-2162722240-155571142-4159933717-1001)"/>
  </protectedRanges>
  <mergeCells count="2">
    <mergeCell ref="A3:F3"/>
    <mergeCell ref="E8:F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F31"/>
  <sheetViews>
    <sheetView workbookViewId="0">
      <selection activeCell="A2" sqref="A2:F25"/>
    </sheetView>
  </sheetViews>
  <sheetFormatPr defaultRowHeight="12.5" x14ac:dyDescent="0.25"/>
  <cols>
    <col min="2" max="2" width="23.453125" customWidth="1"/>
    <col min="5" max="5" width="12" customWidth="1"/>
    <col min="6" max="6" width="16" customWidth="1"/>
  </cols>
  <sheetData>
    <row r="3" spans="1:6" ht="14.5" x14ac:dyDescent="0.35">
      <c r="A3" s="434" t="s">
        <v>273</v>
      </c>
      <c r="B3" s="435"/>
      <c r="C3" s="435"/>
      <c r="D3" s="435"/>
      <c r="E3" s="435"/>
      <c r="F3" s="436"/>
    </row>
    <row r="4" spans="1:6" ht="14.5" x14ac:dyDescent="0.35">
      <c r="A4" s="65" t="s">
        <v>170</v>
      </c>
      <c r="B4" s="65" t="s">
        <v>171</v>
      </c>
      <c r="C4" s="65" t="s">
        <v>159</v>
      </c>
      <c r="D4" s="65" t="s">
        <v>172</v>
      </c>
      <c r="E4" s="66" t="s">
        <v>205</v>
      </c>
      <c r="F4" s="65" t="s">
        <v>66</v>
      </c>
    </row>
    <row r="5" spans="1:6" ht="14.5" x14ac:dyDescent="0.35">
      <c r="A5" s="65"/>
      <c r="B5" s="65"/>
      <c r="C5" s="65"/>
      <c r="D5" s="65"/>
      <c r="E5" s="66"/>
      <c r="F5" s="65"/>
    </row>
    <row r="6" spans="1:6" ht="14.5" x14ac:dyDescent="0.35">
      <c r="A6" s="67">
        <v>1</v>
      </c>
      <c r="B6" s="67" t="s">
        <v>274</v>
      </c>
      <c r="C6" s="71"/>
      <c r="D6" s="67">
        <v>1</v>
      </c>
      <c r="E6" s="68">
        <v>800</v>
      </c>
      <c r="F6" s="69">
        <f t="shared" ref="F6:F20" si="0">E6*D6</f>
        <v>800</v>
      </c>
    </row>
    <row r="7" spans="1:6" ht="14.5" x14ac:dyDescent="0.35">
      <c r="A7" s="67">
        <v>1</v>
      </c>
      <c r="B7" s="67" t="s">
        <v>274</v>
      </c>
      <c r="C7" s="71">
        <v>44715</v>
      </c>
      <c r="D7" s="67">
        <v>1</v>
      </c>
      <c r="E7" s="68">
        <v>800</v>
      </c>
      <c r="F7" s="69">
        <f t="shared" si="0"/>
        <v>800</v>
      </c>
    </row>
    <row r="8" spans="1:6" ht="14.5" x14ac:dyDescent="0.35">
      <c r="A8" s="67">
        <v>2</v>
      </c>
      <c r="B8" s="67" t="s">
        <v>274</v>
      </c>
      <c r="C8" s="71">
        <v>44728</v>
      </c>
      <c r="D8" s="67">
        <v>1</v>
      </c>
      <c r="E8" s="68">
        <v>800</v>
      </c>
      <c r="F8" s="69">
        <f t="shared" si="0"/>
        <v>800</v>
      </c>
    </row>
    <row r="9" spans="1:6" ht="14.5" x14ac:dyDescent="0.35">
      <c r="A9" s="67">
        <v>3</v>
      </c>
      <c r="B9" s="67" t="s">
        <v>274</v>
      </c>
      <c r="C9" s="71">
        <v>44748</v>
      </c>
      <c r="D9" s="67">
        <v>9</v>
      </c>
      <c r="E9" s="68">
        <v>800</v>
      </c>
      <c r="F9" s="69">
        <f t="shared" si="0"/>
        <v>7200</v>
      </c>
    </row>
    <row r="10" spans="1:6" ht="14.5" x14ac:dyDescent="0.35">
      <c r="A10" s="67">
        <v>4</v>
      </c>
      <c r="B10" s="67" t="s">
        <v>274</v>
      </c>
      <c r="C10" s="71">
        <v>44763</v>
      </c>
      <c r="D10" s="67">
        <v>1</v>
      </c>
      <c r="E10" s="68">
        <v>800</v>
      </c>
      <c r="F10" s="69">
        <f t="shared" si="0"/>
        <v>800</v>
      </c>
    </row>
    <row r="11" spans="1:6" ht="14.5" x14ac:dyDescent="0.35">
      <c r="A11" s="67">
        <v>5</v>
      </c>
      <c r="B11" s="67" t="s">
        <v>274</v>
      </c>
      <c r="C11" s="71">
        <v>44810</v>
      </c>
      <c r="D11" s="67">
        <v>1</v>
      </c>
      <c r="E11" s="68">
        <v>800</v>
      </c>
      <c r="F11" s="252">
        <f t="shared" si="0"/>
        <v>800</v>
      </c>
    </row>
    <row r="12" spans="1:6" ht="14.5" x14ac:dyDescent="0.35">
      <c r="A12" s="67">
        <v>6</v>
      </c>
      <c r="B12" s="67" t="s">
        <v>274</v>
      </c>
      <c r="C12" s="71">
        <v>44810</v>
      </c>
      <c r="D12" s="67">
        <v>1</v>
      </c>
      <c r="E12" s="68">
        <v>800</v>
      </c>
      <c r="F12" s="252">
        <f t="shared" si="0"/>
        <v>800</v>
      </c>
    </row>
    <row r="13" spans="1:6" ht="14.5" x14ac:dyDescent="0.35">
      <c r="A13" s="67">
        <v>7</v>
      </c>
      <c r="B13" s="67" t="s">
        <v>274</v>
      </c>
      <c r="C13" s="71">
        <v>44828</v>
      </c>
      <c r="D13" s="67">
        <v>1</v>
      </c>
      <c r="E13" s="68">
        <v>800</v>
      </c>
      <c r="F13" s="252">
        <f t="shared" si="0"/>
        <v>800</v>
      </c>
    </row>
    <row r="14" spans="1:6" ht="14.5" x14ac:dyDescent="0.35">
      <c r="A14" s="67">
        <v>8</v>
      </c>
      <c r="B14" s="67" t="s">
        <v>274</v>
      </c>
      <c r="C14" s="71">
        <v>44828</v>
      </c>
      <c r="D14" s="67">
        <v>1</v>
      </c>
      <c r="E14" s="68">
        <v>800</v>
      </c>
      <c r="F14" s="252">
        <f t="shared" si="0"/>
        <v>800</v>
      </c>
    </row>
    <row r="15" spans="1:6" ht="14.5" x14ac:dyDescent="0.35">
      <c r="A15" s="67">
        <v>9</v>
      </c>
      <c r="B15" s="67" t="s">
        <v>274</v>
      </c>
      <c r="C15" s="71">
        <v>44831</v>
      </c>
      <c r="D15" s="67">
        <v>1</v>
      </c>
      <c r="E15" s="68">
        <v>800</v>
      </c>
      <c r="F15" s="252">
        <f t="shared" si="0"/>
        <v>800</v>
      </c>
    </row>
    <row r="16" spans="1:6" ht="14.5" x14ac:dyDescent="0.35">
      <c r="A16" s="328">
        <v>10</v>
      </c>
      <c r="B16" s="328" t="s">
        <v>274</v>
      </c>
      <c r="C16" s="329">
        <v>44841</v>
      </c>
      <c r="D16" s="328">
        <v>1</v>
      </c>
      <c r="E16" s="330">
        <v>800</v>
      </c>
      <c r="F16" s="252">
        <f t="shared" si="0"/>
        <v>800</v>
      </c>
    </row>
    <row r="17" spans="1:6" ht="14.5" x14ac:dyDescent="0.35">
      <c r="A17" s="328">
        <v>11</v>
      </c>
      <c r="B17" s="328" t="s">
        <v>274</v>
      </c>
      <c r="C17" s="329">
        <v>44844</v>
      </c>
      <c r="D17" s="328">
        <v>1</v>
      </c>
      <c r="E17" s="330">
        <v>800</v>
      </c>
      <c r="F17" s="252">
        <f t="shared" si="0"/>
        <v>800</v>
      </c>
    </row>
    <row r="18" spans="1:6" ht="14.5" x14ac:dyDescent="0.35">
      <c r="A18" s="328">
        <v>12</v>
      </c>
      <c r="B18" s="328" t="s">
        <v>274</v>
      </c>
      <c r="C18" s="329">
        <v>44846</v>
      </c>
      <c r="D18" s="328">
        <v>1</v>
      </c>
      <c r="E18" s="330">
        <v>800</v>
      </c>
      <c r="F18" s="252">
        <f t="shared" si="0"/>
        <v>800</v>
      </c>
    </row>
    <row r="19" spans="1:6" ht="14.5" x14ac:dyDescent="0.35">
      <c r="A19" s="328">
        <v>13</v>
      </c>
      <c r="B19" s="328" t="s">
        <v>274</v>
      </c>
      <c r="C19" s="329">
        <v>44853</v>
      </c>
      <c r="D19" s="328">
        <v>7</v>
      </c>
      <c r="E19" s="330">
        <v>800</v>
      </c>
      <c r="F19" s="252">
        <f t="shared" si="0"/>
        <v>5600</v>
      </c>
    </row>
    <row r="20" spans="1:6" ht="14.5" x14ac:dyDescent="0.35">
      <c r="A20" s="328">
        <v>14</v>
      </c>
      <c r="B20" s="328" t="s">
        <v>274</v>
      </c>
      <c r="C20" s="329">
        <v>44855</v>
      </c>
      <c r="D20" s="328">
        <v>1</v>
      </c>
      <c r="E20" s="330">
        <v>800</v>
      </c>
      <c r="F20" s="252">
        <f t="shared" si="0"/>
        <v>800</v>
      </c>
    </row>
    <row r="21" spans="1:6" ht="14.5" x14ac:dyDescent="0.35">
      <c r="A21" s="328">
        <v>15</v>
      </c>
      <c r="B21" s="328" t="s">
        <v>274</v>
      </c>
      <c r="C21" s="329">
        <v>44908</v>
      </c>
      <c r="D21" s="328">
        <v>5</v>
      </c>
      <c r="E21" s="330">
        <v>800</v>
      </c>
      <c r="F21" s="252">
        <f t="shared" ref="F21" si="1">E21*D21</f>
        <v>4000</v>
      </c>
    </row>
    <row r="22" spans="1:6" ht="14.5" x14ac:dyDescent="0.35">
      <c r="A22" s="331">
        <v>16</v>
      </c>
      <c r="B22" s="331" t="s">
        <v>274</v>
      </c>
      <c r="C22" s="332">
        <v>44950</v>
      </c>
      <c r="D22" s="331">
        <v>1</v>
      </c>
      <c r="E22" s="333">
        <v>800</v>
      </c>
      <c r="F22" s="334">
        <f t="shared" ref="F22" si="2">E22*D22</f>
        <v>800</v>
      </c>
    </row>
    <row r="23" spans="1:6" ht="14.5" x14ac:dyDescent="0.35">
      <c r="A23" s="67"/>
      <c r="B23" s="67"/>
      <c r="C23" s="67"/>
      <c r="D23" s="67"/>
      <c r="E23" s="68"/>
      <c r="F23" s="67"/>
    </row>
    <row r="24" spans="1:6" ht="14.5" x14ac:dyDescent="0.35">
      <c r="A24" s="67"/>
      <c r="B24" s="67"/>
      <c r="C24" s="67"/>
      <c r="D24" s="67"/>
      <c r="E24" s="70" t="s">
        <v>206</v>
      </c>
      <c r="F24" s="69">
        <f>SUM(F6:F23)</f>
        <v>28000</v>
      </c>
    </row>
    <row r="25" spans="1:6" ht="14.5" x14ac:dyDescent="0.35">
      <c r="A25" s="28"/>
      <c r="B25" s="28"/>
      <c r="C25" s="28"/>
      <c r="D25" s="28"/>
      <c r="E25" s="28"/>
      <c r="F25" s="28"/>
    </row>
    <row r="26" spans="1:6" ht="14.5" x14ac:dyDescent="0.35">
      <c r="A26" s="28"/>
      <c r="B26" s="28"/>
      <c r="C26" s="28"/>
      <c r="D26" s="28"/>
      <c r="E26" s="28"/>
      <c r="F26" s="28"/>
    </row>
    <row r="27" spans="1:6" ht="14.5" x14ac:dyDescent="0.35">
      <c r="A27" s="28"/>
      <c r="B27" s="28"/>
      <c r="C27" s="28"/>
      <c r="D27" s="28"/>
      <c r="E27" s="28"/>
      <c r="F27" s="28"/>
    </row>
    <row r="31" spans="1:6" ht="14.5" x14ac:dyDescent="0.35">
      <c r="E31" s="28"/>
    </row>
  </sheetData>
  <protectedRanges>
    <protectedRange sqref="A1:F1048576" name="Range1" securityDescriptor="O:WDG:WDD:(A;;CC;;;S-1-5-21-2162722240-155571142-4159933717-1001)"/>
  </protectedRanges>
  <mergeCells count="1">
    <mergeCell ref="A3:F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52836b-ce72-4b89-82f9-d65d5dfc828e">
      <Terms xmlns="http://schemas.microsoft.com/office/infopath/2007/PartnerControls"/>
    </lcf76f155ced4ddcb4097134ff3c332f>
    <TaxCatchAll xmlns="8182470c-9c64-4c0e-a68a-a1f556439e59" xsi:nil="true"/>
  </documentManagement>
</p:properties>
</file>

<file path=customXml/itemProps1.xml><?xml version="1.0" encoding="utf-8"?>
<ds:datastoreItem xmlns:ds="http://schemas.openxmlformats.org/officeDocument/2006/customXml" ds:itemID="{279FB464-FA02-400D-AB03-8CAA523505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CC3A2F-7E9B-48B1-A104-5A7D44688E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88D9F3-FB1F-410E-9130-340CFFD49112}">
  <ds:schemaRefs>
    <ds:schemaRef ds:uri="http://www.w3.org/2001/XMLSchema"/>
  </ds:schemaRefs>
</ds:datastoreItem>
</file>

<file path=customXml/itemProps4.xml><?xml version="1.0" encoding="utf-8"?>
<ds:datastoreItem xmlns:ds="http://schemas.openxmlformats.org/officeDocument/2006/customXml" ds:itemID="{BB9212D1-3D8D-4F7C-B0B3-69C95E41A406}">
  <ds:schemaRefs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dcmitype/"/>
    <ds:schemaRef ds:uri="8182470c-9c64-4c0e-a68a-a1f556439e59"/>
    <ds:schemaRef ds:uri="http://purl.org/dc/elements/1.1/"/>
    <ds:schemaRef ds:uri="http://schemas.microsoft.com/office/2006/documentManagement/types"/>
    <ds:schemaRef ds:uri="http://www.w3.org/XML/1998/namespace"/>
    <ds:schemaRef ds:uri="4d52836b-ce72-4b89-82f9-d65d5dfc828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SUMMARY</vt:lpstr>
      <vt:lpstr>Sc Shedule </vt:lpstr>
      <vt:lpstr>DW - Scaffolder</vt:lpstr>
      <vt:lpstr>DW - Forman</vt:lpstr>
      <vt:lpstr>Ins and tagging </vt:lpstr>
      <vt:lpstr>Hire</vt:lpstr>
      <vt:lpstr>RE Insp &amp; Taging</vt:lpstr>
      <vt:lpstr>Sale</vt:lpstr>
      <vt:lpstr>Third Party Insp</vt:lpstr>
      <vt:lpstr>'Sc Shedule '!Print_Area</vt:lpstr>
      <vt:lpstr>'Sc Shedule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Himal Kosala</cp:lastModifiedBy>
  <cp:lastPrinted>2023-01-31T11:28:06Z</cp:lastPrinted>
  <dcterms:created xsi:type="dcterms:W3CDTF">2019-09-29T04:58:26Z</dcterms:created>
  <dcterms:modified xsi:type="dcterms:W3CDTF">2023-02-13T04:17:31Z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011E318E561683707519EC7A0A3D75A52D0108E19F9F537A27E0094CF54F4C11AB6F09C29D68995C968BF0D6DD0795919645621105F43C8B7C7A7D665711DFEF0FB01776A1CAB87958161773E3A463FAC5EE086B2778F5C67ADA7979DE0AB40BE88C3C1B768D98B8CDF13A3CD7AC76CCF25E4A8F3F11DCEDF53DC54531CE06E</vt:lpwstr>
  </property>
  <property fmtid="{D5CDD505-2E9C-101B-9397-08002B2CF9AE}" pid="3" name="Business Objects Context Information1">
    <vt:lpwstr>1C84A0F2BDDF960FC6D5A8F7144CFAF8456947C00A2B51A145CAC6C4A8D75939AF2952332A84B0B34B122D473A4B38CE3D6463A0153FFA3F85810492B9AE6DD5EB913D0396E58DA875A54620E7E1CD5030D633BDF996B8E4D65BB212085855AFABB00809B16D5263E54D0636905FE33E66B9027093F775CF8CC59D1AD30818D</vt:lpwstr>
  </property>
  <property fmtid="{D5CDD505-2E9C-101B-9397-08002B2CF9AE}" pid="4" name="Business Objects Context Information2">
    <vt:lpwstr>F1F25C4B9B4C0FD35CD4B9AF39F58F71EDB195D7DD08C8F66A41BAEE0BF890073232D639F663F9730A0C1488710168B82BAF4A6BFE97DD75DB2AB27823BE2227C97B73738F72960EED6507C87B4033CF7827983D84AAD53D39F2D39E8D4D3DA8A342F4777B19669611194DB19921A1BE60A88DDEBE7CBCD013BF0BA172196B6</vt:lpwstr>
  </property>
  <property fmtid="{D5CDD505-2E9C-101B-9397-08002B2CF9AE}" pid="5" name="Business Objects Context Information3">
    <vt:lpwstr>9AA439211B67AA84AE56DCFCFA8742DD8E88DC89D730320942BDD914BDB80BB5DFBD75A7CCF1842F01115FE9777E153B508B552D02A1B39F7C2EA472FD41518E7B62830925522FD311FE76B37BB705E99F43CD7B39E596716345D525942E97FF7796372819679361350F92D11984813C15A2E926EA242F75061BB7BA3A6E48A</vt:lpwstr>
  </property>
  <property fmtid="{D5CDD505-2E9C-101B-9397-08002B2CF9AE}" pid="6" name="Business Objects Context Information4">
    <vt:lpwstr>18DBEBBAC5FAE591AAE08FF2AB6930F5A1008DA60FAF01BAD4B831A38D919FE56A321B95AAC15054FE871F9FD3A8184BAE400A0B598EE7ED254FA011E8857DD89A54721AB54341C14622BD6401C721D7236F7A261054AE87A9DC7A29015798C7B88A75C7D9889AF00FC04F2DC71F69D8EB61EB2C394F73E182EEE23CC4A1E10</vt:lpwstr>
  </property>
  <property fmtid="{D5CDD505-2E9C-101B-9397-08002B2CF9AE}" pid="7" name="Business Objects Context Information5">
    <vt:lpwstr>6DF5B7BF5081B2AD0A4792B5AC8D8D6900CB60B30AD976D01C0FF54776BC4A623E0772233C7D0C43EE81381087D26C006F1489900EFA7B6C9818212348B9E9EAC589CC2E70EAE4517217DFE5109A50AE033A43884F4A3BFC5F1D7B536C5A88E9FD18921C9ADE557BC735ADAB2F32867AC61ACC0267CCB8CE02EDC2F83719526</vt:lpwstr>
  </property>
  <property fmtid="{D5CDD505-2E9C-101B-9397-08002B2CF9AE}" pid="8" name="Business Objects Context Information6">
    <vt:lpwstr>2AC961D7C2F8B3A7C6ECA7E0FE28A149B53917A05D92DC931021AA84C9F161C0F7F64EA08C4A48E8F96B4B1A8C6EA902A7EB6A273D641B9A29777141AFB8132F221780BF981404A00331D5171802A6B878E5DDEAC2054FF99EC1B00EAB8E309A2B0133DCAEE2D7F4D9D7204D6343A5FBDC8B5311</vt:lpwstr>
  </property>
  <property fmtid="{D5CDD505-2E9C-101B-9397-08002B2CF9AE}" pid="9" name="ContentTypeId">
    <vt:lpwstr>0x010100F52C19EA790EB54A99A699BA62372528</vt:lpwstr>
  </property>
  <property fmtid="{D5CDD505-2E9C-101B-9397-08002B2CF9AE}" pid="10" name="MediaServiceImageTags">
    <vt:lpwstr/>
  </property>
  <property fmtid="{D5CDD505-2E9C-101B-9397-08002B2CF9AE}" pid="11" name="PlanSwiftJobName">
    <vt:lpwstr/>
  </property>
  <property fmtid="{D5CDD505-2E9C-101B-9397-08002B2CF9AE}" pid="12" name="PlanSwiftJobGuid">
    <vt:lpwstr/>
  </property>
  <property fmtid="{D5CDD505-2E9C-101B-9397-08002B2CF9AE}" pid="13" name="LinkedDataId">
    <vt:lpwstr>{5588D9F3-FB1F-410E-9130-340CFFD49112}</vt:lpwstr>
  </property>
</Properties>
</file>